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D\bldgs\SYDEC\"/>
    </mc:Choice>
  </mc:AlternateContent>
  <xr:revisionPtr revIDLastSave="0" documentId="8_{8B95CC59-E858-4228-9640-6F684AC1C283}"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<sst xmlns="http://schemas.openxmlformats.org/spreadsheetml/2006/main" count="51018" uniqueCount="1393">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</sst>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73</v>
      </c>
      <c r="C1" s="17">
        <v>45330</v>
      </c>
      <c r="D1" s="2"/>
      <c r="E1" s="2"/>
      <c r="F1" s="19" t="s">
        <v>145</v>
      </c>
      <c r="G1" s="19" t="s">
        <v>145</v>
      </c>
    </row>
    <row r="2" spans="1:7" ht="14.25" customHeight="1" x14ac:dyDescent="0.25">
      <c r="A2" s="1"/>
      <c r="B2" s="18" t="str">
        <f>LOOKUP(B1,F2:G51,G2:G51)</f>
        <v>ND</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b">
        <f>IF(A38=About!$B$1,SUM('BDESC-rural-residential'!$AF$8,'BDESC-urban-residential'!$AF$8,'BDESC-commercial'!$AF$8)='REEDS calc'!Q38,"NA")</f>
        <v>1</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NORTH DAKOTA</v>
      </c>
    </row>
    <row r="3" spans="1:7" x14ac:dyDescent="0.2">
      <c r="A3" s="18" t="s">
        <v>94</v>
      </c>
      <c r="B3" s="18">
        <v>0.59</v>
      </c>
      <c r="C3" s="18">
        <v>0.41</v>
      </c>
      <c r="F3" s="14" t="s">
        <v>12</v>
      </c>
      <c r="G3">
        <f>SUMIFS(B:B,A:A,G2)</f>
        <v>0.59899999999999998</v>
      </c>
    </row>
    <row r="4" spans="1:7" x14ac:dyDescent="0.2">
      <c r="A4" s="18" t="s">
        <v>95</v>
      </c>
      <c r="B4" s="18">
        <v>0.66</v>
      </c>
      <c r="C4" s="18">
        <v>0.33999999999999903</v>
      </c>
      <c r="F4" s="14" t="s">
        <v>13</v>
      </c>
      <c r="G4">
        <f>SUMIFS(C:C,A:A,G2)</f>
        <v>0.40100000000000002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13.309235741444859</v>
      </c>
      <c r="C8" s="71">
        <f>INDEX('REEDS calc'!$C$64:$AG$113,MATCH(About!$B$2,'REEDS calc'!$B$64:$B$113,0),MATCH(C$1,'REEDS calc'!$C$63:$AG$63,0))*SUMIFS('res v com'!$E$3:$E$52,'res v com'!$B$3:$B$52,About!$B$2)*SUMIFS('Urban and Rural'!$C$2:$C$53,'Urban and Rural'!$A$2:$A$53,About!$B$1)</f>
        <v>13.309235741444859</v>
      </c>
      <c r="D8" s="71">
        <f>INDEX('REEDS calc'!$C$64:$AG$113,MATCH(About!$B$2,'REEDS calc'!$B$64:$B$113,0),MATCH(D$1,'REEDS calc'!$C$63:$AG$63,0))*SUMIFS('res v com'!$E$3:$E$52,'res v com'!$B$3:$B$52,About!$B$2)*SUMIFS('Urban and Rural'!$C$2:$C$53,'Urban and Rural'!$A$2:$A$53,About!$B$1)</f>
        <v>13.309235741444859</v>
      </c>
      <c r="E8" s="71">
        <f>INDEX('REEDS calc'!$C$64:$AG$113,MATCH(About!$B$2,'REEDS calc'!$B$64:$B$113,0),MATCH(E$1,'REEDS calc'!$C$63:$AG$63,0))*SUMIFS('res v com'!$E$3:$E$52,'res v com'!$B$3:$B$52,About!$B$2)*SUMIFS('Urban and Rural'!$C$2:$C$53,'Urban and Rural'!$A$2:$A$53,About!$B$1)</f>
        <v>16.503894486692012</v>
      </c>
      <c r="F8" s="71">
        <f>INDEX('REEDS calc'!$C$64:$AG$113,MATCH(About!$B$2,'REEDS calc'!$B$64:$B$113,0),MATCH(F$1,'REEDS calc'!$C$63:$AG$63,0))*SUMIFS('res v com'!$E$3:$E$52,'res v com'!$B$3:$B$52,About!$B$2)*SUMIFS('Urban and Rural'!$C$2:$C$53,'Urban and Rural'!$A$2:$A$53,About!$B$1)</f>
        <v>19.698553231939162</v>
      </c>
      <c r="G8" s="71">
        <f>INDEX('REEDS calc'!$C$64:$AG$113,MATCH(About!$B$2,'REEDS calc'!$B$64:$B$113,0),MATCH(G$1,'REEDS calc'!$C$63:$AG$63,0))*SUMIFS('res v com'!$E$3:$E$52,'res v com'!$B$3:$B$52,About!$B$2)*SUMIFS('Urban and Rural'!$C$2:$C$53,'Urban and Rural'!$A$2:$A$53,About!$B$1)</f>
        <v>22.349346197718631</v>
      </c>
      <c r="H8" s="71">
        <f>INDEX('REEDS calc'!$C$64:$AG$113,MATCH(About!$B$2,'REEDS calc'!$B$64:$B$113,0),MATCH(H$1,'REEDS calc'!$C$63:$AG$63,0))*SUMIFS('res v com'!$E$3:$E$52,'res v com'!$B$3:$B$52,About!$B$2)*SUMIFS('Urban and Rural'!$C$2:$C$53,'Urban and Rural'!$A$2:$A$53,About!$B$1)</f>
        <v>25.000139163498094</v>
      </c>
      <c r="I8" s="71">
        <f>INDEX('REEDS calc'!$C$64:$AG$113,MATCH(About!$B$2,'REEDS calc'!$B$64:$B$113,0),MATCH(I$1,'REEDS calc'!$C$63:$AG$63,0))*SUMIFS('res v com'!$E$3:$E$52,'res v com'!$B$3:$B$52,About!$B$2)*SUMIFS('Urban and Rural'!$C$2:$C$53,'Urban and Rural'!$A$2:$A$53,About!$B$1)</f>
        <v>28.757455798479082</v>
      </c>
      <c r="J8" s="71">
        <f>INDEX('REEDS calc'!$C$64:$AG$113,MATCH(About!$B$2,'REEDS calc'!$B$64:$B$113,0),MATCH(J$1,'REEDS calc'!$C$63:$AG$63,0))*SUMIFS('res v com'!$E$3:$E$52,'res v com'!$B$3:$B$52,About!$B$2)*SUMIFS('Urban and Rural'!$C$2:$C$53,'Urban and Rural'!$A$2:$A$53,About!$B$1)</f>
        <v>32.514772433460074</v>
      </c>
      <c r="K8" s="71">
        <f>INDEX('REEDS calc'!$C$64:$AG$113,MATCH(About!$B$2,'REEDS calc'!$B$64:$B$113,0),MATCH(K$1,'REEDS calc'!$C$63:$AG$63,0))*SUMIFS('res v com'!$E$3:$E$52,'res v com'!$B$3:$B$52,About!$B$2)*SUMIFS('Urban and Rural'!$C$2:$C$53,'Urban and Rural'!$A$2:$A$53,About!$B$1)</f>
        <v>38.241944391634973</v>
      </c>
      <c r="L8" s="71">
        <f>INDEX('REEDS calc'!$C$64:$AG$113,MATCH(About!$B$2,'REEDS calc'!$B$64:$B$113,0),MATCH(L$1,'REEDS calc'!$C$63:$AG$63,0))*SUMIFS('res v com'!$E$3:$E$52,'res v com'!$B$3:$B$52,About!$B$2)*SUMIFS('Urban and Rural'!$C$2:$C$53,'Urban and Rural'!$A$2:$A$53,About!$B$1)</f>
        <v>43.969116349809887</v>
      </c>
      <c r="M8" s="71">
        <f>INDEX('REEDS calc'!$C$64:$AG$113,MATCH(About!$B$2,'REEDS calc'!$B$64:$B$113,0),MATCH(M$1,'REEDS calc'!$C$63:$AG$63,0))*SUMIFS('res v com'!$E$3:$E$52,'res v com'!$B$3:$B$52,About!$B$2)*SUMIFS('Urban and Rural'!$C$2:$C$53,'Urban and Rural'!$A$2:$A$53,About!$B$1)</f>
        <v>48.954552661596956</v>
      </c>
      <c r="N8" s="71">
        <f>INDEX('REEDS calc'!$C$64:$AG$113,MATCH(About!$B$2,'REEDS calc'!$B$64:$B$113,0),MATCH(N$1,'REEDS calc'!$C$63:$AG$63,0))*SUMIFS('res v com'!$E$3:$E$52,'res v com'!$B$3:$B$52,About!$B$2)*SUMIFS('Urban and Rural'!$C$2:$C$53,'Urban and Rural'!$A$2:$A$53,About!$B$1)</f>
        <v>53.939988973384033</v>
      </c>
      <c r="O8" s="71">
        <f>INDEX('REEDS calc'!$C$64:$AG$113,MATCH(About!$B$2,'REEDS calc'!$B$64:$B$113,0),MATCH(O$1,'REEDS calc'!$C$63:$AG$63,0))*SUMIFS('res v com'!$E$3:$E$52,'res v com'!$B$3:$B$52,About!$B$2)*SUMIFS('Urban and Rural'!$C$2:$C$53,'Urban and Rural'!$A$2:$A$53,About!$B$1)</f>
        <v>57.308198384030412</v>
      </c>
      <c r="P8" s="71">
        <f>INDEX('REEDS calc'!$C$64:$AG$113,MATCH(About!$B$2,'REEDS calc'!$B$64:$B$113,0),MATCH(P$1,'REEDS calc'!$C$63:$AG$63,0))*SUMIFS('res v com'!$E$3:$E$52,'res v com'!$B$3:$B$52,About!$B$2)*SUMIFS('Urban and Rural'!$C$2:$C$53,'Urban and Rural'!$A$2:$A$53,About!$B$1)</f>
        <v>60.676407794676798</v>
      </c>
      <c r="Q8" s="71">
        <f>INDEX('REEDS calc'!$C$64:$AG$113,MATCH(About!$B$2,'REEDS calc'!$B$64:$B$113,0),MATCH(Q$1,'REEDS calc'!$C$63:$AG$63,0))*SUMIFS('res v com'!$E$3:$E$52,'res v com'!$B$3:$B$52,About!$B$2)*SUMIFS('Urban and Rural'!$C$2:$C$53,'Urban and Rural'!$A$2:$A$53,About!$B$1)</f>
        <v>60.907440209125468</v>
      </c>
      <c r="R8" s="71">
        <f>INDEX('REEDS calc'!$C$64:$AG$113,MATCH(About!$B$2,'REEDS calc'!$B$64:$B$113,0),MATCH(R$1,'REEDS calc'!$C$63:$AG$63,0))*SUMIFS('res v com'!$E$3:$E$52,'res v com'!$B$3:$B$52,About!$B$2)*SUMIFS('Urban and Rural'!$C$2:$C$53,'Urban and Rural'!$A$2:$A$53,About!$B$1)</f>
        <v>61.138472623574145</v>
      </c>
      <c r="S8" s="71">
        <f>INDEX('REEDS calc'!$C$64:$AG$113,MATCH(About!$B$2,'REEDS calc'!$B$64:$B$113,0),MATCH(S$1,'REEDS calc'!$C$63:$AG$63,0))*SUMIFS('res v com'!$E$3:$E$52,'res v com'!$B$3:$B$52,About!$B$2)*SUMIFS('Urban and Rural'!$C$2:$C$53,'Urban and Rural'!$A$2:$A$53,About!$B$1)</f>
        <v>61.405983840304181</v>
      </c>
      <c r="T8" s="71">
        <f>INDEX('REEDS calc'!$C$64:$AG$113,MATCH(About!$B$2,'REEDS calc'!$B$64:$B$113,0),MATCH(T$1,'REEDS calc'!$C$63:$AG$63,0))*SUMIFS('res v com'!$E$3:$E$52,'res v com'!$B$3:$B$52,About!$B$2)*SUMIFS('Urban and Rural'!$C$2:$C$53,'Urban and Rural'!$A$2:$A$53,About!$B$1)</f>
        <v>61.673495057034209</v>
      </c>
      <c r="U8" s="71">
        <f>INDEX('REEDS calc'!$C$64:$AG$113,MATCH(About!$B$2,'REEDS calc'!$B$64:$B$113,0),MATCH(U$1,'REEDS calc'!$C$63:$AG$63,0))*SUMIFS('res v com'!$E$3:$E$52,'res v com'!$B$3:$B$52,About!$B$2)*SUMIFS('Urban and Rural'!$C$2:$C$53,'Urban and Rural'!$A$2:$A$53,About!$B$1)</f>
        <v>61.977485076045625</v>
      </c>
      <c r="V8" s="71">
        <f>INDEX('REEDS calc'!$C$64:$AG$113,MATCH(About!$B$2,'REEDS calc'!$B$64:$B$113,0),MATCH(V$1,'REEDS calc'!$C$63:$AG$63,0))*SUMIFS('res v com'!$E$3:$E$52,'res v com'!$B$3:$B$52,About!$B$2)*SUMIFS('Urban and Rural'!$C$2:$C$53,'Urban and Rural'!$A$2:$A$53,About!$B$1)</f>
        <v>62.28147509505704</v>
      </c>
      <c r="W8" s="71">
        <f>INDEX('REEDS calc'!$C$64:$AG$113,MATCH(About!$B$2,'REEDS calc'!$B$64:$B$113,0),MATCH(W$1,'REEDS calc'!$C$63:$AG$63,0))*SUMIFS('res v com'!$E$3:$E$52,'res v com'!$B$3:$B$52,About!$B$2)*SUMIFS('Urban and Rural'!$C$2:$C$53,'Urban and Rural'!$A$2:$A$53,About!$B$1)</f>
        <v>62.609784315589359</v>
      </c>
      <c r="X8" s="71">
        <f>INDEX('REEDS calc'!$C$64:$AG$113,MATCH(About!$B$2,'REEDS calc'!$B$64:$B$113,0),MATCH(X$1,'REEDS calc'!$C$63:$AG$63,0))*SUMIFS('res v com'!$E$3:$E$52,'res v com'!$B$3:$B$52,About!$B$2)*SUMIFS('Urban and Rural'!$C$2:$C$53,'Urban and Rural'!$A$2:$A$53,About!$B$1)</f>
        <v>62.93809353612167</v>
      </c>
      <c r="Y8" s="71">
        <f>INDEX('REEDS calc'!$C$64:$AG$113,MATCH(About!$B$2,'REEDS calc'!$B$64:$B$113,0),MATCH(Y$1,'REEDS calc'!$C$63:$AG$63,0))*SUMIFS('res v com'!$E$3:$E$52,'res v com'!$B$3:$B$52,About!$B$2)*SUMIFS('Urban and Rural'!$C$2:$C$53,'Urban and Rural'!$A$2:$A$53,About!$B$1)</f>
        <v>63.302881558935361</v>
      </c>
      <c r="Z8" s="71">
        <f>INDEX('REEDS calc'!$C$64:$AG$113,MATCH(About!$B$2,'REEDS calc'!$B$64:$B$113,0),MATCH(Z$1,'REEDS calc'!$C$63:$AG$63,0))*SUMIFS('res v com'!$E$3:$E$52,'res v com'!$B$3:$B$52,About!$B$2)*SUMIFS('Urban and Rural'!$C$2:$C$53,'Urban and Rural'!$A$2:$A$53,About!$B$1)</f>
        <v>63.667669581749053</v>
      </c>
      <c r="AA8" s="71">
        <f>INDEX('REEDS calc'!$C$64:$AG$113,MATCH(About!$B$2,'REEDS calc'!$B$64:$B$113,0),MATCH(AA$1,'REEDS calc'!$C$63:$AG$63,0))*SUMIFS('res v com'!$E$3:$E$52,'res v com'!$B$3:$B$52,About!$B$2)*SUMIFS('Urban and Rural'!$C$2:$C$53,'Urban and Rural'!$A$2:$A$53,About!$B$1)</f>
        <v>64.068936406844117</v>
      </c>
      <c r="AB8" s="71">
        <f>INDEX('REEDS calc'!$C$64:$AG$113,MATCH(About!$B$2,'REEDS calc'!$B$64:$B$113,0),MATCH(AB$1,'REEDS calc'!$C$63:$AG$63,0))*SUMIFS('res v com'!$E$3:$E$52,'res v com'!$B$3:$B$52,About!$B$2)*SUMIFS('Urban and Rural'!$C$2:$C$53,'Urban and Rural'!$A$2:$A$53,About!$B$1)</f>
        <v>64.470203231939166</v>
      </c>
      <c r="AC8" s="71">
        <f>INDEX('REEDS calc'!$C$64:$AG$113,MATCH(About!$B$2,'REEDS calc'!$B$64:$B$113,0),MATCH(AC$1,'REEDS calc'!$C$63:$AG$63,0))*SUMIFS('res v com'!$E$3:$E$52,'res v com'!$B$3:$B$52,About!$B$2)*SUMIFS('Urban and Rural'!$C$2:$C$53,'Urban and Rural'!$A$2:$A$53,About!$B$1)</f>
        <v>65.175460076045624</v>
      </c>
      <c r="AD8" s="71">
        <f>INDEX('REEDS calc'!$C$64:$AG$113,MATCH(About!$B$2,'REEDS calc'!$B$64:$B$113,0),MATCH(AD$1,'REEDS calc'!$C$63:$AG$63,0))*SUMIFS('res v com'!$E$3:$E$52,'res v com'!$B$3:$B$52,About!$B$2)*SUMIFS('Urban and Rural'!$C$2:$C$53,'Urban and Rural'!$A$2:$A$53,About!$B$1)</f>
        <v>65.880716920152082</v>
      </c>
      <c r="AE8" s="71">
        <f>INDEX('REEDS calc'!$C$64:$AG$113,MATCH(About!$B$2,'REEDS calc'!$B$64:$B$113,0),MATCH(AE$1,'REEDS calc'!$C$63:$AG$63,0))*SUMIFS('res v com'!$E$3:$E$52,'res v com'!$B$3:$B$52,About!$B$2)*SUMIFS('Urban and Rural'!$C$2:$C$53,'Urban and Rural'!$A$2:$A$53,About!$B$1)</f>
        <v>66.646771768060816</v>
      </c>
      <c r="AF8" s="71">
        <f>INDEX('REEDS calc'!$C$64:$AG$113,MATCH(About!$B$2,'REEDS calc'!$B$64:$B$113,0),MATCH(AF$1,'REEDS calc'!$C$63:$AG$63,0))*SUMIFS('res v com'!$E$3:$E$52,'res v com'!$B$3:$B$52,About!$B$2)*SUMIFS('Urban and Rural'!$C$2:$C$53,'Urban and Rural'!$A$2:$A$53,About!$B$1)</f>
        <v>67.412826615969578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19.880878326996182</v>
      </c>
      <c r="C8" s="71">
        <f>INDEX('REEDS calc'!$C$64:$AG$113,MATCH(About!$B$2,'REEDS calc'!$B$64:$B$113,0),MATCH(C$1,'REEDS calc'!$C$63:$AG$63,0))*SUMIFS('res v com'!$E$3:$E$52,'res v com'!$B$3:$B$52,About!$B$2)*SUMIFS('Urban and Rural'!$B$2:$B$53,'Urban and Rural'!$A$2:$A$53,About!$B$1)</f>
        <v>19.880878326996182</v>
      </c>
      <c r="D8" s="71">
        <f>INDEX('REEDS calc'!$C$64:$AG$113,MATCH(About!$B$2,'REEDS calc'!$B$64:$B$113,0),MATCH(D$1,'REEDS calc'!$C$63:$AG$63,0))*SUMIFS('res v com'!$E$3:$E$52,'res v com'!$B$3:$B$52,About!$B$2)*SUMIFS('Urban and Rural'!$B$2:$B$53,'Urban and Rural'!$A$2:$A$53,About!$B$1)</f>
        <v>19.880878326996182</v>
      </c>
      <c r="E8" s="71">
        <f>INDEX('REEDS calc'!$C$64:$AG$113,MATCH(About!$B$2,'REEDS calc'!$B$64:$B$113,0),MATCH(E$1,'REEDS calc'!$C$63:$AG$63,0))*SUMIFS('res v com'!$E$3:$E$52,'res v com'!$B$3:$B$52,About!$B$2)*SUMIFS('Urban and Rural'!$B$2:$B$53,'Urban and Rural'!$A$2:$A$53,About!$B$1)</f>
        <v>24.652949619771853</v>
      </c>
      <c r="F8" s="71">
        <f>INDEX('REEDS calc'!$C$64:$AG$113,MATCH(About!$B$2,'REEDS calc'!$B$64:$B$113,0),MATCH(F$1,'REEDS calc'!$C$63:$AG$63,0))*SUMIFS('res v com'!$E$3:$E$52,'res v com'!$B$3:$B$52,About!$B$2)*SUMIFS('Urban and Rural'!$B$2:$B$53,'Urban and Rural'!$A$2:$A$53,About!$B$1)</f>
        <v>29.42502091254752</v>
      </c>
      <c r="G8" s="71">
        <f>INDEX('REEDS calc'!$C$64:$AG$113,MATCH(About!$B$2,'REEDS calc'!$B$64:$B$113,0),MATCH(G$1,'REEDS calc'!$C$63:$AG$63,0))*SUMIFS('res v com'!$E$3:$E$52,'res v com'!$B$3:$B$52,About!$B$2)*SUMIFS('Urban and Rural'!$B$2:$B$53,'Urban and Rural'!$A$2:$A$53,About!$B$1)</f>
        <v>33.384684220532314</v>
      </c>
      <c r="H8" s="71">
        <f>INDEX('REEDS calc'!$C$64:$AG$113,MATCH(About!$B$2,'REEDS calc'!$B$64:$B$113,0),MATCH(H$1,'REEDS calc'!$C$63:$AG$63,0))*SUMIFS('res v com'!$E$3:$E$52,'res v com'!$B$3:$B$52,About!$B$2)*SUMIFS('Urban and Rural'!$B$2:$B$53,'Urban and Rural'!$A$2:$A$53,About!$B$1)</f>
        <v>37.344347528517098</v>
      </c>
      <c r="I8" s="71">
        <f>INDEX('REEDS calc'!$C$64:$AG$113,MATCH(About!$B$2,'REEDS calc'!$B$64:$B$113,0),MATCH(I$1,'REEDS calc'!$C$63:$AG$63,0))*SUMIFS('res v com'!$E$3:$E$52,'res v com'!$B$3:$B$52,About!$B$2)*SUMIFS('Urban and Rural'!$B$2:$B$53,'Urban and Rural'!$A$2:$A$53,About!$B$1)</f>
        <v>42.956897813688201</v>
      </c>
      <c r="J8" s="71">
        <f>INDEX('REEDS calc'!$C$64:$AG$113,MATCH(About!$B$2,'REEDS calc'!$B$64:$B$113,0),MATCH(J$1,'REEDS calc'!$C$63:$AG$63,0))*SUMIFS('res v com'!$E$3:$E$52,'res v com'!$B$3:$B$52,About!$B$2)*SUMIFS('Urban and Rural'!$B$2:$B$53,'Urban and Rural'!$A$2:$A$53,About!$B$1)</f>
        <v>48.569448098859304</v>
      </c>
      <c r="K8" s="71">
        <f>INDEX('REEDS calc'!$C$64:$AG$113,MATCH(About!$B$2,'REEDS calc'!$B$64:$B$113,0),MATCH(K$1,'REEDS calc'!$C$63:$AG$63,0))*SUMIFS('res v com'!$E$3:$E$52,'res v com'!$B$3:$B$52,About!$B$2)*SUMIFS('Urban and Rural'!$B$2:$B$53,'Urban and Rural'!$A$2:$A$53,About!$B$1)</f>
        <v>57.12450047528516</v>
      </c>
      <c r="L8" s="71">
        <f>INDEX('REEDS calc'!$C$64:$AG$113,MATCH(About!$B$2,'REEDS calc'!$B$64:$B$113,0),MATCH(L$1,'REEDS calc'!$C$63:$AG$63,0))*SUMIFS('res v com'!$E$3:$E$52,'res v com'!$B$3:$B$52,About!$B$2)*SUMIFS('Urban and Rural'!$B$2:$B$53,'Urban and Rural'!$A$2:$A$53,About!$B$1)</f>
        <v>65.679552851711023</v>
      </c>
      <c r="M8" s="71">
        <f>INDEX('REEDS calc'!$C$64:$AG$113,MATCH(About!$B$2,'REEDS calc'!$B$64:$B$113,0),MATCH(M$1,'REEDS calc'!$C$63:$AG$63,0))*SUMIFS('res v com'!$E$3:$E$52,'res v com'!$B$3:$B$52,About!$B$2)*SUMIFS('Urban and Rural'!$B$2:$B$53,'Urban and Rural'!$A$2:$A$53,About!$B$1)</f>
        <v>73.126626045627361</v>
      </c>
      <c r="N8" s="71">
        <f>INDEX('REEDS calc'!$C$64:$AG$113,MATCH(About!$B$2,'REEDS calc'!$B$64:$B$113,0),MATCH(N$1,'REEDS calc'!$C$63:$AG$63,0))*SUMIFS('res v com'!$E$3:$E$52,'res v com'!$B$3:$B$52,About!$B$2)*SUMIFS('Urban and Rural'!$B$2:$B$53,'Urban and Rural'!$A$2:$A$53,About!$B$1)</f>
        <v>80.573699239543714</v>
      </c>
      <c r="O8" s="71">
        <f>INDEX('REEDS calc'!$C$64:$AG$113,MATCH(About!$B$2,'REEDS calc'!$B$64:$B$113,0),MATCH(O$1,'REEDS calc'!$C$63:$AG$63,0))*SUMIFS('res v com'!$E$3:$E$52,'res v com'!$B$3:$B$52,About!$B$2)*SUMIFS('Urban and Rural'!$B$2:$B$53,'Urban and Rural'!$A$2:$A$53,About!$B$1)</f>
        <v>85.605014543726213</v>
      </c>
      <c r="P8" s="71">
        <f>INDEX('REEDS calc'!$C$64:$AG$113,MATCH(About!$B$2,'REEDS calc'!$B$64:$B$113,0),MATCH(P$1,'REEDS calc'!$C$63:$AG$63,0))*SUMIFS('res v com'!$E$3:$E$52,'res v com'!$B$3:$B$52,About!$B$2)*SUMIFS('Urban and Rural'!$B$2:$B$53,'Urban and Rural'!$A$2:$A$53,About!$B$1)</f>
        <v>90.636329847908726</v>
      </c>
      <c r="Q8" s="71">
        <f>INDEX('REEDS calc'!$C$64:$AG$113,MATCH(About!$B$2,'REEDS calc'!$B$64:$B$113,0),MATCH(Q$1,'REEDS calc'!$C$63:$AG$63,0))*SUMIFS('res v com'!$E$3:$E$52,'res v com'!$B$3:$B$52,About!$B$2)*SUMIFS('Urban and Rural'!$B$2:$B$53,'Urban and Rural'!$A$2:$A$53,About!$B$1)</f>
        <v>90.981438117870709</v>
      </c>
      <c r="R8" s="71">
        <f>INDEX('REEDS calc'!$C$64:$AG$113,MATCH(About!$B$2,'REEDS calc'!$B$64:$B$113,0),MATCH(R$1,'REEDS calc'!$C$63:$AG$63,0))*SUMIFS('res v com'!$E$3:$E$52,'res v com'!$B$3:$B$52,About!$B$2)*SUMIFS('Urban and Rural'!$B$2:$B$53,'Urban and Rural'!$A$2:$A$53,About!$B$1)</f>
        <v>91.326546387832693</v>
      </c>
      <c r="S8" s="71">
        <f>INDEX('REEDS calc'!$C$64:$AG$113,MATCH(About!$B$2,'REEDS calc'!$B$64:$B$113,0),MATCH(S$1,'REEDS calc'!$C$63:$AG$63,0))*SUMIFS('res v com'!$E$3:$E$52,'res v com'!$B$3:$B$52,About!$B$2)*SUMIFS('Urban and Rural'!$B$2:$B$53,'Urban and Rural'!$A$2:$A$53,About!$B$1)</f>
        <v>91.726145437262346</v>
      </c>
      <c r="T8" s="71">
        <f>INDEX('REEDS calc'!$C$64:$AG$113,MATCH(About!$B$2,'REEDS calc'!$B$64:$B$113,0),MATCH(T$1,'REEDS calc'!$C$63:$AG$63,0))*SUMIFS('res v com'!$E$3:$E$52,'res v com'!$B$3:$B$52,About!$B$2)*SUMIFS('Urban and Rural'!$B$2:$B$53,'Urban and Rural'!$A$2:$A$53,About!$B$1)</f>
        <v>92.125744486691985</v>
      </c>
      <c r="U8" s="71">
        <f>INDEX('REEDS calc'!$C$64:$AG$113,MATCH(About!$B$2,'REEDS calc'!$B$64:$B$113,0),MATCH(U$1,'REEDS calc'!$C$63:$AG$63,0))*SUMIFS('res v com'!$E$3:$E$52,'res v com'!$B$3:$B$52,About!$B$2)*SUMIFS('Urban and Rural'!$B$2:$B$53,'Urban and Rural'!$A$2:$A$53,About!$B$1)</f>
        <v>92.579834315589338</v>
      </c>
      <c r="V8" s="71">
        <f>INDEX('REEDS calc'!$C$64:$AG$113,MATCH(About!$B$2,'REEDS calc'!$B$64:$B$113,0),MATCH(V$1,'REEDS calc'!$C$63:$AG$63,0))*SUMIFS('res v com'!$E$3:$E$52,'res v com'!$B$3:$B$52,About!$B$2)*SUMIFS('Urban and Rural'!$B$2:$B$53,'Urban and Rural'!$A$2:$A$53,About!$B$1)</f>
        <v>93.03392414448669</v>
      </c>
      <c r="W8" s="71">
        <f>INDEX('REEDS calc'!$C$64:$AG$113,MATCH(About!$B$2,'REEDS calc'!$B$64:$B$113,0),MATCH(W$1,'REEDS calc'!$C$63:$AG$63,0))*SUMIFS('res v com'!$E$3:$E$52,'res v com'!$B$3:$B$52,About!$B$2)*SUMIFS('Urban and Rural'!$B$2:$B$53,'Urban and Rural'!$A$2:$A$53,About!$B$1)</f>
        <v>93.524341159695823</v>
      </c>
      <c r="X8" s="71">
        <f>INDEX('REEDS calc'!$C$64:$AG$113,MATCH(About!$B$2,'REEDS calc'!$B$64:$B$113,0),MATCH(X$1,'REEDS calc'!$C$63:$AG$63,0))*SUMIFS('res v com'!$E$3:$E$52,'res v com'!$B$3:$B$52,About!$B$2)*SUMIFS('Urban and Rural'!$B$2:$B$53,'Urban and Rural'!$A$2:$A$53,About!$B$1)</f>
        <v>94.014758174904927</v>
      </c>
      <c r="Y8" s="71">
        <f>INDEX('REEDS calc'!$C$64:$AG$113,MATCH(About!$B$2,'REEDS calc'!$B$64:$B$113,0),MATCH(Y$1,'REEDS calc'!$C$63:$AG$63,0))*SUMIFS('res v com'!$E$3:$E$52,'res v com'!$B$3:$B$52,About!$B$2)*SUMIFS('Urban and Rural'!$B$2:$B$53,'Urban and Rural'!$A$2:$A$53,About!$B$1)</f>
        <v>94.559665969581744</v>
      </c>
      <c r="Z8" s="71">
        <f>INDEX('REEDS calc'!$C$64:$AG$113,MATCH(About!$B$2,'REEDS calc'!$B$64:$B$113,0),MATCH(Z$1,'REEDS calc'!$C$63:$AG$63,0))*SUMIFS('res v com'!$E$3:$E$52,'res v com'!$B$3:$B$52,About!$B$2)*SUMIFS('Urban and Rural'!$B$2:$B$53,'Urban and Rural'!$A$2:$A$53,About!$B$1)</f>
        <v>95.104573764258546</v>
      </c>
      <c r="AA8" s="71">
        <f>INDEX('REEDS calc'!$C$64:$AG$113,MATCH(About!$B$2,'REEDS calc'!$B$64:$B$113,0),MATCH(AA$1,'REEDS calc'!$C$63:$AG$63,0))*SUMIFS('res v com'!$E$3:$E$52,'res v com'!$B$3:$B$52,About!$B$2)*SUMIFS('Urban and Rural'!$B$2:$B$53,'Urban and Rural'!$A$2:$A$53,About!$B$1)</f>
        <v>95.703972338403034</v>
      </c>
      <c r="AB8" s="71">
        <f>INDEX('REEDS calc'!$C$64:$AG$113,MATCH(About!$B$2,'REEDS calc'!$B$64:$B$113,0),MATCH(AB$1,'REEDS calc'!$C$63:$AG$63,0))*SUMIFS('res v com'!$E$3:$E$52,'res v com'!$B$3:$B$52,About!$B$2)*SUMIFS('Urban and Rural'!$B$2:$B$53,'Urban and Rural'!$A$2:$A$53,About!$B$1)</f>
        <v>96.303370912547507</v>
      </c>
      <c r="AC8" s="71">
        <f>INDEX('REEDS calc'!$C$64:$AG$113,MATCH(About!$B$2,'REEDS calc'!$B$64:$B$113,0),MATCH(AC$1,'REEDS calc'!$C$63:$AG$63,0))*SUMIFS('res v com'!$E$3:$E$52,'res v com'!$B$3:$B$52,About!$B$2)*SUMIFS('Urban and Rural'!$B$2:$B$53,'Urban and Rural'!$A$2:$A$53,About!$B$1)</f>
        <v>97.356859315589332</v>
      </c>
      <c r="AD8" s="71">
        <f>INDEX('REEDS calc'!$C$64:$AG$113,MATCH(About!$B$2,'REEDS calc'!$B$64:$B$113,0),MATCH(AD$1,'REEDS calc'!$C$63:$AG$63,0))*SUMIFS('res v com'!$E$3:$E$52,'res v com'!$B$3:$B$52,About!$B$2)*SUMIFS('Urban and Rural'!$B$2:$B$53,'Urban and Rural'!$A$2:$A$53,About!$B$1)</f>
        <v>98.410347718631158</v>
      </c>
      <c r="AE8" s="71">
        <f>INDEX('REEDS calc'!$C$64:$AG$113,MATCH(About!$B$2,'REEDS calc'!$B$64:$B$113,0),MATCH(AE$1,'REEDS calc'!$C$63:$AG$63,0))*SUMIFS('res v com'!$E$3:$E$52,'res v com'!$B$3:$B$52,About!$B$2)*SUMIFS('Urban and Rural'!$B$2:$B$53,'Urban and Rural'!$A$2:$A$53,About!$B$1)</f>
        <v>99.554654087452448</v>
      </c>
      <c r="AF8" s="71">
        <f>INDEX('REEDS calc'!$C$64:$AG$113,MATCH(About!$B$2,'REEDS calc'!$B$64:$B$113,0),MATCH(AF$1,'REEDS calc'!$C$63:$AG$63,0))*SUMIFS('res v com'!$E$3:$E$52,'res v com'!$B$3:$B$52,About!$B$2)*SUMIFS('Urban and Rural'!$B$2:$B$53,'Urban and Rural'!$A$2:$A$53,About!$B$1)</f>
        <v>100.69896045627374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21.537158658831654</v>
      </c>
      <c r="C8" s="71">
        <f>INDEX('REEDS calc'!$C$64:$AG$113,MATCH(About!$B$2,'REEDS calc'!$B$64:$B$113,0),MATCH(C$1,'REEDS calc'!$C$63:$AG$63,0))*SUMIFS('res v com'!$F$3:$F$52,'res v com'!$B$3:$B$52,About!$B$2)</f>
        <v>21.537158658831654</v>
      </c>
      <c r="D8" s="71">
        <f>INDEX('REEDS calc'!$C$64:$AG$113,MATCH(About!$B$2,'REEDS calc'!$B$64:$B$113,0),MATCH(D$1,'REEDS calc'!$C$63:$AG$63,0))*SUMIFS('res v com'!$F$3:$F$52,'res v com'!$B$3:$B$52,About!$B$2)</f>
        <v>21.537158658831654</v>
      </c>
      <c r="E8" s="71">
        <f>INDEX('REEDS calc'!$C$64:$AG$113,MATCH(About!$B$2,'REEDS calc'!$B$64:$B$113,0),MATCH(E$1,'REEDS calc'!$C$63:$AG$63,0))*SUMIFS('res v com'!$F$3:$F$52,'res v com'!$B$3:$B$52,About!$B$2)</f>
        <v>26.706792257172481</v>
      </c>
      <c r="F8" s="71">
        <f>INDEX('REEDS calc'!$C$64:$AG$113,MATCH(About!$B$2,'REEDS calc'!$B$64:$B$113,0),MATCH(F$1,'REEDS calc'!$C$63:$AG$63,0))*SUMIFS('res v com'!$F$3:$F$52,'res v com'!$B$3:$B$52,About!$B$2)</f>
        <v>31.876425855513311</v>
      </c>
      <c r="G8" s="71">
        <f>INDEX('REEDS calc'!$C$64:$AG$113,MATCH(About!$B$2,'REEDS calc'!$B$64:$B$113,0),MATCH(G$1,'REEDS calc'!$C$63:$AG$63,0))*SUMIFS('res v com'!$F$3:$F$52,'res v com'!$B$3:$B$52,About!$B$2)</f>
        <v>36.165969581749053</v>
      </c>
      <c r="H8" s="71">
        <f>INDEX('REEDS calc'!$C$64:$AG$113,MATCH(About!$B$2,'REEDS calc'!$B$64:$B$113,0),MATCH(H$1,'REEDS calc'!$C$63:$AG$63,0))*SUMIFS('res v com'!$F$3:$F$52,'res v com'!$B$3:$B$52,About!$B$2)</f>
        <v>40.455513307984795</v>
      </c>
      <c r="I8" s="71">
        <f>INDEX('REEDS calc'!$C$64:$AG$113,MATCH(About!$B$2,'REEDS calc'!$B$64:$B$113,0),MATCH(I$1,'REEDS calc'!$C$63:$AG$63,0))*SUMIFS('res v com'!$F$3:$F$52,'res v com'!$B$3:$B$52,About!$B$2)</f>
        <v>46.535646387832706</v>
      </c>
      <c r="J8" s="71">
        <f>INDEX('REEDS calc'!$C$64:$AG$113,MATCH(About!$B$2,'REEDS calc'!$B$64:$B$113,0),MATCH(J$1,'REEDS calc'!$C$63:$AG$63,0))*SUMIFS('res v com'!$F$3:$F$52,'res v com'!$B$3:$B$52,About!$B$2)</f>
        <v>52.615779467680611</v>
      </c>
      <c r="K8" s="71">
        <f>INDEX('REEDS calc'!$C$64:$AG$113,MATCH(About!$B$2,'REEDS calc'!$B$64:$B$113,0),MATCH(K$1,'REEDS calc'!$C$63:$AG$63,0))*SUMIFS('res v com'!$F$3:$F$52,'res v com'!$B$3:$B$52,About!$B$2)</f>
        <v>61.883555133079852</v>
      </c>
      <c r="L8" s="71">
        <f>INDEX('REEDS calc'!$C$64:$AG$113,MATCH(About!$B$2,'REEDS calc'!$B$64:$B$113,0),MATCH(L$1,'REEDS calc'!$C$63:$AG$63,0))*SUMIFS('res v com'!$F$3:$F$52,'res v com'!$B$3:$B$52,About!$B$2)</f>
        <v>71.151330798479094</v>
      </c>
      <c r="M8" s="71">
        <f>INDEX('REEDS calc'!$C$64:$AG$113,MATCH(About!$B$2,'REEDS calc'!$B$64:$B$113,0),MATCH(M$1,'REEDS calc'!$C$63:$AG$63,0))*SUMIFS('res v com'!$F$3:$F$52,'res v com'!$B$3:$B$52,About!$B$2)</f>
        <v>79.218821292775672</v>
      </c>
      <c r="N8" s="71">
        <f>INDEX('REEDS calc'!$C$64:$AG$113,MATCH(About!$B$2,'REEDS calc'!$B$64:$B$113,0),MATCH(N$1,'REEDS calc'!$C$63:$AG$63,0))*SUMIFS('res v com'!$F$3:$F$52,'res v com'!$B$3:$B$52,About!$B$2)</f>
        <v>87.28631178707225</v>
      </c>
      <c r="O8" s="71">
        <f>INDEX('REEDS calc'!$C$64:$AG$113,MATCH(About!$B$2,'REEDS calc'!$B$64:$B$113,0),MATCH(O$1,'REEDS calc'!$C$63:$AG$63,0))*SUMIFS('res v com'!$F$3:$F$52,'res v com'!$B$3:$B$52,About!$B$2)</f>
        <v>92.736787072243359</v>
      </c>
      <c r="P8" s="71">
        <f>INDEX('REEDS calc'!$C$64:$AG$113,MATCH(About!$B$2,'REEDS calc'!$B$64:$B$113,0),MATCH(P$1,'REEDS calc'!$C$63:$AG$63,0))*SUMIFS('res v com'!$F$3:$F$52,'res v com'!$B$3:$B$52,About!$B$2)</f>
        <v>98.187262357414454</v>
      </c>
      <c r="Q8" s="71">
        <f>INDEX('REEDS calc'!$C$64:$AG$113,MATCH(About!$B$2,'REEDS calc'!$B$64:$B$113,0),MATCH(Q$1,'REEDS calc'!$C$63:$AG$63,0))*SUMIFS('res v com'!$F$3:$F$52,'res v com'!$B$3:$B$52,About!$B$2)</f>
        <v>98.561121673003811</v>
      </c>
      <c r="R8" s="71">
        <f>INDEX('REEDS calc'!$C$64:$AG$113,MATCH(About!$B$2,'REEDS calc'!$B$64:$B$113,0),MATCH(R$1,'REEDS calc'!$C$63:$AG$63,0))*SUMIFS('res v com'!$F$3:$F$52,'res v com'!$B$3:$B$52,About!$B$2)</f>
        <v>98.934980988593168</v>
      </c>
      <c r="S8" s="71">
        <f>INDEX('REEDS calc'!$C$64:$AG$113,MATCH(About!$B$2,'REEDS calc'!$B$64:$B$113,0),MATCH(S$1,'REEDS calc'!$C$63:$AG$63,0))*SUMIFS('res v com'!$F$3:$F$52,'res v com'!$B$3:$B$52,About!$B$2)</f>
        <v>99.367870722433466</v>
      </c>
      <c r="T8" s="71">
        <f>INDEX('REEDS calc'!$C$64:$AG$113,MATCH(About!$B$2,'REEDS calc'!$B$64:$B$113,0),MATCH(T$1,'REEDS calc'!$C$63:$AG$63,0))*SUMIFS('res v com'!$F$3:$F$52,'res v com'!$B$3:$B$52,About!$B$2)</f>
        <v>99.800760456273764</v>
      </c>
      <c r="U8" s="71">
        <f>INDEX('REEDS calc'!$C$64:$AG$113,MATCH(About!$B$2,'REEDS calc'!$B$64:$B$113,0),MATCH(U$1,'REEDS calc'!$C$63:$AG$63,0))*SUMIFS('res v com'!$F$3:$F$52,'res v com'!$B$3:$B$52,About!$B$2)</f>
        <v>100.29268060836503</v>
      </c>
      <c r="V8" s="71">
        <f>INDEX('REEDS calc'!$C$64:$AG$113,MATCH(About!$B$2,'REEDS calc'!$B$64:$B$113,0),MATCH(V$1,'REEDS calc'!$C$63:$AG$63,0))*SUMIFS('res v com'!$F$3:$F$52,'res v com'!$B$3:$B$52,About!$B$2)</f>
        <v>100.78460076045629</v>
      </c>
      <c r="W8" s="71">
        <f>INDEX('REEDS calc'!$C$64:$AG$113,MATCH(About!$B$2,'REEDS calc'!$B$64:$B$113,0),MATCH(W$1,'REEDS calc'!$C$63:$AG$63,0))*SUMIFS('res v com'!$F$3:$F$52,'res v com'!$B$3:$B$52,About!$B$2)</f>
        <v>101.31587452471486</v>
      </c>
      <c r="X8" s="71">
        <f>INDEX('REEDS calc'!$C$64:$AG$113,MATCH(About!$B$2,'REEDS calc'!$B$64:$B$113,0),MATCH(X$1,'REEDS calc'!$C$63:$AG$63,0))*SUMIFS('res v com'!$F$3:$F$52,'res v com'!$B$3:$B$52,About!$B$2)</f>
        <v>101.8471482889734</v>
      </c>
      <c r="Y8" s="71">
        <f>INDEX('REEDS calc'!$C$64:$AG$113,MATCH(About!$B$2,'REEDS calc'!$B$64:$B$113,0),MATCH(Y$1,'REEDS calc'!$C$63:$AG$63,0))*SUMIFS('res v com'!$F$3:$F$52,'res v com'!$B$3:$B$52,About!$B$2)</f>
        <v>102.4374524714829</v>
      </c>
      <c r="Z8" s="71">
        <f>INDEX('REEDS calc'!$C$64:$AG$113,MATCH(About!$B$2,'REEDS calc'!$B$64:$B$113,0),MATCH(Z$1,'REEDS calc'!$C$63:$AG$63,0))*SUMIFS('res v com'!$F$3:$F$52,'res v com'!$B$3:$B$52,About!$B$2)</f>
        <v>103.02775665399241</v>
      </c>
      <c r="AA8" s="71">
        <f>INDEX('REEDS calc'!$C$64:$AG$113,MATCH(About!$B$2,'REEDS calc'!$B$64:$B$113,0),MATCH(AA$1,'REEDS calc'!$C$63:$AG$63,0))*SUMIFS('res v com'!$F$3:$F$52,'res v com'!$B$3:$B$52,About!$B$2)</f>
        <v>103.67709125475288</v>
      </c>
      <c r="AB8" s="71">
        <f>INDEX('REEDS calc'!$C$64:$AG$113,MATCH(About!$B$2,'REEDS calc'!$B$64:$B$113,0),MATCH(AB$1,'REEDS calc'!$C$63:$AG$63,0))*SUMIFS('res v com'!$F$3:$F$52,'res v com'!$B$3:$B$52,About!$B$2)</f>
        <v>104.32642585551332</v>
      </c>
      <c r="AC8" s="71">
        <f>INDEX('REEDS calc'!$C$64:$AG$113,MATCH(About!$B$2,'REEDS calc'!$B$64:$B$113,0),MATCH(AC$1,'REEDS calc'!$C$63:$AG$63,0))*SUMIFS('res v com'!$F$3:$F$52,'res v com'!$B$3:$B$52,About!$B$2)</f>
        <v>105.46768060836503</v>
      </c>
      <c r="AD8" s="71">
        <f>INDEX('REEDS calc'!$C$64:$AG$113,MATCH(About!$B$2,'REEDS calc'!$B$64:$B$113,0),MATCH(AD$1,'REEDS calc'!$C$63:$AG$63,0))*SUMIFS('res v com'!$F$3:$F$52,'res v com'!$B$3:$B$52,About!$B$2)</f>
        <v>106.60893536121674</v>
      </c>
      <c r="AE8" s="71">
        <f>INDEX('REEDS calc'!$C$64:$AG$113,MATCH(About!$B$2,'REEDS calc'!$B$64:$B$113,0),MATCH(AE$1,'REEDS calc'!$C$63:$AG$63,0))*SUMIFS('res v com'!$F$3:$F$52,'res v com'!$B$3:$B$52,About!$B$2)</f>
        <v>107.84857414448669</v>
      </c>
      <c r="AF8" s="71">
        <f>INDEX('REEDS calc'!$C$64:$AG$113,MATCH(About!$B$2,'REEDS calc'!$B$64:$B$113,0),MATCH(AF$1,'REEDS calc'!$C$63:$AG$63,0))*SUMIFS('res v com'!$F$3:$F$52,'res v com'!$B$3:$B$52,About!$B$2)</f>
        <v>109.08821292775666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19.880878326996182</v>
      </c>
      <c r="C8" s="24">
        <f>'BDESC-rural-residential'!B8</f>
        <v>13.309235741444859</v>
      </c>
      <c r="D8" s="24">
        <f>'BDESC-commercial'!B8</f>
        <v>21.537158658831654</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2024-02-08T19:17:47Z</dcterms:modified>
</cp:coreProperties>
</file>