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ND\elec\EIaE\"/>
    </mc:Choice>
  </mc:AlternateContent>
  <xr:revisionPtr revIDLastSave="0" documentId="8_{5CA192BA-2C3B-414B-8F66-0EFDA4E36B73}"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<sst xmlns="http://schemas.openxmlformats.org/spreadsheetml/2006/main" count="67272" uniqueCount="4676">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</sst>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106</v>
      </c>
      <c r="C1" s="93">
        <v>44865</v>
      </c>
      <c r="K1" s="44" t="s">
        <v>2</v>
      </c>
      <c r="L1" s="44" t="s">
        <v>3</v>
      </c>
    </row>
    <row r="2" spans="1:15" ht="14.5">
      <c r="A2" s="70" t="s">
        <v>4</v>
      </c>
      <c r="B2" s="1" t="str">
        <f>LOOKUP(B1,K1:L50,L1:L50)</f>
        <v>ND</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ND</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0</v>
      </c>
      <c r="R10" s="1">
        <f t="shared" si="3"/>
        <v>0</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3005.6944999999996</v>
      </c>
      <c r="R26" s="1">
        <f t="shared" si="3"/>
        <v>0.51155502579437162</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609.54989999999998</v>
      </c>
      <c r="R29" s="1">
        <f t="shared" si="3"/>
        <v>0.10374251768350265</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0</v>
      </c>
      <c r="R32" s="1">
        <f t="shared" si="3"/>
        <v>0</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0</v>
      </c>
      <c r="R35" s="1">
        <f t="shared" si="3"/>
        <v>0</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0</v>
      </c>
      <c r="R42" s="1">
        <f t="shared" si="5"/>
        <v>0</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2260.3591000000001</v>
      </c>
      <c r="R44" s="1">
        <f t="shared" si="5"/>
        <v>0.38470245652212581</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0</v>
      </c>
      <c r="R48" s="1">
        <f t="shared" si="5"/>
        <v>0</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5875.6034999999993</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f t="shared" si="6"/>
        <v>609.54989999999998</v>
      </c>
      <c r="M85" s="1" t="str">
        <f t="shared" si="7"/>
        <v>MT</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f t="shared" si="6"/>
        <v>2054.0320000000002</v>
      </c>
      <c r="M87" s="1" t="str">
        <f t="shared" si="7"/>
        <v>SD</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f t="shared" si="6"/>
        <v>206.3271</v>
      </c>
      <c r="M88" s="1" t="str">
        <f t="shared" si="7"/>
        <v>SD</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f t="shared" si="6"/>
        <v>647.24450000000002</v>
      </c>
      <c r="M89" s="1" t="str">
        <f t="shared" si="7"/>
        <v>MN</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f t="shared" si="6"/>
        <v>2358.4499999999998</v>
      </c>
      <c r="M90" s="1" t="str">
        <f t="shared" si="7"/>
        <v>MN</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t="str">
        <f t="shared" si="12"/>
        <v/>
      </c>
      <c r="M303" s="1" t="str">
        <f t="shared" si="13"/>
        <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t="str">
        <f t="shared" si="12"/>
        <v/>
      </c>
      <c r="M307" s="1" t="str">
        <f t="shared" si="13"/>
        <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t="str">
        <f t="shared" si="12"/>
        <v/>
      </c>
      <c r="M308" s="1" t="str">
        <f t="shared" si="13"/>
        <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t="str">
        <f t="shared" si="12"/>
        <v/>
      </c>
      <c r="M310" s="1" t="str">
        <f t="shared" si="13"/>
        <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t="str">
        <f t="shared" si="12"/>
        <v/>
      </c>
      <c r="M311" s="1" t="str">
        <f t="shared" si="13"/>
        <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5875.6035000000002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v>
      </c>
      <c r="D9" s="1">
        <f t="shared" si="0"/>
        <v>0</v>
      </c>
      <c r="E9" s="1">
        <f t="shared" si="1"/>
        <v>0</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0.51155502579437162</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0.10374251768350265</v>
      </c>
      <c r="D29" s="1">
        <f t="shared" si="0"/>
        <v>0.10374251768350265</v>
      </c>
      <c r="E29" s="1">
        <f t="shared" si="1"/>
        <v>1</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v>
      </c>
      <c r="D33" s="1">
        <f t="shared" si="0"/>
        <v>0</v>
      </c>
      <c r="E33" s="1">
        <f t="shared" si="1"/>
        <v>0</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0</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v>
      </c>
      <c r="D42" s="1">
        <f t="shared" si="2"/>
        <v>0</v>
      </c>
      <c r="E42" s="1">
        <f t="shared" si="3"/>
        <v>0</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0.38470245652212581</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v>
      </c>
      <c r="D49" s="1">
        <f t="shared" si="2"/>
        <v>0</v>
      </c>
      <c r="E49" s="1">
        <f t="shared" si="3"/>
        <v>0</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0.10374251768350265</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0.40492639743373726</v>
      </c>
      <c r="C60" s="1">
        <f>SUMIFS('ReEDs Generation Data'!H$729:H$1448,'ReEDs Generation Data'!$E$729:$E$1448,Calculations!$A60)</f>
        <v>0.38130378776029955</v>
      </c>
      <c r="D60" s="1">
        <f>SUMIFS('ReEDs Generation Data'!I$729:I$1448,'ReEDs Generation Data'!$E$729:$E$1448,Calculations!$A60)</f>
        <v>0.40158982505988394</v>
      </c>
      <c r="E60" s="1">
        <f>SUMIFS('ReEDs Generation Data'!J$729:J$1448,'ReEDs Generation Data'!$E$729:$E$1448,Calculations!$A60)</f>
        <v>0.42056425625383276</v>
      </c>
      <c r="F60" s="1">
        <f>SUMIFS('ReEDs Generation Data'!K$729:K$1448,'ReEDs Generation Data'!$E$729:$E$1448,Calculations!$A60)</f>
        <v>0.42173524767127435</v>
      </c>
      <c r="G60" s="1">
        <f>SUMIFS('ReEDs Generation Data'!L$729:L$1448,'ReEDs Generation Data'!$E$729:$E$1448,Calculations!$A60)</f>
        <v>0.4228978875641865</v>
      </c>
      <c r="H60" s="1">
        <f>SUMIFS('ReEDs Generation Data'!M$729:M$1448,'ReEDs Generation Data'!$E$729:$E$1448,Calculations!$A60)</f>
        <v>0.27088325029483612</v>
      </c>
      <c r="I60" s="1">
        <f>SUMIFS('ReEDs Generation Data'!N$729:N$1448,'ReEDs Generation Data'!$E$729:$E$1448,Calculations!$A60)</f>
        <v>1.2697653890428711E-2</v>
      </c>
      <c r="J60" s="1">
        <f>SUMIFS('ReEDs Generation Data'!O$729:O$1448,'ReEDs Generation Data'!$E$729:$E$1448,Calculations!$A60)</f>
        <v>1.1972269607299102E-2</v>
      </c>
      <c r="K60" s="1">
        <f>SUMIFS('ReEDs Generation Data'!P$729:P$1448,'ReEDs Generation Data'!$E$729:$E$1448,Calculations!$A60)</f>
        <v>1.1245747445669379E-2</v>
      </c>
      <c r="L60" s="1">
        <f>SUMIFS('ReEDs Generation Data'!Q$729:Q$1448,'ReEDs Generation Data'!$E$729:$E$1448,Calculations!$A60)</f>
        <v>8.0472865283826248E-3</v>
      </c>
      <c r="M60" s="1">
        <f>SUMIFS('ReEDs Generation Data'!R$729:R$1448,'ReEDs Generation Data'!$E$729:$E$1448,Calculations!$A60)</f>
        <v>6.0093042017478823E-3</v>
      </c>
    </row>
    <row r="61" spans="1:33" ht="15.75" customHeight="1">
      <c r="A61" s="4" t="s">
        <v>488</v>
      </c>
      <c r="B61" s="1">
        <f>SUMIFS('ReEDs Generation Data'!G$729:G$1448,'ReEDs Generation Data'!$E$729:$E$1448,Calculations!$A61)</f>
        <v>1.6651769251447554E-4</v>
      </c>
      <c r="C61" s="1">
        <f>SUMIFS('ReEDs Generation Data'!H$729:H$1448,'ReEDs Generation Data'!$E$729:$E$1448,Calculations!$A61)</f>
        <v>6.9832968848943447E-5</v>
      </c>
      <c r="D61" s="1">
        <f>SUMIFS('ReEDs Generation Data'!I$729:I$1448,'ReEDs Generation Data'!$E$729:$E$1448,Calculations!$A61)</f>
        <v>2.2086948344283706E-4</v>
      </c>
      <c r="E61" s="1">
        <f>SUMIFS('ReEDs Generation Data'!J$729:J$1448,'ReEDs Generation Data'!$E$729:$E$1448,Calculations!$A61)</f>
        <v>3.6214064013120585E-4</v>
      </c>
      <c r="F61" s="1">
        <f>SUMIFS('ReEDs Generation Data'!K$729:K$1448,'ReEDs Generation Data'!$E$729:$E$1448,Calculations!$A61)</f>
        <v>2.129643705280094E-4</v>
      </c>
      <c r="G61" s="1">
        <f>SUMIFS('ReEDs Generation Data'!L$729:L$1448,'ReEDs Generation Data'!$E$729:$E$1448,Calculations!$A61)</f>
        <v>6.4852027830053497E-5</v>
      </c>
      <c r="H61" s="1">
        <f>SUMIFS('ReEDs Generation Data'!M$729:M$1448,'ReEDs Generation Data'!$E$729:$E$1448,Calculations!$A61)</f>
        <v>2.6195002604143891E-3</v>
      </c>
      <c r="I61" s="1">
        <f>SUMIFS('ReEDs Generation Data'!N$729:N$1448,'ReEDs Generation Data'!$E$729:$E$1448,Calculations!$A61)</f>
        <v>6.9583809720433114E-3</v>
      </c>
      <c r="J61" s="1">
        <f>SUMIFS('ReEDs Generation Data'!O$729:O$1448,'ReEDs Generation Data'!$E$729:$E$1448,Calculations!$A61)</f>
        <v>6.6754083688303273E-3</v>
      </c>
      <c r="K61" s="1">
        <f>SUMIFS('ReEDs Generation Data'!P$729:P$1448,'ReEDs Generation Data'!$E$729:$E$1448,Calculations!$A61)</f>
        <v>6.3919918789095568E-3</v>
      </c>
      <c r="L61" s="1">
        <f>SUMIFS('ReEDs Generation Data'!Q$729:Q$1448,'ReEDs Generation Data'!$E$729:$E$1448,Calculations!$A61)</f>
        <v>4.5335089254347491E-3</v>
      </c>
      <c r="M61" s="1">
        <f>SUMIFS('ReEDs Generation Data'!R$729:R$1448,'ReEDs Generation Data'!$E$729:$E$1448,Calculations!$A61)</f>
        <v>3.3493283112327877E-3</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v>
      </c>
      <c r="C62" s="1">
        <f>SUMIFS('ReEDs Generation Data'!H$729:H$1448,'ReEDs Generation Data'!$E$729:$E$1448,Calculations!$A62)</f>
        <v>0</v>
      </c>
      <c r="D62" s="1">
        <f>SUMIFS('ReEDs Generation Data'!I$729:I$1448,'ReEDs Generation Data'!$E$729:$E$1448,Calculations!$A62)</f>
        <v>0</v>
      </c>
      <c r="E62" s="1">
        <f>SUMIFS('ReEDs Generation Data'!J$729:J$1448,'ReEDs Generation Data'!$E$729:$E$1448,Calculations!$A62)</f>
        <v>0</v>
      </c>
      <c r="F62" s="1">
        <f>SUMIFS('ReEDs Generation Data'!K$729:K$1448,'ReEDs Generation Data'!$E$729:$E$1448,Calculations!$A62)</f>
        <v>0</v>
      </c>
      <c r="G62" s="1">
        <f>SUMIFS('ReEDs Generation Data'!L$729:L$1448,'ReEDs Generation Data'!$E$729:$E$1448,Calculations!$A62)</f>
        <v>0</v>
      </c>
      <c r="H62" s="1">
        <f>SUMIFS('ReEDs Generation Data'!M$729:M$1448,'ReEDs Generation Data'!$E$729:$E$1448,Calculations!$A62)</f>
        <v>0</v>
      </c>
      <c r="I62" s="1">
        <f>SUMIFS('ReEDs Generation Data'!N$729:N$1448,'ReEDs Generation Data'!$E$729:$E$1448,Calculations!$A62)</f>
        <v>0</v>
      </c>
      <c r="J62" s="1">
        <f>SUMIFS('ReEDs Generation Data'!O$729:O$1448,'ReEDs Generation Data'!$E$729:$E$1448,Calculations!$A62)</f>
        <v>0</v>
      </c>
      <c r="K62" s="1">
        <f>SUMIFS('ReEDs Generation Data'!P$729:P$1448,'ReEDs Generation Data'!$E$729:$E$1448,Calculations!$A62)</f>
        <v>0</v>
      </c>
      <c r="L62" s="1">
        <f>SUMIFS('ReEDs Generation Data'!Q$729:Q$1448,'ReEDs Generation Data'!$E$729:$E$1448,Calculations!$A62)</f>
        <v>0</v>
      </c>
      <c r="M62" s="1">
        <f>SUMIFS('ReEDs Generation Data'!R$729:R$1448,'ReEDs Generation Data'!$E$729:$E$1448,Calculations!$A62)</f>
        <v>0</v>
      </c>
    </row>
    <row r="63" spans="1:33" ht="15.75" customHeight="1">
      <c r="A63" s="4" t="s">
        <v>490</v>
      </c>
      <c r="B63" s="1">
        <f>SUMIFS('ReEDs Generation Data'!G$729:G$1448,'ReEDs Generation Data'!$E$729:$E$1448,Calculations!$A63)</f>
        <v>0.43728123045502798</v>
      </c>
      <c r="C63" s="1">
        <f>SUMIFS('ReEDs Generation Data'!H$729:H$1448,'ReEDs Generation Data'!$E$729:$E$1448,Calculations!$A63)</f>
        <v>0.42669994524874144</v>
      </c>
      <c r="D63" s="1">
        <f>SUMIFS('ReEDs Generation Data'!I$729:I$1448,'ReEDs Generation Data'!$E$729:$E$1448,Calculations!$A63)</f>
        <v>0.41244483635836227</v>
      </c>
      <c r="E63" s="1">
        <f>SUMIFS('ReEDs Generation Data'!J$729:J$1448,'ReEDs Generation Data'!$E$729:$E$1448,Calculations!$A63)</f>
        <v>0.39911140022156255</v>
      </c>
      <c r="F63" s="1">
        <f>SUMIFS('ReEDs Generation Data'!K$729:K$1448,'ReEDs Generation Data'!$E$729:$E$1448,Calculations!$A63)</f>
        <v>0.39865807343285142</v>
      </c>
      <c r="G63" s="1">
        <f>SUMIFS('ReEDs Generation Data'!L$729:L$1448,'ReEDs Generation Data'!$E$729:$E$1448,Calculations!$A63)</f>
        <v>0.39820797977611688</v>
      </c>
      <c r="H63" s="1">
        <f>SUMIFS('ReEDs Generation Data'!M$729:M$1448,'ReEDs Generation Data'!$E$729:$E$1448,Calculations!$A63)</f>
        <v>0.50127501796237139</v>
      </c>
      <c r="I63" s="1">
        <f>SUMIFS('ReEDs Generation Data'!N$729:N$1448,'ReEDs Generation Data'!$E$729:$E$1448,Calculations!$A63)</f>
        <v>0.67632674457080089</v>
      </c>
      <c r="J63" s="1">
        <f>SUMIFS('ReEDs Generation Data'!O$729:O$1448,'ReEDs Generation Data'!$E$729:$E$1448,Calculations!$A63)</f>
        <v>0.67685679088644402</v>
      </c>
      <c r="K63" s="1">
        <f>SUMIFS('ReEDs Generation Data'!P$729:P$1448,'ReEDs Generation Data'!$E$729:$E$1448,Calculations!$A63)</f>
        <v>0.67738766866248767</v>
      </c>
      <c r="L63" s="1">
        <f>SUMIFS('ReEDs Generation Data'!Q$729:Q$1448,'ReEDs Generation Data'!$E$729:$E$1448,Calculations!$A63)</f>
        <v>0.52726785442273649</v>
      </c>
      <c r="M63" s="1">
        <f>SUMIFS('ReEDs Generation Data'!R$729:R$1448,'ReEDs Generation Data'!$E$729:$E$1448,Calculations!$A63)</f>
        <v>0.4316151213707935</v>
      </c>
    </row>
    <row r="64" spans="1:33" ht="15.75" customHeight="1">
      <c r="A64" s="4" t="s">
        <v>491</v>
      </c>
      <c r="B64" s="1">
        <f>SUMIFS('ReEDs Generation Data'!G$729:G$1448,'ReEDs Generation Data'!$E$729:$E$1448,Calculations!$A64)</f>
        <v>0.15557735796278679</v>
      </c>
      <c r="C64" s="1">
        <f>SUMIFS('ReEDs Generation Data'!H$729:H$1448,'ReEDs Generation Data'!$E$729:$E$1448,Calculations!$A64)</f>
        <v>0.18990903436997261</v>
      </c>
      <c r="D64" s="1">
        <f>SUMIFS('ReEDs Generation Data'!I$729:I$1448,'ReEDs Generation Data'!$E$729:$E$1448,Calculations!$A64)</f>
        <v>0.18374672656536639</v>
      </c>
      <c r="E64" s="1">
        <f>SUMIFS('ReEDs Generation Data'!J$729:J$1448,'ReEDs Generation Data'!$E$729:$E$1448,Calculations!$A64)</f>
        <v>0.17798284652769977</v>
      </c>
      <c r="F64" s="1">
        <f>SUMIFS('ReEDs Generation Data'!K$729:K$1448,'ReEDs Generation Data'!$E$729:$E$1448,Calculations!$A64)</f>
        <v>0.17736939964108553</v>
      </c>
      <c r="G64" s="1">
        <f>SUMIFS('ReEDs Generation Data'!L$729:L$1448,'ReEDs Generation Data'!$E$729:$E$1448,Calculations!$A64)</f>
        <v>0.17676032786486487</v>
      </c>
      <c r="H64" s="1">
        <f>SUMIFS('ReEDs Generation Data'!M$729:M$1448,'ReEDs Generation Data'!$E$729:$E$1448,Calculations!$A64)</f>
        <v>0.22251075556001915</v>
      </c>
      <c r="I64" s="1">
        <f>SUMIFS('ReEDs Generation Data'!N$729:N$1448,'ReEDs Generation Data'!$E$729:$E$1448,Calculations!$A64)</f>
        <v>0.30021446667897267</v>
      </c>
      <c r="J64" s="1">
        <f>SUMIFS('ReEDs Generation Data'!O$729:O$1448,'ReEDs Generation Data'!$E$729:$E$1448,Calculations!$A64)</f>
        <v>0.30046393894683571</v>
      </c>
      <c r="K64" s="1">
        <f>SUMIFS('ReEDs Generation Data'!P$729:P$1448,'ReEDs Generation Data'!$E$729:$E$1448,Calculations!$A64)</f>
        <v>0.3007138025509003</v>
      </c>
      <c r="L64" s="1">
        <f>SUMIFS('ReEDs Generation Data'!Q$729:Q$1448,'ReEDs Generation Data'!$E$729:$E$1448,Calculations!$A64)</f>
        <v>0.45661060694192923</v>
      </c>
      <c r="M64" s="1">
        <f>SUMIFS('ReEDs Generation Data'!R$729:R$1448,'ReEDs Generation Data'!$E$729:$E$1448,Calculations!$A64)</f>
        <v>0.5559442990969885</v>
      </c>
    </row>
    <row r="65" spans="1:37" ht="15.75" customHeight="1">
      <c r="A65" s="4" t="s">
        <v>492</v>
      </c>
      <c r="B65" s="1">
        <f>SUMIFS('ReEDs Generation Data'!G$729:G$1448,'ReEDs Generation Data'!$E$729:$E$1448,Calculations!$A65)</f>
        <v>2.0484964559334571E-3</v>
      </c>
      <c r="C65" s="1">
        <f>SUMIFS('ReEDs Generation Data'!H$729:H$1448,'ReEDs Generation Data'!$E$729:$E$1448,Calculations!$A65)</f>
        <v>2.0173996521372761E-3</v>
      </c>
      <c r="D65" s="1">
        <f>SUMIFS('ReEDs Generation Data'!I$729:I$1448,'ReEDs Generation Data'!$E$729:$E$1448,Calculations!$A65)</f>
        <v>1.9977425329444974E-3</v>
      </c>
      <c r="E65" s="1">
        <f>SUMIFS('ReEDs Generation Data'!J$729:J$1448,'ReEDs Generation Data'!$E$729:$E$1448,Calculations!$A65)</f>
        <v>1.9793563567738429E-3</v>
      </c>
      <c r="F65" s="1">
        <f>SUMIFS('ReEDs Generation Data'!K$729:K$1448,'ReEDs Generation Data'!$E$729:$E$1448,Calculations!$A65)</f>
        <v>2.0243148842605131E-3</v>
      </c>
      <c r="G65" s="1">
        <f>SUMIFS('ReEDs Generation Data'!L$729:L$1448,'ReEDs Generation Data'!$E$729:$E$1448,Calculations!$A65)</f>
        <v>2.0689527670016074E-3</v>
      </c>
      <c r="H65" s="1">
        <f>SUMIFS('ReEDs Generation Data'!M$729:M$1448,'ReEDs Generation Data'!$E$729:$E$1448,Calculations!$A65)</f>
        <v>2.7114759223590343E-3</v>
      </c>
      <c r="I65" s="1">
        <f>SUMIFS('ReEDs Generation Data'!N$729:N$1448,'ReEDs Generation Data'!$E$729:$E$1448,Calculations!$A65)</f>
        <v>3.8027538877543178E-3</v>
      </c>
      <c r="J65" s="1">
        <f>SUMIFS('ReEDs Generation Data'!O$729:O$1448,'ReEDs Generation Data'!$E$729:$E$1448,Calculations!$A65)</f>
        <v>4.0315921905908249E-3</v>
      </c>
      <c r="K65" s="1">
        <f>SUMIFS('ReEDs Generation Data'!P$729:P$1448,'ReEDs Generation Data'!$E$729:$E$1448,Calculations!$A65)</f>
        <v>4.2607894620331557E-3</v>
      </c>
      <c r="L65" s="1">
        <f>SUMIFS('ReEDs Generation Data'!Q$729:Q$1448,'ReEDs Generation Data'!$E$729:$E$1448,Calculations!$A65)</f>
        <v>3.54074318151668E-3</v>
      </c>
      <c r="M65" s="1">
        <f>SUMIFS('ReEDs Generation Data'!R$729:R$1448,'ReEDs Generation Data'!$E$729:$E$1448,Calculations!$A65)</f>
        <v>3.0819470192373286E-3</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0</v>
      </c>
      <c r="C67" s="1">
        <f>SUMIFS('ReEDs Generation Data'!H$729:H$1448,'ReEDs Generation Data'!$E$729:$E$1448,Calculations!$A67)</f>
        <v>0</v>
      </c>
      <c r="D67" s="1">
        <f>SUMIFS('ReEDs Generation Data'!I$729:I$1448,'ReEDs Generation Data'!$E$729:$E$1448,Calculations!$A67)</f>
        <v>0</v>
      </c>
      <c r="E67" s="1">
        <f>SUMIFS('ReEDs Generation Data'!J$729:J$1448,'ReEDs Generation Data'!$E$729:$E$1448,Calculations!$A67)</f>
        <v>0</v>
      </c>
      <c r="F67" s="1">
        <f>SUMIFS('ReEDs Generation Data'!K$729:K$1448,'ReEDs Generation Data'!$E$729:$E$1448,Calculations!$A67)</f>
        <v>0</v>
      </c>
      <c r="G67" s="1">
        <f>SUMIFS('ReEDs Generation Data'!L$729:L$1448,'ReEDs Generation Data'!$E$729:$E$1448,Calculations!$A67)</f>
        <v>0</v>
      </c>
      <c r="H67" s="1">
        <f>SUMIFS('ReEDs Generation Data'!M$729:M$1448,'ReEDs Generation Data'!$E$729:$E$1448,Calculations!$A67)</f>
        <v>0</v>
      </c>
      <c r="I67" s="1">
        <f>SUMIFS('ReEDs Generation Data'!N$729:N$1448,'ReEDs Generation Data'!$E$729:$E$1448,Calculations!$A67)</f>
        <v>0</v>
      </c>
      <c r="J67" s="1">
        <f>SUMIFS('ReEDs Generation Data'!O$729:O$1448,'ReEDs Generation Data'!$E$729:$E$1448,Calculations!$A67)</f>
        <v>0</v>
      </c>
      <c r="K67" s="1">
        <f>SUMIFS('ReEDs Generation Data'!P$729:P$1448,'ReEDs Generation Data'!$E$729:$E$1448,Calculations!$A67)</f>
        <v>0</v>
      </c>
      <c r="L67" s="1">
        <f>SUMIFS('ReEDs Generation Data'!Q$729:Q$1448,'ReEDs Generation Data'!$E$729:$E$1448,Calculations!$A67)</f>
        <v>0</v>
      </c>
      <c r="M67" s="1">
        <f>SUMIFS('ReEDs Generation Data'!R$729:R$1448,'ReEDs Generation Data'!$E$729:$E$1448,Calculations!$A67)</f>
        <v>0</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0</v>
      </c>
      <c r="C70" s="1">
        <f>SUMIFS('ReEDs Generation Data'!H$729:H$1448,'ReEDs Generation Data'!$E$729:$E$1448,Calculations!$A70)</f>
        <v>0</v>
      </c>
      <c r="D70" s="1">
        <f>SUMIFS('ReEDs Generation Data'!I$729:I$1448,'ReEDs Generation Data'!$E$729:$E$1448,Calculations!$A70)</f>
        <v>0</v>
      </c>
      <c r="E70" s="1">
        <f>SUMIFS('ReEDs Generation Data'!J$729:J$1448,'ReEDs Generation Data'!$E$729:$E$1448,Calculations!$A70)</f>
        <v>0</v>
      </c>
      <c r="F70" s="1">
        <f>SUMIFS('ReEDs Generation Data'!K$729:K$1448,'ReEDs Generation Data'!$E$729:$E$1448,Calculations!$A70)</f>
        <v>0</v>
      </c>
      <c r="G70" s="1">
        <f>SUMIFS('ReEDs Generation Data'!L$729:L$1448,'ReEDs Generation Data'!$E$729:$E$1448,Calculations!$A70)</f>
        <v>0</v>
      </c>
      <c r="H70" s="1">
        <f>SUMIFS('ReEDs Generation Data'!M$729:M$1448,'ReEDs Generation Data'!$E$729:$E$1448,Calculations!$A70)</f>
        <v>0</v>
      </c>
      <c r="I70" s="1">
        <f>SUMIFS('ReEDs Generation Data'!N$729:N$1448,'ReEDs Generation Data'!$E$729:$E$1448,Calculations!$A70)</f>
        <v>0</v>
      </c>
      <c r="J70" s="1">
        <f>SUMIFS('ReEDs Generation Data'!O$729:O$1448,'ReEDs Generation Data'!$E$729:$E$1448,Calculations!$A70)</f>
        <v>0</v>
      </c>
      <c r="K70" s="1">
        <f>SUMIFS('ReEDs Generation Data'!P$729:P$1448,'ReEDs Generation Data'!$E$729:$E$1448,Calculations!$A70)</f>
        <v>0</v>
      </c>
      <c r="L70" s="1">
        <f>SUMIFS('ReEDs Generation Data'!Q$729:Q$1448,'ReEDs Generation Data'!$E$729:$E$1448,Calculations!$A70)</f>
        <v>0</v>
      </c>
      <c r="M70" s="1">
        <f>SUMIFS('ReEDs Generation Data'!R$729:R$1448,'ReEDs Generation Data'!$E$729:$E$1448,Calculations!$A70)</f>
        <v>0</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0</v>
      </c>
      <c r="C72" s="1">
        <f>SUMIFS('ReEDs Generation Data'!H$729:H$1448,'ReEDs Generation Data'!$E$729:$E$1448,Calculations!$A72)</f>
        <v>0</v>
      </c>
      <c r="D72" s="1">
        <f>SUMIFS('ReEDs Generation Data'!I$729:I$1448,'ReEDs Generation Data'!$E$729:$E$1448,Calculations!$A72)</f>
        <v>0</v>
      </c>
      <c r="E72" s="1">
        <f>SUMIFS('ReEDs Generation Data'!J$729:J$1448,'ReEDs Generation Data'!$E$729:$E$1448,Calculations!$A72)</f>
        <v>0</v>
      </c>
      <c r="F72" s="1">
        <f>SUMIFS('ReEDs Generation Data'!K$729:K$1448,'ReEDs Generation Data'!$E$729:$E$1448,Calculations!$A72)</f>
        <v>0</v>
      </c>
      <c r="G72" s="1">
        <f>SUMIFS('ReEDs Generation Data'!L$729:L$1448,'ReEDs Generation Data'!$E$729:$E$1448,Calculations!$A72)</f>
        <v>0</v>
      </c>
      <c r="H72" s="1">
        <f>SUMIFS('ReEDs Generation Data'!M$729:M$1448,'ReEDs Generation Data'!$E$729:$E$1448,Calculations!$A72)</f>
        <v>0</v>
      </c>
      <c r="I72" s="1">
        <f>SUMIFS('ReEDs Generation Data'!N$729:N$1448,'ReEDs Generation Data'!$E$729:$E$1448,Calculations!$A72)</f>
        <v>0</v>
      </c>
      <c r="J72" s="1">
        <f>SUMIFS('ReEDs Generation Data'!O$729:O$1448,'ReEDs Generation Data'!$E$729:$E$1448,Calculations!$A72)</f>
        <v>0</v>
      </c>
      <c r="K72" s="1">
        <f>SUMIFS('ReEDs Generation Data'!P$729:P$1448,'ReEDs Generation Data'!$E$729:$E$1448,Calculations!$A72)</f>
        <v>0</v>
      </c>
      <c r="L72" s="1">
        <f>SUMIFS('ReEDs Generation Data'!Q$729:Q$1448,'ReEDs Generation Data'!$E$729:$E$1448,Calculations!$A72)</f>
        <v>0</v>
      </c>
      <c r="M72" s="1">
        <f>SUMIFS('ReEDs Generation Data'!R$729:R$1448,'ReEDs Generation Data'!$E$729:$E$1448,Calculations!$A72)</f>
        <v>0</v>
      </c>
    </row>
    <row r="73" spans="1:37" ht="15.75" customHeight="1">
      <c r="A73" s="4" t="s">
        <v>500</v>
      </c>
      <c r="B73" s="1">
        <f>SUMIFS('ReEDs Generation Data'!G$729:G$1448,'ReEDs Generation Data'!$E$729:$E$1448,Calculations!$A73)</f>
        <v>0</v>
      </c>
      <c r="C73" s="1">
        <f>SUMIFS('ReEDs Generation Data'!H$729:H$1448,'ReEDs Generation Data'!$E$729:$E$1448,Calculations!$A73)</f>
        <v>0</v>
      </c>
      <c r="D73" s="1">
        <f>SUMIFS('ReEDs Generation Data'!I$729:I$1448,'ReEDs Generation Data'!$E$729:$E$1448,Calculations!$A73)</f>
        <v>0</v>
      </c>
      <c r="E73" s="1">
        <f>SUMIFS('ReEDs Generation Data'!J$729:J$1448,'ReEDs Generation Data'!$E$729:$E$1448,Calculations!$A73)</f>
        <v>0</v>
      </c>
      <c r="F73" s="1">
        <f>SUMIFS('ReEDs Generation Data'!K$729:K$1448,'ReEDs Generation Data'!$E$729:$E$1448,Calculations!$A73)</f>
        <v>0</v>
      </c>
      <c r="G73" s="1">
        <f>SUMIFS('ReEDs Generation Data'!L$729:L$1448,'ReEDs Generation Data'!$E$729:$E$1448,Calculations!$A73)</f>
        <v>0</v>
      </c>
      <c r="H73" s="1">
        <f>SUMIFS('ReEDs Generation Data'!M$729:M$1448,'ReEDs Generation Data'!$E$729:$E$1448,Calculations!$A73)</f>
        <v>0</v>
      </c>
      <c r="I73" s="1">
        <f>SUMIFS('ReEDs Generation Data'!N$729:N$1448,'ReEDs Generation Data'!$E$729:$E$1448,Calculations!$A73)</f>
        <v>0</v>
      </c>
      <c r="J73" s="1">
        <f>SUMIFS('ReEDs Generation Data'!O$729:O$1448,'ReEDs Generation Data'!$E$729:$E$1448,Calculations!$A73)</f>
        <v>0</v>
      </c>
      <c r="K73" s="1">
        <f>SUMIFS('ReEDs Generation Data'!P$729:P$1448,'ReEDs Generation Data'!$E$729:$E$1448,Calculations!$A73)</f>
        <v>0</v>
      </c>
      <c r="L73" s="1">
        <f>SUMIFS('ReEDs Generation Data'!Q$729:Q$1448,'ReEDs Generation Data'!$E$729:$E$1448,Calculations!$A73)</f>
        <v>0</v>
      </c>
      <c r="M73" s="1">
        <f>SUMIFS('ReEDs Generation Data'!R$729:R$1448,'ReEDs Generation Data'!$E$729:$E$1448,Calculations!$A73)</f>
        <v>0</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0</v>
      </c>
      <c r="G804" s="44">
        <f>G78/SUMIFS(G$3:G$722,$B$3:$B$722,$B804)*SUMIFS(Calculations!$E$3:$E$53,Calculations!$A$3:$A$53,$B804)</f>
        <v>0</v>
      </c>
      <c r="H804" s="44">
        <f>H78/SUMIFS(H$3:H$722,$B$3:$B$722,$B804)*SUMIFS(Calculations!$E$3:$E$53,Calculations!$A$3:$A$53,$B804)</f>
        <v>0</v>
      </c>
      <c r="I804" s="44">
        <f>I78/SUMIFS(I$3:I$722,$B$3:$B$722,$B804)*SUMIFS(Calculations!$E$3:$E$53,Calculations!$A$3:$A$53,$B804)</f>
        <v>0</v>
      </c>
      <c r="J804" s="44">
        <f>J78/SUMIFS(J$3:J$722,$B$3:$B$722,$B804)*SUMIFS(Calculations!$E$3:$E$53,Calculations!$A$3:$A$53,$B804)</f>
        <v>0</v>
      </c>
      <c r="K804" s="44">
        <f>K78/SUMIFS(K$3:K$722,$B$3:$B$722,$B804)*SUMIFS(Calculations!$E$3:$E$53,Calculations!$A$3:$A$53,$B804)</f>
        <v>0</v>
      </c>
      <c r="L804" s="44">
        <f>L78/SUMIFS(L$3:L$722,$B$3:$B$722,$B804)*SUMIFS(Calculations!$E$3:$E$53,Calculations!$A$3:$A$53,$B804)</f>
        <v>0</v>
      </c>
      <c r="M804" s="44">
        <f>M78/SUMIFS(M$3:M$722,$B$3:$B$722,$B804)*SUMIFS(Calculations!$E$3:$E$53,Calculations!$A$3:$A$53,$B804)</f>
        <v>0</v>
      </c>
      <c r="N804" s="44">
        <f>N78/SUMIFS(N$3:N$722,$B$3:$B$722,$B804)*SUMIFS(Calculations!$E$3:$E$53,Calculations!$A$3:$A$53,$B804)</f>
        <v>0</v>
      </c>
      <c r="O804" s="44">
        <f>O78/SUMIFS(O$3:O$722,$B$3:$B$722,$B804)*SUMIFS(Calculations!$E$3:$E$53,Calculations!$A$3:$A$53,$B804)</f>
        <v>0</v>
      </c>
      <c r="P804" s="44">
        <f>P78/SUMIFS(P$3:P$722,$B$3:$B$722,$B804)*SUMIFS(Calculations!$E$3:$E$53,Calculations!$A$3:$A$53,$B804)</f>
        <v>0</v>
      </c>
      <c r="Q804" s="44">
        <f>Q78/SUMIFS(Q$3:Q$722,$B$3:$B$722,$B804)*SUMIFS(Calculations!$E$3:$E$53,Calculations!$A$3:$A$53,$B804)</f>
        <v>0</v>
      </c>
      <c r="R804" s="44">
        <f>R78/SUMIFS(R$3:R$722,$B$3:$B$722,$B804)*SUMIFS(Calculations!$E$3:$E$53,Calculations!$A$3:$A$53,$B804)</f>
        <v>0</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0</v>
      </c>
      <c r="G808" s="44">
        <f>G82/SUMIFS(G$3:G$722,$B$3:$B$722,$B808)*SUMIFS(Calculations!$E$3:$E$53,Calculations!$A$3:$A$53,$B808)</f>
        <v>0</v>
      </c>
      <c r="H808" s="44">
        <f>H82/SUMIFS(H$3:H$722,$B$3:$B$722,$B808)*SUMIFS(Calculations!$E$3:$E$53,Calculations!$A$3:$A$53,$B808)</f>
        <v>0</v>
      </c>
      <c r="I808" s="44">
        <f>I82/SUMIFS(I$3:I$722,$B$3:$B$722,$B808)*SUMIFS(Calculations!$E$3:$E$53,Calculations!$A$3:$A$53,$B808)</f>
        <v>0</v>
      </c>
      <c r="J808" s="44">
        <f>J82/SUMIFS(J$3:J$722,$B$3:$B$722,$B808)*SUMIFS(Calculations!$E$3:$E$53,Calculations!$A$3:$A$53,$B808)</f>
        <v>0</v>
      </c>
      <c r="K808" s="44">
        <f>K82/SUMIFS(K$3:K$722,$B$3:$B$722,$B808)*SUMIFS(Calculations!$E$3:$E$53,Calculations!$A$3:$A$53,$B808)</f>
        <v>0</v>
      </c>
      <c r="L808" s="44">
        <f>L82/SUMIFS(L$3:L$722,$B$3:$B$722,$B808)*SUMIFS(Calculations!$E$3:$E$53,Calculations!$A$3:$A$53,$B808)</f>
        <v>0</v>
      </c>
      <c r="M808" s="44">
        <f>M82/SUMIFS(M$3:M$722,$B$3:$B$722,$B808)*SUMIFS(Calculations!$E$3:$E$53,Calculations!$A$3:$A$53,$B808)</f>
        <v>0</v>
      </c>
      <c r="N808" s="44">
        <f>N82/SUMIFS(N$3:N$722,$B$3:$B$722,$B808)*SUMIFS(Calculations!$E$3:$E$53,Calculations!$A$3:$A$53,$B808)</f>
        <v>0</v>
      </c>
      <c r="O808" s="44">
        <f>O82/SUMIFS(O$3:O$722,$B$3:$B$722,$B808)*SUMIFS(Calculations!$E$3:$E$53,Calculations!$A$3:$A$53,$B808)</f>
        <v>0</v>
      </c>
      <c r="P808" s="44">
        <f>P82/SUMIFS(P$3:P$722,$B$3:$B$722,$B808)*SUMIFS(Calculations!$E$3:$E$53,Calculations!$A$3:$A$53,$B808)</f>
        <v>0</v>
      </c>
      <c r="Q808" s="44">
        <f>Q82/SUMIFS(Q$3:Q$722,$B$3:$B$722,$B808)*SUMIFS(Calculations!$E$3:$E$53,Calculations!$A$3:$A$53,$B808)</f>
        <v>0</v>
      </c>
      <c r="R808" s="44">
        <f>R82/SUMIFS(R$3:R$722,$B$3:$B$722,$B808)*SUMIFS(Calculations!$E$3:$E$53,Calculations!$A$3:$A$53,$B808)</f>
        <v>0</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0</v>
      </c>
      <c r="G810" s="44">
        <f>G84/SUMIFS(G$3:G$722,$B$3:$B$722,$B810)*SUMIFS(Calculations!$E$3:$E$53,Calculations!$A$3:$A$53,$B810)</f>
        <v>0</v>
      </c>
      <c r="H810" s="44">
        <f>H84/SUMIFS(H$3:H$722,$B$3:$B$722,$B810)*SUMIFS(Calculations!$E$3:$E$53,Calculations!$A$3:$A$53,$B810)</f>
        <v>0</v>
      </c>
      <c r="I810" s="44">
        <f>I84/SUMIFS(I$3:I$722,$B$3:$B$722,$B810)*SUMIFS(Calculations!$E$3:$E$53,Calculations!$A$3:$A$53,$B810)</f>
        <v>0</v>
      </c>
      <c r="J810" s="44">
        <f>J84/SUMIFS(J$3:J$722,$B$3:$B$722,$B810)*SUMIFS(Calculations!$E$3:$E$53,Calculations!$A$3:$A$53,$B810)</f>
        <v>0</v>
      </c>
      <c r="K810" s="44">
        <f>K84/SUMIFS(K$3:K$722,$B$3:$B$722,$B810)*SUMIFS(Calculations!$E$3:$E$53,Calculations!$A$3:$A$53,$B810)</f>
        <v>0</v>
      </c>
      <c r="L810" s="44">
        <f>L84/SUMIFS(L$3:L$722,$B$3:$B$722,$B810)*SUMIFS(Calculations!$E$3:$E$53,Calculations!$A$3:$A$53,$B810)</f>
        <v>0</v>
      </c>
      <c r="M810" s="44">
        <f>M84/SUMIFS(M$3:M$722,$B$3:$B$722,$B810)*SUMIFS(Calculations!$E$3:$E$53,Calculations!$A$3:$A$53,$B810)</f>
        <v>0</v>
      </c>
      <c r="N810" s="44">
        <f>N84/SUMIFS(N$3:N$722,$B$3:$B$722,$B810)*SUMIFS(Calculations!$E$3:$E$53,Calculations!$A$3:$A$53,$B810)</f>
        <v>0</v>
      </c>
      <c r="O810" s="44">
        <f>O84/SUMIFS(O$3:O$722,$B$3:$B$722,$B810)*SUMIFS(Calculations!$E$3:$E$53,Calculations!$A$3:$A$53,$B810)</f>
        <v>0</v>
      </c>
      <c r="P810" s="44">
        <f>P84/SUMIFS(P$3:P$722,$B$3:$B$722,$B810)*SUMIFS(Calculations!$E$3:$E$53,Calculations!$A$3:$A$53,$B810)</f>
        <v>0</v>
      </c>
      <c r="Q810" s="44">
        <f>Q84/SUMIFS(Q$3:Q$722,$B$3:$B$722,$B810)*SUMIFS(Calculations!$E$3:$E$53,Calculations!$A$3:$A$53,$B810)</f>
        <v>0</v>
      </c>
      <c r="R810" s="44">
        <f>R84/SUMIFS(R$3:R$722,$B$3:$B$722,$B810)*SUMIFS(Calculations!$E$3:$E$53,Calculations!$A$3:$A$53,$B810)</f>
        <v>0</v>
      </c>
    </row>
    <row r="811" spans="2:18" ht="15.75" customHeight="1">
      <c r="B811" s="44" t="s">
        <v>24</v>
      </c>
      <c r="C811" s="44" t="s">
        <v>522</v>
      </c>
      <c r="D811" s="44" t="s">
        <v>532</v>
      </c>
      <c r="E811" s="44" t="str">
        <f t="shared" si="301"/>
        <v>natural gas nonpeaker</v>
      </c>
      <c r="F811" s="44">
        <f>F85/SUMIFS(F$3:F$722,$B$3:$B$722,$B811)*SUMIFS(Calculations!$E$3:$E$53,Calculations!$A$3:$A$53,$B811)</f>
        <v>0</v>
      </c>
      <c r="G811" s="44">
        <f>G85/SUMIFS(G$3:G$722,$B$3:$B$722,$B811)*SUMIFS(Calculations!$E$3:$E$53,Calculations!$A$3:$A$53,$B811)</f>
        <v>0</v>
      </c>
      <c r="H811" s="44">
        <f>H85/SUMIFS(H$3:H$722,$B$3:$B$722,$B811)*SUMIFS(Calculations!$E$3:$E$53,Calculations!$A$3:$A$53,$B811)</f>
        <v>0</v>
      </c>
      <c r="I811" s="44">
        <f>I85/SUMIFS(I$3:I$722,$B$3:$B$722,$B811)*SUMIFS(Calculations!$E$3:$E$53,Calculations!$A$3:$A$53,$B811)</f>
        <v>0</v>
      </c>
      <c r="J811" s="44">
        <f>J85/SUMIFS(J$3:J$722,$B$3:$B$722,$B811)*SUMIFS(Calculations!$E$3:$E$53,Calculations!$A$3:$A$53,$B811)</f>
        <v>0</v>
      </c>
      <c r="K811" s="44">
        <f>K85/SUMIFS(K$3:K$722,$B$3:$B$722,$B811)*SUMIFS(Calculations!$E$3:$E$53,Calculations!$A$3:$A$53,$B811)</f>
        <v>0</v>
      </c>
      <c r="L811" s="44">
        <f>L85/SUMIFS(L$3:L$722,$B$3:$B$722,$B811)*SUMIFS(Calculations!$E$3:$E$53,Calculations!$A$3:$A$53,$B811)</f>
        <v>0</v>
      </c>
      <c r="M811" s="44">
        <f>M85/SUMIFS(M$3:M$722,$B$3:$B$722,$B811)*SUMIFS(Calculations!$E$3:$E$53,Calculations!$A$3:$A$53,$B811)</f>
        <v>0</v>
      </c>
      <c r="N811" s="44">
        <f>N85/SUMIFS(N$3:N$722,$B$3:$B$722,$B811)*SUMIFS(Calculations!$E$3:$E$53,Calculations!$A$3:$A$53,$B811)</f>
        <v>0</v>
      </c>
      <c r="O811" s="44">
        <f>O85/SUMIFS(O$3:O$722,$B$3:$B$722,$B811)*SUMIFS(Calculations!$E$3:$E$53,Calculations!$A$3:$A$53,$B811)</f>
        <v>0</v>
      </c>
      <c r="P811" s="44">
        <f>P85/SUMIFS(P$3:P$722,$B$3:$B$722,$B811)*SUMIFS(Calculations!$E$3:$E$53,Calculations!$A$3:$A$53,$B811)</f>
        <v>0</v>
      </c>
      <c r="Q811" s="44">
        <f>Q85/SUMIFS(Q$3:Q$722,$B$3:$B$722,$B811)*SUMIFS(Calculations!$E$3:$E$53,Calculations!$A$3:$A$53,$B811)</f>
        <v>0</v>
      </c>
      <c r="R811" s="44">
        <f>R85/SUMIFS(R$3:R$722,$B$3:$B$722,$B811)*SUMIFS(Calculations!$E$3:$E$53,Calculations!$A$3:$A$53,$B811)</f>
        <v>0</v>
      </c>
    </row>
    <row r="812" spans="2:18" ht="15.75" customHeight="1">
      <c r="B812" s="44" t="s">
        <v>24</v>
      </c>
      <c r="C812" s="44" t="s">
        <v>522</v>
      </c>
      <c r="D812" s="44" t="s">
        <v>533</v>
      </c>
      <c r="E812" s="44" t="str">
        <f t="shared" si="301"/>
        <v>natural gas peaker</v>
      </c>
      <c r="F812" s="44">
        <f>F86/SUMIFS(F$3:F$722,$B$3:$B$722,$B812)*SUMIFS(Calculations!$E$3:$E$53,Calculations!$A$3:$A$53,$B812)</f>
        <v>0</v>
      </c>
      <c r="G812" s="44">
        <f>G86/SUMIFS(G$3:G$722,$B$3:$B$722,$B812)*SUMIFS(Calculations!$E$3:$E$53,Calculations!$A$3:$A$53,$B812)</f>
        <v>0</v>
      </c>
      <c r="H812" s="44">
        <f>H86/SUMIFS(H$3:H$722,$B$3:$B$722,$B812)*SUMIFS(Calculations!$E$3:$E$53,Calculations!$A$3:$A$53,$B812)</f>
        <v>0</v>
      </c>
      <c r="I812" s="44">
        <f>I86/SUMIFS(I$3:I$722,$B$3:$B$722,$B812)*SUMIFS(Calculations!$E$3:$E$53,Calculations!$A$3:$A$53,$B812)</f>
        <v>0</v>
      </c>
      <c r="J812" s="44">
        <f>J86/SUMIFS(J$3:J$722,$B$3:$B$722,$B812)*SUMIFS(Calculations!$E$3:$E$53,Calculations!$A$3:$A$53,$B812)</f>
        <v>0</v>
      </c>
      <c r="K812" s="44">
        <f>K86/SUMIFS(K$3:K$722,$B$3:$B$722,$B812)*SUMIFS(Calculations!$E$3:$E$53,Calculations!$A$3:$A$53,$B812)</f>
        <v>0</v>
      </c>
      <c r="L812" s="44">
        <f>L86/SUMIFS(L$3:L$722,$B$3:$B$722,$B812)*SUMIFS(Calculations!$E$3:$E$53,Calculations!$A$3:$A$53,$B812)</f>
        <v>0</v>
      </c>
      <c r="M812" s="44">
        <f>M86/SUMIFS(M$3:M$722,$B$3:$B$722,$B812)*SUMIFS(Calculations!$E$3:$E$53,Calculations!$A$3:$A$53,$B812)</f>
        <v>0</v>
      </c>
      <c r="N812" s="44">
        <f>N86/SUMIFS(N$3:N$722,$B$3:$B$722,$B812)*SUMIFS(Calculations!$E$3:$E$53,Calculations!$A$3:$A$53,$B812)</f>
        <v>0</v>
      </c>
      <c r="O812" s="44">
        <f>O86/SUMIFS(O$3:O$722,$B$3:$B$722,$B812)*SUMIFS(Calculations!$E$3:$E$53,Calculations!$A$3:$A$53,$B812)</f>
        <v>0</v>
      </c>
      <c r="P812" s="44">
        <f>P86/SUMIFS(P$3:P$722,$B$3:$B$722,$B812)*SUMIFS(Calculations!$E$3:$E$53,Calculations!$A$3:$A$53,$B812)</f>
        <v>0</v>
      </c>
      <c r="Q812" s="44">
        <f>Q86/SUMIFS(Q$3:Q$722,$B$3:$B$722,$B812)*SUMIFS(Calculations!$E$3:$E$53,Calculations!$A$3:$A$53,$B812)</f>
        <v>0</v>
      </c>
      <c r="R812" s="44">
        <f>R86/SUMIFS(R$3:R$722,$B$3:$B$722,$B812)*SUMIFS(Calculations!$E$3:$E$53,Calculations!$A$3:$A$53,$B812)</f>
        <v>0</v>
      </c>
    </row>
    <row r="813" spans="2:18" ht="15.75" customHeight="1">
      <c r="B813" s="44" t="s">
        <v>24</v>
      </c>
      <c r="C813" s="44" t="s">
        <v>522</v>
      </c>
      <c r="D813" s="44" t="s">
        <v>534</v>
      </c>
      <c r="E813" s="44" t="str">
        <f t="shared" si="301"/>
        <v>nuclear</v>
      </c>
      <c r="F813" s="44">
        <f>F87/SUMIFS(F$3:F$722,$B$3:$B$722,$B813)*SUMIFS(Calculations!$E$3:$E$53,Calculations!$A$3:$A$53,$B813)</f>
        <v>0</v>
      </c>
      <c r="G813" s="44">
        <f>G87/SUMIFS(G$3:G$722,$B$3:$B$722,$B813)*SUMIFS(Calculations!$E$3:$E$53,Calculations!$A$3:$A$53,$B813)</f>
        <v>0</v>
      </c>
      <c r="H813" s="44">
        <f>H87/SUMIFS(H$3:H$722,$B$3:$B$722,$B813)*SUMIFS(Calculations!$E$3:$E$53,Calculations!$A$3:$A$53,$B813)</f>
        <v>0</v>
      </c>
      <c r="I813" s="44">
        <f>I87/SUMIFS(I$3:I$722,$B$3:$B$722,$B813)*SUMIFS(Calculations!$E$3:$E$53,Calculations!$A$3:$A$53,$B813)</f>
        <v>0</v>
      </c>
      <c r="J813" s="44">
        <f>J87/SUMIFS(J$3:J$722,$B$3:$B$722,$B813)*SUMIFS(Calculations!$E$3:$E$53,Calculations!$A$3:$A$53,$B813)</f>
        <v>0</v>
      </c>
      <c r="K813" s="44">
        <f>K87/SUMIFS(K$3:K$722,$B$3:$B$722,$B813)*SUMIFS(Calculations!$E$3:$E$53,Calculations!$A$3:$A$53,$B813)</f>
        <v>0</v>
      </c>
      <c r="L813" s="44">
        <f>L87/SUMIFS(L$3:L$722,$B$3:$B$722,$B813)*SUMIFS(Calculations!$E$3:$E$53,Calculations!$A$3:$A$53,$B813)</f>
        <v>0</v>
      </c>
      <c r="M813" s="44">
        <f>M87/SUMIFS(M$3:M$722,$B$3:$B$722,$B813)*SUMIFS(Calculations!$E$3:$E$53,Calculations!$A$3:$A$53,$B813)</f>
        <v>0</v>
      </c>
      <c r="N813" s="44">
        <f>N87/SUMIFS(N$3:N$722,$B$3:$B$722,$B813)*SUMIFS(Calculations!$E$3:$E$53,Calculations!$A$3:$A$53,$B813)</f>
        <v>0</v>
      </c>
      <c r="O813" s="44">
        <f>O87/SUMIFS(O$3:O$722,$B$3:$B$722,$B813)*SUMIFS(Calculations!$E$3:$E$53,Calculations!$A$3:$A$53,$B813)</f>
        <v>0</v>
      </c>
      <c r="P813" s="44">
        <f>P87/SUMIFS(P$3:P$722,$B$3:$B$722,$B813)*SUMIFS(Calculations!$E$3:$E$53,Calculations!$A$3:$A$53,$B813)</f>
        <v>0</v>
      </c>
      <c r="Q813" s="44">
        <f>Q87/SUMIFS(Q$3:Q$722,$B$3:$B$722,$B813)*SUMIFS(Calculations!$E$3:$E$53,Calculations!$A$3:$A$53,$B813)</f>
        <v>0</v>
      </c>
      <c r="R813" s="44">
        <f>R87/SUMIFS(R$3:R$722,$B$3:$B$722,$B813)*SUMIFS(Calculations!$E$3:$E$53,Calculations!$A$3:$A$53,$B813)</f>
        <v>0</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0</v>
      </c>
      <c r="L814" s="44">
        <f>L88/SUMIFS(L$3:L$722,$B$3:$B$722,$B814)*SUMIFS(Calculations!$E$3:$E$53,Calculations!$A$3:$A$53,$B814)</f>
        <v>0</v>
      </c>
      <c r="M814" s="44">
        <f>M88/SUMIFS(M$3:M$722,$B$3:$B$722,$B814)*SUMIFS(Calculations!$E$3:$E$53,Calculations!$A$3:$A$53,$B814)</f>
        <v>0</v>
      </c>
      <c r="N814" s="44">
        <f>N88/SUMIFS(N$3:N$722,$B$3:$B$722,$B814)*SUMIFS(Calculations!$E$3:$E$53,Calculations!$A$3:$A$53,$B814)</f>
        <v>0</v>
      </c>
      <c r="O814" s="44">
        <f>O88/SUMIFS(O$3:O$722,$B$3:$B$722,$B814)*SUMIFS(Calculations!$E$3:$E$53,Calculations!$A$3:$A$53,$B814)</f>
        <v>0</v>
      </c>
      <c r="P814" s="44">
        <f>P88/SUMIFS(P$3:P$722,$B$3:$B$722,$B814)*SUMIFS(Calculations!$E$3:$E$53,Calculations!$A$3:$A$53,$B814)</f>
        <v>0</v>
      </c>
      <c r="Q814" s="44">
        <f>Q88/SUMIFS(Q$3:Q$722,$B$3:$B$722,$B814)*SUMIFS(Calculations!$E$3:$E$53,Calculations!$A$3:$A$53,$B814)</f>
        <v>0</v>
      </c>
      <c r="R814" s="44">
        <f>R88/SUMIFS(R$3:R$722,$B$3:$B$722,$B814)*SUMIFS(Calculations!$E$3:$E$53,Calculations!$A$3:$A$53,$B814)</f>
        <v>0</v>
      </c>
    </row>
    <row r="815" spans="2:18" ht="15.75" customHeight="1">
      <c r="B815" s="44" t="s">
        <v>24</v>
      </c>
      <c r="C815" s="44" t="s">
        <v>522</v>
      </c>
      <c r="D815" s="44" t="s">
        <v>536</v>
      </c>
      <c r="E815" s="44" t="str">
        <f t="shared" si="301"/>
        <v>crude oil</v>
      </c>
      <c r="F815" s="44">
        <f>F89/SUMIFS(F$3:F$722,$B$3:$B$722,$B815)*SUMIFS(Calculations!$E$3:$E$53,Calculations!$A$3:$A$53,$B815)</f>
        <v>0</v>
      </c>
      <c r="G815" s="44">
        <f>G89/SUMIFS(G$3:G$722,$B$3:$B$722,$B815)*SUMIFS(Calculations!$E$3:$E$53,Calculations!$A$3:$A$53,$B815)</f>
        <v>0</v>
      </c>
      <c r="H815" s="44">
        <f>H89/SUMIFS(H$3:H$722,$B$3:$B$722,$B815)*SUMIFS(Calculations!$E$3:$E$53,Calculations!$A$3:$A$53,$B815)</f>
        <v>0</v>
      </c>
      <c r="I815" s="44">
        <f>I89/SUMIFS(I$3:I$722,$B$3:$B$722,$B815)*SUMIFS(Calculations!$E$3:$E$53,Calculations!$A$3:$A$53,$B815)</f>
        <v>0</v>
      </c>
      <c r="J815" s="44">
        <f>J89/SUMIFS(J$3:J$722,$B$3:$B$722,$B815)*SUMIFS(Calculations!$E$3:$E$53,Calculations!$A$3:$A$53,$B815)</f>
        <v>0</v>
      </c>
      <c r="K815" s="44">
        <f>K89/SUMIFS(K$3:K$722,$B$3:$B$722,$B815)*SUMIFS(Calculations!$E$3:$E$53,Calculations!$A$3:$A$53,$B815)</f>
        <v>0</v>
      </c>
      <c r="L815" s="44">
        <f>L89/SUMIFS(L$3:L$722,$B$3:$B$722,$B815)*SUMIFS(Calculations!$E$3:$E$53,Calculations!$A$3:$A$53,$B815)</f>
        <v>0</v>
      </c>
      <c r="M815" s="44">
        <f>M89/SUMIFS(M$3:M$722,$B$3:$B$722,$B815)*SUMIFS(Calculations!$E$3:$E$53,Calculations!$A$3:$A$53,$B815)</f>
        <v>0</v>
      </c>
      <c r="N815" s="44">
        <f>N89/SUMIFS(N$3:N$722,$B$3:$B$722,$B815)*SUMIFS(Calculations!$E$3:$E$53,Calculations!$A$3:$A$53,$B815)</f>
        <v>0</v>
      </c>
      <c r="O815" s="44">
        <f>O89/SUMIFS(O$3:O$722,$B$3:$B$722,$B815)*SUMIFS(Calculations!$E$3:$E$53,Calculations!$A$3:$A$53,$B815)</f>
        <v>0</v>
      </c>
      <c r="P815" s="44">
        <f>P89/SUMIFS(P$3:P$722,$B$3:$B$722,$B815)*SUMIFS(Calculations!$E$3:$E$53,Calculations!$A$3:$A$53,$B815)</f>
        <v>0</v>
      </c>
      <c r="Q815" s="44">
        <f>Q89/SUMIFS(Q$3:Q$722,$B$3:$B$722,$B815)*SUMIFS(Calculations!$E$3:$E$53,Calculations!$A$3:$A$53,$B815)</f>
        <v>0</v>
      </c>
      <c r="R815" s="44">
        <f>R89/SUMIFS(R$3:R$722,$B$3:$B$722,$B815)*SUMIFS(Calculations!$E$3:$E$53,Calculations!$A$3:$A$53,$B815)</f>
        <v>0</v>
      </c>
    </row>
    <row r="816" spans="2:18" ht="15.75" customHeight="1">
      <c r="B816" s="44" t="s">
        <v>24</v>
      </c>
      <c r="C816" s="44" t="s">
        <v>522</v>
      </c>
      <c r="D816" s="44" t="s">
        <v>537</v>
      </c>
      <c r="E816" s="44" t="str">
        <f t="shared" si="301"/>
        <v>solar PV</v>
      </c>
      <c r="F816" s="44">
        <f>F90/SUMIFS(F$3:F$722,$B$3:$B$722,$B816)*SUMIFS(Calculations!$E$3:$E$53,Calculations!$A$3:$A$53,$B816)</f>
        <v>0</v>
      </c>
      <c r="G816" s="44">
        <f>G90/SUMIFS(G$3:G$722,$B$3:$B$722,$B816)*SUMIFS(Calculations!$E$3:$E$53,Calculations!$A$3:$A$53,$B816)</f>
        <v>0</v>
      </c>
      <c r="H816" s="44">
        <f>H90/SUMIFS(H$3:H$722,$B$3:$B$722,$B816)*SUMIFS(Calculations!$E$3:$E$53,Calculations!$A$3:$A$53,$B816)</f>
        <v>0</v>
      </c>
      <c r="I816" s="44">
        <f>I90/SUMIFS(I$3:I$722,$B$3:$B$722,$B816)*SUMIFS(Calculations!$E$3:$E$53,Calculations!$A$3:$A$53,$B816)</f>
        <v>0</v>
      </c>
      <c r="J816" s="44">
        <f>J90/SUMIFS(J$3:J$722,$B$3:$B$722,$B816)*SUMIFS(Calculations!$E$3:$E$53,Calculations!$A$3:$A$53,$B816)</f>
        <v>0</v>
      </c>
      <c r="K816" s="44">
        <f>K90/SUMIFS(K$3:K$722,$B$3:$B$722,$B816)*SUMIFS(Calculations!$E$3:$E$53,Calculations!$A$3:$A$53,$B816)</f>
        <v>0</v>
      </c>
      <c r="L816" s="44">
        <f>L90/SUMIFS(L$3:L$722,$B$3:$B$722,$B816)*SUMIFS(Calculations!$E$3:$E$53,Calculations!$A$3:$A$53,$B816)</f>
        <v>0</v>
      </c>
      <c r="M816" s="44">
        <f>M90/SUMIFS(M$3:M$722,$B$3:$B$722,$B816)*SUMIFS(Calculations!$E$3:$E$53,Calculations!$A$3:$A$53,$B816)</f>
        <v>0</v>
      </c>
      <c r="N816" s="44">
        <f>N90/SUMIFS(N$3:N$722,$B$3:$B$722,$B816)*SUMIFS(Calculations!$E$3:$E$53,Calculations!$A$3:$A$53,$B816)</f>
        <v>0</v>
      </c>
      <c r="O816" s="44">
        <f>O90/SUMIFS(O$3:O$722,$B$3:$B$722,$B816)*SUMIFS(Calculations!$E$3:$E$53,Calculations!$A$3:$A$53,$B816)</f>
        <v>0</v>
      </c>
      <c r="P816" s="44">
        <f>P90/SUMIFS(P$3:P$722,$B$3:$B$722,$B816)*SUMIFS(Calculations!$E$3:$E$53,Calculations!$A$3:$A$53,$B816)</f>
        <v>0</v>
      </c>
      <c r="Q816" s="44">
        <f>Q90/SUMIFS(Q$3:Q$722,$B$3:$B$722,$B816)*SUMIFS(Calculations!$E$3:$E$53,Calculations!$A$3:$A$53,$B816)</f>
        <v>0</v>
      </c>
      <c r="R816" s="44">
        <f>R90/SUMIFS(R$3:R$722,$B$3:$B$722,$B816)*SUMIFS(Calculations!$E$3:$E$53,Calculations!$A$3:$A$53,$B816)</f>
        <v>0</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0</v>
      </c>
      <c r="G818" s="44">
        <f>G92/SUMIFS(G$3:G$722,$B$3:$B$722,$B818)*SUMIFS(Calculations!$E$3:$E$53,Calculations!$A$3:$A$53,$B818)</f>
        <v>0</v>
      </c>
      <c r="H818" s="44">
        <f>H92/SUMIFS(H$3:H$722,$B$3:$B$722,$B818)*SUMIFS(Calculations!$E$3:$E$53,Calculations!$A$3:$A$53,$B818)</f>
        <v>0</v>
      </c>
      <c r="I818" s="44">
        <f>I92/SUMIFS(I$3:I$722,$B$3:$B$722,$B818)*SUMIFS(Calculations!$E$3:$E$53,Calculations!$A$3:$A$53,$B818)</f>
        <v>0</v>
      </c>
      <c r="J818" s="44">
        <f>J92/SUMIFS(J$3:J$722,$B$3:$B$722,$B818)*SUMIFS(Calculations!$E$3:$E$53,Calculations!$A$3:$A$53,$B818)</f>
        <v>0</v>
      </c>
      <c r="K818" s="44">
        <f>K92/SUMIFS(K$3:K$722,$B$3:$B$722,$B818)*SUMIFS(Calculations!$E$3:$E$53,Calculations!$A$3:$A$53,$B818)</f>
        <v>0</v>
      </c>
      <c r="L818" s="44">
        <f>L92/SUMIFS(L$3:L$722,$B$3:$B$722,$B818)*SUMIFS(Calculations!$E$3:$E$53,Calculations!$A$3:$A$53,$B818)</f>
        <v>0</v>
      </c>
      <c r="M818" s="44">
        <f>M92/SUMIFS(M$3:M$722,$B$3:$B$722,$B818)*SUMIFS(Calculations!$E$3:$E$53,Calculations!$A$3:$A$53,$B818)</f>
        <v>0</v>
      </c>
      <c r="N818" s="44">
        <f>N92/SUMIFS(N$3:N$722,$B$3:$B$722,$B818)*SUMIFS(Calculations!$E$3:$E$53,Calculations!$A$3:$A$53,$B818)</f>
        <v>0</v>
      </c>
      <c r="O818" s="44">
        <f>O92/SUMIFS(O$3:O$722,$B$3:$B$722,$B818)*SUMIFS(Calculations!$E$3:$E$53,Calculations!$A$3:$A$53,$B818)</f>
        <v>0</v>
      </c>
      <c r="P818" s="44">
        <f>P92/SUMIFS(P$3:P$722,$B$3:$B$722,$B818)*SUMIFS(Calculations!$E$3:$E$53,Calculations!$A$3:$A$53,$B818)</f>
        <v>0</v>
      </c>
      <c r="Q818" s="44">
        <f>Q92/SUMIFS(Q$3:Q$722,$B$3:$B$722,$B818)*SUMIFS(Calculations!$E$3:$E$53,Calculations!$A$3:$A$53,$B818)</f>
        <v>0</v>
      </c>
      <c r="R818" s="44">
        <f>R92/SUMIFS(R$3:R$722,$B$3:$B$722,$B818)*SUMIFS(Calculations!$E$3:$E$53,Calculations!$A$3:$A$53,$B818)</f>
        <v>0</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0.43057578152879561</v>
      </c>
      <c r="G1075" s="44">
        <f>G349/SUMIFS(G$3:G$722,$B$3:$B$722,$B1075)*SUMIFS(Calculations!$E$3:$E$53,Calculations!$A$3:$A$53,$B1075)</f>
        <v>0.40492639743373726</v>
      </c>
      <c r="H1075" s="44">
        <f>H349/SUMIFS(H$3:H$722,$B$3:$B$722,$B1075)*SUMIFS(Calculations!$E$3:$E$53,Calculations!$A$3:$A$53,$B1075)</f>
        <v>0.38130378776029955</v>
      </c>
      <c r="I1075" s="44">
        <f>I349/SUMIFS(I$3:I$722,$B$3:$B$722,$B1075)*SUMIFS(Calculations!$E$3:$E$53,Calculations!$A$3:$A$53,$B1075)</f>
        <v>0.40158982505988394</v>
      </c>
      <c r="J1075" s="44">
        <f>J349/SUMIFS(J$3:J$722,$B$3:$B$722,$B1075)*SUMIFS(Calculations!$E$3:$E$53,Calculations!$A$3:$A$53,$B1075)</f>
        <v>0.42056425625383276</v>
      </c>
      <c r="K1075" s="44">
        <f>K349/SUMIFS(K$3:K$722,$B$3:$B$722,$B1075)*SUMIFS(Calculations!$E$3:$E$53,Calculations!$A$3:$A$53,$B1075)</f>
        <v>0.42173524767127435</v>
      </c>
      <c r="L1075" s="44">
        <f>L349/SUMIFS(L$3:L$722,$B$3:$B$722,$B1075)*SUMIFS(Calculations!$E$3:$E$53,Calculations!$A$3:$A$53,$B1075)</f>
        <v>0.4228978875641865</v>
      </c>
      <c r="M1075" s="44">
        <f>M349/SUMIFS(M$3:M$722,$B$3:$B$722,$B1075)*SUMIFS(Calculations!$E$3:$E$53,Calculations!$A$3:$A$53,$B1075)</f>
        <v>0.27088325029483612</v>
      </c>
      <c r="N1075" s="44">
        <f>N349/SUMIFS(N$3:N$722,$B$3:$B$722,$B1075)*SUMIFS(Calculations!$E$3:$E$53,Calculations!$A$3:$A$53,$B1075)</f>
        <v>1.2697653890428711E-2</v>
      </c>
      <c r="O1075" s="44">
        <f>O349/SUMIFS(O$3:O$722,$B$3:$B$722,$B1075)*SUMIFS(Calculations!$E$3:$E$53,Calculations!$A$3:$A$53,$B1075)</f>
        <v>1.1972269607299102E-2</v>
      </c>
      <c r="P1075" s="44">
        <f>P349/SUMIFS(P$3:P$722,$B$3:$B$722,$B1075)*SUMIFS(Calculations!$E$3:$E$53,Calculations!$A$3:$A$53,$B1075)</f>
        <v>1.1245747445669379E-2</v>
      </c>
      <c r="Q1075" s="44">
        <f>Q349/SUMIFS(Q$3:Q$722,$B$3:$B$722,$B1075)*SUMIFS(Calculations!$E$3:$E$53,Calculations!$A$3:$A$53,$B1075)</f>
        <v>8.0472865283826248E-3</v>
      </c>
      <c r="R1075" s="44">
        <f>R349/SUMIFS(R$3:R$722,$B$3:$B$722,$B1075)*SUMIFS(Calculations!$E$3:$E$53,Calculations!$A$3:$A$53,$B1075)</f>
        <v>6.0093042017478823E-3</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0.44836034549222858</v>
      </c>
      <c r="G1078" s="44">
        <f>G352/SUMIFS(G$3:G$722,$B$3:$B$722,$B1078)*SUMIFS(Calculations!$E$3:$E$53,Calculations!$A$3:$A$53,$B1078)</f>
        <v>0.43557683840361405</v>
      </c>
      <c r="H1078" s="44">
        <f>H352/SUMIFS(H$3:H$722,$B$3:$B$722,$B1078)*SUMIFS(Calculations!$E$3:$E$53,Calculations!$A$3:$A$53,$B1078)</f>
        <v>0.42380346415443865</v>
      </c>
      <c r="I1078" s="44">
        <f>I352/SUMIFS(I$3:I$722,$B$3:$B$722,$B1078)*SUMIFS(Calculations!$E$3:$E$53,Calculations!$A$3:$A$53,$B1078)</f>
        <v>0.40964512034185707</v>
      </c>
      <c r="J1078" s="44">
        <f>J352/SUMIFS(J$3:J$722,$B$3:$B$722,$B1078)*SUMIFS(Calculations!$E$3:$E$53,Calculations!$A$3:$A$53,$B1078)</f>
        <v>0.39640219287777306</v>
      </c>
      <c r="K1078" s="44">
        <f>K352/SUMIFS(K$3:K$722,$B$3:$B$722,$B1078)*SUMIFS(Calculations!$E$3:$E$53,Calculations!$A$3:$A$53,$B1078)</f>
        <v>0.39595856171299659</v>
      </c>
      <c r="L1078" s="44">
        <f>L352/SUMIFS(L$3:L$722,$B$3:$B$722,$B1078)*SUMIFS(Calculations!$E$3:$E$53,Calculations!$A$3:$A$53,$B1078)</f>
        <v>0.39551809453089309</v>
      </c>
      <c r="M1078" s="44">
        <f>M352/SUMIFS(M$3:M$722,$B$3:$B$722,$B1078)*SUMIFS(Calculations!$E$3:$E$53,Calculations!$A$3:$A$53,$B1078)</f>
        <v>0.49788891737399449</v>
      </c>
      <c r="N1078" s="44">
        <f>N352/SUMIFS(N$3:N$722,$B$3:$B$722,$B1078)*SUMIFS(Calculations!$E$3:$E$53,Calculations!$A$3:$A$53,$B1078)</f>
        <v>0.67175817381490077</v>
      </c>
      <c r="O1078" s="44">
        <f>O352/SUMIFS(O$3:O$722,$B$3:$B$722,$B1078)*SUMIFS(Calculations!$E$3:$E$53,Calculations!$A$3:$A$53,$B1078)</f>
        <v>0.67228463968053742</v>
      </c>
      <c r="P1078" s="44">
        <f>P352/SUMIFS(P$3:P$722,$B$3:$B$722,$B1078)*SUMIFS(Calculations!$E$3:$E$53,Calculations!$A$3:$A$53,$B1078)</f>
        <v>0.67281193139007989</v>
      </c>
      <c r="Q1078" s="44">
        <f>Q352/SUMIFS(Q$3:Q$722,$B$3:$B$722,$B1078)*SUMIFS(Calculations!$E$3:$E$53,Calculations!$A$3:$A$53,$B1078)</f>
        <v>0.52370617285450194</v>
      </c>
      <c r="R1078" s="44">
        <f>R352/SUMIFS(R$3:R$722,$B$3:$B$722,$B1078)*SUMIFS(Calculations!$E$3:$E$53,Calculations!$A$3:$A$53,$B1078)</f>
        <v>0.42869957169435674</v>
      </c>
    </row>
    <row r="1079" spans="2:18" ht="15.75" customHeight="1">
      <c r="B1079" s="44" t="s">
        <v>86</v>
      </c>
      <c r="C1079" s="44" t="s">
        <v>522</v>
      </c>
      <c r="D1079" s="44" t="s">
        <v>531</v>
      </c>
      <c r="E1079" s="44" t="str">
        <f t="shared" si="305"/>
        <v>hydro</v>
      </c>
      <c r="F1079" s="44">
        <f>F353/SUMIFS(F$3:F$722,$B$3:$B$722,$B1079)*SUMIFS(Calculations!$E$3:$E$53,Calculations!$A$3:$A$53,$B1079)</f>
        <v>4.1002406416535742E-4</v>
      </c>
      <c r="G1079" s="44">
        <f>G353/SUMIFS(G$3:G$722,$B$3:$B$722,$B1079)*SUMIFS(Calculations!$E$3:$E$53,Calculations!$A$3:$A$53,$B1079)</f>
        <v>1.7043920514139335E-3</v>
      </c>
      <c r="H1079" s="44">
        <f>H353/SUMIFS(H$3:H$722,$B$3:$B$722,$B1079)*SUMIFS(Calculations!$E$3:$E$53,Calculations!$A$3:$A$53,$B1079)</f>
        <v>2.8964810943027681E-3</v>
      </c>
      <c r="I1079" s="44">
        <f>I353/SUMIFS(I$3:I$722,$B$3:$B$722,$B1079)*SUMIFS(Calculations!$E$3:$E$53,Calculations!$A$3:$A$53,$B1079)</f>
        <v>2.799716016505205E-3</v>
      </c>
      <c r="J1079" s="44">
        <f>J353/SUMIFS(J$3:J$722,$B$3:$B$722,$B1079)*SUMIFS(Calculations!$E$3:$E$53,Calculations!$A$3:$A$53,$B1079)</f>
        <v>2.7092073437894855E-3</v>
      </c>
      <c r="K1079" s="44">
        <f>K353/SUMIFS(K$3:K$722,$B$3:$B$722,$B1079)*SUMIFS(Calculations!$E$3:$E$53,Calculations!$A$3:$A$53,$B1079)</f>
        <v>2.699511719854812E-3</v>
      </c>
      <c r="L1079" s="44">
        <f>L353/SUMIFS(L$3:L$722,$B$3:$B$722,$B1079)*SUMIFS(Calculations!$E$3:$E$53,Calculations!$A$3:$A$53,$B1079)</f>
        <v>2.6898852452238099E-3</v>
      </c>
      <c r="M1079" s="44">
        <f>M353/SUMIFS(M$3:M$722,$B$3:$B$722,$B1079)*SUMIFS(Calculations!$E$3:$E$53,Calculations!$A$3:$A$53,$B1079)</f>
        <v>3.3861005883768927E-3</v>
      </c>
      <c r="N1079" s="44">
        <f>N353/SUMIFS(N$3:N$722,$B$3:$B$722,$B1079)*SUMIFS(Calculations!$E$3:$E$53,Calculations!$A$3:$A$53,$B1079)</f>
        <v>4.5685707559001603E-3</v>
      </c>
      <c r="O1079" s="44">
        <f>O353/SUMIFS(O$3:O$722,$B$3:$B$722,$B1079)*SUMIFS(Calculations!$E$3:$E$53,Calculations!$A$3:$A$53,$B1079)</f>
        <v>4.5721512059065487E-3</v>
      </c>
      <c r="P1079" s="44">
        <f>P353/SUMIFS(P$3:P$722,$B$3:$B$722,$B1079)*SUMIFS(Calculations!$E$3:$E$53,Calculations!$A$3:$A$53,$B1079)</f>
        <v>4.5757372724077776E-3</v>
      </c>
      <c r="Q1079" s="44">
        <f>Q353/SUMIFS(Q$3:Q$722,$B$3:$B$722,$B1079)*SUMIFS(Calculations!$E$3:$E$53,Calculations!$A$3:$A$53,$B1079)</f>
        <v>3.5616815682346079E-3</v>
      </c>
      <c r="R1079" s="44">
        <f>R353/SUMIFS(R$3:R$722,$B$3:$B$722,$B1079)*SUMIFS(Calculations!$E$3:$E$53,Calculations!$A$3:$A$53,$B1079)</f>
        <v>2.9155496764367295E-3</v>
      </c>
    </row>
    <row r="1080" spans="2:18" ht="15.75" customHeight="1">
      <c r="B1080" s="44" t="s">
        <v>86</v>
      </c>
      <c r="C1080" s="44" t="s">
        <v>522</v>
      </c>
      <c r="D1080" s="44" t="s">
        <v>530</v>
      </c>
      <c r="E1080" s="44" t="str">
        <f t="shared" si="305"/>
        <v>onshore wind</v>
      </c>
      <c r="F1080" s="44">
        <f>F354/SUMIFS(F$3:F$722,$B$3:$B$722,$B1080)*SUMIFS(Calculations!$E$3:$E$53,Calculations!$A$3:$A$53,$B1080)</f>
        <v>0.11830008982990411</v>
      </c>
      <c r="G1080" s="44">
        <f>G354/SUMIFS(G$3:G$722,$B$3:$B$722,$B1080)*SUMIFS(Calculations!$E$3:$E$53,Calculations!$A$3:$A$53,$B1080)</f>
        <v>0.15557735796278679</v>
      </c>
      <c r="H1080" s="44">
        <f>H354/SUMIFS(H$3:H$722,$B$3:$B$722,$B1080)*SUMIFS(Calculations!$E$3:$E$53,Calculations!$A$3:$A$53,$B1080)</f>
        <v>0.18990903436997261</v>
      </c>
      <c r="I1080" s="44">
        <f>I354/SUMIFS(I$3:I$722,$B$3:$B$722,$B1080)*SUMIFS(Calculations!$E$3:$E$53,Calculations!$A$3:$A$53,$B1080)</f>
        <v>0.18374672656536639</v>
      </c>
      <c r="J1080" s="44">
        <f>J354/SUMIFS(J$3:J$722,$B$3:$B$722,$B1080)*SUMIFS(Calculations!$E$3:$E$53,Calculations!$A$3:$A$53,$B1080)</f>
        <v>0.17798284652769977</v>
      </c>
      <c r="K1080" s="44">
        <f>K354/SUMIFS(K$3:K$722,$B$3:$B$722,$B1080)*SUMIFS(Calculations!$E$3:$E$53,Calculations!$A$3:$A$53,$B1080)</f>
        <v>0.17736939964108553</v>
      </c>
      <c r="L1080" s="44">
        <f>L354/SUMIFS(L$3:L$722,$B$3:$B$722,$B1080)*SUMIFS(Calculations!$E$3:$E$53,Calculations!$A$3:$A$53,$B1080)</f>
        <v>0.17676032786486487</v>
      </c>
      <c r="M1080" s="44">
        <f>M354/SUMIFS(M$3:M$722,$B$3:$B$722,$B1080)*SUMIFS(Calculations!$E$3:$E$53,Calculations!$A$3:$A$53,$B1080)</f>
        <v>0.22251075556001915</v>
      </c>
      <c r="N1080" s="44">
        <f>N354/SUMIFS(N$3:N$722,$B$3:$B$722,$B1080)*SUMIFS(Calculations!$E$3:$E$53,Calculations!$A$3:$A$53,$B1080)</f>
        <v>0.30021446667897267</v>
      </c>
      <c r="O1080" s="44">
        <f>O354/SUMIFS(O$3:O$722,$B$3:$B$722,$B1080)*SUMIFS(Calculations!$E$3:$E$53,Calculations!$A$3:$A$53,$B1080)</f>
        <v>0.30046393894683571</v>
      </c>
      <c r="P1080" s="44">
        <f>P354/SUMIFS(P$3:P$722,$B$3:$B$722,$B1080)*SUMIFS(Calculations!$E$3:$E$53,Calculations!$A$3:$A$53,$B1080)</f>
        <v>0.3007138025509003</v>
      </c>
      <c r="Q1080" s="44">
        <f>Q354/SUMIFS(Q$3:Q$722,$B$3:$B$722,$B1080)*SUMIFS(Calculations!$E$3:$E$53,Calculations!$A$3:$A$53,$B1080)</f>
        <v>0.45661060694192923</v>
      </c>
      <c r="R1080" s="44">
        <f>R354/SUMIFS(R$3:R$722,$B$3:$B$722,$B1080)*SUMIFS(Calculations!$E$3:$E$53,Calculations!$A$3:$A$53,$B1080)</f>
        <v>0.5559442990969885</v>
      </c>
    </row>
    <row r="1081" spans="2:18" ht="15.75" customHeight="1">
      <c r="B1081" s="44" t="s">
        <v>86</v>
      </c>
      <c r="C1081" s="44" t="s">
        <v>522</v>
      </c>
      <c r="D1081" s="44" t="s">
        <v>532</v>
      </c>
      <c r="E1081" s="44" t="str">
        <f t="shared" si="305"/>
        <v>natural gas nonpeaker</v>
      </c>
      <c r="F1081" s="44">
        <f>F355/SUMIFS(F$3:F$722,$B$3:$B$722,$B1081)*SUMIFS(Calculations!$E$3:$E$53,Calculations!$A$3:$A$53,$B1081)</f>
        <v>2.7149777929169253E-4</v>
      </c>
      <c r="G1081" s="44">
        <f>G355/SUMIFS(G$3:G$722,$B$3:$B$722,$B1081)*SUMIFS(Calculations!$E$3:$E$53,Calculations!$A$3:$A$53,$B1081)</f>
        <v>1.6651769251447554E-4</v>
      </c>
      <c r="H1081" s="44">
        <f>H355/SUMIFS(H$3:H$722,$B$3:$B$722,$B1081)*SUMIFS(Calculations!$E$3:$E$53,Calculations!$A$3:$A$53,$B1081)</f>
        <v>6.9832968848943447E-5</v>
      </c>
      <c r="I1081" s="44">
        <f>I355/SUMIFS(I$3:I$722,$B$3:$B$722,$B1081)*SUMIFS(Calculations!$E$3:$E$53,Calculations!$A$3:$A$53,$B1081)</f>
        <v>2.2086948344283706E-4</v>
      </c>
      <c r="J1081" s="44">
        <f>J355/SUMIFS(J$3:J$722,$B$3:$B$722,$B1081)*SUMIFS(Calculations!$E$3:$E$53,Calculations!$A$3:$A$53,$B1081)</f>
        <v>3.6214064013120585E-4</v>
      </c>
      <c r="K1081" s="44">
        <f>K355/SUMIFS(K$3:K$722,$B$3:$B$722,$B1081)*SUMIFS(Calculations!$E$3:$E$53,Calculations!$A$3:$A$53,$B1081)</f>
        <v>2.129643705280094E-4</v>
      </c>
      <c r="L1081" s="44">
        <f>L355/SUMIFS(L$3:L$722,$B$3:$B$722,$B1081)*SUMIFS(Calculations!$E$3:$E$53,Calculations!$A$3:$A$53,$B1081)</f>
        <v>6.4852027830053497E-5</v>
      </c>
      <c r="M1081" s="44">
        <f>M355/SUMIFS(M$3:M$722,$B$3:$B$722,$B1081)*SUMIFS(Calculations!$E$3:$E$53,Calculations!$A$3:$A$53,$B1081)</f>
        <v>2.6195002604143891E-3</v>
      </c>
      <c r="N1081" s="44">
        <f>N355/SUMIFS(N$3:N$722,$B$3:$B$722,$B1081)*SUMIFS(Calculations!$E$3:$E$53,Calculations!$A$3:$A$53,$B1081)</f>
        <v>6.9583809720433114E-3</v>
      </c>
      <c r="O1081" s="44">
        <f>O355/SUMIFS(O$3:O$722,$B$3:$B$722,$B1081)*SUMIFS(Calculations!$E$3:$E$53,Calculations!$A$3:$A$53,$B1081)</f>
        <v>6.6754083688303273E-3</v>
      </c>
      <c r="P1081" s="44">
        <f>P355/SUMIFS(P$3:P$722,$B$3:$B$722,$B1081)*SUMIFS(Calculations!$E$3:$E$53,Calculations!$A$3:$A$53,$B1081)</f>
        <v>6.3919918789095568E-3</v>
      </c>
      <c r="Q1081" s="44">
        <f>Q355/SUMIFS(Q$3:Q$722,$B$3:$B$722,$B1081)*SUMIFS(Calculations!$E$3:$E$53,Calculations!$A$3:$A$53,$B1081)</f>
        <v>4.5335089254347491E-3</v>
      </c>
      <c r="R1081" s="44">
        <f>R355/SUMIFS(R$3:R$722,$B$3:$B$722,$B1081)*SUMIFS(Calculations!$E$3:$E$53,Calculations!$A$3:$A$53,$B1081)</f>
        <v>3.3493283112327877E-3</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6.4167773951427588E-4</v>
      </c>
      <c r="G1086" s="44">
        <f>G360/SUMIFS(G$3:G$722,$B$3:$B$722,$B1086)*SUMIFS(Calculations!$E$3:$E$53,Calculations!$A$3:$A$53,$B1086)</f>
        <v>6.6723787365767159E-4</v>
      </c>
      <c r="H1086" s="44">
        <f>H360/SUMIFS(H$3:H$722,$B$3:$B$722,$B1086)*SUMIFS(Calculations!$E$3:$E$53,Calculations!$A$3:$A$53,$B1086)</f>
        <v>6.9077828577175681E-4</v>
      </c>
      <c r="I1086" s="44">
        <f>I360/SUMIFS(I$3:I$722,$B$3:$B$722,$B1086)*SUMIFS(Calculations!$E$3:$E$53,Calculations!$A$3:$A$53,$B1086)</f>
        <v>7.1550264998747391E-4</v>
      </c>
      <c r="J1086" s="44">
        <f>J360/SUMIFS(J$3:J$722,$B$3:$B$722,$B1086)*SUMIFS(Calculations!$E$3:$E$53,Calculations!$A$3:$A$53,$B1086)</f>
        <v>7.3862844536570012E-4</v>
      </c>
      <c r="K1086" s="44">
        <f>K360/SUMIFS(K$3:K$722,$B$3:$B$722,$B1086)*SUMIFS(Calculations!$E$3:$E$53,Calculations!$A$3:$A$53,$B1086)</f>
        <v>7.9414624330264184E-4</v>
      </c>
      <c r="L1086" s="44">
        <f>L360/SUMIFS(L$3:L$722,$B$3:$B$722,$B1086)*SUMIFS(Calculations!$E$3:$E$53,Calculations!$A$3:$A$53,$B1086)</f>
        <v>8.4926808765325317E-4</v>
      </c>
      <c r="M1086" s="44">
        <f>M360/SUMIFS(M$3:M$722,$B$3:$B$722,$B1086)*SUMIFS(Calculations!$E$3:$E$53,Calculations!$A$3:$A$53,$B1086)</f>
        <v>1.1837767118461143E-3</v>
      </c>
      <c r="N1086" s="44">
        <f>N360/SUMIFS(N$3:N$722,$B$3:$B$722,$B1086)*SUMIFS(Calculations!$E$3:$E$53,Calculations!$A$3:$A$53,$B1086)</f>
        <v>1.7519148213797592E-3</v>
      </c>
      <c r="O1086" s="44">
        <f>O360/SUMIFS(O$3:O$722,$B$3:$B$722,$B1086)*SUMIFS(Calculations!$E$3:$E$53,Calculations!$A$3:$A$53,$B1086)</f>
        <v>1.9893996669453095E-3</v>
      </c>
      <c r="P1086" s="44">
        <f>P360/SUMIFS(P$3:P$722,$B$3:$B$722,$B1086)*SUMIFS(Calculations!$E$3:$E$53,Calculations!$A$3:$A$53,$B1086)</f>
        <v>2.2272570445689131E-3</v>
      </c>
      <c r="Q1086" s="44">
        <f>Q360/SUMIFS(Q$3:Q$722,$B$3:$B$722,$B1086)*SUMIFS(Calculations!$E$3:$E$53,Calculations!$A$3:$A$53,$B1086)</f>
        <v>1.9657789756512998E-3</v>
      </c>
      <c r="R1086" s="44">
        <f>R360/SUMIFS(R$3:R$722,$B$3:$B$722,$B1086)*SUMIFS(Calculations!$E$3:$E$53,Calculations!$A$3:$A$53,$B1086)</f>
        <v>1.7991714425166689E-3</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1.4405835661001956E-3</v>
      </c>
      <c r="G1088" s="44">
        <f>G362/SUMIFS(G$3:G$722,$B$3:$B$722,$B1088)*SUMIFS(Calculations!$E$3:$E$53,Calculations!$A$3:$A$53,$B1088)</f>
        <v>1.3812585822757858E-3</v>
      </c>
      <c r="H1088" s="44">
        <f>H362/SUMIFS(H$3:H$722,$B$3:$B$722,$B1088)*SUMIFS(Calculations!$E$3:$E$53,Calculations!$A$3:$A$53,$B1088)</f>
        <v>1.3266213663655194E-3</v>
      </c>
      <c r="I1088" s="44">
        <f>I362/SUMIFS(I$3:I$722,$B$3:$B$722,$B1088)*SUMIFS(Calculations!$E$3:$E$53,Calculations!$A$3:$A$53,$B1088)</f>
        <v>1.2822398829570236E-3</v>
      </c>
      <c r="J1088" s="44">
        <f>J362/SUMIFS(J$3:J$722,$B$3:$B$722,$B1088)*SUMIFS(Calculations!$E$3:$E$53,Calculations!$A$3:$A$53,$B1088)</f>
        <v>1.2407279114081426E-3</v>
      </c>
      <c r="K1088" s="44">
        <f>K362/SUMIFS(K$3:K$722,$B$3:$B$722,$B1088)*SUMIFS(Calculations!$E$3:$E$53,Calculations!$A$3:$A$53,$B1088)</f>
        <v>1.2301686409578714E-3</v>
      </c>
      <c r="L1088" s="44">
        <f>L362/SUMIFS(L$3:L$722,$B$3:$B$722,$B1088)*SUMIFS(Calculations!$E$3:$E$53,Calculations!$A$3:$A$53,$B1088)</f>
        <v>1.2196846793483542E-3</v>
      </c>
      <c r="M1088" s="44">
        <f>M362/SUMIFS(M$3:M$722,$B$3:$B$722,$B1088)*SUMIFS(Calculations!$E$3:$E$53,Calculations!$A$3:$A$53,$B1088)</f>
        <v>1.52769921051292E-3</v>
      </c>
      <c r="N1088" s="44">
        <f>N362/SUMIFS(N$3:N$722,$B$3:$B$722,$B1088)*SUMIFS(Calculations!$E$3:$E$53,Calculations!$A$3:$A$53,$B1088)</f>
        <v>2.0508390663745587E-3</v>
      </c>
      <c r="O1088" s="44">
        <f>O362/SUMIFS(O$3:O$722,$B$3:$B$722,$B1088)*SUMIFS(Calculations!$E$3:$E$53,Calculations!$A$3:$A$53,$B1088)</f>
        <v>2.0421925236455149E-3</v>
      </c>
      <c r="P1088" s="44">
        <f>P362/SUMIFS(P$3:P$722,$B$3:$B$722,$B1088)*SUMIFS(Calculations!$E$3:$E$53,Calculations!$A$3:$A$53,$B1088)</f>
        <v>2.0335324174642431E-3</v>
      </c>
      <c r="Q1088" s="44">
        <f>Q362/SUMIFS(Q$3:Q$722,$B$3:$B$722,$B1088)*SUMIFS(Calculations!$E$3:$E$53,Calculations!$A$3:$A$53,$B1088)</f>
        <v>1.5749642058653804E-3</v>
      </c>
      <c r="R1088" s="44">
        <f>R362/SUMIFS(R$3:R$722,$B$3:$B$722,$B1088)*SUMIFS(Calculations!$E$3:$E$53,Calculations!$A$3:$A$53,$B1088)</f>
        <v>1.2827755767206598E-3</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0</v>
      </c>
      <c r="G1134" s="44">
        <f>G408/SUMIFS(G$3:G$722,$B$3:$B$722,$B1134)*SUMIFS(Calculations!$E$3:$E$53,Calculations!$A$3:$A$53,$B1134)</f>
        <v>0</v>
      </c>
      <c r="H1134" s="44">
        <f>H408/SUMIFS(H$3:H$722,$B$3:$B$722,$B1134)*SUMIFS(Calculations!$E$3:$E$53,Calculations!$A$3:$A$53,$B1134)</f>
        <v>0</v>
      </c>
      <c r="I1134" s="44">
        <f>I408/SUMIFS(I$3:I$722,$B$3:$B$722,$B1134)*SUMIFS(Calculations!$E$3:$E$53,Calculations!$A$3:$A$53,$B1134)</f>
        <v>0</v>
      </c>
      <c r="J1134" s="44">
        <f>J408/SUMIFS(J$3:J$722,$B$3:$B$722,$B1134)*SUMIFS(Calculations!$E$3:$E$53,Calculations!$A$3:$A$53,$B1134)</f>
        <v>0</v>
      </c>
      <c r="K1134" s="44">
        <f>K408/SUMIFS(K$3:K$722,$B$3:$B$722,$B1134)*SUMIFS(Calculations!$E$3:$E$53,Calculations!$A$3:$A$53,$B1134)</f>
        <v>0</v>
      </c>
      <c r="L1134" s="44">
        <f>L408/SUMIFS(L$3:L$722,$B$3:$B$722,$B1134)*SUMIFS(Calculations!$E$3:$E$53,Calculations!$A$3:$A$53,$B1134)</f>
        <v>0</v>
      </c>
      <c r="M1134" s="44">
        <f>M408/SUMIFS(M$3:M$722,$B$3:$B$722,$B1134)*SUMIFS(Calculations!$E$3:$E$53,Calculations!$A$3:$A$53,$B1134)</f>
        <v>0</v>
      </c>
      <c r="N1134" s="44">
        <f>N408/SUMIFS(N$3:N$722,$B$3:$B$722,$B1134)*SUMIFS(Calculations!$E$3:$E$53,Calculations!$A$3:$A$53,$B1134)</f>
        <v>0</v>
      </c>
      <c r="O1134" s="44">
        <f>O408/SUMIFS(O$3:O$722,$B$3:$B$722,$B1134)*SUMIFS(Calculations!$E$3:$E$53,Calculations!$A$3:$A$53,$B1134)</f>
        <v>0</v>
      </c>
      <c r="P1134" s="44">
        <f>P408/SUMIFS(P$3:P$722,$B$3:$B$722,$B1134)*SUMIFS(Calculations!$E$3:$E$53,Calculations!$A$3:$A$53,$B1134)</f>
        <v>0</v>
      </c>
      <c r="Q1134" s="44">
        <f>Q408/SUMIFS(Q$3:Q$722,$B$3:$B$722,$B1134)*SUMIFS(Calculations!$E$3:$E$53,Calculations!$A$3:$A$53,$B1134)</f>
        <v>0</v>
      </c>
      <c r="R1134" s="44">
        <f>R408/SUMIFS(R$3:R$722,$B$3:$B$722,$B1134)*SUMIFS(Calculations!$E$3:$E$53,Calculations!$A$3:$A$53,$B1134)</f>
        <v>0</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0</v>
      </c>
      <c r="L1135" s="44">
        <f>L409/SUMIFS(L$3:L$722,$B$3:$B$722,$B1135)*SUMIFS(Calculations!$E$3:$E$53,Calculations!$A$3:$A$53,$B1135)</f>
        <v>0</v>
      </c>
      <c r="M1135" s="44">
        <f>M409/SUMIFS(M$3:M$722,$B$3:$B$722,$B1135)*SUMIFS(Calculations!$E$3:$E$53,Calculations!$A$3:$A$53,$B1135)</f>
        <v>0</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0</v>
      </c>
      <c r="G1138" s="44">
        <f>G412/SUMIFS(G$3:G$722,$B$3:$B$722,$B1138)*SUMIFS(Calculations!$E$3:$E$53,Calculations!$A$3:$A$53,$B1138)</f>
        <v>0</v>
      </c>
      <c r="H1138" s="44">
        <f>H412/SUMIFS(H$3:H$722,$B$3:$B$722,$B1138)*SUMIFS(Calculations!$E$3:$E$53,Calculations!$A$3:$A$53,$B1138)</f>
        <v>0</v>
      </c>
      <c r="I1138" s="44">
        <f>I412/SUMIFS(I$3:I$722,$B$3:$B$722,$B1138)*SUMIFS(Calculations!$E$3:$E$53,Calculations!$A$3:$A$53,$B1138)</f>
        <v>0</v>
      </c>
      <c r="J1138" s="44">
        <f>J412/SUMIFS(J$3:J$722,$B$3:$B$722,$B1138)*SUMIFS(Calculations!$E$3:$E$53,Calculations!$A$3:$A$53,$B1138)</f>
        <v>0</v>
      </c>
      <c r="K1138" s="44">
        <f>K412/SUMIFS(K$3:K$722,$B$3:$B$722,$B1138)*SUMIFS(Calculations!$E$3:$E$53,Calculations!$A$3:$A$53,$B1138)</f>
        <v>0</v>
      </c>
      <c r="L1138" s="44">
        <f>L412/SUMIFS(L$3:L$722,$B$3:$B$722,$B1138)*SUMIFS(Calculations!$E$3:$E$53,Calculations!$A$3:$A$53,$B1138)</f>
        <v>0</v>
      </c>
      <c r="M1138" s="44">
        <f>M412/SUMIFS(M$3:M$722,$B$3:$B$722,$B1138)*SUMIFS(Calculations!$E$3:$E$53,Calculations!$A$3:$A$53,$B1138)</f>
        <v>0</v>
      </c>
      <c r="N1138" s="44">
        <f>N412/SUMIFS(N$3:N$722,$B$3:$B$722,$B1138)*SUMIFS(Calculations!$E$3:$E$53,Calculations!$A$3:$A$53,$B1138)</f>
        <v>0</v>
      </c>
      <c r="O1138" s="44">
        <f>O412/SUMIFS(O$3:O$722,$B$3:$B$722,$B1138)*SUMIFS(Calculations!$E$3:$E$53,Calculations!$A$3:$A$53,$B1138)</f>
        <v>0</v>
      </c>
      <c r="P1138" s="44">
        <f>P412/SUMIFS(P$3:P$722,$B$3:$B$722,$B1138)*SUMIFS(Calculations!$E$3:$E$53,Calculations!$A$3:$A$53,$B1138)</f>
        <v>0</v>
      </c>
      <c r="Q1138" s="44">
        <f>Q412/SUMIFS(Q$3:Q$722,$B$3:$B$722,$B1138)*SUMIFS(Calculations!$E$3:$E$53,Calculations!$A$3:$A$53,$B1138)</f>
        <v>0</v>
      </c>
      <c r="R1138" s="44">
        <f>R412/SUMIFS(R$3:R$722,$B$3:$B$722,$B1138)*SUMIFS(Calculations!$E$3:$E$53,Calculations!$A$3:$A$53,$B1138)</f>
        <v>0</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0</v>
      </c>
      <c r="G1140" s="44">
        <f>G414/SUMIFS(G$3:G$722,$B$3:$B$722,$B1140)*SUMIFS(Calculations!$E$3:$E$53,Calculations!$A$3:$A$53,$B1140)</f>
        <v>0</v>
      </c>
      <c r="H1140" s="44">
        <f>H414/SUMIFS(H$3:H$722,$B$3:$B$722,$B1140)*SUMIFS(Calculations!$E$3:$E$53,Calculations!$A$3:$A$53,$B1140)</f>
        <v>0</v>
      </c>
      <c r="I1140" s="44">
        <f>I414/SUMIFS(I$3:I$722,$B$3:$B$722,$B1140)*SUMIFS(Calculations!$E$3:$E$53,Calculations!$A$3:$A$53,$B1140)</f>
        <v>0</v>
      </c>
      <c r="J1140" s="44">
        <f>J414/SUMIFS(J$3:J$722,$B$3:$B$722,$B1140)*SUMIFS(Calculations!$E$3:$E$53,Calculations!$A$3:$A$53,$B1140)</f>
        <v>0</v>
      </c>
      <c r="K1140" s="44">
        <f>K414/SUMIFS(K$3:K$722,$B$3:$B$722,$B1140)*SUMIFS(Calculations!$E$3:$E$53,Calculations!$A$3:$A$53,$B1140)</f>
        <v>0</v>
      </c>
      <c r="L1140" s="44">
        <f>L414/SUMIFS(L$3:L$722,$B$3:$B$722,$B1140)*SUMIFS(Calculations!$E$3:$E$53,Calculations!$A$3:$A$53,$B1140)</f>
        <v>0</v>
      </c>
      <c r="M1140" s="44">
        <f>M414/SUMIFS(M$3:M$722,$B$3:$B$722,$B1140)*SUMIFS(Calculations!$E$3:$E$53,Calculations!$A$3:$A$53,$B1140)</f>
        <v>0</v>
      </c>
      <c r="N1140" s="44">
        <f>N414/SUMIFS(N$3:N$722,$B$3:$B$722,$B1140)*SUMIFS(Calculations!$E$3:$E$53,Calculations!$A$3:$A$53,$B1140)</f>
        <v>0</v>
      </c>
      <c r="O1140" s="44">
        <f>O414/SUMIFS(O$3:O$722,$B$3:$B$722,$B1140)*SUMIFS(Calculations!$E$3:$E$53,Calculations!$A$3:$A$53,$B1140)</f>
        <v>0</v>
      </c>
      <c r="P1140" s="44">
        <f>P414/SUMIFS(P$3:P$722,$B$3:$B$722,$B1140)*SUMIFS(Calculations!$E$3:$E$53,Calculations!$A$3:$A$53,$B1140)</f>
        <v>0</v>
      </c>
      <c r="Q1140" s="44">
        <f>Q414/SUMIFS(Q$3:Q$722,$B$3:$B$722,$B1140)*SUMIFS(Calculations!$E$3:$E$53,Calculations!$A$3:$A$53,$B1140)</f>
        <v>0</v>
      </c>
      <c r="R1140" s="44">
        <f>R414/SUMIFS(R$3:R$722,$B$3:$B$722,$B1140)*SUMIFS(Calculations!$E$3:$E$53,Calculations!$A$3:$A$53,$B1140)</f>
        <v>0</v>
      </c>
    </row>
    <row r="1141" spans="2:18" ht="15.75" customHeight="1">
      <c r="B1141" s="44" t="s">
        <v>94</v>
      </c>
      <c r="C1141" s="44" t="s">
        <v>522</v>
      </c>
      <c r="D1141" s="44" t="s">
        <v>532</v>
      </c>
      <c r="E1141" s="44" t="str">
        <f t="shared" si="306"/>
        <v>natural gas nonpeaker</v>
      </c>
      <c r="F1141" s="44">
        <f>F415/SUMIFS(F$3:F$722,$B$3:$B$722,$B1141)*SUMIFS(Calculations!$E$3:$E$53,Calculations!$A$3:$A$53,$B1141)</f>
        <v>0</v>
      </c>
      <c r="G1141" s="44">
        <f>G415/SUMIFS(G$3:G$722,$B$3:$B$722,$B1141)*SUMIFS(Calculations!$E$3:$E$53,Calculations!$A$3:$A$53,$B1141)</f>
        <v>0</v>
      </c>
      <c r="H1141" s="44">
        <f>H415/SUMIFS(H$3:H$722,$B$3:$B$722,$B1141)*SUMIFS(Calculations!$E$3:$E$53,Calculations!$A$3:$A$53,$B1141)</f>
        <v>0</v>
      </c>
      <c r="I1141" s="44">
        <f>I415/SUMIFS(I$3:I$722,$B$3:$B$722,$B1141)*SUMIFS(Calculations!$E$3:$E$53,Calculations!$A$3:$A$53,$B1141)</f>
        <v>0</v>
      </c>
      <c r="J1141" s="44">
        <f>J415/SUMIFS(J$3:J$722,$B$3:$B$722,$B1141)*SUMIFS(Calculations!$E$3:$E$53,Calculations!$A$3:$A$53,$B1141)</f>
        <v>0</v>
      </c>
      <c r="K1141" s="44">
        <f>K415/SUMIFS(K$3:K$722,$B$3:$B$722,$B1141)*SUMIFS(Calculations!$E$3:$E$53,Calculations!$A$3:$A$53,$B1141)</f>
        <v>0</v>
      </c>
      <c r="L1141" s="44">
        <f>L415/SUMIFS(L$3:L$722,$B$3:$B$722,$B1141)*SUMIFS(Calculations!$E$3:$E$53,Calculations!$A$3:$A$53,$B1141)</f>
        <v>0</v>
      </c>
      <c r="M1141" s="44">
        <f>M415/SUMIFS(M$3:M$722,$B$3:$B$722,$B1141)*SUMIFS(Calculations!$E$3:$E$53,Calculations!$A$3:$A$53,$B1141)</f>
        <v>0</v>
      </c>
      <c r="N1141" s="44">
        <f>N415/SUMIFS(N$3:N$722,$B$3:$B$722,$B1141)*SUMIFS(Calculations!$E$3:$E$53,Calculations!$A$3:$A$53,$B1141)</f>
        <v>0</v>
      </c>
      <c r="O1141" s="44">
        <f>O415/SUMIFS(O$3:O$722,$B$3:$B$722,$B1141)*SUMIFS(Calculations!$E$3:$E$53,Calculations!$A$3:$A$53,$B1141)</f>
        <v>0</v>
      </c>
      <c r="P1141" s="44">
        <f>P415/SUMIFS(P$3:P$722,$B$3:$B$722,$B1141)*SUMIFS(Calculations!$E$3:$E$53,Calculations!$A$3:$A$53,$B1141)</f>
        <v>0</v>
      </c>
      <c r="Q1141" s="44">
        <f>Q415/SUMIFS(Q$3:Q$722,$B$3:$B$722,$B1141)*SUMIFS(Calculations!$E$3:$E$53,Calculations!$A$3:$A$53,$B1141)</f>
        <v>0</v>
      </c>
      <c r="R1141" s="44">
        <f>R415/SUMIFS(R$3:R$722,$B$3:$B$722,$B1141)*SUMIFS(Calculations!$E$3:$E$53,Calculations!$A$3:$A$53,$B1141)</f>
        <v>0</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v>
      </c>
      <c r="G1143" s="44">
        <f>G417/SUMIFS(G$3:G$722,$B$3:$B$722,$B1143)*SUMIFS(Calculations!$E$3:$E$53,Calculations!$A$3:$A$53,$B1143)</f>
        <v>0</v>
      </c>
      <c r="H1143" s="44">
        <f>H417/SUMIFS(H$3:H$722,$B$3:$B$722,$B1143)*SUMIFS(Calculations!$E$3:$E$53,Calculations!$A$3:$A$53,$B1143)</f>
        <v>0</v>
      </c>
      <c r="I1143" s="44">
        <f>I417/SUMIFS(I$3:I$722,$B$3:$B$722,$B1143)*SUMIFS(Calculations!$E$3:$E$53,Calculations!$A$3:$A$53,$B1143)</f>
        <v>0</v>
      </c>
      <c r="J1143" s="44">
        <f>J417/SUMIFS(J$3:J$722,$B$3:$B$722,$B1143)*SUMIFS(Calculations!$E$3:$E$53,Calculations!$A$3:$A$53,$B1143)</f>
        <v>0</v>
      </c>
      <c r="K1143" s="44">
        <f>K417/SUMIFS(K$3:K$722,$B$3:$B$722,$B1143)*SUMIFS(Calculations!$E$3:$E$53,Calculations!$A$3:$A$53,$B1143)</f>
        <v>0</v>
      </c>
      <c r="L1143" s="44">
        <f>L417/SUMIFS(L$3:L$722,$B$3:$B$722,$B1143)*SUMIFS(Calculations!$E$3:$E$53,Calculations!$A$3:$A$53,$B1143)</f>
        <v>0</v>
      </c>
      <c r="M1143" s="44">
        <f>M417/SUMIFS(M$3:M$722,$B$3:$B$722,$B1143)*SUMIFS(Calculations!$E$3:$E$53,Calculations!$A$3:$A$53,$B1143)</f>
        <v>0</v>
      </c>
      <c r="N1143" s="44">
        <f>N417/SUMIFS(N$3:N$722,$B$3:$B$722,$B1143)*SUMIFS(Calculations!$E$3:$E$53,Calculations!$A$3:$A$53,$B1143)</f>
        <v>0</v>
      </c>
      <c r="O1143" s="44">
        <f>O417/SUMIFS(O$3:O$722,$B$3:$B$722,$B1143)*SUMIFS(Calculations!$E$3:$E$53,Calculations!$A$3:$A$53,$B1143)</f>
        <v>0</v>
      </c>
      <c r="P1143" s="44">
        <f>P417/SUMIFS(P$3:P$722,$B$3:$B$722,$B1143)*SUMIFS(Calculations!$E$3:$E$53,Calculations!$A$3:$A$53,$B1143)</f>
        <v>0</v>
      </c>
      <c r="Q1143" s="44">
        <f>Q417/SUMIFS(Q$3:Q$722,$B$3:$B$722,$B1143)*SUMIFS(Calculations!$E$3:$E$53,Calculations!$A$3:$A$53,$B1143)</f>
        <v>0</v>
      </c>
      <c r="R1143" s="44">
        <f>R417/SUMIFS(R$3:R$722,$B$3:$B$722,$B1143)*SUMIFS(Calculations!$E$3:$E$53,Calculations!$A$3:$A$53,$B1143)</f>
        <v>0</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0</v>
      </c>
      <c r="G1145" s="44">
        <f>G419/SUMIFS(G$3:G$722,$B$3:$B$722,$B1145)*SUMIFS(Calculations!$E$3:$E$53,Calculations!$A$3:$A$53,$B1145)</f>
        <v>0</v>
      </c>
      <c r="H1145" s="44">
        <f>H419/SUMIFS(H$3:H$722,$B$3:$B$722,$B1145)*SUMIFS(Calculations!$E$3:$E$53,Calculations!$A$3:$A$53,$B1145)</f>
        <v>0</v>
      </c>
      <c r="I1145" s="44">
        <f>I419/SUMIFS(I$3:I$722,$B$3:$B$722,$B1145)*SUMIFS(Calculations!$E$3:$E$53,Calculations!$A$3:$A$53,$B1145)</f>
        <v>0</v>
      </c>
      <c r="J1145" s="44">
        <f>J419/SUMIFS(J$3:J$722,$B$3:$B$722,$B1145)*SUMIFS(Calculations!$E$3:$E$53,Calculations!$A$3:$A$53,$B1145)</f>
        <v>0</v>
      </c>
      <c r="K1145" s="44">
        <f>K419/SUMIFS(K$3:K$722,$B$3:$B$722,$B1145)*SUMIFS(Calculations!$E$3:$E$53,Calculations!$A$3:$A$53,$B1145)</f>
        <v>0</v>
      </c>
      <c r="L1145" s="44">
        <f>L419/SUMIFS(L$3:L$722,$B$3:$B$722,$B1145)*SUMIFS(Calculations!$E$3:$E$53,Calculations!$A$3:$A$53,$B1145)</f>
        <v>0</v>
      </c>
      <c r="M1145" s="44">
        <f>M419/SUMIFS(M$3:M$722,$B$3:$B$722,$B1145)*SUMIFS(Calculations!$E$3:$E$53,Calculations!$A$3:$A$53,$B1145)</f>
        <v>0</v>
      </c>
      <c r="N1145" s="44">
        <f>N419/SUMIFS(N$3:N$722,$B$3:$B$722,$B1145)*SUMIFS(Calculations!$E$3:$E$53,Calculations!$A$3:$A$53,$B1145)</f>
        <v>0</v>
      </c>
      <c r="O1145" s="44">
        <f>O419/SUMIFS(O$3:O$722,$B$3:$B$722,$B1145)*SUMIFS(Calculations!$E$3:$E$53,Calculations!$A$3:$A$53,$B1145)</f>
        <v>0</v>
      </c>
      <c r="P1145" s="44">
        <f>P419/SUMIFS(P$3:P$722,$B$3:$B$722,$B1145)*SUMIFS(Calculations!$E$3:$E$53,Calculations!$A$3:$A$53,$B1145)</f>
        <v>0</v>
      </c>
      <c r="Q1145" s="44">
        <f>Q419/SUMIFS(Q$3:Q$722,$B$3:$B$722,$B1145)*SUMIFS(Calculations!$E$3:$E$53,Calculations!$A$3:$A$53,$B1145)</f>
        <v>0</v>
      </c>
      <c r="R1145" s="44">
        <f>R419/SUMIFS(R$3:R$722,$B$3:$B$722,$B1145)*SUMIFS(Calculations!$E$3:$E$53,Calculations!$A$3:$A$53,$B1145)</f>
        <v>0</v>
      </c>
    </row>
    <row r="1146" spans="2:18" ht="15.75" customHeight="1">
      <c r="B1146" s="44" t="s">
        <v>94</v>
      </c>
      <c r="C1146" s="44" t="s">
        <v>522</v>
      </c>
      <c r="D1146" s="44" t="s">
        <v>537</v>
      </c>
      <c r="E1146" s="44" t="str">
        <f t="shared" si="306"/>
        <v>solar PV</v>
      </c>
      <c r="F1146" s="44">
        <f>F420/SUMIFS(F$3:F$722,$B$3:$B$722,$B1146)*SUMIFS(Calculations!$E$3:$E$53,Calculations!$A$3:$A$53,$B1146)</f>
        <v>0</v>
      </c>
      <c r="G1146" s="44">
        <f>G420/SUMIFS(G$3:G$722,$B$3:$B$722,$B1146)*SUMIFS(Calculations!$E$3:$E$53,Calculations!$A$3:$A$53,$B1146)</f>
        <v>0</v>
      </c>
      <c r="H1146" s="44">
        <f>H420/SUMIFS(H$3:H$722,$B$3:$B$722,$B1146)*SUMIFS(Calculations!$E$3:$E$53,Calculations!$A$3:$A$53,$B1146)</f>
        <v>0</v>
      </c>
      <c r="I1146" s="44">
        <f>I420/SUMIFS(I$3:I$722,$B$3:$B$722,$B1146)*SUMIFS(Calculations!$E$3:$E$53,Calculations!$A$3:$A$53,$B1146)</f>
        <v>0</v>
      </c>
      <c r="J1146" s="44">
        <f>J420/SUMIFS(J$3:J$722,$B$3:$B$722,$B1146)*SUMIFS(Calculations!$E$3:$E$53,Calculations!$A$3:$A$53,$B1146)</f>
        <v>0</v>
      </c>
      <c r="K1146" s="44">
        <f>K420/SUMIFS(K$3:K$722,$B$3:$B$722,$B1146)*SUMIFS(Calculations!$E$3:$E$53,Calculations!$A$3:$A$53,$B1146)</f>
        <v>0</v>
      </c>
      <c r="L1146" s="44">
        <f>L420/SUMIFS(L$3:L$722,$B$3:$B$722,$B1146)*SUMIFS(Calculations!$E$3:$E$53,Calculations!$A$3:$A$53,$B1146)</f>
        <v>0</v>
      </c>
      <c r="M1146" s="44">
        <f>M420/SUMIFS(M$3:M$722,$B$3:$B$722,$B1146)*SUMIFS(Calculations!$E$3:$E$53,Calculations!$A$3:$A$53,$B1146)</f>
        <v>0</v>
      </c>
      <c r="N1146" s="44">
        <f>N420/SUMIFS(N$3:N$722,$B$3:$B$722,$B1146)*SUMIFS(Calculations!$E$3:$E$53,Calculations!$A$3:$A$53,$B1146)</f>
        <v>0</v>
      </c>
      <c r="O1146" s="44">
        <f>O420/SUMIFS(O$3:O$722,$B$3:$B$722,$B1146)*SUMIFS(Calculations!$E$3:$E$53,Calculations!$A$3:$A$53,$B1146)</f>
        <v>0</v>
      </c>
      <c r="P1146" s="44">
        <f>P420/SUMIFS(P$3:P$722,$B$3:$B$722,$B1146)*SUMIFS(Calculations!$E$3:$E$53,Calculations!$A$3:$A$53,$B1146)</f>
        <v>0</v>
      </c>
      <c r="Q1146" s="44">
        <f>Q420/SUMIFS(Q$3:Q$722,$B$3:$B$722,$B1146)*SUMIFS(Calculations!$E$3:$E$53,Calculations!$A$3:$A$53,$B1146)</f>
        <v>0</v>
      </c>
      <c r="R1146" s="44">
        <f>R420/SUMIFS(R$3:R$722,$B$3:$B$722,$B1146)*SUMIFS(Calculations!$E$3:$E$53,Calculations!$A$3:$A$53,$B1146)</f>
        <v>0</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0</v>
      </c>
      <c r="G1148" s="44">
        <f>G422/SUMIFS(G$3:G$722,$B$3:$B$722,$B1148)*SUMIFS(Calculations!$E$3:$E$53,Calculations!$A$3:$A$53,$B1148)</f>
        <v>0</v>
      </c>
      <c r="H1148" s="44">
        <f>H422/SUMIFS(H$3:H$722,$B$3:$B$722,$B1148)*SUMIFS(Calculations!$E$3:$E$53,Calculations!$A$3:$A$53,$B1148)</f>
        <v>0</v>
      </c>
      <c r="I1148" s="44">
        <f>I422/SUMIFS(I$3:I$722,$B$3:$B$722,$B1148)*SUMIFS(Calculations!$E$3:$E$53,Calculations!$A$3:$A$53,$B1148)</f>
        <v>0</v>
      </c>
      <c r="J1148" s="44">
        <f>J422/SUMIFS(J$3:J$722,$B$3:$B$722,$B1148)*SUMIFS(Calculations!$E$3:$E$53,Calculations!$A$3:$A$53,$B1148)</f>
        <v>0</v>
      </c>
      <c r="K1148" s="44">
        <f>K422/SUMIFS(K$3:K$722,$B$3:$B$722,$B1148)*SUMIFS(Calculations!$E$3:$E$53,Calculations!$A$3:$A$53,$B1148)</f>
        <v>0</v>
      </c>
      <c r="L1148" s="44">
        <f>L422/SUMIFS(L$3:L$722,$B$3:$B$722,$B1148)*SUMIFS(Calculations!$E$3:$E$53,Calculations!$A$3:$A$53,$B1148)</f>
        <v>0</v>
      </c>
      <c r="M1148" s="44">
        <f>M422/SUMIFS(M$3:M$722,$B$3:$B$722,$B1148)*SUMIFS(Calculations!$E$3:$E$53,Calculations!$A$3:$A$53,$B1148)</f>
        <v>0</v>
      </c>
      <c r="N1148" s="44">
        <f>N422/SUMIFS(N$3:N$722,$B$3:$B$722,$B1148)*SUMIFS(Calculations!$E$3:$E$53,Calculations!$A$3:$A$53,$B1148)</f>
        <v>0</v>
      </c>
      <c r="O1148" s="44">
        <f>O422/SUMIFS(O$3:O$722,$B$3:$B$722,$B1148)*SUMIFS(Calculations!$E$3:$E$53,Calculations!$A$3:$A$53,$B1148)</f>
        <v>0</v>
      </c>
      <c r="P1148" s="44">
        <f>P422/SUMIFS(P$3:P$722,$B$3:$B$722,$B1148)*SUMIFS(Calculations!$E$3:$E$53,Calculations!$A$3:$A$53,$B1148)</f>
        <v>0</v>
      </c>
      <c r="Q1148" s="44">
        <f>Q422/SUMIFS(Q$3:Q$722,$B$3:$B$722,$B1148)*SUMIFS(Calculations!$E$3:$E$53,Calculations!$A$3:$A$53,$B1148)</f>
        <v>0</v>
      </c>
      <c r="R1148" s="44">
        <f>R422/SUMIFS(R$3:R$722,$B$3:$B$722,$B1148)*SUMIFS(Calculations!$E$3:$E$53,Calculations!$A$3:$A$53,$B1148)</f>
        <v>0</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0</v>
      </c>
      <c r="G1269" s="44">
        <f>G543/SUMIFS(G$3:G$722,$B$3:$B$722,$B1269)*SUMIFS(Calculations!$E$3:$E$53,Calculations!$A$3:$A$53,$B1269)</f>
        <v>0</v>
      </c>
      <c r="H1269" s="44">
        <f>H543/SUMIFS(H$3:H$722,$B$3:$B$722,$B1269)*SUMIFS(Calculations!$E$3:$E$53,Calculations!$A$3:$A$53,$B1269)</f>
        <v>0</v>
      </c>
      <c r="I1269" s="44">
        <f>I543/SUMIFS(I$3:I$722,$B$3:$B$722,$B1269)*SUMIFS(Calculations!$E$3:$E$53,Calculations!$A$3:$A$53,$B1269)</f>
        <v>0</v>
      </c>
      <c r="J1269" s="44">
        <f>J543/SUMIFS(J$3:J$722,$B$3:$B$722,$B1269)*SUMIFS(Calculations!$E$3:$E$53,Calculations!$A$3:$A$53,$B1269)</f>
        <v>0</v>
      </c>
      <c r="K1269" s="44">
        <f>K543/SUMIFS(K$3:K$722,$B$3:$B$722,$B1269)*SUMIFS(Calculations!$E$3:$E$53,Calculations!$A$3:$A$53,$B1269)</f>
        <v>0</v>
      </c>
      <c r="L1269" s="44">
        <f>L543/SUMIFS(L$3:L$722,$B$3:$B$722,$B1269)*SUMIFS(Calculations!$E$3:$E$53,Calculations!$A$3:$A$53,$B1269)</f>
        <v>0</v>
      </c>
      <c r="M1269" s="44">
        <f>M543/SUMIFS(M$3:M$722,$B$3:$B$722,$B1269)*SUMIFS(Calculations!$E$3:$E$53,Calculations!$A$3:$A$53,$B1269)</f>
        <v>0</v>
      </c>
      <c r="N1269" s="44">
        <f>N543/SUMIFS(N$3:N$722,$B$3:$B$722,$B1269)*SUMIFS(Calculations!$E$3:$E$53,Calculations!$A$3:$A$53,$B1269)</f>
        <v>0</v>
      </c>
      <c r="O1269" s="44">
        <f>O543/SUMIFS(O$3:O$722,$B$3:$B$722,$B1269)*SUMIFS(Calculations!$E$3:$E$53,Calculations!$A$3:$A$53,$B1269)</f>
        <v>0</v>
      </c>
      <c r="P1269" s="44">
        <f>P543/SUMIFS(P$3:P$722,$B$3:$B$722,$B1269)*SUMIFS(Calculations!$E$3:$E$53,Calculations!$A$3:$A$53,$B1269)</f>
        <v>0</v>
      </c>
      <c r="Q1269" s="44">
        <f>Q543/SUMIFS(Q$3:Q$722,$B$3:$B$722,$B1269)*SUMIFS(Calculations!$E$3:$E$53,Calculations!$A$3:$A$53,$B1269)</f>
        <v>0</v>
      </c>
      <c r="R1269" s="44">
        <f>R543/SUMIFS(R$3:R$722,$B$3:$B$722,$B1269)*SUMIFS(Calculations!$E$3:$E$53,Calculations!$A$3:$A$53,$B1269)</f>
        <v>0</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0</v>
      </c>
      <c r="G1273" s="44">
        <f>G547/SUMIFS(G$3:G$722,$B$3:$B$722,$B1273)*SUMIFS(Calculations!$E$3:$E$53,Calculations!$A$3:$A$53,$B1273)</f>
        <v>0</v>
      </c>
      <c r="H1273" s="44">
        <f>H547/SUMIFS(H$3:H$722,$B$3:$B$722,$B1273)*SUMIFS(Calculations!$E$3:$E$53,Calculations!$A$3:$A$53,$B1273)</f>
        <v>0</v>
      </c>
      <c r="I1273" s="44">
        <f>I547/SUMIFS(I$3:I$722,$B$3:$B$722,$B1273)*SUMIFS(Calculations!$E$3:$E$53,Calculations!$A$3:$A$53,$B1273)</f>
        <v>0</v>
      </c>
      <c r="J1273" s="44">
        <f>J547/SUMIFS(J$3:J$722,$B$3:$B$722,$B1273)*SUMIFS(Calculations!$E$3:$E$53,Calculations!$A$3:$A$53,$B1273)</f>
        <v>0</v>
      </c>
      <c r="K1273" s="44">
        <f>K547/SUMIFS(K$3:K$722,$B$3:$B$722,$B1273)*SUMIFS(Calculations!$E$3:$E$53,Calculations!$A$3:$A$53,$B1273)</f>
        <v>0</v>
      </c>
      <c r="L1273" s="44">
        <f>L547/SUMIFS(L$3:L$722,$B$3:$B$722,$B1273)*SUMIFS(Calculations!$E$3:$E$53,Calculations!$A$3:$A$53,$B1273)</f>
        <v>0</v>
      </c>
      <c r="M1273" s="44">
        <f>M547/SUMIFS(M$3:M$722,$B$3:$B$722,$B1273)*SUMIFS(Calculations!$E$3:$E$53,Calculations!$A$3:$A$53,$B1273)</f>
        <v>0</v>
      </c>
      <c r="N1273" s="44">
        <f>N547/SUMIFS(N$3:N$722,$B$3:$B$722,$B1273)*SUMIFS(Calculations!$E$3:$E$53,Calculations!$A$3:$A$53,$B1273)</f>
        <v>0</v>
      </c>
      <c r="O1273" s="44">
        <f>O547/SUMIFS(O$3:O$722,$B$3:$B$722,$B1273)*SUMIFS(Calculations!$E$3:$E$53,Calculations!$A$3:$A$53,$B1273)</f>
        <v>0</v>
      </c>
      <c r="P1273" s="44">
        <f>P547/SUMIFS(P$3:P$722,$B$3:$B$722,$B1273)*SUMIFS(Calculations!$E$3:$E$53,Calculations!$A$3:$A$53,$B1273)</f>
        <v>0</v>
      </c>
      <c r="Q1273" s="44">
        <f>Q547/SUMIFS(Q$3:Q$722,$B$3:$B$722,$B1273)*SUMIFS(Calculations!$E$3:$E$53,Calculations!$A$3:$A$53,$B1273)</f>
        <v>0</v>
      </c>
      <c r="R1273" s="44">
        <f>R547/SUMIFS(R$3:R$722,$B$3:$B$722,$B1273)*SUMIFS(Calculations!$E$3:$E$53,Calculations!$A$3:$A$53,$B1273)</f>
        <v>0</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0</v>
      </c>
      <c r="G1275" s="44">
        <f>G549/SUMIFS(G$3:G$722,$B$3:$B$722,$B1275)*SUMIFS(Calculations!$E$3:$E$53,Calculations!$A$3:$A$53,$B1275)</f>
        <v>0</v>
      </c>
      <c r="H1275" s="44">
        <f>H549/SUMIFS(H$3:H$722,$B$3:$B$722,$B1275)*SUMIFS(Calculations!$E$3:$E$53,Calculations!$A$3:$A$53,$B1275)</f>
        <v>0</v>
      </c>
      <c r="I1275" s="44">
        <f>I549/SUMIFS(I$3:I$722,$B$3:$B$722,$B1275)*SUMIFS(Calculations!$E$3:$E$53,Calculations!$A$3:$A$53,$B1275)</f>
        <v>0</v>
      </c>
      <c r="J1275" s="44">
        <f>J549/SUMIFS(J$3:J$722,$B$3:$B$722,$B1275)*SUMIFS(Calculations!$E$3:$E$53,Calculations!$A$3:$A$53,$B1275)</f>
        <v>0</v>
      </c>
      <c r="K1275" s="44">
        <f>K549/SUMIFS(K$3:K$722,$B$3:$B$722,$B1275)*SUMIFS(Calculations!$E$3:$E$53,Calculations!$A$3:$A$53,$B1275)</f>
        <v>0</v>
      </c>
      <c r="L1275" s="44">
        <f>L549/SUMIFS(L$3:L$722,$B$3:$B$722,$B1275)*SUMIFS(Calculations!$E$3:$E$53,Calculations!$A$3:$A$53,$B1275)</f>
        <v>0</v>
      </c>
      <c r="M1275" s="44">
        <f>M549/SUMIFS(M$3:M$722,$B$3:$B$722,$B1275)*SUMIFS(Calculations!$E$3:$E$53,Calculations!$A$3:$A$53,$B1275)</f>
        <v>0</v>
      </c>
      <c r="N1275" s="44">
        <f>N549/SUMIFS(N$3:N$722,$B$3:$B$722,$B1275)*SUMIFS(Calculations!$E$3:$E$53,Calculations!$A$3:$A$53,$B1275)</f>
        <v>0</v>
      </c>
      <c r="O1275" s="44">
        <f>O549/SUMIFS(O$3:O$722,$B$3:$B$722,$B1275)*SUMIFS(Calculations!$E$3:$E$53,Calculations!$A$3:$A$53,$B1275)</f>
        <v>0</v>
      </c>
      <c r="P1275" s="44">
        <f>P549/SUMIFS(P$3:P$722,$B$3:$B$722,$B1275)*SUMIFS(Calculations!$E$3:$E$53,Calculations!$A$3:$A$53,$B1275)</f>
        <v>0</v>
      </c>
      <c r="Q1275" s="44">
        <f>Q549/SUMIFS(Q$3:Q$722,$B$3:$B$722,$B1275)*SUMIFS(Calculations!$E$3:$E$53,Calculations!$A$3:$A$53,$B1275)</f>
        <v>0</v>
      </c>
      <c r="R1275" s="44">
        <f>R549/SUMIFS(R$3:R$722,$B$3:$B$722,$B1275)*SUMIFS(Calculations!$E$3:$E$53,Calculations!$A$3:$A$53,$B1275)</f>
        <v>0</v>
      </c>
    </row>
    <row r="1276" spans="2:18" ht="15.75" customHeight="1">
      <c r="B1276" s="44" t="s">
        <v>121</v>
      </c>
      <c r="C1276" s="44" t="s">
        <v>522</v>
      </c>
      <c r="D1276" s="44" t="s">
        <v>532</v>
      </c>
      <c r="E1276" s="44" t="str">
        <f t="shared" si="308"/>
        <v>natural gas nonpeaker</v>
      </c>
      <c r="F1276" s="44">
        <f>F550/SUMIFS(F$3:F$722,$B$3:$B$722,$B1276)*SUMIFS(Calculations!$E$3:$E$53,Calculations!$A$3:$A$53,$B1276)</f>
        <v>0</v>
      </c>
      <c r="G1276" s="44">
        <f>G550/SUMIFS(G$3:G$722,$B$3:$B$722,$B1276)*SUMIFS(Calculations!$E$3:$E$53,Calculations!$A$3:$A$53,$B1276)</f>
        <v>0</v>
      </c>
      <c r="H1276" s="44">
        <f>H550/SUMIFS(H$3:H$722,$B$3:$B$722,$B1276)*SUMIFS(Calculations!$E$3:$E$53,Calculations!$A$3:$A$53,$B1276)</f>
        <v>0</v>
      </c>
      <c r="I1276" s="44">
        <f>I550/SUMIFS(I$3:I$722,$B$3:$B$722,$B1276)*SUMIFS(Calculations!$E$3:$E$53,Calculations!$A$3:$A$53,$B1276)</f>
        <v>0</v>
      </c>
      <c r="J1276" s="44">
        <f>J550/SUMIFS(J$3:J$722,$B$3:$B$722,$B1276)*SUMIFS(Calculations!$E$3:$E$53,Calculations!$A$3:$A$53,$B1276)</f>
        <v>0</v>
      </c>
      <c r="K1276" s="44">
        <f>K550/SUMIFS(K$3:K$722,$B$3:$B$722,$B1276)*SUMIFS(Calculations!$E$3:$E$53,Calculations!$A$3:$A$53,$B1276)</f>
        <v>0</v>
      </c>
      <c r="L1276" s="44">
        <f>L550/SUMIFS(L$3:L$722,$B$3:$B$722,$B1276)*SUMIFS(Calculations!$E$3:$E$53,Calculations!$A$3:$A$53,$B1276)</f>
        <v>0</v>
      </c>
      <c r="M1276" s="44">
        <f>M550/SUMIFS(M$3:M$722,$B$3:$B$722,$B1276)*SUMIFS(Calculations!$E$3:$E$53,Calculations!$A$3:$A$53,$B1276)</f>
        <v>0</v>
      </c>
      <c r="N1276" s="44">
        <f>N550/SUMIFS(N$3:N$722,$B$3:$B$722,$B1276)*SUMIFS(Calculations!$E$3:$E$53,Calculations!$A$3:$A$53,$B1276)</f>
        <v>0</v>
      </c>
      <c r="O1276" s="44">
        <f>O550/SUMIFS(O$3:O$722,$B$3:$B$722,$B1276)*SUMIFS(Calculations!$E$3:$E$53,Calculations!$A$3:$A$53,$B1276)</f>
        <v>0</v>
      </c>
      <c r="P1276" s="44">
        <f>P550/SUMIFS(P$3:P$722,$B$3:$B$722,$B1276)*SUMIFS(Calculations!$E$3:$E$53,Calculations!$A$3:$A$53,$B1276)</f>
        <v>0</v>
      </c>
      <c r="Q1276" s="44">
        <f>Q550/SUMIFS(Q$3:Q$722,$B$3:$B$722,$B1276)*SUMIFS(Calculations!$E$3:$E$53,Calculations!$A$3:$A$53,$B1276)</f>
        <v>0</v>
      </c>
      <c r="R1276" s="44">
        <f>R550/SUMIFS(R$3:R$722,$B$3:$B$722,$B1276)*SUMIFS(Calculations!$E$3:$E$53,Calculations!$A$3:$A$53,$B1276)</f>
        <v>0</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0</v>
      </c>
      <c r="G1279" s="44">
        <f>G553/SUMIFS(G$3:G$722,$B$3:$B$722,$B1279)*SUMIFS(Calculations!$E$3:$E$53,Calculations!$A$3:$A$53,$B1279)</f>
        <v>0</v>
      </c>
      <c r="H1279" s="44">
        <f>H553/SUMIFS(H$3:H$722,$B$3:$B$722,$B1279)*SUMIFS(Calculations!$E$3:$E$53,Calculations!$A$3:$A$53,$B1279)</f>
        <v>0</v>
      </c>
      <c r="I1279" s="44">
        <f>I553/SUMIFS(I$3:I$722,$B$3:$B$722,$B1279)*SUMIFS(Calculations!$E$3:$E$53,Calculations!$A$3:$A$53,$B1279)</f>
        <v>0</v>
      </c>
      <c r="J1279" s="44">
        <f>J553/SUMIFS(J$3:J$722,$B$3:$B$722,$B1279)*SUMIFS(Calculations!$E$3:$E$53,Calculations!$A$3:$A$53,$B1279)</f>
        <v>0</v>
      </c>
      <c r="K1279" s="44">
        <f>K553/SUMIFS(K$3:K$722,$B$3:$B$722,$B1279)*SUMIFS(Calculations!$E$3:$E$53,Calculations!$A$3:$A$53,$B1279)</f>
        <v>0</v>
      </c>
      <c r="L1279" s="44">
        <f>L553/SUMIFS(L$3:L$722,$B$3:$B$722,$B1279)*SUMIFS(Calculations!$E$3:$E$53,Calculations!$A$3:$A$53,$B1279)</f>
        <v>0</v>
      </c>
      <c r="M1279" s="44">
        <f>M553/SUMIFS(M$3:M$722,$B$3:$B$722,$B1279)*SUMIFS(Calculations!$E$3:$E$53,Calculations!$A$3:$A$53,$B1279)</f>
        <v>0</v>
      </c>
      <c r="N1279" s="44">
        <f>N553/SUMIFS(N$3:N$722,$B$3:$B$722,$B1279)*SUMIFS(Calculations!$E$3:$E$53,Calculations!$A$3:$A$53,$B1279)</f>
        <v>0</v>
      </c>
      <c r="O1279" s="44">
        <f>O553/SUMIFS(O$3:O$722,$B$3:$B$722,$B1279)*SUMIFS(Calculations!$E$3:$E$53,Calculations!$A$3:$A$53,$B1279)</f>
        <v>0</v>
      </c>
      <c r="P1279" s="44">
        <f>P553/SUMIFS(P$3:P$722,$B$3:$B$722,$B1279)*SUMIFS(Calculations!$E$3:$E$53,Calculations!$A$3:$A$53,$B1279)</f>
        <v>0</v>
      </c>
      <c r="Q1279" s="44">
        <f>Q553/SUMIFS(Q$3:Q$722,$B$3:$B$722,$B1279)*SUMIFS(Calculations!$E$3:$E$53,Calculations!$A$3:$A$53,$B1279)</f>
        <v>0</v>
      </c>
      <c r="R1279" s="44">
        <f>R553/SUMIFS(R$3:R$722,$B$3:$B$722,$B1279)*SUMIFS(Calculations!$E$3:$E$53,Calculations!$A$3:$A$53,$B1279)</f>
        <v>0</v>
      </c>
    </row>
    <row r="1280" spans="2:18" ht="15.75" customHeight="1">
      <c r="B1280" s="44" t="s">
        <v>121</v>
      </c>
      <c r="C1280" s="44" t="s">
        <v>522</v>
      </c>
      <c r="D1280" s="44" t="s">
        <v>536</v>
      </c>
      <c r="E1280" s="44" t="str">
        <f t="shared" si="308"/>
        <v>crude oil</v>
      </c>
      <c r="F1280" s="44">
        <f>F554/SUMIFS(F$3:F$722,$B$3:$B$722,$B1280)*SUMIFS(Calculations!$E$3:$E$53,Calculations!$A$3:$A$53,$B1280)</f>
        <v>0</v>
      </c>
      <c r="G1280" s="44">
        <f>G554/SUMIFS(G$3:G$722,$B$3:$B$722,$B1280)*SUMIFS(Calculations!$E$3:$E$53,Calculations!$A$3:$A$53,$B1280)</f>
        <v>0</v>
      </c>
      <c r="H1280" s="44">
        <f>H554/SUMIFS(H$3:H$722,$B$3:$B$722,$B1280)*SUMIFS(Calculations!$E$3:$E$53,Calculations!$A$3:$A$53,$B1280)</f>
        <v>0</v>
      </c>
      <c r="I1280" s="44">
        <f>I554/SUMIFS(I$3:I$722,$B$3:$B$722,$B1280)*SUMIFS(Calculations!$E$3:$E$53,Calculations!$A$3:$A$53,$B1280)</f>
        <v>0</v>
      </c>
      <c r="J1280" s="44">
        <f>J554/SUMIFS(J$3:J$722,$B$3:$B$722,$B1280)*SUMIFS(Calculations!$E$3:$E$53,Calculations!$A$3:$A$53,$B1280)</f>
        <v>0</v>
      </c>
      <c r="K1280" s="44">
        <f>K554/SUMIFS(K$3:K$722,$B$3:$B$722,$B1280)*SUMIFS(Calculations!$E$3:$E$53,Calculations!$A$3:$A$53,$B1280)</f>
        <v>0</v>
      </c>
      <c r="L1280" s="44">
        <f>L554/SUMIFS(L$3:L$722,$B$3:$B$722,$B1280)*SUMIFS(Calculations!$E$3:$E$53,Calculations!$A$3:$A$53,$B1280)</f>
        <v>0</v>
      </c>
      <c r="M1280" s="44">
        <f>M554/SUMIFS(M$3:M$722,$B$3:$B$722,$B1280)*SUMIFS(Calculations!$E$3:$E$53,Calculations!$A$3:$A$53,$B1280)</f>
        <v>0</v>
      </c>
      <c r="N1280" s="44">
        <f>N554/SUMIFS(N$3:N$722,$B$3:$B$722,$B1280)*SUMIFS(Calculations!$E$3:$E$53,Calculations!$A$3:$A$53,$B1280)</f>
        <v>0</v>
      </c>
      <c r="O1280" s="44">
        <f>O554/SUMIFS(O$3:O$722,$B$3:$B$722,$B1280)*SUMIFS(Calculations!$E$3:$E$53,Calculations!$A$3:$A$53,$B1280)</f>
        <v>0</v>
      </c>
      <c r="P1280" s="44">
        <f>P554/SUMIFS(P$3:P$722,$B$3:$B$722,$B1280)*SUMIFS(Calculations!$E$3:$E$53,Calculations!$A$3:$A$53,$B1280)</f>
        <v>0</v>
      </c>
      <c r="Q1280" s="44">
        <f>Q554/SUMIFS(Q$3:Q$722,$B$3:$B$722,$B1280)*SUMIFS(Calculations!$E$3:$E$53,Calculations!$A$3:$A$53,$B1280)</f>
        <v>0</v>
      </c>
      <c r="R1280" s="44">
        <f>R554/SUMIFS(R$3:R$722,$B$3:$B$722,$B1280)*SUMIFS(Calculations!$E$3:$E$53,Calculations!$A$3:$A$53,$B1280)</f>
        <v>0</v>
      </c>
    </row>
    <row r="1281" spans="2:18" ht="15.75" customHeight="1">
      <c r="B1281" s="44" t="s">
        <v>121</v>
      </c>
      <c r="C1281" s="44" t="s">
        <v>522</v>
      </c>
      <c r="D1281" s="44" t="s">
        <v>537</v>
      </c>
      <c r="E1281" s="44" t="str">
        <f t="shared" si="308"/>
        <v>solar PV</v>
      </c>
      <c r="F1281" s="44">
        <f>F555/SUMIFS(F$3:F$722,$B$3:$B$722,$B1281)*SUMIFS(Calculations!$E$3:$E$53,Calculations!$A$3:$A$53,$B1281)</f>
        <v>0</v>
      </c>
      <c r="G1281" s="44">
        <f>G555/SUMIFS(G$3:G$722,$B$3:$B$722,$B1281)*SUMIFS(Calculations!$E$3:$E$53,Calculations!$A$3:$A$53,$B1281)</f>
        <v>0</v>
      </c>
      <c r="H1281" s="44">
        <f>H555/SUMIFS(H$3:H$722,$B$3:$B$722,$B1281)*SUMIFS(Calculations!$E$3:$E$53,Calculations!$A$3:$A$53,$B1281)</f>
        <v>0</v>
      </c>
      <c r="I1281" s="44">
        <f>I555/SUMIFS(I$3:I$722,$B$3:$B$722,$B1281)*SUMIFS(Calculations!$E$3:$E$53,Calculations!$A$3:$A$53,$B1281)</f>
        <v>0</v>
      </c>
      <c r="J1281" s="44">
        <f>J555/SUMIFS(J$3:J$722,$B$3:$B$722,$B1281)*SUMIFS(Calculations!$E$3:$E$53,Calculations!$A$3:$A$53,$B1281)</f>
        <v>0</v>
      </c>
      <c r="K1281" s="44">
        <f>K555/SUMIFS(K$3:K$722,$B$3:$B$722,$B1281)*SUMIFS(Calculations!$E$3:$E$53,Calculations!$A$3:$A$53,$B1281)</f>
        <v>0</v>
      </c>
      <c r="L1281" s="44">
        <f>L555/SUMIFS(L$3:L$722,$B$3:$B$722,$B1281)*SUMIFS(Calculations!$E$3:$E$53,Calculations!$A$3:$A$53,$B1281)</f>
        <v>0</v>
      </c>
      <c r="M1281" s="44">
        <f>M555/SUMIFS(M$3:M$722,$B$3:$B$722,$B1281)*SUMIFS(Calculations!$E$3:$E$53,Calculations!$A$3:$A$53,$B1281)</f>
        <v>0</v>
      </c>
      <c r="N1281" s="44">
        <f>N555/SUMIFS(N$3:N$722,$B$3:$B$722,$B1281)*SUMIFS(Calculations!$E$3:$E$53,Calculations!$A$3:$A$53,$B1281)</f>
        <v>0</v>
      </c>
      <c r="O1281" s="44">
        <f>O555/SUMIFS(O$3:O$722,$B$3:$B$722,$B1281)*SUMIFS(Calculations!$E$3:$E$53,Calculations!$A$3:$A$53,$B1281)</f>
        <v>0</v>
      </c>
      <c r="P1281" s="44">
        <f>P555/SUMIFS(P$3:P$722,$B$3:$B$722,$B1281)*SUMIFS(Calculations!$E$3:$E$53,Calculations!$A$3:$A$53,$B1281)</f>
        <v>0</v>
      </c>
      <c r="Q1281" s="44">
        <f>Q555/SUMIFS(Q$3:Q$722,$B$3:$B$722,$B1281)*SUMIFS(Calculations!$E$3:$E$53,Calculations!$A$3:$A$53,$B1281)</f>
        <v>0</v>
      </c>
      <c r="R1281" s="44">
        <f>R555/SUMIFS(R$3:R$722,$B$3:$B$722,$B1281)*SUMIFS(Calculations!$E$3:$E$53,Calculations!$A$3:$A$53,$B1281)</f>
        <v>0</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0</v>
      </c>
      <c r="G1283" s="44">
        <f>G557/SUMIFS(G$3:G$722,$B$3:$B$722,$B1283)*SUMIFS(Calculations!$E$3:$E$53,Calculations!$A$3:$A$53,$B1283)</f>
        <v>0</v>
      </c>
      <c r="H1283" s="44">
        <f>H557/SUMIFS(H$3:H$722,$B$3:$B$722,$B1283)*SUMIFS(Calculations!$E$3:$E$53,Calculations!$A$3:$A$53,$B1283)</f>
        <v>0</v>
      </c>
      <c r="I1283" s="44">
        <f>I557/SUMIFS(I$3:I$722,$B$3:$B$722,$B1283)*SUMIFS(Calculations!$E$3:$E$53,Calculations!$A$3:$A$53,$B1283)</f>
        <v>0</v>
      </c>
      <c r="J1283" s="44">
        <f>J557/SUMIFS(J$3:J$722,$B$3:$B$722,$B1283)*SUMIFS(Calculations!$E$3:$E$53,Calculations!$A$3:$A$53,$B1283)</f>
        <v>0</v>
      </c>
      <c r="K1283" s="44">
        <f>K557/SUMIFS(K$3:K$722,$B$3:$B$722,$B1283)*SUMIFS(Calculations!$E$3:$E$53,Calculations!$A$3:$A$53,$B1283)</f>
        <v>0</v>
      </c>
      <c r="L1283" s="44">
        <f>L557/SUMIFS(L$3:L$722,$B$3:$B$722,$B1283)*SUMIFS(Calculations!$E$3:$E$53,Calculations!$A$3:$A$53,$B1283)</f>
        <v>0</v>
      </c>
      <c r="M1283" s="44">
        <f>M557/SUMIFS(M$3:M$722,$B$3:$B$722,$B1283)*SUMIFS(Calculations!$E$3:$E$53,Calculations!$A$3:$A$53,$B1283)</f>
        <v>0</v>
      </c>
      <c r="N1283" s="44">
        <f>N557/SUMIFS(N$3:N$722,$B$3:$B$722,$B1283)*SUMIFS(Calculations!$E$3:$E$53,Calculations!$A$3:$A$53,$B1283)</f>
        <v>0</v>
      </c>
      <c r="O1283" s="44">
        <f>O557/SUMIFS(O$3:O$722,$B$3:$B$722,$B1283)*SUMIFS(Calculations!$E$3:$E$53,Calculations!$A$3:$A$53,$B1283)</f>
        <v>0</v>
      </c>
      <c r="P1283" s="44">
        <f>P557/SUMIFS(P$3:P$722,$B$3:$B$722,$B1283)*SUMIFS(Calculations!$E$3:$E$53,Calculations!$A$3:$A$53,$B1283)</f>
        <v>0</v>
      </c>
      <c r="Q1283" s="44">
        <f>Q557/SUMIFS(Q$3:Q$722,$B$3:$B$722,$B1283)*SUMIFS(Calculations!$E$3:$E$53,Calculations!$A$3:$A$53,$B1283)</f>
        <v>0</v>
      </c>
      <c r="R1283" s="44">
        <f>R557/SUMIFS(R$3:R$722,$B$3:$B$722,$B1283)*SUMIFS(Calculations!$E$3:$E$53,Calculations!$A$3:$A$53,$B1283)</f>
        <v>0</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0</v>
      </c>
      <c r="G1378" s="44">
        <f>G652/SUMIFS(G$3:G$722,$B$3:$B$722,$B1378)*SUMIFS(Calculations!$E$3:$E$53,Calculations!$A$3:$A$53,$B1378)</f>
        <v>0</v>
      </c>
      <c r="H1378" s="44">
        <f>H652/SUMIFS(H$3:H$722,$B$3:$B$722,$B1378)*SUMIFS(Calculations!$E$3:$E$53,Calculations!$A$3:$A$53,$B1378)</f>
        <v>0</v>
      </c>
      <c r="I1378" s="44">
        <f>I652/SUMIFS(I$3:I$722,$B$3:$B$722,$B1378)*SUMIFS(Calculations!$E$3:$E$53,Calculations!$A$3:$A$53,$B1378)</f>
        <v>0</v>
      </c>
      <c r="J1378" s="44">
        <f>J652/SUMIFS(J$3:J$722,$B$3:$B$722,$B1378)*SUMIFS(Calculations!$E$3:$E$53,Calculations!$A$3:$A$53,$B1378)</f>
        <v>0</v>
      </c>
      <c r="K1378" s="44">
        <f>K652/SUMIFS(K$3:K$722,$B$3:$B$722,$B1378)*SUMIFS(Calculations!$E$3:$E$53,Calculations!$A$3:$A$53,$B1378)</f>
        <v>0</v>
      </c>
      <c r="L1378" s="44">
        <f>L652/SUMIFS(L$3:L$722,$B$3:$B$722,$B1378)*SUMIFS(Calculations!$E$3:$E$53,Calculations!$A$3:$A$53,$B1378)</f>
        <v>0</v>
      </c>
      <c r="M1378" s="44">
        <f>M652/SUMIFS(M$3:M$722,$B$3:$B$722,$B1378)*SUMIFS(Calculations!$E$3:$E$53,Calculations!$A$3:$A$53,$B1378)</f>
        <v>0</v>
      </c>
      <c r="N1378" s="44">
        <f>N652/SUMIFS(N$3:N$722,$B$3:$B$722,$B1378)*SUMIFS(Calculations!$E$3:$E$53,Calculations!$A$3:$A$53,$B1378)</f>
        <v>0</v>
      </c>
      <c r="O1378" s="44">
        <f>O652/SUMIFS(O$3:O$722,$B$3:$B$722,$B1378)*SUMIFS(Calculations!$E$3:$E$53,Calculations!$A$3:$A$53,$B1378)</f>
        <v>0</v>
      </c>
      <c r="P1378" s="44">
        <f>P652/SUMIFS(P$3:P$722,$B$3:$B$722,$B1378)*SUMIFS(Calculations!$E$3:$E$53,Calculations!$A$3:$A$53,$B1378)</f>
        <v>0</v>
      </c>
      <c r="Q1378" s="44">
        <f>Q652/SUMIFS(Q$3:Q$722,$B$3:$B$722,$B1378)*SUMIFS(Calculations!$E$3:$E$53,Calculations!$A$3:$A$53,$B1378)</f>
        <v>0</v>
      </c>
      <c r="R1378" s="44">
        <f>R652/SUMIFS(R$3:R$722,$B$3:$B$722,$B1378)*SUMIFS(Calculations!$E$3:$E$53,Calculations!$A$3:$A$53,$B1378)</f>
        <v>0</v>
      </c>
    </row>
    <row r="1379" spans="2:18" ht="15.75" customHeight="1">
      <c r="B1379" s="44" t="s">
        <v>137</v>
      </c>
      <c r="C1379" s="44" t="s">
        <v>522</v>
      </c>
      <c r="D1379" s="44" t="s">
        <v>531</v>
      </c>
      <c r="E1379" s="44" t="str">
        <f t="shared" si="310"/>
        <v>hydro</v>
      </c>
      <c r="F1379" s="44">
        <f>F653/SUMIFS(F$3:F$722,$B$3:$B$722,$B1379)*SUMIFS(Calculations!$E$3:$E$53,Calculations!$A$3:$A$53,$B1379)</f>
        <v>0</v>
      </c>
      <c r="G1379" s="44">
        <f>G653/SUMIFS(G$3:G$722,$B$3:$B$722,$B1379)*SUMIFS(Calculations!$E$3:$E$53,Calculations!$A$3:$A$53,$B1379)</f>
        <v>0</v>
      </c>
      <c r="H1379" s="44">
        <f>H653/SUMIFS(H$3:H$722,$B$3:$B$722,$B1379)*SUMIFS(Calculations!$E$3:$E$53,Calculations!$A$3:$A$53,$B1379)</f>
        <v>0</v>
      </c>
      <c r="I1379" s="44">
        <f>I653/SUMIFS(I$3:I$722,$B$3:$B$722,$B1379)*SUMIFS(Calculations!$E$3:$E$53,Calculations!$A$3:$A$53,$B1379)</f>
        <v>0</v>
      </c>
      <c r="J1379" s="44">
        <f>J653/SUMIFS(J$3:J$722,$B$3:$B$722,$B1379)*SUMIFS(Calculations!$E$3:$E$53,Calculations!$A$3:$A$53,$B1379)</f>
        <v>0</v>
      </c>
      <c r="K1379" s="44">
        <f>K653/SUMIFS(K$3:K$722,$B$3:$B$722,$B1379)*SUMIFS(Calculations!$E$3:$E$53,Calculations!$A$3:$A$53,$B1379)</f>
        <v>0</v>
      </c>
      <c r="L1379" s="44">
        <f>L653/SUMIFS(L$3:L$722,$B$3:$B$722,$B1379)*SUMIFS(Calculations!$E$3:$E$53,Calculations!$A$3:$A$53,$B1379)</f>
        <v>0</v>
      </c>
      <c r="M1379" s="44">
        <f>M653/SUMIFS(M$3:M$722,$B$3:$B$722,$B1379)*SUMIFS(Calculations!$E$3:$E$53,Calculations!$A$3:$A$53,$B1379)</f>
        <v>0</v>
      </c>
      <c r="N1379" s="44">
        <f>N653/SUMIFS(N$3:N$722,$B$3:$B$722,$B1379)*SUMIFS(Calculations!$E$3:$E$53,Calculations!$A$3:$A$53,$B1379)</f>
        <v>0</v>
      </c>
      <c r="O1379" s="44">
        <f>O653/SUMIFS(O$3:O$722,$B$3:$B$722,$B1379)*SUMIFS(Calculations!$E$3:$E$53,Calculations!$A$3:$A$53,$B1379)</f>
        <v>0</v>
      </c>
      <c r="P1379" s="44">
        <f>P653/SUMIFS(P$3:P$722,$B$3:$B$722,$B1379)*SUMIFS(Calculations!$E$3:$E$53,Calculations!$A$3:$A$53,$B1379)</f>
        <v>0</v>
      </c>
      <c r="Q1379" s="44">
        <f>Q653/SUMIFS(Q$3:Q$722,$B$3:$B$722,$B1379)*SUMIFS(Calculations!$E$3:$E$53,Calculations!$A$3:$A$53,$B1379)</f>
        <v>0</v>
      </c>
      <c r="R1379" s="44">
        <f>R653/SUMIFS(R$3:R$722,$B$3:$B$722,$B1379)*SUMIFS(Calculations!$E$3:$E$53,Calculations!$A$3:$A$53,$B1379)</f>
        <v>0</v>
      </c>
    </row>
    <row r="1380" spans="2:18" ht="15.75" customHeight="1">
      <c r="B1380" s="44" t="s">
        <v>137</v>
      </c>
      <c r="C1380" s="44" t="s">
        <v>522</v>
      </c>
      <c r="D1380" s="44" t="s">
        <v>530</v>
      </c>
      <c r="E1380" s="44" t="str">
        <f t="shared" si="310"/>
        <v>onshore wind</v>
      </c>
      <c r="F1380" s="44">
        <f>F654/SUMIFS(F$3:F$722,$B$3:$B$722,$B1380)*SUMIFS(Calculations!$E$3:$E$53,Calculations!$A$3:$A$53,$B1380)</f>
        <v>0</v>
      </c>
      <c r="G1380" s="44">
        <f>G654/SUMIFS(G$3:G$722,$B$3:$B$722,$B1380)*SUMIFS(Calculations!$E$3:$E$53,Calculations!$A$3:$A$53,$B1380)</f>
        <v>0</v>
      </c>
      <c r="H1380" s="44">
        <f>H654/SUMIFS(H$3:H$722,$B$3:$B$722,$B1380)*SUMIFS(Calculations!$E$3:$E$53,Calculations!$A$3:$A$53,$B1380)</f>
        <v>0</v>
      </c>
      <c r="I1380" s="44">
        <f>I654/SUMIFS(I$3:I$722,$B$3:$B$722,$B1380)*SUMIFS(Calculations!$E$3:$E$53,Calculations!$A$3:$A$53,$B1380)</f>
        <v>0</v>
      </c>
      <c r="J1380" s="44">
        <f>J654/SUMIFS(J$3:J$722,$B$3:$B$722,$B1380)*SUMIFS(Calculations!$E$3:$E$53,Calculations!$A$3:$A$53,$B1380)</f>
        <v>0</v>
      </c>
      <c r="K1380" s="44">
        <f>K654/SUMIFS(K$3:K$722,$B$3:$B$722,$B1380)*SUMIFS(Calculations!$E$3:$E$53,Calculations!$A$3:$A$53,$B1380)</f>
        <v>0</v>
      </c>
      <c r="L1380" s="44">
        <f>L654/SUMIFS(L$3:L$722,$B$3:$B$722,$B1380)*SUMIFS(Calculations!$E$3:$E$53,Calculations!$A$3:$A$53,$B1380)</f>
        <v>0</v>
      </c>
      <c r="M1380" s="44">
        <f>M654/SUMIFS(M$3:M$722,$B$3:$B$722,$B1380)*SUMIFS(Calculations!$E$3:$E$53,Calculations!$A$3:$A$53,$B1380)</f>
        <v>0</v>
      </c>
      <c r="N1380" s="44">
        <f>N654/SUMIFS(N$3:N$722,$B$3:$B$722,$B1380)*SUMIFS(Calculations!$E$3:$E$53,Calculations!$A$3:$A$53,$B1380)</f>
        <v>0</v>
      </c>
      <c r="O1380" s="44">
        <f>O654/SUMIFS(O$3:O$722,$B$3:$B$722,$B1380)*SUMIFS(Calculations!$E$3:$E$53,Calculations!$A$3:$A$53,$B1380)</f>
        <v>0</v>
      </c>
      <c r="P1380" s="44">
        <f>P654/SUMIFS(P$3:P$722,$B$3:$B$722,$B1380)*SUMIFS(Calculations!$E$3:$E$53,Calculations!$A$3:$A$53,$B1380)</f>
        <v>0</v>
      </c>
      <c r="Q1380" s="44">
        <f>Q654/SUMIFS(Q$3:Q$722,$B$3:$B$722,$B1380)*SUMIFS(Calculations!$E$3:$E$53,Calculations!$A$3:$A$53,$B1380)</f>
        <v>0</v>
      </c>
      <c r="R1380" s="44">
        <f>R654/SUMIFS(R$3:R$722,$B$3:$B$722,$B1380)*SUMIFS(Calculations!$E$3:$E$53,Calculations!$A$3:$A$53,$B1380)</f>
        <v>0</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0</v>
      </c>
      <c r="G1382" s="44">
        <f>G656/SUMIFS(G$3:G$722,$B$3:$B$722,$B1382)*SUMIFS(Calculations!$E$3:$E$53,Calculations!$A$3:$A$53,$B1382)</f>
        <v>0</v>
      </c>
      <c r="H1382" s="44">
        <f>H656/SUMIFS(H$3:H$722,$B$3:$B$722,$B1382)*SUMIFS(Calculations!$E$3:$E$53,Calculations!$A$3:$A$53,$B1382)</f>
        <v>0</v>
      </c>
      <c r="I1382" s="44">
        <f>I656/SUMIFS(I$3:I$722,$B$3:$B$722,$B1382)*SUMIFS(Calculations!$E$3:$E$53,Calculations!$A$3:$A$53,$B1382)</f>
        <v>0</v>
      </c>
      <c r="J1382" s="44">
        <f>J656/SUMIFS(J$3:J$722,$B$3:$B$722,$B1382)*SUMIFS(Calculations!$E$3:$E$53,Calculations!$A$3:$A$53,$B1382)</f>
        <v>0</v>
      </c>
      <c r="K1382" s="44">
        <f>K656/SUMIFS(K$3:K$722,$B$3:$B$722,$B1382)*SUMIFS(Calculations!$E$3:$E$53,Calculations!$A$3:$A$53,$B1382)</f>
        <v>0</v>
      </c>
      <c r="L1382" s="44">
        <f>L656/SUMIFS(L$3:L$722,$B$3:$B$722,$B1382)*SUMIFS(Calculations!$E$3:$E$53,Calculations!$A$3:$A$53,$B1382)</f>
        <v>0</v>
      </c>
      <c r="M1382" s="44">
        <f>M656/SUMIFS(M$3:M$722,$B$3:$B$722,$B1382)*SUMIFS(Calculations!$E$3:$E$53,Calculations!$A$3:$A$53,$B1382)</f>
        <v>0</v>
      </c>
      <c r="N1382" s="44">
        <f>N656/SUMIFS(N$3:N$722,$B$3:$B$722,$B1382)*SUMIFS(Calculations!$E$3:$E$53,Calculations!$A$3:$A$53,$B1382)</f>
        <v>0</v>
      </c>
      <c r="O1382" s="44">
        <f>O656/SUMIFS(O$3:O$722,$B$3:$B$722,$B1382)*SUMIFS(Calculations!$E$3:$E$53,Calculations!$A$3:$A$53,$B1382)</f>
        <v>0</v>
      </c>
      <c r="P1382" s="44">
        <f>P656/SUMIFS(P$3:P$722,$B$3:$B$722,$B1382)*SUMIFS(Calculations!$E$3:$E$53,Calculations!$A$3:$A$53,$B1382)</f>
        <v>0</v>
      </c>
      <c r="Q1382" s="44">
        <f>Q656/SUMIFS(Q$3:Q$722,$B$3:$B$722,$B1382)*SUMIFS(Calculations!$E$3:$E$53,Calculations!$A$3:$A$53,$B1382)</f>
        <v>0</v>
      </c>
      <c r="R1382" s="44">
        <f>R656/SUMIFS(R$3:R$722,$B$3:$B$722,$B1382)*SUMIFS(Calculations!$E$3:$E$53,Calculations!$A$3:$A$53,$B1382)</f>
        <v>0</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0</v>
      </c>
      <c r="G1385" s="44">
        <f>G659/SUMIFS(G$3:G$722,$B$3:$B$722,$B1385)*SUMIFS(Calculations!$E$3:$E$53,Calculations!$A$3:$A$53,$B1385)</f>
        <v>0</v>
      </c>
      <c r="H1385" s="44">
        <f>H659/SUMIFS(H$3:H$722,$B$3:$B$722,$B1385)*SUMIFS(Calculations!$E$3:$E$53,Calculations!$A$3:$A$53,$B1385)</f>
        <v>0</v>
      </c>
      <c r="I1385" s="44">
        <f>I659/SUMIFS(I$3:I$722,$B$3:$B$722,$B1385)*SUMIFS(Calculations!$E$3:$E$53,Calculations!$A$3:$A$53,$B1385)</f>
        <v>0</v>
      </c>
      <c r="J1385" s="44">
        <f>J659/SUMIFS(J$3:J$722,$B$3:$B$722,$B1385)*SUMIFS(Calculations!$E$3:$E$53,Calculations!$A$3:$A$53,$B1385)</f>
        <v>0</v>
      </c>
      <c r="K1385" s="44">
        <f>K659/SUMIFS(K$3:K$722,$B$3:$B$722,$B1385)*SUMIFS(Calculations!$E$3:$E$53,Calculations!$A$3:$A$53,$B1385)</f>
        <v>0</v>
      </c>
      <c r="L1385" s="44">
        <f>L659/SUMIFS(L$3:L$722,$B$3:$B$722,$B1385)*SUMIFS(Calculations!$E$3:$E$53,Calculations!$A$3:$A$53,$B1385)</f>
        <v>0</v>
      </c>
      <c r="M1385" s="44">
        <f>M659/SUMIFS(M$3:M$722,$B$3:$B$722,$B1385)*SUMIFS(Calculations!$E$3:$E$53,Calculations!$A$3:$A$53,$B1385)</f>
        <v>0</v>
      </c>
      <c r="N1385" s="44">
        <f>N659/SUMIFS(N$3:N$722,$B$3:$B$722,$B1385)*SUMIFS(Calculations!$E$3:$E$53,Calculations!$A$3:$A$53,$B1385)</f>
        <v>0</v>
      </c>
      <c r="O1385" s="44">
        <f>O659/SUMIFS(O$3:O$722,$B$3:$B$722,$B1385)*SUMIFS(Calculations!$E$3:$E$53,Calculations!$A$3:$A$53,$B1385)</f>
        <v>0</v>
      </c>
      <c r="P1385" s="44">
        <f>P659/SUMIFS(P$3:P$722,$B$3:$B$722,$B1385)*SUMIFS(Calculations!$E$3:$E$53,Calculations!$A$3:$A$53,$B1385)</f>
        <v>0</v>
      </c>
      <c r="Q1385" s="44">
        <f>Q659/SUMIFS(Q$3:Q$722,$B$3:$B$722,$B1385)*SUMIFS(Calculations!$E$3:$E$53,Calculations!$A$3:$A$53,$B1385)</f>
        <v>0</v>
      </c>
      <c r="R1385" s="44">
        <f>R659/SUMIFS(R$3:R$722,$B$3:$B$722,$B1385)*SUMIFS(Calculations!$E$3:$E$53,Calculations!$A$3:$A$53,$B1385)</f>
        <v>0</v>
      </c>
    </row>
    <row r="1386" spans="2:18" ht="15.75" customHeight="1">
      <c r="B1386" s="44" t="s">
        <v>137</v>
      </c>
      <c r="C1386" s="44" t="s">
        <v>522</v>
      </c>
      <c r="D1386" s="44" t="s">
        <v>537</v>
      </c>
      <c r="E1386" s="44" t="str">
        <f t="shared" si="310"/>
        <v>solar PV</v>
      </c>
      <c r="F1386" s="44">
        <f>F660/SUMIFS(F$3:F$722,$B$3:$B$722,$B1386)*SUMIFS(Calculations!$E$3:$E$53,Calculations!$A$3:$A$53,$B1386)</f>
        <v>0</v>
      </c>
      <c r="G1386" s="44">
        <f>G660/SUMIFS(G$3:G$722,$B$3:$B$722,$B1386)*SUMIFS(Calculations!$E$3:$E$53,Calculations!$A$3:$A$53,$B1386)</f>
        <v>0</v>
      </c>
      <c r="H1386" s="44">
        <f>H660/SUMIFS(H$3:H$722,$B$3:$B$722,$B1386)*SUMIFS(Calculations!$E$3:$E$53,Calculations!$A$3:$A$53,$B1386)</f>
        <v>0</v>
      </c>
      <c r="I1386" s="44">
        <f>I660/SUMIFS(I$3:I$722,$B$3:$B$722,$B1386)*SUMIFS(Calculations!$E$3:$E$53,Calculations!$A$3:$A$53,$B1386)</f>
        <v>0</v>
      </c>
      <c r="J1386" s="44">
        <f>J660/SUMIFS(J$3:J$722,$B$3:$B$722,$B1386)*SUMIFS(Calculations!$E$3:$E$53,Calculations!$A$3:$A$53,$B1386)</f>
        <v>0</v>
      </c>
      <c r="K1386" s="44">
        <f>K660/SUMIFS(K$3:K$722,$B$3:$B$722,$B1386)*SUMIFS(Calculations!$E$3:$E$53,Calculations!$A$3:$A$53,$B1386)</f>
        <v>0</v>
      </c>
      <c r="L1386" s="44">
        <f>L660/SUMIFS(L$3:L$722,$B$3:$B$722,$B1386)*SUMIFS(Calculations!$E$3:$E$53,Calculations!$A$3:$A$53,$B1386)</f>
        <v>0</v>
      </c>
      <c r="M1386" s="44">
        <f>M660/SUMIFS(M$3:M$722,$B$3:$B$722,$B1386)*SUMIFS(Calculations!$E$3:$E$53,Calculations!$A$3:$A$53,$B1386)</f>
        <v>0</v>
      </c>
      <c r="N1386" s="44">
        <f>N660/SUMIFS(N$3:N$722,$B$3:$B$722,$B1386)*SUMIFS(Calculations!$E$3:$E$53,Calculations!$A$3:$A$53,$B1386)</f>
        <v>0</v>
      </c>
      <c r="O1386" s="44">
        <f>O660/SUMIFS(O$3:O$722,$B$3:$B$722,$B1386)*SUMIFS(Calculations!$E$3:$E$53,Calculations!$A$3:$A$53,$B1386)</f>
        <v>0</v>
      </c>
      <c r="P1386" s="44">
        <f>P660/SUMIFS(P$3:P$722,$B$3:$B$722,$B1386)*SUMIFS(Calculations!$E$3:$E$53,Calculations!$A$3:$A$53,$B1386)</f>
        <v>0</v>
      </c>
      <c r="Q1386" s="44">
        <f>Q660/SUMIFS(Q$3:Q$722,$B$3:$B$722,$B1386)*SUMIFS(Calculations!$E$3:$E$53,Calculations!$A$3:$A$53,$B1386)</f>
        <v>0</v>
      </c>
      <c r="R1386" s="44">
        <f>R660/SUMIFS(R$3:R$722,$B$3:$B$722,$B1386)*SUMIFS(Calculations!$E$3:$E$53,Calculations!$A$3:$A$53,$B1386)</f>
        <v>0</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0</v>
      </c>
      <c r="G1388" s="44">
        <f>G662/SUMIFS(G$3:G$722,$B$3:$B$722,$B1388)*SUMIFS(Calculations!$E$3:$E$53,Calculations!$A$3:$A$53,$B1388)</f>
        <v>0</v>
      </c>
      <c r="H1388" s="44">
        <f>H662/SUMIFS(H$3:H$722,$B$3:$B$722,$B1388)*SUMIFS(Calculations!$E$3:$E$53,Calculations!$A$3:$A$53,$B1388)</f>
        <v>0</v>
      </c>
      <c r="I1388" s="44">
        <f>I662/SUMIFS(I$3:I$722,$B$3:$B$722,$B1388)*SUMIFS(Calculations!$E$3:$E$53,Calculations!$A$3:$A$53,$B1388)</f>
        <v>0</v>
      </c>
      <c r="J1388" s="44">
        <f>J662/SUMIFS(J$3:J$722,$B$3:$B$722,$B1388)*SUMIFS(Calculations!$E$3:$E$53,Calculations!$A$3:$A$53,$B1388)</f>
        <v>0</v>
      </c>
      <c r="K1388" s="44">
        <f>K662/SUMIFS(K$3:K$722,$B$3:$B$722,$B1388)*SUMIFS(Calculations!$E$3:$E$53,Calculations!$A$3:$A$53,$B1388)</f>
        <v>0</v>
      </c>
      <c r="L1388" s="44">
        <f>L662/SUMIFS(L$3:L$722,$B$3:$B$722,$B1388)*SUMIFS(Calculations!$E$3:$E$53,Calculations!$A$3:$A$53,$B1388)</f>
        <v>0</v>
      </c>
      <c r="M1388" s="44">
        <f>M662/SUMIFS(M$3:M$722,$B$3:$B$722,$B1388)*SUMIFS(Calculations!$E$3:$E$53,Calculations!$A$3:$A$53,$B1388)</f>
        <v>0</v>
      </c>
      <c r="N1388" s="44">
        <f>N662/SUMIFS(N$3:N$722,$B$3:$B$722,$B1388)*SUMIFS(Calculations!$E$3:$E$53,Calculations!$A$3:$A$53,$B1388)</f>
        <v>0</v>
      </c>
      <c r="O1388" s="44">
        <f>O662/SUMIFS(O$3:O$722,$B$3:$B$722,$B1388)*SUMIFS(Calculations!$E$3:$E$53,Calculations!$A$3:$A$53,$B1388)</f>
        <v>0</v>
      </c>
      <c r="P1388" s="44">
        <f>P662/SUMIFS(P$3:P$722,$B$3:$B$722,$B1388)*SUMIFS(Calculations!$E$3:$E$53,Calculations!$A$3:$A$53,$B1388)</f>
        <v>0</v>
      </c>
      <c r="Q1388" s="44">
        <f>Q662/SUMIFS(Q$3:Q$722,$B$3:$B$722,$B1388)*SUMIFS(Calculations!$E$3:$E$53,Calculations!$A$3:$A$53,$B1388)</f>
        <v>0</v>
      </c>
      <c r="R1388" s="44">
        <f>R662/SUMIFS(R$3:R$722,$B$3:$B$722,$B1388)*SUMIFS(Calculations!$E$3:$E$53,Calculations!$A$3:$A$53,$B1388)</f>
        <v>0</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0.99999999999999989</v>
      </c>
      <c r="G1449" s="70">
        <f t="shared" si="312"/>
        <v>1</v>
      </c>
      <c r="H1449" s="70">
        <f t="shared" si="312"/>
        <v>0.99999999999999989</v>
      </c>
      <c r="I1449" s="70">
        <f t="shared" si="312"/>
        <v>0.99999999999999989</v>
      </c>
      <c r="J1449" s="70">
        <f t="shared" si="312"/>
        <v>1</v>
      </c>
      <c r="K1449" s="70">
        <f t="shared" si="312"/>
        <v>0.99999999999999978</v>
      </c>
      <c r="L1449" s="70">
        <f t="shared" si="312"/>
        <v>1</v>
      </c>
      <c r="M1449" s="70">
        <f t="shared" si="312"/>
        <v>1</v>
      </c>
      <c r="N1449" s="70">
        <f t="shared" si="312"/>
        <v>0.99999999999999989</v>
      </c>
      <c r="O1449" s="70">
        <f t="shared" si="312"/>
        <v>1</v>
      </c>
      <c r="P1449" s="70">
        <f t="shared" si="312"/>
        <v>1.0000000000000002</v>
      </c>
      <c r="Q1449" s="70">
        <f t="shared" si="312"/>
        <v>0.99999999999999978</v>
      </c>
      <c r="R1449" s="70">
        <f t="shared" si="312"/>
        <v>0.99999999999999989</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ND</v>
      </c>
      <c r="C6" s="1">
        <f t="shared" ref="C6:AE6" si="1">SUMIFS(C$20:C$119,$B$20:$B$119,$B$6,$A$20:$A$119,$A$6)</f>
        <v>0</v>
      </c>
      <c r="D6" s="1">
        <f t="shared" si="1"/>
        <v>0</v>
      </c>
      <c r="E6" s="1">
        <f t="shared" si="1"/>
        <v>0</v>
      </c>
      <c r="F6" s="1">
        <f t="shared" si="1"/>
        <v>0</v>
      </c>
      <c r="G6" s="1">
        <f t="shared" si="1"/>
        <v>0</v>
      </c>
      <c r="H6" s="1">
        <f t="shared" si="1"/>
        <v>0</v>
      </c>
      <c r="I6" s="1">
        <f t="shared" si="1"/>
        <v>0</v>
      </c>
      <c r="J6" s="1">
        <f t="shared" si="1"/>
        <v>0</v>
      </c>
      <c r="K6" s="1">
        <f t="shared" si="1"/>
        <v>0</v>
      </c>
      <c r="L6" s="1">
        <f t="shared" si="1"/>
        <v>0</v>
      </c>
      <c r="M6" s="1">
        <f t="shared" si="1"/>
        <v>0</v>
      </c>
      <c r="N6" s="1">
        <f t="shared" si="1"/>
        <v>0</v>
      </c>
      <c r="O6" s="1">
        <f t="shared" si="1"/>
        <v>0</v>
      </c>
      <c r="P6" s="1">
        <f t="shared" si="1"/>
        <v>0</v>
      </c>
      <c r="Q6" s="1">
        <f t="shared" si="1"/>
        <v>0</v>
      </c>
      <c r="R6" s="1">
        <f t="shared" si="1"/>
        <v>0</v>
      </c>
      <c r="S6" s="1">
        <f t="shared" si="1"/>
        <v>0</v>
      </c>
      <c r="T6" s="1">
        <f t="shared" si="1"/>
        <v>0</v>
      </c>
      <c r="U6" s="1">
        <f t="shared" si="1"/>
        <v>0</v>
      </c>
      <c r="V6" s="1">
        <f t="shared" si="1"/>
        <v>0</v>
      </c>
      <c r="W6" s="1">
        <f t="shared" si="1"/>
        <v>0</v>
      </c>
      <c r="X6" s="1">
        <f t="shared" si="1"/>
        <v>0</v>
      </c>
      <c r="Y6" s="1">
        <f t="shared" si="1"/>
        <v>0</v>
      </c>
      <c r="Z6" s="1">
        <f t="shared" si="1"/>
        <v>0</v>
      </c>
      <c r="AA6" s="1">
        <f t="shared" si="1"/>
        <v>0</v>
      </c>
      <c r="AB6" s="1">
        <f t="shared" si="1"/>
        <v>0</v>
      </c>
      <c r="AC6" s="1">
        <f t="shared" si="1"/>
        <v>0</v>
      </c>
      <c r="AD6" s="1">
        <f t="shared" si="1"/>
        <v>0</v>
      </c>
      <c r="AE6" s="1">
        <f t="shared" si="1"/>
        <v>0</v>
      </c>
      <c r="AF6" s="48">
        <f t="shared" ref="AF6:BK6" si="2">AE6</f>
        <v>0</v>
      </c>
      <c r="AG6" s="48">
        <f t="shared" si="2"/>
        <v>0</v>
      </c>
      <c r="AH6" s="48">
        <f t="shared" si="2"/>
        <v>0</v>
      </c>
      <c r="AI6" s="48">
        <f t="shared" si="2"/>
        <v>0</v>
      </c>
      <c r="AJ6" s="48">
        <f t="shared" si="2"/>
        <v>0</v>
      </c>
      <c r="AK6" s="48">
        <f t="shared" si="2"/>
        <v>0</v>
      </c>
      <c r="AL6" s="48">
        <f t="shared" si="2"/>
        <v>0</v>
      </c>
      <c r="AM6" s="48">
        <f t="shared" si="2"/>
        <v>0</v>
      </c>
      <c r="AN6" s="48">
        <f t="shared" si="2"/>
        <v>0</v>
      </c>
      <c r="AO6" s="48">
        <f t="shared" si="2"/>
        <v>0</v>
      </c>
      <c r="AP6" s="48">
        <f t="shared" si="2"/>
        <v>0</v>
      </c>
      <c r="AQ6" s="48">
        <f t="shared" si="2"/>
        <v>0</v>
      </c>
      <c r="AR6" s="48">
        <f t="shared" si="2"/>
        <v>0</v>
      </c>
      <c r="AS6" s="48">
        <f t="shared" si="2"/>
        <v>0</v>
      </c>
      <c r="AT6" s="48">
        <f t="shared" si="2"/>
        <v>0</v>
      </c>
      <c r="AU6" s="48">
        <f t="shared" si="2"/>
        <v>0</v>
      </c>
      <c r="AV6" s="48">
        <f t="shared" si="2"/>
        <v>0</v>
      </c>
      <c r="AW6" s="48">
        <f t="shared" si="2"/>
        <v>0</v>
      </c>
      <c r="AX6" s="48">
        <f t="shared" si="2"/>
        <v>0</v>
      </c>
      <c r="AY6" s="48">
        <f t="shared" si="2"/>
        <v>0</v>
      </c>
      <c r="AZ6" s="48">
        <f t="shared" si="2"/>
        <v>0</v>
      </c>
      <c r="BA6" s="48">
        <f t="shared" si="2"/>
        <v>0</v>
      </c>
      <c r="BB6" s="48">
        <f t="shared" si="2"/>
        <v>0</v>
      </c>
      <c r="BC6" s="48">
        <f t="shared" si="2"/>
        <v>0</v>
      </c>
      <c r="BD6" s="48">
        <f t="shared" si="2"/>
        <v>0</v>
      </c>
      <c r="BE6" s="48">
        <f t="shared" si="2"/>
        <v>0</v>
      </c>
      <c r="BF6" s="48">
        <f t="shared" si="2"/>
        <v>0</v>
      </c>
      <c r="BG6" s="48">
        <f t="shared" si="2"/>
        <v>0</v>
      </c>
      <c r="BH6" s="48">
        <f t="shared" si="2"/>
        <v>0</v>
      </c>
      <c r="BI6" s="48">
        <f t="shared" si="2"/>
        <v>0</v>
      </c>
      <c r="BJ6" s="48">
        <f t="shared" si="2"/>
        <v>0</v>
      </c>
      <c r="BK6" s="48">
        <f t="shared" si="2"/>
        <v>0</v>
      </c>
    </row>
    <row r="7" spans="1:63" ht="14.5">
      <c r="A7" s="1" t="s">
        <v>546</v>
      </c>
      <c r="B7" s="1" t="str">
        <f>About!B2</f>
        <v>ND</v>
      </c>
      <c r="C7" s="1">
        <f t="shared" ref="C7:AE7" si="3">SUMIFS(C$20:C$119,$B$20:$B$119,$B$7,$A$20:$A$119,$A$7)</f>
        <v>19156014</v>
      </c>
      <c r="D7" s="1">
        <f t="shared" si="3"/>
        <v>19716068</v>
      </c>
      <c r="E7" s="1">
        <f t="shared" si="3"/>
        <v>21420031</v>
      </c>
      <c r="F7" s="1">
        <f t="shared" si="3"/>
        <v>21357376</v>
      </c>
      <c r="G7" s="1">
        <f t="shared" si="3"/>
        <v>21512860</v>
      </c>
      <c r="H7" s="1">
        <f t="shared" si="3"/>
        <v>20862305</v>
      </c>
      <c r="I7" s="1">
        <f t="shared" si="3"/>
        <v>22436977</v>
      </c>
      <c r="J7" s="1">
        <f t="shared" si="3"/>
        <v>20688015</v>
      </c>
      <c r="K7" s="1">
        <f t="shared" si="3"/>
        <v>21289803</v>
      </c>
      <c r="L7" s="1">
        <f t="shared" si="3"/>
        <v>21011911</v>
      </c>
      <c r="M7" s="1">
        <f t="shared" si="3"/>
        <v>21404253</v>
      </c>
      <c r="N7" s="1">
        <f t="shared" si="3"/>
        <v>20045339</v>
      </c>
      <c r="O7" s="1">
        <f t="shared" si="3"/>
        <v>20106566</v>
      </c>
      <c r="P7" s="1">
        <f t="shared" si="3"/>
        <v>19261086</v>
      </c>
      <c r="Q7" s="1">
        <f t="shared" si="3"/>
        <v>18233916</v>
      </c>
      <c r="R7" s="1">
        <f t="shared" si="3"/>
        <v>21553211</v>
      </c>
      <c r="S7" s="1">
        <f t="shared" si="3"/>
        <v>19125175</v>
      </c>
      <c r="T7" s="1">
        <f t="shared" si="3"/>
        <v>19490976</v>
      </c>
      <c r="U7" s="1">
        <f t="shared" si="3"/>
        <v>19965252</v>
      </c>
      <c r="V7" s="1">
        <f t="shared" si="3"/>
        <v>21159930</v>
      </c>
      <c r="W7" s="1">
        <f t="shared" si="3"/>
        <v>21796539</v>
      </c>
      <c r="X7" s="1">
        <f t="shared" si="3"/>
        <v>21517279</v>
      </c>
      <c r="Y7" s="1">
        <f t="shared" si="3"/>
        <v>21534011</v>
      </c>
      <c r="Z7" s="1">
        <f t="shared" si="3"/>
        <v>19537633</v>
      </c>
      <c r="AA7" s="1">
        <f t="shared" si="3"/>
        <v>18577332</v>
      </c>
      <c r="AB7" s="1">
        <f t="shared" si="3"/>
        <v>19644207</v>
      </c>
      <c r="AC7" s="1">
        <f t="shared" si="3"/>
        <v>20049326</v>
      </c>
      <c r="AD7" s="1">
        <f t="shared" si="3"/>
        <v>22095457</v>
      </c>
      <c r="AE7" s="1">
        <f t="shared" si="3"/>
        <v>21598061</v>
      </c>
      <c r="AF7" s="48">
        <f>AVERAGE(U7:AE7)</f>
        <v>20679547.90909091</v>
      </c>
      <c r="AG7" s="48">
        <f t="shared" ref="AG7:BK7" si="4">AF7</f>
        <v>20679547.90909091</v>
      </c>
      <c r="AH7" s="48">
        <f t="shared" si="4"/>
        <v>20679547.90909091</v>
      </c>
      <c r="AI7" s="48">
        <f t="shared" si="4"/>
        <v>20679547.90909091</v>
      </c>
      <c r="AJ7" s="48">
        <f t="shared" si="4"/>
        <v>20679547.90909091</v>
      </c>
      <c r="AK7" s="48">
        <f t="shared" si="4"/>
        <v>20679547.90909091</v>
      </c>
      <c r="AL7" s="48">
        <f t="shared" si="4"/>
        <v>20679547.90909091</v>
      </c>
      <c r="AM7" s="48">
        <f t="shared" si="4"/>
        <v>20679547.90909091</v>
      </c>
      <c r="AN7" s="48">
        <f t="shared" si="4"/>
        <v>20679547.90909091</v>
      </c>
      <c r="AO7" s="48">
        <f t="shared" si="4"/>
        <v>20679547.90909091</v>
      </c>
      <c r="AP7" s="48">
        <f t="shared" si="4"/>
        <v>20679547.90909091</v>
      </c>
      <c r="AQ7" s="48">
        <f t="shared" si="4"/>
        <v>20679547.90909091</v>
      </c>
      <c r="AR7" s="48">
        <f t="shared" si="4"/>
        <v>20679547.90909091</v>
      </c>
      <c r="AS7" s="48">
        <f t="shared" si="4"/>
        <v>20679547.90909091</v>
      </c>
      <c r="AT7" s="48">
        <f t="shared" si="4"/>
        <v>20679547.90909091</v>
      </c>
      <c r="AU7" s="48">
        <f t="shared" si="4"/>
        <v>20679547.90909091</v>
      </c>
      <c r="AV7" s="48">
        <f t="shared" si="4"/>
        <v>20679547.90909091</v>
      </c>
      <c r="AW7" s="48">
        <f t="shared" si="4"/>
        <v>20679547.90909091</v>
      </c>
      <c r="AX7" s="48">
        <f t="shared" si="4"/>
        <v>20679547.90909091</v>
      </c>
      <c r="AY7" s="48">
        <f t="shared" si="4"/>
        <v>20679547.90909091</v>
      </c>
      <c r="AZ7" s="48">
        <f t="shared" si="4"/>
        <v>20679547.90909091</v>
      </c>
      <c r="BA7" s="48">
        <f t="shared" si="4"/>
        <v>20679547.90909091</v>
      </c>
      <c r="BB7" s="48">
        <f t="shared" si="4"/>
        <v>20679547.90909091</v>
      </c>
      <c r="BC7" s="48">
        <f t="shared" si="4"/>
        <v>20679547.90909091</v>
      </c>
      <c r="BD7" s="48">
        <f t="shared" si="4"/>
        <v>20679547.90909091</v>
      </c>
      <c r="BE7" s="48">
        <f t="shared" si="4"/>
        <v>20679547.90909091</v>
      </c>
      <c r="BF7" s="48">
        <f t="shared" si="4"/>
        <v>20679547.90909091</v>
      </c>
      <c r="BG7" s="48">
        <f t="shared" si="4"/>
        <v>20679547.90909091</v>
      </c>
      <c r="BH7" s="48">
        <f t="shared" si="4"/>
        <v>20679547.90909091</v>
      </c>
      <c r="BI7" s="48">
        <f t="shared" si="4"/>
        <v>20679547.90909091</v>
      </c>
      <c r="BJ7" s="48">
        <f t="shared" si="4"/>
        <v>20679547.90909091</v>
      </c>
      <c r="BK7" s="48">
        <f t="shared" si="4"/>
        <v>20679547.90909091</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6.5">
      <c r="A10" s="1" t="s">
        <v>545</v>
      </c>
      <c r="B10" s="49" t="str">
        <f>About!B2</f>
        <v>ND</v>
      </c>
      <c r="C10" s="29">
        <f t="shared" ref="C10:AE10" si="6">SUMIFS(C$122:C$219,$B$122:$B$219,$B$6,$A$122:$A$219,$A$6)</f>
        <v>250169</v>
      </c>
      <c r="D10" s="29">
        <f t="shared" si="6"/>
        <v>253543</v>
      </c>
      <c r="E10" s="29">
        <f t="shared" si="6"/>
        <v>682162</v>
      </c>
      <c r="F10" s="29">
        <f t="shared" si="6"/>
        <v>1299788</v>
      </c>
      <c r="G10" s="29">
        <f t="shared" si="6"/>
        <v>1095448</v>
      </c>
      <c r="H10" s="29">
        <f t="shared" si="6"/>
        <v>785391</v>
      </c>
      <c r="I10" s="29">
        <f t="shared" si="6"/>
        <v>927231</v>
      </c>
      <c r="J10" s="29">
        <f t="shared" si="6"/>
        <v>270465</v>
      </c>
      <c r="K10" s="29">
        <f t="shared" si="6"/>
        <v>223791</v>
      </c>
      <c r="L10" s="29">
        <f t="shared" si="6"/>
        <v>181152</v>
      </c>
      <c r="M10" s="29">
        <f t="shared" si="6"/>
        <v>1436356</v>
      </c>
      <c r="N10" s="29">
        <f t="shared" si="6"/>
        <v>1510173</v>
      </c>
      <c r="O10" s="29">
        <f t="shared" si="6"/>
        <v>1413538</v>
      </c>
      <c r="P10" s="29">
        <f t="shared" si="6"/>
        <v>1250828</v>
      </c>
      <c r="Q10" s="29">
        <f t="shared" si="6"/>
        <v>1512986</v>
      </c>
      <c r="R10" s="29">
        <f t="shared" si="6"/>
        <v>2161882</v>
      </c>
      <c r="S10" s="29">
        <f t="shared" si="6"/>
        <v>2007731</v>
      </c>
      <c r="T10" s="29">
        <f t="shared" si="6"/>
        <v>1657277</v>
      </c>
      <c r="U10" s="29">
        <f t="shared" si="6"/>
        <v>1413663</v>
      </c>
      <c r="V10" s="29">
        <f t="shared" si="6"/>
        <v>1349491</v>
      </c>
      <c r="W10" s="29">
        <f t="shared" si="6"/>
        <v>1597498</v>
      </c>
      <c r="X10" s="29">
        <f t="shared" si="6"/>
        <v>1672455</v>
      </c>
      <c r="Y10" s="29">
        <f t="shared" si="6"/>
        <v>1557467</v>
      </c>
      <c r="Z10" s="29">
        <f t="shared" si="6"/>
        <v>1960950</v>
      </c>
      <c r="AA10" s="29">
        <f t="shared" si="6"/>
        <v>1868678</v>
      </c>
      <c r="AB10" s="29">
        <f t="shared" si="6"/>
        <v>2017638</v>
      </c>
      <c r="AC10" s="29">
        <f t="shared" si="6"/>
        <v>2075864</v>
      </c>
      <c r="AD10" s="29">
        <f t="shared" si="6"/>
        <v>2159656</v>
      </c>
      <c r="AE10" s="29">
        <f t="shared" si="6"/>
        <v>1163652</v>
      </c>
      <c r="AF10" s="35">
        <f t="shared" ref="AF10:BK10" si="7">AE10</f>
        <v>1163652</v>
      </c>
      <c r="AG10" s="35">
        <f t="shared" si="7"/>
        <v>1163652</v>
      </c>
      <c r="AH10" s="35">
        <f t="shared" si="7"/>
        <v>1163652</v>
      </c>
      <c r="AI10" s="35">
        <f t="shared" si="7"/>
        <v>1163652</v>
      </c>
      <c r="AJ10" s="35">
        <f t="shared" si="7"/>
        <v>1163652</v>
      </c>
      <c r="AK10" s="35">
        <f t="shared" si="7"/>
        <v>1163652</v>
      </c>
      <c r="AL10" s="35">
        <f t="shared" si="7"/>
        <v>1163652</v>
      </c>
      <c r="AM10" s="35">
        <f t="shared" si="7"/>
        <v>1163652</v>
      </c>
      <c r="AN10" s="35">
        <f t="shared" si="7"/>
        <v>1163652</v>
      </c>
      <c r="AO10" s="35">
        <f t="shared" si="7"/>
        <v>1163652</v>
      </c>
      <c r="AP10" s="35">
        <f t="shared" si="7"/>
        <v>1163652</v>
      </c>
      <c r="AQ10" s="35">
        <f t="shared" si="7"/>
        <v>1163652</v>
      </c>
      <c r="AR10" s="35">
        <f t="shared" si="7"/>
        <v>1163652</v>
      </c>
      <c r="AS10" s="35">
        <f t="shared" si="7"/>
        <v>1163652</v>
      </c>
      <c r="AT10" s="35">
        <f t="shared" si="7"/>
        <v>1163652</v>
      </c>
      <c r="AU10" s="35">
        <f t="shared" si="7"/>
        <v>1163652</v>
      </c>
      <c r="AV10" s="35">
        <f t="shared" si="7"/>
        <v>1163652</v>
      </c>
      <c r="AW10" s="35">
        <f t="shared" si="7"/>
        <v>1163652</v>
      </c>
      <c r="AX10" s="35">
        <f t="shared" si="7"/>
        <v>1163652</v>
      </c>
      <c r="AY10" s="35">
        <f t="shared" si="7"/>
        <v>1163652</v>
      </c>
      <c r="AZ10" s="35">
        <f t="shared" si="7"/>
        <v>1163652</v>
      </c>
      <c r="BA10" s="35">
        <f t="shared" si="7"/>
        <v>1163652</v>
      </c>
      <c r="BB10" s="35">
        <f t="shared" si="7"/>
        <v>1163652</v>
      </c>
      <c r="BC10" s="35">
        <f t="shared" si="7"/>
        <v>1163652</v>
      </c>
      <c r="BD10" s="35">
        <f t="shared" si="7"/>
        <v>1163652</v>
      </c>
      <c r="BE10" s="35">
        <f t="shared" si="7"/>
        <v>1163652</v>
      </c>
      <c r="BF10" s="35">
        <f t="shared" si="7"/>
        <v>1163652</v>
      </c>
      <c r="BG10" s="35">
        <f t="shared" si="7"/>
        <v>1163652</v>
      </c>
      <c r="BH10" s="35">
        <f t="shared" si="7"/>
        <v>1163652</v>
      </c>
      <c r="BI10" s="35">
        <f t="shared" si="7"/>
        <v>1163652</v>
      </c>
      <c r="BJ10" s="35">
        <f t="shared" si="7"/>
        <v>1163652</v>
      </c>
      <c r="BK10" s="35">
        <f t="shared" si="7"/>
        <v>1163652</v>
      </c>
    </row>
    <row r="11" spans="1:63" ht="14.5">
      <c r="A11" s="1" t="s">
        <v>546</v>
      </c>
      <c r="B11" s="29" t="str">
        <f>About!B2</f>
        <v>ND</v>
      </c>
      <c r="C11" s="29">
        <f t="shared" ref="C11:AE11" si="8">SUMIFS(C$122:C$219,$B$122:$B$219,$B$7,$A$122:$A$219,$A$7)</f>
        <v>229869</v>
      </c>
      <c r="D11" s="29">
        <f t="shared" si="8"/>
        <v>90457</v>
      </c>
      <c r="E11" s="29">
        <f t="shared" si="8"/>
        <v>7275</v>
      </c>
      <c r="F11" s="29">
        <f t="shared" si="8"/>
        <v>232400</v>
      </c>
      <c r="G11" s="29">
        <f t="shared" si="8"/>
        <v>123948</v>
      </c>
      <c r="H11" s="29">
        <f t="shared" si="8"/>
        <v>54371</v>
      </c>
      <c r="I11" s="29">
        <f t="shared" si="8"/>
        <v>59628</v>
      </c>
      <c r="J11" s="29">
        <f t="shared" si="8"/>
        <v>152158</v>
      </c>
      <c r="K11" s="29">
        <f t="shared" si="8"/>
        <v>424064</v>
      </c>
      <c r="L11" s="29">
        <f t="shared" si="8"/>
        <v>341256</v>
      </c>
      <c r="M11" s="29">
        <f t="shared" si="8"/>
        <v>789690</v>
      </c>
      <c r="N11" s="29">
        <f t="shared" si="8"/>
        <v>940294</v>
      </c>
      <c r="O11" s="29">
        <f t="shared" si="8"/>
        <v>1238190</v>
      </c>
      <c r="P11" s="29">
        <f t="shared" si="8"/>
        <v>1664421</v>
      </c>
      <c r="Q11" s="29">
        <f t="shared" si="8"/>
        <v>1408681</v>
      </c>
      <c r="R11" s="29">
        <f t="shared" si="8"/>
        <v>459499</v>
      </c>
      <c r="S11" s="29">
        <f t="shared" si="8"/>
        <v>1251350</v>
      </c>
      <c r="T11" s="29">
        <f t="shared" si="8"/>
        <v>327772</v>
      </c>
      <c r="U11" s="29">
        <f t="shared" si="8"/>
        <v>605996</v>
      </c>
      <c r="V11" s="29">
        <f t="shared" si="8"/>
        <v>609514</v>
      </c>
      <c r="W11" s="29">
        <f t="shared" si="8"/>
        <v>477869</v>
      </c>
      <c r="X11" s="29">
        <f t="shared" si="8"/>
        <v>380781</v>
      </c>
      <c r="Y11" s="29">
        <f t="shared" si="8"/>
        <v>216715</v>
      </c>
      <c r="Z11" s="29">
        <f t="shared" si="8"/>
        <v>127490</v>
      </c>
      <c r="AA11" s="29">
        <f t="shared" si="8"/>
        <v>157814</v>
      </c>
      <c r="AB11" s="29">
        <f t="shared" si="8"/>
        <v>35718</v>
      </c>
      <c r="AC11" s="29">
        <f t="shared" si="8"/>
        <v>9864</v>
      </c>
      <c r="AD11" s="29">
        <f t="shared" si="8"/>
        <v>24563</v>
      </c>
      <c r="AE11" s="29">
        <f t="shared" si="8"/>
        <v>149736</v>
      </c>
      <c r="AF11" s="35">
        <f>AVERAGE(W11:AE11)</f>
        <v>175616.66666666666</v>
      </c>
      <c r="AG11" s="35">
        <f t="shared" ref="AG11:BK11" si="9">AF11</f>
        <v>175616.66666666666</v>
      </c>
      <c r="AH11" s="35">
        <f t="shared" si="9"/>
        <v>175616.66666666666</v>
      </c>
      <c r="AI11" s="35">
        <f t="shared" si="9"/>
        <v>175616.66666666666</v>
      </c>
      <c r="AJ11" s="35">
        <f t="shared" si="9"/>
        <v>175616.66666666666</v>
      </c>
      <c r="AK11" s="35">
        <f t="shared" si="9"/>
        <v>175616.66666666666</v>
      </c>
      <c r="AL11" s="35">
        <f t="shared" si="9"/>
        <v>175616.66666666666</v>
      </c>
      <c r="AM11" s="35">
        <f t="shared" si="9"/>
        <v>175616.66666666666</v>
      </c>
      <c r="AN11" s="35">
        <f t="shared" si="9"/>
        <v>175616.66666666666</v>
      </c>
      <c r="AO11" s="35">
        <f t="shared" si="9"/>
        <v>175616.66666666666</v>
      </c>
      <c r="AP11" s="35">
        <f t="shared" si="9"/>
        <v>175616.66666666666</v>
      </c>
      <c r="AQ11" s="35">
        <f t="shared" si="9"/>
        <v>175616.66666666666</v>
      </c>
      <c r="AR11" s="35">
        <f t="shared" si="9"/>
        <v>175616.66666666666</v>
      </c>
      <c r="AS11" s="35">
        <f t="shared" si="9"/>
        <v>175616.66666666666</v>
      </c>
      <c r="AT11" s="35">
        <f t="shared" si="9"/>
        <v>175616.66666666666</v>
      </c>
      <c r="AU11" s="35">
        <f t="shared" si="9"/>
        <v>175616.66666666666</v>
      </c>
      <c r="AV11" s="35">
        <f t="shared" si="9"/>
        <v>175616.66666666666</v>
      </c>
      <c r="AW11" s="35">
        <f t="shared" si="9"/>
        <v>175616.66666666666</v>
      </c>
      <c r="AX11" s="35">
        <f t="shared" si="9"/>
        <v>175616.66666666666</v>
      </c>
      <c r="AY11" s="35">
        <f t="shared" si="9"/>
        <v>175616.66666666666</v>
      </c>
      <c r="AZ11" s="35">
        <f t="shared" si="9"/>
        <v>175616.66666666666</v>
      </c>
      <c r="BA11" s="35">
        <f t="shared" si="9"/>
        <v>175616.66666666666</v>
      </c>
      <c r="BB11" s="35">
        <f t="shared" si="9"/>
        <v>175616.66666666666</v>
      </c>
      <c r="BC11" s="35">
        <f t="shared" si="9"/>
        <v>175616.66666666666</v>
      </c>
      <c r="BD11" s="35">
        <f t="shared" si="9"/>
        <v>175616.66666666666</v>
      </c>
      <c r="BE11" s="35">
        <f t="shared" si="9"/>
        <v>175616.66666666666</v>
      </c>
      <c r="BF11" s="35">
        <f t="shared" si="9"/>
        <v>175616.66666666666</v>
      </c>
      <c r="BG11" s="35">
        <f t="shared" si="9"/>
        <v>175616.66666666666</v>
      </c>
      <c r="BH11" s="35">
        <f t="shared" si="9"/>
        <v>175616.66666666666</v>
      </c>
      <c r="BI11" s="35">
        <f t="shared" si="9"/>
        <v>175616.66666666666</v>
      </c>
      <c r="BJ11" s="35">
        <f t="shared" si="9"/>
        <v>175616.66666666666</v>
      </c>
      <c r="BK11" s="35">
        <f t="shared" si="9"/>
        <v>175616.66666666666</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ND</v>
      </c>
      <c r="C14" s="29">
        <f t="shared" ref="C14:AH14" si="11">IF(C10&gt;C11,C10-C11,0)</f>
        <v>20300</v>
      </c>
      <c r="D14" s="29">
        <f t="shared" si="11"/>
        <v>163086</v>
      </c>
      <c r="E14" s="29">
        <f t="shared" si="11"/>
        <v>674887</v>
      </c>
      <c r="F14" s="29">
        <f t="shared" si="11"/>
        <v>1067388</v>
      </c>
      <c r="G14" s="29">
        <f t="shared" si="11"/>
        <v>971500</v>
      </c>
      <c r="H14" s="29">
        <f t="shared" si="11"/>
        <v>731020</v>
      </c>
      <c r="I14" s="29">
        <f t="shared" si="11"/>
        <v>867603</v>
      </c>
      <c r="J14" s="29">
        <f t="shared" si="11"/>
        <v>118307</v>
      </c>
      <c r="K14" s="29">
        <f t="shared" si="11"/>
        <v>0</v>
      </c>
      <c r="L14" s="29">
        <f t="shared" si="11"/>
        <v>0</v>
      </c>
      <c r="M14" s="29">
        <f t="shared" si="11"/>
        <v>646666</v>
      </c>
      <c r="N14" s="29">
        <f t="shared" si="11"/>
        <v>569879</v>
      </c>
      <c r="O14" s="29">
        <f t="shared" si="11"/>
        <v>175348</v>
      </c>
      <c r="P14" s="29">
        <f t="shared" si="11"/>
        <v>0</v>
      </c>
      <c r="Q14" s="29">
        <f t="shared" si="11"/>
        <v>104305</v>
      </c>
      <c r="R14" s="29">
        <f t="shared" si="11"/>
        <v>1702383</v>
      </c>
      <c r="S14" s="29">
        <f t="shared" si="11"/>
        <v>756381</v>
      </c>
      <c r="T14" s="29">
        <f t="shared" si="11"/>
        <v>1329505</v>
      </c>
      <c r="U14" s="29">
        <f t="shared" si="11"/>
        <v>807667</v>
      </c>
      <c r="V14" s="29">
        <f t="shared" si="11"/>
        <v>739977</v>
      </c>
      <c r="W14" s="29">
        <f t="shared" si="11"/>
        <v>1119629</v>
      </c>
      <c r="X14" s="29">
        <f t="shared" si="11"/>
        <v>1291674</v>
      </c>
      <c r="Y14" s="29">
        <f t="shared" si="11"/>
        <v>1340752</v>
      </c>
      <c r="Z14" s="29">
        <f t="shared" si="11"/>
        <v>1833460</v>
      </c>
      <c r="AA14" s="29">
        <f t="shared" si="11"/>
        <v>1710864</v>
      </c>
      <c r="AB14" s="29">
        <f t="shared" si="11"/>
        <v>1981920</v>
      </c>
      <c r="AC14" s="29">
        <f t="shared" si="11"/>
        <v>2066000</v>
      </c>
      <c r="AD14" s="29">
        <f t="shared" si="11"/>
        <v>2135093</v>
      </c>
      <c r="AE14" s="29">
        <f t="shared" si="11"/>
        <v>1013916</v>
      </c>
      <c r="AF14" s="29">
        <f t="shared" si="11"/>
        <v>988035.33333333337</v>
      </c>
      <c r="AG14" s="29">
        <f t="shared" si="11"/>
        <v>988035.33333333337</v>
      </c>
      <c r="AH14" s="29">
        <f t="shared" si="11"/>
        <v>988035.33333333337</v>
      </c>
      <c r="AI14" s="29">
        <f t="shared" ref="AI14:BK14" si="12">IF(AI10&gt;AI11,AI10-AI11,0)</f>
        <v>988035.33333333337</v>
      </c>
      <c r="AJ14" s="29">
        <f t="shared" si="12"/>
        <v>988035.33333333337</v>
      </c>
      <c r="AK14" s="29">
        <f t="shared" si="12"/>
        <v>988035.33333333337</v>
      </c>
      <c r="AL14" s="29">
        <f t="shared" si="12"/>
        <v>988035.33333333337</v>
      </c>
      <c r="AM14" s="29">
        <f t="shared" si="12"/>
        <v>988035.33333333337</v>
      </c>
      <c r="AN14" s="29">
        <f t="shared" si="12"/>
        <v>988035.33333333337</v>
      </c>
      <c r="AO14" s="29">
        <f t="shared" si="12"/>
        <v>988035.33333333337</v>
      </c>
      <c r="AP14" s="29">
        <f t="shared" si="12"/>
        <v>988035.33333333337</v>
      </c>
      <c r="AQ14" s="29">
        <f t="shared" si="12"/>
        <v>988035.33333333337</v>
      </c>
      <c r="AR14" s="29">
        <f t="shared" si="12"/>
        <v>988035.33333333337</v>
      </c>
      <c r="AS14" s="29">
        <f t="shared" si="12"/>
        <v>988035.33333333337</v>
      </c>
      <c r="AT14" s="29">
        <f t="shared" si="12"/>
        <v>988035.33333333337</v>
      </c>
      <c r="AU14" s="29">
        <f t="shared" si="12"/>
        <v>988035.33333333337</v>
      </c>
      <c r="AV14" s="29">
        <f t="shared" si="12"/>
        <v>988035.33333333337</v>
      </c>
      <c r="AW14" s="29">
        <f t="shared" si="12"/>
        <v>988035.33333333337</v>
      </c>
      <c r="AX14" s="29">
        <f t="shared" si="12"/>
        <v>988035.33333333337</v>
      </c>
      <c r="AY14" s="29">
        <f t="shared" si="12"/>
        <v>988035.33333333337</v>
      </c>
      <c r="AZ14" s="29">
        <f t="shared" si="12"/>
        <v>988035.33333333337</v>
      </c>
      <c r="BA14" s="29">
        <f t="shared" si="12"/>
        <v>988035.33333333337</v>
      </c>
      <c r="BB14" s="29">
        <f t="shared" si="12"/>
        <v>988035.33333333337</v>
      </c>
      <c r="BC14" s="29">
        <f t="shared" si="12"/>
        <v>988035.33333333337</v>
      </c>
      <c r="BD14" s="29">
        <f t="shared" si="12"/>
        <v>988035.33333333337</v>
      </c>
      <c r="BE14" s="29">
        <f t="shared" si="12"/>
        <v>988035.33333333337</v>
      </c>
      <c r="BF14" s="29">
        <f t="shared" si="12"/>
        <v>988035.33333333337</v>
      </c>
      <c r="BG14" s="29">
        <f t="shared" si="12"/>
        <v>988035.33333333337</v>
      </c>
      <c r="BH14" s="29">
        <f t="shared" si="12"/>
        <v>988035.33333333337</v>
      </c>
      <c r="BI14" s="29">
        <f t="shared" si="12"/>
        <v>988035.33333333337</v>
      </c>
      <c r="BJ14" s="29">
        <f t="shared" si="12"/>
        <v>988035.33333333337</v>
      </c>
      <c r="BK14" s="29">
        <f t="shared" si="12"/>
        <v>988035.33333333337</v>
      </c>
    </row>
    <row r="15" spans="1:63" ht="14.5">
      <c r="A15" s="1" t="s">
        <v>546</v>
      </c>
      <c r="B15" s="29" t="str">
        <f>About!B2</f>
        <v>ND</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200273</v>
      </c>
      <c r="L15" s="29">
        <f t="shared" si="13"/>
        <v>160104</v>
      </c>
      <c r="M15" s="29">
        <f t="shared" si="13"/>
        <v>0</v>
      </c>
      <c r="N15" s="29">
        <f t="shared" si="13"/>
        <v>0</v>
      </c>
      <c r="O15" s="29">
        <f t="shared" si="13"/>
        <v>0</v>
      </c>
      <c r="P15" s="29">
        <f t="shared" si="13"/>
        <v>413593</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North Dakota</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8434532</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8434532</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96286.716989031309</v>
      </c>
      <c r="C9" s="130">
        <f>B9/SUM($B$9:$B$24)</f>
        <v>8.274528552267453E-2</v>
      </c>
      <c r="D9" s="131">
        <f>SUM(C9:C24)</f>
        <v>0.99999999999999967</v>
      </c>
      <c r="E9" s="94"/>
      <c r="F9" s="94"/>
      <c r="G9" s="94"/>
      <c r="H9" s="94"/>
      <c r="I9" s="94"/>
      <c r="J9" s="94"/>
      <c r="K9" s="94"/>
      <c r="L9" s="94"/>
    </row>
    <row r="10" spans="1:12" ht="15" customHeight="1">
      <c r="A10" s="83" t="s">
        <v>488</v>
      </c>
      <c r="B10" s="84">
        <f>(Calculations!B61*'EIA SEDS data'!AF$6)+('EIA SEDS data'!AF$10*IF(About!$N$12,Calculations!$B115,Calculations!B93))</f>
        <v>107402.32118796646</v>
      </c>
      <c r="C10" s="130">
        <f t="shared" ref="C10:C24" si="0">B10/SUM($B$9:$B$24)</f>
        <v>9.2297629521511951E-2</v>
      </c>
      <c r="E10" s="94"/>
      <c r="F10" s="94"/>
      <c r="G10" s="94"/>
      <c r="H10" s="94"/>
      <c r="I10" s="94"/>
      <c r="J10" s="94"/>
      <c r="K10" s="94"/>
      <c r="L10" s="94"/>
    </row>
    <row r="11" spans="1:12" ht="15" customHeight="1">
      <c r="A11" s="83" t="s">
        <v>489</v>
      </c>
      <c r="B11" s="84">
        <f>(Calculations!B62*'EIA SEDS data'!AF$6)+('EIA SEDS data'!AF$10*IF(About!$N$12,Calculations!$B116,Calculations!B94))</f>
        <v>170028.89992025914</v>
      </c>
      <c r="C11" s="130">
        <f t="shared" si="0"/>
        <v>0.14611662242685877</v>
      </c>
      <c r="E11" s="94"/>
      <c r="F11" s="94"/>
      <c r="G11" s="94"/>
      <c r="H11" s="94"/>
      <c r="I11" s="94"/>
      <c r="J11" s="94"/>
      <c r="K11" s="94"/>
      <c r="L11" s="94"/>
    </row>
    <row r="12" spans="1:12" ht="15" customHeight="1">
      <c r="A12" s="83" t="s">
        <v>490</v>
      </c>
      <c r="B12" s="84">
        <f>(Calculations!B63*'EIA SEDS data'!AF$6)+('EIA SEDS data'!AF$10*IF(About!$N$12,Calculations!$B117,Calculations!B95))</f>
        <v>711578.09514845454</v>
      </c>
      <c r="C12" s="130">
        <f t="shared" si="0"/>
        <v>0.6115042084304021</v>
      </c>
      <c r="F12" s="94"/>
      <c r="G12" s="128"/>
      <c r="H12" s="129"/>
    </row>
    <row r="13" spans="1:12" ht="15" customHeight="1">
      <c r="A13" s="83" t="s">
        <v>491</v>
      </c>
      <c r="B13" s="84">
        <f>(Calculations!B64*'EIA SEDS data'!AF$6)+('EIA SEDS data'!AF$10*IF(About!$N$12,Calculations!$B118,Calculations!B96))</f>
        <v>54575.493326687014</v>
      </c>
      <c r="C13" s="130">
        <f t="shared" si="0"/>
        <v>4.6900184356394342E-2</v>
      </c>
      <c r="F13" s="94"/>
      <c r="G13" s="128"/>
      <c r="H13" s="129"/>
    </row>
    <row r="14" spans="1:12" ht="15" customHeight="1">
      <c r="A14" s="83" t="s">
        <v>492</v>
      </c>
      <c r="B14" s="84">
        <f>(Calculations!B65*'EIA SEDS data'!AF$6)+('EIA SEDS data'!AF$10*IF(About!$N$12,Calculations!$B119,Calculations!B97))</f>
        <v>5928.7967043434337</v>
      </c>
      <c r="C14" s="130">
        <f t="shared" si="0"/>
        <v>5.0949912038508348E-3</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6706.9251195925472</v>
      </c>
      <c r="C16" s="130">
        <f t="shared" si="0"/>
        <v>5.7636863251148496E-3</v>
      </c>
      <c r="F16" s="94"/>
      <c r="G16" s="128"/>
      <c r="H16" s="129"/>
    </row>
    <row r="17" spans="1:8" ht="15" customHeight="1">
      <c r="A17" s="83" t="s">
        <v>495</v>
      </c>
      <c r="B17" s="84">
        <f>(Calculations!B68*'EIA SEDS data'!AF$6)+('EIA SEDS data'!AF$10*IF(About!$N$12,Calculations!$B122,Calculations!B100))</f>
        <v>6706.9251195925472</v>
      </c>
      <c r="C17" s="130">
        <f t="shared" si="0"/>
        <v>5.7636863251148496E-3</v>
      </c>
      <c r="F17" s="94"/>
      <c r="G17" s="128"/>
      <c r="H17" s="129"/>
    </row>
    <row r="18" spans="1:8" ht="15" customHeight="1">
      <c r="A18" s="83" t="s">
        <v>496</v>
      </c>
      <c r="B18" s="84">
        <f>(Calculations!B69*'EIA SEDS data'!AF$6)+('EIA SEDS data'!AF$10*IF(About!$N$12,Calculations!$B123,Calculations!B101))</f>
        <v>4437.8264840732782</v>
      </c>
      <c r="C18" s="130">
        <f t="shared" si="0"/>
        <v>3.8137058880776007E-3</v>
      </c>
      <c r="F18" s="94"/>
      <c r="G18" s="128"/>
      <c r="H18" s="129"/>
    </row>
    <row r="19" spans="1:8" ht="15" customHeight="1">
      <c r="A19" s="83" t="s">
        <v>497</v>
      </c>
      <c r="B19" s="84">
        <f>(Calculations!B70*'EIA SEDS data'!AF$6)+('EIA SEDS data'!AF$10*IF(About!$N$12,Calculations!$B124,Calculations!B102))</f>
        <v>0</v>
      </c>
      <c r="C19" s="130">
        <f t="shared" si="0"/>
        <v>0</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0</v>
      </c>
      <c r="C21" s="130">
        <f t="shared" si="0"/>
        <v>0</v>
      </c>
      <c r="F21" s="94"/>
      <c r="G21" s="128"/>
      <c r="H21" s="129"/>
    </row>
    <row r="22" spans="1:8" ht="15" customHeight="1">
      <c r="A22" s="83" t="s">
        <v>500</v>
      </c>
      <c r="B22" s="84">
        <f>(Calculations!B73*'EIA SEDS data'!AF$6)+('EIA SEDS data'!AF$10*IF(About!$N$12,Calculations!$B127,Calculations!B105))</f>
        <v>0</v>
      </c>
      <c r="C22" s="130">
        <f t="shared" si="0"/>
        <v>0</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697917.75859013502</v>
      </c>
      <c r="C27" s="89"/>
      <c r="F27" s="94"/>
      <c r="G27" s="128"/>
      <c r="H27" s="129"/>
    </row>
    <row r="28" spans="1:8" ht="15" customHeight="1">
      <c r="A28" s="83" t="s">
        <v>488</v>
      </c>
      <c r="B28" s="88">
        <f t="shared" ref="B28:B42" si="1">IF($B$4&gt;0, $B$4*C10, 0)</f>
        <v>778487.30972333718</v>
      </c>
      <c r="C28" s="89"/>
      <c r="F28" s="94"/>
      <c r="G28" s="128"/>
      <c r="H28" s="129"/>
    </row>
    <row r="29" spans="1:8" ht="15" customHeight="1">
      <c r="A29" s="83" t="s">
        <v>489</v>
      </c>
      <c r="B29" s="88">
        <f t="shared" si="1"/>
        <v>1232425.3275912579</v>
      </c>
      <c r="C29" s="89"/>
      <c r="F29" s="94"/>
      <c r="G29" s="128"/>
      <c r="H29" s="129"/>
    </row>
    <row r="30" spans="1:8" ht="15" customHeight="1">
      <c r="A30" s="83" t="s">
        <v>490</v>
      </c>
      <c r="B30" s="88">
        <f t="shared" si="1"/>
        <v>5157751.8141408963</v>
      </c>
      <c r="C30" s="89"/>
      <c r="F30" s="94"/>
      <c r="G30" s="128"/>
      <c r="H30" s="129"/>
    </row>
    <row r="31" spans="1:8" ht="15" customHeight="1">
      <c r="A31" s="83" t="s">
        <v>491</v>
      </c>
      <c r="B31" s="88">
        <f t="shared" si="1"/>
        <v>395581.10575990746</v>
      </c>
      <c r="C31" s="89"/>
      <c r="F31" s="94"/>
      <c r="G31" s="128"/>
      <c r="H31" s="129"/>
    </row>
    <row r="32" spans="1:8" ht="15" customHeight="1">
      <c r="A32" s="83" t="s">
        <v>492</v>
      </c>
      <c r="B32" s="88">
        <f t="shared" si="1"/>
        <v>42973.866348598393</v>
      </c>
      <c r="C32" s="89"/>
      <c r="F32" s="94"/>
      <c r="G32" s="128"/>
      <c r="H32" s="129"/>
    </row>
    <row r="33" spans="1:34" ht="15" customHeight="1">
      <c r="A33" s="83" t="s">
        <v>493</v>
      </c>
      <c r="B33" s="88">
        <f t="shared" si="1"/>
        <v>0</v>
      </c>
      <c r="C33" s="89"/>
      <c r="F33" s="94"/>
      <c r="G33" s="128"/>
      <c r="H33" s="129"/>
    </row>
    <row r="34" spans="1:34" ht="15" customHeight="1">
      <c r="A34" s="83" t="s">
        <v>494</v>
      </c>
      <c r="B34" s="88">
        <f t="shared" si="1"/>
        <v>48613.996747143603</v>
      </c>
      <c r="C34" s="89"/>
      <c r="F34" s="94"/>
      <c r="G34" s="128"/>
      <c r="H34" s="129"/>
    </row>
    <row r="35" spans="1:34" ht="15" customHeight="1">
      <c r="A35" s="83" t="s">
        <v>495</v>
      </c>
      <c r="B35" s="88">
        <f t="shared" si="1"/>
        <v>48613.996747143603</v>
      </c>
      <c r="C35" s="89"/>
      <c r="F35" s="94"/>
      <c r="G35" s="128"/>
      <c r="H35" s="129"/>
    </row>
    <row r="36" spans="1:34" ht="15" customHeight="1">
      <c r="A36" s="83" t="s">
        <v>496</v>
      </c>
      <c r="B36" s="88">
        <f t="shared" si="1"/>
        <v>32166.824351578944</v>
      </c>
      <c r="C36" s="89"/>
      <c r="F36" s="94"/>
      <c r="G36" s="128"/>
      <c r="H36" s="129"/>
    </row>
    <row r="37" spans="1:34" ht="15" customHeight="1">
      <c r="A37" s="83" t="s">
        <v>497</v>
      </c>
      <c r="B37" s="88">
        <f t="shared" si="1"/>
        <v>0</v>
      </c>
      <c r="C37" s="89"/>
      <c r="F37" s="94"/>
      <c r="G37" s="128"/>
      <c r="H37" s="129"/>
    </row>
    <row r="38" spans="1:34" ht="15" customHeight="1">
      <c r="A38" s="83" t="s">
        <v>498</v>
      </c>
      <c r="B38" s="88">
        <f t="shared" si="1"/>
        <v>0</v>
      </c>
      <c r="C38" s="89"/>
      <c r="F38" s="94"/>
      <c r="G38" s="128"/>
      <c r="H38" s="129"/>
    </row>
    <row r="39" spans="1:34" ht="15" customHeight="1">
      <c r="A39" s="83" t="s">
        <v>499</v>
      </c>
      <c r="B39" s="88">
        <f t="shared" si="1"/>
        <v>0</v>
      </c>
      <c r="C39" s="89"/>
      <c r="F39" s="94"/>
      <c r="G39" s="128"/>
      <c r="H39" s="129"/>
    </row>
    <row r="40" spans="1:34" ht="15" customHeight="1">
      <c r="A40" s="83" t="s">
        <v>500</v>
      </c>
      <c r="B40" s="88">
        <f>IF($B$4&gt;0, $B$4*C22, 0)</f>
        <v>0</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18543161</v>
      </c>
      <c r="D46" s="136">
        <f>SUMIFS('Source-Disposition'!$D:$D,'Source-Disposition'!$A:$A,$A$1,'Source-Disposition'!$B:$B,$A46)</f>
        <v>27000464</v>
      </c>
      <c r="E46" s="136">
        <f>SUMIFS('Source-Disposition'!$C:$C,'Source-Disposition'!$A:$A,$A$1,'Source-Disposition'!$B:$B,$A46)</f>
        <v>22309285.75</v>
      </c>
      <c r="F46" s="136">
        <f>E46</f>
        <v>22309285.75</v>
      </c>
      <c r="G46" s="136">
        <f t="shared" ref="G46:AH46" si="2">F46</f>
        <v>22309285.75</v>
      </c>
      <c r="H46" s="136">
        <f t="shared" si="2"/>
        <v>22309285.75</v>
      </c>
      <c r="I46" s="136">
        <f t="shared" si="2"/>
        <v>22309285.75</v>
      </c>
      <c r="J46" s="136">
        <f t="shared" si="2"/>
        <v>22309285.75</v>
      </c>
      <c r="K46" s="136">
        <f t="shared" si="2"/>
        <v>22309285.75</v>
      </c>
      <c r="L46" s="136">
        <f t="shared" si="2"/>
        <v>22309285.75</v>
      </c>
      <c r="M46" s="136">
        <f t="shared" si="2"/>
        <v>22309285.75</v>
      </c>
      <c r="N46" s="136">
        <f t="shared" si="2"/>
        <v>22309285.75</v>
      </c>
      <c r="O46" s="136">
        <f t="shared" si="2"/>
        <v>22309285.75</v>
      </c>
      <c r="P46" s="136">
        <f t="shared" si="2"/>
        <v>22309285.75</v>
      </c>
      <c r="Q46" s="136">
        <f t="shared" si="2"/>
        <v>22309285.75</v>
      </c>
      <c r="R46" s="136">
        <f t="shared" si="2"/>
        <v>22309285.75</v>
      </c>
      <c r="S46" s="136">
        <f t="shared" si="2"/>
        <v>22309285.75</v>
      </c>
      <c r="T46" s="136">
        <f t="shared" si="2"/>
        <v>22309285.75</v>
      </c>
      <c r="U46" s="136">
        <f t="shared" si="2"/>
        <v>22309285.75</v>
      </c>
      <c r="V46" s="136">
        <f t="shared" si="2"/>
        <v>22309285.75</v>
      </c>
      <c r="W46" s="136">
        <f t="shared" si="2"/>
        <v>22309285.75</v>
      </c>
      <c r="X46" s="136">
        <f t="shared" si="2"/>
        <v>22309285.75</v>
      </c>
      <c r="Y46" s="136">
        <f t="shared" si="2"/>
        <v>22309285.75</v>
      </c>
      <c r="Z46" s="136">
        <f t="shared" si="2"/>
        <v>22309285.75</v>
      </c>
      <c r="AA46" s="136">
        <f t="shared" si="2"/>
        <v>22309285.75</v>
      </c>
      <c r="AB46" s="136">
        <f t="shared" si="2"/>
        <v>22309285.75</v>
      </c>
      <c r="AC46" s="136">
        <f t="shared" si="2"/>
        <v>22309285.75</v>
      </c>
      <c r="AD46" s="136">
        <f t="shared" si="2"/>
        <v>22309285.75</v>
      </c>
      <c r="AE46" s="136">
        <f t="shared" si="2"/>
        <v>22309285.75</v>
      </c>
      <c r="AF46" s="136">
        <f t="shared" si="2"/>
        <v>22309285.75</v>
      </c>
      <c r="AG46" s="136">
        <f t="shared" si="2"/>
        <v>22309285.75</v>
      </c>
      <c r="AH46" s="136">
        <f t="shared" si="2"/>
        <v>22309285.75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42021775</v>
      </c>
    </row>
    <row r="4" spans="1:3" s="94" customFormat="1">
      <c r="B4" s="152" t="s">
        <v>4641</v>
      </c>
      <c r="C4">
        <f>SUMIFS('Source-Disposition'!$D:$D,'Source-Disposition'!$B:$B,'retail sales summary'!$B4,'Source-Disposition'!$A:$A,About!$B$1)</f>
        <v>0</v>
      </c>
    </row>
    <row r="5" spans="1:3">
      <c r="B5" s="147" t="s">
        <v>4648</v>
      </c>
      <c r="C5">
        <f>SUMIFS('Source-Disposition'!$D:$D,'Source-Disposition'!$B:$B,$B5,'Source-Disposition'!$A:$A,About!$B$1)</f>
        <v>21819452</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697917.75859013502</v>
      </c>
      <c r="C2" s="95">
        <f>B2</f>
        <v>697917.75859013502</v>
      </c>
      <c r="D2" s="95">
        <f t="shared" ref="D2:AG10" si="0">C2</f>
        <v>697917.75859013502</v>
      </c>
      <c r="E2" s="95">
        <f t="shared" si="0"/>
        <v>697917.75859013502</v>
      </c>
      <c r="F2" s="95">
        <f t="shared" si="0"/>
        <v>697917.75859013502</v>
      </c>
      <c r="G2" s="95">
        <f t="shared" si="0"/>
        <v>697917.75859013502</v>
      </c>
      <c r="H2" s="95">
        <f t="shared" si="0"/>
        <v>697917.75859013502</v>
      </c>
      <c r="I2" s="95">
        <f t="shared" si="0"/>
        <v>697917.75859013502</v>
      </c>
      <c r="J2" s="95">
        <f t="shared" si="0"/>
        <v>697917.75859013502</v>
      </c>
      <c r="K2" s="95">
        <f t="shared" si="0"/>
        <v>697917.75859013502</v>
      </c>
      <c r="L2" s="95">
        <f t="shared" si="0"/>
        <v>697917.75859013502</v>
      </c>
      <c r="M2" s="95">
        <f t="shared" si="0"/>
        <v>697917.75859013502</v>
      </c>
      <c r="N2" s="95">
        <f t="shared" si="0"/>
        <v>697917.75859013502</v>
      </c>
      <c r="O2" s="95">
        <f t="shared" si="0"/>
        <v>697917.75859013502</v>
      </c>
      <c r="P2" s="95">
        <f t="shared" si="0"/>
        <v>697917.75859013502</v>
      </c>
      <c r="Q2" s="95">
        <f t="shared" si="0"/>
        <v>697917.75859013502</v>
      </c>
      <c r="R2" s="95">
        <f t="shared" si="0"/>
        <v>697917.75859013502</v>
      </c>
      <c r="S2" s="95">
        <f t="shared" si="0"/>
        <v>697917.75859013502</v>
      </c>
      <c r="T2" s="95">
        <f t="shared" si="0"/>
        <v>697917.75859013502</v>
      </c>
      <c r="U2" s="95">
        <f t="shared" si="0"/>
        <v>697917.75859013502</v>
      </c>
      <c r="V2" s="95">
        <f t="shared" si="0"/>
        <v>697917.75859013502</v>
      </c>
      <c r="W2" s="95">
        <f t="shared" si="0"/>
        <v>697917.75859013502</v>
      </c>
      <c r="X2" s="95">
        <f t="shared" si="0"/>
        <v>697917.75859013502</v>
      </c>
      <c r="Y2" s="95">
        <f t="shared" si="0"/>
        <v>697917.75859013502</v>
      </c>
      <c r="Z2" s="95">
        <f t="shared" si="0"/>
        <v>697917.75859013502</v>
      </c>
      <c r="AA2" s="95">
        <f t="shared" si="0"/>
        <v>697917.75859013502</v>
      </c>
      <c r="AB2" s="95">
        <f t="shared" si="0"/>
        <v>697917.75859013502</v>
      </c>
      <c r="AC2" s="95">
        <f t="shared" si="0"/>
        <v>697917.75859013502</v>
      </c>
      <c r="AD2" s="95">
        <f t="shared" si="0"/>
        <v>697917.75859013502</v>
      </c>
      <c r="AE2" s="95">
        <f t="shared" si="0"/>
        <v>697917.75859013502</v>
      </c>
      <c r="AF2" s="95">
        <f t="shared" si="0"/>
        <v>697917.75859013502</v>
      </c>
      <c r="AG2" s="95">
        <f t="shared" si="0"/>
        <v>697917.75859013502</v>
      </c>
    </row>
    <row r="3" spans="1:33" ht="14.5">
      <c r="A3" s="4" t="s">
        <v>488</v>
      </c>
      <c r="B3" s="95">
        <f>'Manual Adjustment'!$B28</f>
        <v>778487.30972333718</v>
      </c>
      <c r="C3" s="95">
        <f t="shared" ref="C3:R17" si="1">B3</f>
        <v>778487.30972333718</v>
      </c>
      <c r="D3" s="95">
        <f t="shared" si="1"/>
        <v>778487.30972333718</v>
      </c>
      <c r="E3" s="95">
        <f t="shared" si="1"/>
        <v>778487.30972333718</v>
      </c>
      <c r="F3" s="95">
        <f t="shared" si="1"/>
        <v>778487.30972333718</v>
      </c>
      <c r="G3" s="95">
        <f t="shared" si="1"/>
        <v>778487.30972333718</v>
      </c>
      <c r="H3" s="95">
        <f t="shared" si="1"/>
        <v>778487.30972333718</v>
      </c>
      <c r="I3" s="95">
        <f t="shared" si="1"/>
        <v>778487.30972333718</v>
      </c>
      <c r="J3" s="95">
        <f t="shared" si="1"/>
        <v>778487.30972333718</v>
      </c>
      <c r="K3" s="95">
        <f t="shared" si="1"/>
        <v>778487.30972333718</v>
      </c>
      <c r="L3" s="95">
        <f t="shared" si="1"/>
        <v>778487.30972333718</v>
      </c>
      <c r="M3" s="95">
        <f t="shared" si="1"/>
        <v>778487.30972333718</v>
      </c>
      <c r="N3" s="95">
        <f t="shared" si="1"/>
        <v>778487.30972333718</v>
      </c>
      <c r="O3" s="95">
        <f t="shared" si="1"/>
        <v>778487.30972333718</v>
      </c>
      <c r="P3" s="95">
        <f t="shared" si="1"/>
        <v>778487.30972333718</v>
      </c>
      <c r="Q3" s="95">
        <f t="shared" si="1"/>
        <v>778487.30972333718</v>
      </c>
      <c r="R3" s="95">
        <f t="shared" si="1"/>
        <v>778487.30972333718</v>
      </c>
      <c r="S3" s="95">
        <f t="shared" si="0"/>
        <v>778487.30972333718</v>
      </c>
      <c r="T3" s="95">
        <f t="shared" si="0"/>
        <v>778487.30972333718</v>
      </c>
      <c r="U3" s="95">
        <f t="shared" si="0"/>
        <v>778487.30972333718</v>
      </c>
      <c r="V3" s="95">
        <f t="shared" si="0"/>
        <v>778487.30972333718</v>
      </c>
      <c r="W3" s="95">
        <f t="shared" si="0"/>
        <v>778487.30972333718</v>
      </c>
      <c r="X3" s="95">
        <f t="shared" si="0"/>
        <v>778487.30972333718</v>
      </c>
      <c r="Y3" s="95">
        <f t="shared" si="0"/>
        <v>778487.30972333718</v>
      </c>
      <c r="Z3" s="95">
        <f t="shared" si="0"/>
        <v>778487.30972333718</v>
      </c>
      <c r="AA3" s="95">
        <f t="shared" si="0"/>
        <v>778487.30972333718</v>
      </c>
      <c r="AB3" s="95">
        <f t="shared" si="0"/>
        <v>778487.30972333718</v>
      </c>
      <c r="AC3" s="95">
        <f t="shared" si="0"/>
        <v>778487.30972333718</v>
      </c>
      <c r="AD3" s="95">
        <f t="shared" si="0"/>
        <v>778487.30972333718</v>
      </c>
      <c r="AE3" s="95">
        <f t="shared" si="0"/>
        <v>778487.30972333718</v>
      </c>
      <c r="AF3" s="95">
        <f t="shared" si="0"/>
        <v>778487.30972333718</v>
      </c>
      <c r="AG3" s="95">
        <f t="shared" si="0"/>
        <v>778487.30972333718</v>
      </c>
    </row>
    <row r="4" spans="1:33" ht="14.5">
      <c r="A4" s="4" t="s">
        <v>489</v>
      </c>
      <c r="B4" s="95">
        <f>'Manual Adjustment'!$B29</f>
        <v>1232425.3275912579</v>
      </c>
      <c r="C4" s="95">
        <f t="shared" si="1"/>
        <v>1232425.3275912579</v>
      </c>
      <c r="D4" s="95">
        <f t="shared" si="0"/>
        <v>1232425.3275912579</v>
      </c>
      <c r="E4" s="95">
        <f t="shared" si="0"/>
        <v>1232425.3275912579</v>
      </c>
      <c r="F4" s="95">
        <f t="shared" si="0"/>
        <v>1232425.3275912579</v>
      </c>
      <c r="G4" s="95">
        <f t="shared" si="0"/>
        <v>1232425.3275912579</v>
      </c>
      <c r="H4" s="95">
        <f t="shared" si="0"/>
        <v>1232425.3275912579</v>
      </c>
      <c r="I4" s="95">
        <f t="shared" si="0"/>
        <v>1232425.3275912579</v>
      </c>
      <c r="J4" s="95">
        <f t="shared" si="0"/>
        <v>1232425.3275912579</v>
      </c>
      <c r="K4" s="95">
        <f t="shared" si="0"/>
        <v>1232425.3275912579</v>
      </c>
      <c r="L4" s="95">
        <f t="shared" si="0"/>
        <v>1232425.3275912579</v>
      </c>
      <c r="M4" s="95">
        <f t="shared" si="0"/>
        <v>1232425.3275912579</v>
      </c>
      <c r="N4" s="95">
        <f t="shared" si="0"/>
        <v>1232425.3275912579</v>
      </c>
      <c r="O4" s="95">
        <f t="shared" si="0"/>
        <v>1232425.3275912579</v>
      </c>
      <c r="P4" s="95">
        <f t="shared" si="0"/>
        <v>1232425.3275912579</v>
      </c>
      <c r="Q4" s="95">
        <f t="shared" si="0"/>
        <v>1232425.3275912579</v>
      </c>
      <c r="R4" s="95">
        <f t="shared" si="0"/>
        <v>1232425.3275912579</v>
      </c>
      <c r="S4" s="95">
        <f t="shared" si="0"/>
        <v>1232425.3275912579</v>
      </c>
      <c r="T4" s="95">
        <f t="shared" si="0"/>
        <v>1232425.3275912579</v>
      </c>
      <c r="U4" s="95">
        <f t="shared" si="0"/>
        <v>1232425.3275912579</v>
      </c>
      <c r="V4" s="95">
        <f t="shared" si="0"/>
        <v>1232425.3275912579</v>
      </c>
      <c r="W4" s="95">
        <f t="shared" si="0"/>
        <v>1232425.3275912579</v>
      </c>
      <c r="X4" s="95">
        <f t="shared" si="0"/>
        <v>1232425.3275912579</v>
      </c>
      <c r="Y4" s="95">
        <f t="shared" si="0"/>
        <v>1232425.3275912579</v>
      </c>
      <c r="Z4" s="95">
        <f t="shared" si="0"/>
        <v>1232425.3275912579</v>
      </c>
      <c r="AA4" s="95">
        <f t="shared" si="0"/>
        <v>1232425.3275912579</v>
      </c>
      <c r="AB4" s="95">
        <f t="shared" si="0"/>
        <v>1232425.3275912579</v>
      </c>
      <c r="AC4" s="95">
        <f t="shared" si="0"/>
        <v>1232425.3275912579</v>
      </c>
      <c r="AD4" s="95">
        <f t="shared" si="0"/>
        <v>1232425.3275912579</v>
      </c>
      <c r="AE4" s="95">
        <f t="shared" si="0"/>
        <v>1232425.3275912579</v>
      </c>
      <c r="AF4" s="95">
        <f t="shared" si="0"/>
        <v>1232425.3275912579</v>
      </c>
      <c r="AG4" s="95">
        <f t="shared" si="0"/>
        <v>1232425.3275912579</v>
      </c>
    </row>
    <row r="5" spans="1:33" ht="14.5">
      <c r="A5" s="4" t="s">
        <v>490</v>
      </c>
      <c r="B5" s="95">
        <f>'Manual Adjustment'!$B30</f>
        <v>5157751.8141408963</v>
      </c>
      <c r="C5" s="95">
        <f t="shared" si="1"/>
        <v>5157751.8141408963</v>
      </c>
      <c r="D5" s="95">
        <f t="shared" si="0"/>
        <v>5157751.8141408963</v>
      </c>
      <c r="E5" s="95">
        <f t="shared" si="0"/>
        <v>5157751.8141408963</v>
      </c>
      <c r="F5" s="95">
        <f t="shared" si="0"/>
        <v>5157751.8141408963</v>
      </c>
      <c r="G5" s="95">
        <f t="shared" si="0"/>
        <v>5157751.8141408963</v>
      </c>
      <c r="H5" s="95">
        <f t="shared" si="0"/>
        <v>5157751.8141408963</v>
      </c>
      <c r="I5" s="95">
        <f t="shared" si="0"/>
        <v>5157751.8141408963</v>
      </c>
      <c r="J5" s="95">
        <f t="shared" si="0"/>
        <v>5157751.8141408963</v>
      </c>
      <c r="K5" s="95">
        <f t="shared" si="0"/>
        <v>5157751.8141408963</v>
      </c>
      <c r="L5" s="95">
        <f t="shared" si="0"/>
        <v>5157751.8141408963</v>
      </c>
      <c r="M5" s="95">
        <f t="shared" si="0"/>
        <v>5157751.8141408963</v>
      </c>
      <c r="N5" s="95">
        <f t="shared" si="0"/>
        <v>5157751.8141408963</v>
      </c>
      <c r="O5" s="95">
        <f t="shared" si="0"/>
        <v>5157751.8141408963</v>
      </c>
      <c r="P5" s="95">
        <f t="shared" si="0"/>
        <v>5157751.8141408963</v>
      </c>
      <c r="Q5" s="95">
        <f t="shared" si="0"/>
        <v>5157751.8141408963</v>
      </c>
      <c r="R5" s="95">
        <f t="shared" si="0"/>
        <v>5157751.8141408963</v>
      </c>
      <c r="S5" s="95">
        <f t="shared" si="0"/>
        <v>5157751.8141408963</v>
      </c>
      <c r="T5" s="95">
        <f t="shared" si="0"/>
        <v>5157751.8141408963</v>
      </c>
      <c r="U5" s="95">
        <f t="shared" si="0"/>
        <v>5157751.8141408963</v>
      </c>
      <c r="V5" s="95">
        <f t="shared" si="0"/>
        <v>5157751.8141408963</v>
      </c>
      <c r="W5" s="95">
        <f t="shared" si="0"/>
        <v>5157751.8141408963</v>
      </c>
      <c r="X5" s="95">
        <f t="shared" si="0"/>
        <v>5157751.8141408963</v>
      </c>
      <c r="Y5" s="95">
        <f t="shared" si="0"/>
        <v>5157751.8141408963</v>
      </c>
      <c r="Z5" s="95">
        <f t="shared" si="0"/>
        <v>5157751.8141408963</v>
      </c>
      <c r="AA5" s="95">
        <f t="shared" si="0"/>
        <v>5157751.8141408963</v>
      </c>
      <c r="AB5" s="95">
        <f t="shared" si="0"/>
        <v>5157751.8141408963</v>
      </c>
      <c r="AC5" s="95">
        <f t="shared" si="0"/>
        <v>5157751.8141408963</v>
      </c>
      <c r="AD5" s="95">
        <f t="shared" si="0"/>
        <v>5157751.8141408963</v>
      </c>
      <c r="AE5" s="95">
        <f t="shared" si="0"/>
        <v>5157751.8141408963</v>
      </c>
      <c r="AF5" s="95">
        <f t="shared" si="0"/>
        <v>5157751.8141408963</v>
      </c>
      <c r="AG5" s="95">
        <f t="shared" si="0"/>
        <v>5157751.8141408963</v>
      </c>
    </row>
    <row r="6" spans="1:33" ht="14.5">
      <c r="A6" s="4" t="s">
        <v>491</v>
      </c>
      <c r="B6" s="95">
        <f>'Manual Adjustment'!$B31</f>
        <v>395581.10575990746</v>
      </c>
      <c r="C6" s="95">
        <f t="shared" si="1"/>
        <v>395581.10575990746</v>
      </c>
      <c r="D6" s="95">
        <f t="shared" si="0"/>
        <v>395581.10575990746</v>
      </c>
      <c r="E6" s="95">
        <f t="shared" si="0"/>
        <v>395581.10575990746</v>
      </c>
      <c r="F6" s="95">
        <f t="shared" si="0"/>
        <v>395581.10575990746</v>
      </c>
      <c r="G6" s="95">
        <f t="shared" si="0"/>
        <v>395581.10575990746</v>
      </c>
      <c r="H6" s="95">
        <f t="shared" si="0"/>
        <v>395581.10575990746</v>
      </c>
      <c r="I6" s="95">
        <f t="shared" si="0"/>
        <v>395581.10575990746</v>
      </c>
      <c r="J6" s="95">
        <f t="shared" si="0"/>
        <v>395581.10575990746</v>
      </c>
      <c r="K6" s="95">
        <f t="shared" si="0"/>
        <v>395581.10575990746</v>
      </c>
      <c r="L6" s="95">
        <f t="shared" si="0"/>
        <v>395581.10575990746</v>
      </c>
      <c r="M6" s="95">
        <f t="shared" si="0"/>
        <v>395581.10575990746</v>
      </c>
      <c r="N6" s="95">
        <f t="shared" si="0"/>
        <v>395581.10575990746</v>
      </c>
      <c r="O6" s="95">
        <f t="shared" si="0"/>
        <v>395581.10575990746</v>
      </c>
      <c r="P6" s="95">
        <f t="shared" si="0"/>
        <v>395581.10575990746</v>
      </c>
      <c r="Q6" s="95">
        <f t="shared" si="0"/>
        <v>395581.10575990746</v>
      </c>
      <c r="R6" s="95">
        <f t="shared" si="0"/>
        <v>395581.10575990746</v>
      </c>
      <c r="S6" s="95">
        <f t="shared" si="0"/>
        <v>395581.10575990746</v>
      </c>
      <c r="T6" s="95">
        <f t="shared" si="0"/>
        <v>395581.10575990746</v>
      </c>
      <c r="U6" s="95">
        <f t="shared" si="0"/>
        <v>395581.10575990746</v>
      </c>
      <c r="V6" s="95">
        <f t="shared" si="0"/>
        <v>395581.10575990746</v>
      </c>
      <c r="W6" s="95">
        <f t="shared" si="0"/>
        <v>395581.10575990746</v>
      </c>
      <c r="X6" s="95">
        <f t="shared" si="0"/>
        <v>395581.10575990746</v>
      </c>
      <c r="Y6" s="95">
        <f t="shared" si="0"/>
        <v>395581.10575990746</v>
      </c>
      <c r="Z6" s="95">
        <f t="shared" si="0"/>
        <v>395581.10575990746</v>
      </c>
      <c r="AA6" s="95">
        <f t="shared" si="0"/>
        <v>395581.10575990746</v>
      </c>
      <c r="AB6" s="95">
        <f t="shared" si="0"/>
        <v>395581.10575990746</v>
      </c>
      <c r="AC6" s="95">
        <f t="shared" si="0"/>
        <v>395581.10575990746</v>
      </c>
      <c r="AD6" s="95">
        <f t="shared" si="0"/>
        <v>395581.10575990746</v>
      </c>
      <c r="AE6" s="95">
        <f t="shared" si="0"/>
        <v>395581.10575990746</v>
      </c>
      <c r="AF6" s="95">
        <f t="shared" si="0"/>
        <v>395581.10575990746</v>
      </c>
      <c r="AG6" s="95">
        <f t="shared" si="0"/>
        <v>395581.10575990746</v>
      </c>
    </row>
    <row r="7" spans="1:33" ht="14.5">
      <c r="A7" s="4" t="s">
        <v>492</v>
      </c>
      <c r="B7" s="95">
        <f>'Manual Adjustment'!$B32</f>
        <v>42973.866348598393</v>
      </c>
      <c r="C7" s="95">
        <f t="shared" si="1"/>
        <v>42973.866348598393</v>
      </c>
      <c r="D7" s="95">
        <f t="shared" si="0"/>
        <v>42973.866348598393</v>
      </c>
      <c r="E7" s="95">
        <f t="shared" si="0"/>
        <v>42973.866348598393</v>
      </c>
      <c r="F7" s="95">
        <f t="shared" si="0"/>
        <v>42973.866348598393</v>
      </c>
      <c r="G7" s="95">
        <f t="shared" si="0"/>
        <v>42973.866348598393</v>
      </c>
      <c r="H7" s="95">
        <f t="shared" si="0"/>
        <v>42973.866348598393</v>
      </c>
      <c r="I7" s="95">
        <f t="shared" si="0"/>
        <v>42973.866348598393</v>
      </c>
      <c r="J7" s="95">
        <f t="shared" si="0"/>
        <v>42973.866348598393</v>
      </c>
      <c r="K7" s="95">
        <f t="shared" si="0"/>
        <v>42973.866348598393</v>
      </c>
      <c r="L7" s="95">
        <f t="shared" si="0"/>
        <v>42973.866348598393</v>
      </c>
      <c r="M7" s="95">
        <f t="shared" si="0"/>
        <v>42973.866348598393</v>
      </c>
      <c r="N7" s="95">
        <f t="shared" si="0"/>
        <v>42973.866348598393</v>
      </c>
      <c r="O7" s="95">
        <f t="shared" si="0"/>
        <v>42973.866348598393</v>
      </c>
      <c r="P7" s="95">
        <f t="shared" si="0"/>
        <v>42973.866348598393</v>
      </c>
      <c r="Q7" s="95">
        <f t="shared" si="0"/>
        <v>42973.866348598393</v>
      </c>
      <c r="R7" s="95">
        <f t="shared" si="0"/>
        <v>42973.866348598393</v>
      </c>
      <c r="S7" s="95">
        <f t="shared" si="0"/>
        <v>42973.866348598393</v>
      </c>
      <c r="T7" s="95">
        <f t="shared" si="0"/>
        <v>42973.866348598393</v>
      </c>
      <c r="U7" s="95">
        <f t="shared" si="0"/>
        <v>42973.866348598393</v>
      </c>
      <c r="V7" s="95">
        <f t="shared" si="0"/>
        <v>42973.866348598393</v>
      </c>
      <c r="W7" s="95">
        <f t="shared" si="0"/>
        <v>42973.866348598393</v>
      </c>
      <c r="X7" s="95">
        <f t="shared" si="0"/>
        <v>42973.866348598393</v>
      </c>
      <c r="Y7" s="95">
        <f t="shared" si="0"/>
        <v>42973.866348598393</v>
      </c>
      <c r="Z7" s="95">
        <f t="shared" si="0"/>
        <v>42973.866348598393</v>
      </c>
      <c r="AA7" s="95">
        <f t="shared" si="0"/>
        <v>42973.866348598393</v>
      </c>
      <c r="AB7" s="95">
        <f t="shared" si="0"/>
        <v>42973.866348598393</v>
      </c>
      <c r="AC7" s="95">
        <f t="shared" si="0"/>
        <v>42973.866348598393</v>
      </c>
      <c r="AD7" s="95">
        <f t="shared" si="0"/>
        <v>42973.866348598393</v>
      </c>
      <c r="AE7" s="95">
        <f t="shared" si="0"/>
        <v>42973.866348598393</v>
      </c>
      <c r="AF7" s="95">
        <f t="shared" si="0"/>
        <v>42973.866348598393</v>
      </c>
      <c r="AG7" s="95">
        <f t="shared" si="0"/>
        <v>42973.866348598393</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48613.996747143603</v>
      </c>
      <c r="C9" s="95">
        <f t="shared" si="1"/>
        <v>48613.996747143603</v>
      </c>
      <c r="D9" s="95">
        <f t="shared" si="0"/>
        <v>48613.996747143603</v>
      </c>
      <c r="E9" s="95">
        <f t="shared" si="0"/>
        <v>48613.996747143603</v>
      </c>
      <c r="F9" s="95">
        <f t="shared" si="0"/>
        <v>48613.996747143603</v>
      </c>
      <c r="G9" s="95">
        <f t="shared" si="0"/>
        <v>48613.996747143603</v>
      </c>
      <c r="H9" s="95">
        <f t="shared" si="0"/>
        <v>48613.996747143603</v>
      </c>
      <c r="I9" s="95">
        <f t="shared" si="0"/>
        <v>48613.996747143603</v>
      </c>
      <c r="J9" s="95">
        <f t="shared" si="0"/>
        <v>48613.996747143603</v>
      </c>
      <c r="K9" s="95">
        <f t="shared" si="0"/>
        <v>48613.996747143603</v>
      </c>
      <c r="L9" s="95">
        <f t="shared" si="0"/>
        <v>48613.996747143603</v>
      </c>
      <c r="M9" s="95">
        <f t="shared" si="0"/>
        <v>48613.996747143603</v>
      </c>
      <c r="N9" s="95">
        <f t="shared" si="0"/>
        <v>48613.996747143603</v>
      </c>
      <c r="O9" s="95">
        <f t="shared" si="0"/>
        <v>48613.996747143603</v>
      </c>
      <c r="P9" s="95">
        <f t="shared" si="0"/>
        <v>48613.996747143603</v>
      </c>
      <c r="Q9" s="95">
        <f t="shared" si="0"/>
        <v>48613.996747143603</v>
      </c>
      <c r="R9" s="95">
        <f t="shared" si="0"/>
        <v>48613.996747143603</v>
      </c>
      <c r="S9" s="95">
        <f t="shared" si="0"/>
        <v>48613.996747143603</v>
      </c>
      <c r="T9" s="95">
        <f t="shared" si="0"/>
        <v>48613.996747143603</v>
      </c>
      <c r="U9" s="95">
        <f t="shared" si="0"/>
        <v>48613.996747143603</v>
      </c>
      <c r="V9" s="95">
        <f t="shared" si="0"/>
        <v>48613.996747143603</v>
      </c>
      <c r="W9" s="95">
        <f t="shared" si="0"/>
        <v>48613.996747143603</v>
      </c>
      <c r="X9" s="95">
        <f t="shared" si="0"/>
        <v>48613.996747143603</v>
      </c>
      <c r="Y9" s="95">
        <f t="shared" si="0"/>
        <v>48613.996747143603</v>
      </c>
      <c r="Z9" s="95">
        <f t="shared" si="0"/>
        <v>48613.996747143603</v>
      </c>
      <c r="AA9" s="95">
        <f t="shared" si="0"/>
        <v>48613.996747143603</v>
      </c>
      <c r="AB9" s="95">
        <f t="shared" si="0"/>
        <v>48613.996747143603</v>
      </c>
      <c r="AC9" s="95">
        <f t="shared" si="0"/>
        <v>48613.996747143603</v>
      </c>
      <c r="AD9" s="95">
        <f t="shared" si="0"/>
        <v>48613.996747143603</v>
      </c>
      <c r="AE9" s="95">
        <f t="shared" si="0"/>
        <v>48613.996747143603</v>
      </c>
      <c r="AF9" s="95">
        <f t="shared" si="0"/>
        <v>48613.996747143603</v>
      </c>
      <c r="AG9" s="95">
        <f t="shared" si="0"/>
        <v>48613.996747143603</v>
      </c>
    </row>
    <row r="10" spans="1:33" ht="14.5">
      <c r="A10" s="4" t="s">
        <v>495</v>
      </c>
      <c r="B10" s="95">
        <f>'Manual Adjustment'!$B35</f>
        <v>48613.996747143603</v>
      </c>
      <c r="C10" s="95">
        <f t="shared" si="1"/>
        <v>48613.996747143603</v>
      </c>
      <c r="D10" s="95">
        <f t="shared" si="0"/>
        <v>48613.996747143603</v>
      </c>
      <c r="E10" s="95">
        <f t="shared" si="0"/>
        <v>48613.996747143603</v>
      </c>
      <c r="F10" s="95">
        <f t="shared" si="0"/>
        <v>48613.996747143603</v>
      </c>
      <c r="G10" s="95">
        <f t="shared" si="0"/>
        <v>48613.996747143603</v>
      </c>
      <c r="H10" s="95">
        <f t="shared" si="0"/>
        <v>48613.996747143603</v>
      </c>
      <c r="I10" s="95">
        <f t="shared" si="0"/>
        <v>48613.996747143603</v>
      </c>
      <c r="J10" s="95">
        <f t="shared" si="0"/>
        <v>48613.996747143603</v>
      </c>
      <c r="K10" s="95">
        <f t="shared" si="0"/>
        <v>48613.996747143603</v>
      </c>
      <c r="L10" s="95">
        <f t="shared" si="0"/>
        <v>48613.996747143603</v>
      </c>
      <c r="M10" s="95">
        <f t="shared" si="0"/>
        <v>48613.996747143603</v>
      </c>
      <c r="N10" s="95">
        <f t="shared" si="0"/>
        <v>48613.996747143603</v>
      </c>
      <c r="O10" s="95">
        <f t="shared" si="0"/>
        <v>48613.996747143603</v>
      </c>
      <c r="P10" s="95">
        <f t="shared" si="0"/>
        <v>48613.996747143603</v>
      </c>
      <c r="Q10" s="95">
        <f t="shared" si="0"/>
        <v>48613.996747143603</v>
      </c>
      <c r="R10" s="95">
        <f t="shared" si="0"/>
        <v>48613.996747143603</v>
      </c>
      <c r="S10" s="95">
        <f t="shared" si="0"/>
        <v>48613.996747143603</v>
      </c>
      <c r="T10" s="95">
        <f t="shared" si="0"/>
        <v>48613.996747143603</v>
      </c>
      <c r="U10" s="95">
        <f t="shared" si="0"/>
        <v>48613.996747143603</v>
      </c>
      <c r="V10" s="95">
        <f t="shared" si="0"/>
        <v>48613.996747143603</v>
      </c>
      <c r="W10" s="95">
        <f t="shared" si="0"/>
        <v>48613.996747143603</v>
      </c>
      <c r="X10" s="95">
        <f t="shared" si="0"/>
        <v>48613.996747143603</v>
      </c>
      <c r="Y10" s="95">
        <f t="shared" si="0"/>
        <v>48613.996747143603</v>
      </c>
      <c r="Z10" s="95">
        <f t="shared" si="0"/>
        <v>48613.996747143603</v>
      </c>
      <c r="AA10" s="95">
        <f t="shared" si="0"/>
        <v>48613.996747143603</v>
      </c>
      <c r="AB10" s="95">
        <f t="shared" si="0"/>
        <v>48613.996747143603</v>
      </c>
      <c r="AC10" s="95">
        <f t="shared" si="0"/>
        <v>48613.996747143603</v>
      </c>
      <c r="AD10" s="95">
        <f t="shared" si="0"/>
        <v>48613.996747143603</v>
      </c>
      <c r="AE10" s="95">
        <f t="shared" si="0"/>
        <v>48613.996747143603</v>
      </c>
      <c r="AF10" s="95">
        <f t="shared" si="0"/>
        <v>48613.996747143603</v>
      </c>
      <c r="AG10" s="95">
        <f t="shared" si="0"/>
        <v>48613.996747143603</v>
      </c>
    </row>
    <row r="11" spans="1:33" ht="14.5">
      <c r="A11" s="4" t="s">
        <v>496</v>
      </c>
      <c r="B11" s="95">
        <f>'Manual Adjustment'!$B36</f>
        <v>32166.824351578944</v>
      </c>
      <c r="C11" s="95">
        <f t="shared" si="1"/>
        <v>32166.824351578944</v>
      </c>
      <c r="D11" s="95">
        <f t="shared" ref="D11:AG17" si="2">C11</f>
        <v>32166.824351578944</v>
      </c>
      <c r="E11" s="95">
        <f t="shared" si="2"/>
        <v>32166.824351578944</v>
      </c>
      <c r="F11" s="95">
        <f t="shared" si="2"/>
        <v>32166.824351578944</v>
      </c>
      <c r="G11" s="95">
        <f t="shared" si="2"/>
        <v>32166.824351578944</v>
      </c>
      <c r="H11" s="95">
        <f t="shared" si="2"/>
        <v>32166.824351578944</v>
      </c>
      <c r="I11" s="95">
        <f t="shared" si="2"/>
        <v>32166.824351578944</v>
      </c>
      <c r="J11" s="95">
        <f t="shared" si="2"/>
        <v>32166.824351578944</v>
      </c>
      <c r="K11" s="95">
        <f t="shared" si="2"/>
        <v>32166.824351578944</v>
      </c>
      <c r="L11" s="95">
        <f t="shared" si="2"/>
        <v>32166.824351578944</v>
      </c>
      <c r="M11" s="95">
        <f t="shared" si="2"/>
        <v>32166.824351578944</v>
      </c>
      <c r="N11" s="95">
        <f t="shared" si="2"/>
        <v>32166.824351578944</v>
      </c>
      <c r="O11" s="95">
        <f t="shared" si="2"/>
        <v>32166.824351578944</v>
      </c>
      <c r="P11" s="95">
        <f t="shared" si="2"/>
        <v>32166.824351578944</v>
      </c>
      <c r="Q11" s="95">
        <f t="shared" si="2"/>
        <v>32166.824351578944</v>
      </c>
      <c r="R11" s="95">
        <f t="shared" si="2"/>
        <v>32166.824351578944</v>
      </c>
      <c r="S11" s="95">
        <f t="shared" si="2"/>
        <v>32166.824351578944</v>
      </c>
      <c r="T11" s="95">
        <f t="shared" si="2"/>
        <v>32166.824351578944</v>
      </c>
      <c r="U11" s="95">
        <f t="shared" si="2"/>
        <v>32166.824351578944</v>
      </c>
      <c r="V11" s="95">
        <f t="shared" si="2"/>
        <v>32166.824351578944</v>
      </c>
      <c r="W11" s="95">
        <f t="shared" si="2"/>
        <v>32166.824351578944</v>
      </c>
      <c r="X11" s="95">
        <f t="shared" si="2"/>
        <v>32166.824351578944</v>
      </c>
      <c r="Y11" s="95">
        <f t="shared" si="2"/>
        <v>32166.824351578944</v>
      </c>
      <c r="Z11" s="95">
        <f t="shared" si="2"/>
        <v>32166.824351578944</v>
      </c>
      <c r="AA11" s="95">
        <f t="shared" si="2"/>
        <v>32166.824351578944</v>
      </c>
      <c r="AB11" s="95">
        <f t="shared" si="2"/>
        <v>32166.824351578944</v>
      </c>
      <c r="AC11" s="95">
        <f t="shared" si="2"/>
        <v>32166.824351578944</v>
      </c>
      <c r="AD11" s="95">
        <f t="shared" si="2"/>
        <v>32166.824351578944</v>
      </c>
      <c r="AE11" s="95">
        <f t="shared" si="2"/>
        <v>32166.824351578944</v>
      </c>
      <c r="AF11" s="95">
        <f t="shared" si="2"/>
        <v>32166.824351578944</v>
      </c>
      <c r="AG11" s="95">
        <f t="shared" si="2"/>
        <v>32166.824351578944</v>
      </c>
    </row>
    <row r="12" spans="1:33" ht="14.5">
      <c r="A12" s="4" t="s">
        <v>497</v>
      </c>
      <c r="B12" s="95">
        <f>'Manual Adjustment'!$B37</f>
        <v>0</v>
      </c>
      <c r="C12" s="95">
        <f t="shared" si="1"/>
        <v>0</v>
      </c>
      <c r="D12" s="95">
        <f t="shared" si="2"/>
        <v>0</v>
      </c>
      <c r="E12" s="95">
        <f t="shared" si="2"/>
        <v>0</v>
      </c>
      <c r="F12" s="95">
        <f t="shared" si="2"/>
        <v>0</v>
      </c>
      <c r="G12" s="95">
        <f t="shared" si="2"/>
        <v>0</v>
      </c>
      <c r="H12" s="95">
        <f t="shared" si="2"/>
        <v>0</v>
      </c>
      <c r="I12" s="95">
        <f t="shared" si="2"/>
        <v>0</v>
      </c>
      <c r="J12" s="95">
        <f t="shared" si="2"/>
        <v>0</v>
      </c>
      <c r="K12" s="95">
        <f t="shared" si="2"/>
        <v>0</v>
      </c>
      <c r="L12" s="95">
        <f t="shared" si="2"/>
        <v>0</v>
      </c>
      <c r="M12" s="95">
        <f t="shared" si="2"/>
        <v>0</v>
      </c>
      <c r="N12" s="95">
        <f t="shared" si="2"/>
        <v>0</v>
      </c>
      <c r="O12" s="95">
        <f t="shared" si="2"/>
        <v>0</v>
      </c>
      <c r="P12" s="95">
        <f t="shared" si="2"/>
        <v>0</v>
      </c>
      <c r="Q12" s="95">
        <f t="shared" si="2"/>
        <v>0</v>
      </c>
      <c r="R12" s="95">
        <f t="shared" si="2"/>
        <v>0</v>
      </c>
      <c r="S12" s="95">
        <f t="shared" si="2"/>
        <v>0</v>
      </c>
      <c r="T12" s="95">
        <f t="shared" si="2"/>
        <v>0</v>
      </c>
      <c r="U12" s="95">
        <f t="shared" si="2"/>
        <v>0</v>
      </c>
      <c r="V12" s="95">
        <f t="shared" si="2"/>
        <v>0</v>
      </c>
      <c r="W12" s="95">
        <f t="shared" si="2"/>
        <v>0</v>
      </c>
      <c r="X12" s="95">
        <f t="shared" si="2"/>
        <v>0</v>
      </c>
      <c r="Y12" s="95">
        <f t="shared" si="2"/>
        <v>0</v>
      </c>
      <c r="Z12" s="95">
        <f t="shared" si="2"/>
        <v>0</v>
      </c>
      <c r="AA12" s="95">
        <f t="shared" si="2"/>
        <v>0</v>
      </c>
      <c r="AB12" s="95">
        <f t="shared" si="2"/>
        <v>0</v>
      </c>
      <c r="AC12" s="95">
        <f t="shared" si="2"/>
        <v>0</v>
      </c>
      <c r="AD12" s="95">
        <f t="shared" si="2"/>
        <v>0</v>
      </c>
      <c r="AE12" s="95">
        <f t="shared" si="2"/>
        <v>0</v>
      </c>
      <c r="AF12" s="95">
        <f t="shared" si="2"/>
        <v>0</v>
      </c>
      <c r="AG12" s="95">
        <f t="shared" si="2"/>
        <v>0</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0</v>
      </c>
      <c r="C14" s="95">
        <f t="shared" si="1"/>
        <v>0</v>
      </c>
      <c r="D14" s="95">
        <f t="shared" si="2"/>
        <v>0</v>
      </c>
      <c r="E14" s="95">
        <f t="shared" si="2"/>
        <v>0</v>
      </c>
      <c r="F14" s="95">
        <f t="shared" si="2"/>
        <v>0</v>
      </c>
      <c r="G14" s="95">
        <f t="shared" si="2"/>
        <v>0</v>
      </c>
      <c r="H14" s="95">
        <f t="shared" si="2"/>
        <v>0</v>
      </c>
      <c r="I14" s="95">
        <f t="shared" si="2"/>
        <v>0</v>
      </c>
      <c r="J14" s="95">
        <f t="shared" si="2"/>
        <v>0</v>
      </c>
      <c r="K14" s="95">
        <f t="shared" si="2"/>
        <v>0</v>
      </c>
      <c r="L14" s="95">
        <f t="shared" si="2"/>
        <v>0</v>
      </c>
      <c r="M14" s="95">
        <f t="shared" si="2"/>
        <v>0</v>
      </c>
      <c r="N14" s="95">
        <f t="shared" si="2"/>
        <v>0</v>
      </c>
      <c r="O14" s="95">
        <f t="shared" si="2"/>
        <v>0</v>
      </c>
      <c r="P14" s="95">
        <f t="shared" si="2"/>
        <v>0</v>
      </c>
      <c r="Q14" s="95">
        <f t="shared" si="2"/>
        <v>0</v>
      </c>
      <c r="R14" s="95">
        <f t="shared" si="2"/>
        <v>0</v>
      </c>
      <c r="S14" s="95">
        <f t="shared" si="2"/>
        <v>0</v>
      </c>
      <c r="T14" s="95">
        <f t="shared" si="2"/>
        <v>0</v>
      </c>
      <c r="U14" s="95">
        <f t="shared" si="2"/>
        <v>0</v>
      </c>
      <c r="V14" s="95">
        <f t="shared" si="2"/>
        <v>0</v>
      </c>
      <c r="W14" s="95">
        <f t="shared" si="2"/>
        <v>0</v>
      </c>
      <c r="X14" s="95">
        <f t="shared" si="2"/>
        <v>0</v>
      </c>
      <c r="Y14" s="95">
        <f t="shared" si="2"/>
        <v>0</v>
      </c>
      <c r="Z14" s="95">
        <f t="shared" si="2"/>
        <v>0</v>
      </c>
      <c r="AA14" s="95">
        <f t="shared" si="2"/>
        <v>0</v>
      </c>
      <c r="AB14" s="95">
        <f t="shared" si="2"/>
        <v>0</v>
      </c>
      <c r="AC14" s="95">
        <f t="shared" si="2"/>
        <v>0</v>
      </c>
      <c r="AD14" s="95">
        <f t="shared" si="2"/>
        <v>0</v>
      </c>
      <c r="AE14" s="95">
        <f t="shared" si="2"/>
        <v>0</v>
      </c>
      <c r="AF14" s="95">
        <f t="shared" si="2"/>
        <v>0</v>
      </c>
      <c r="AG14" s="95">
        <f t="shared" si="2"/>
        <v>0</v>
      </c>
    </row>
    <row r="15" spans="1:33" ht="14.5">
      <c r="A15" s="4" t="s">
        <v>500</v>
      </c>
      <c r="B15" s="95">
        <f>'Manual Adjustment'!$B40</f>
        <v>0</v>
      </c>
      <c r="C15" s="95">
        <f t="shared" si="1"/>
        <v>0</v>
      </c>
      <c r="D15" s="95">
        <f t="shared" si="2"/>
        <v>0</v>
      </c>
      <c r="E15" s="95">
        <f t="shared" si="2"/>
        <v>0</v>
      </c>
      <c r="F15" s="95">
        <f t="shared" si="2"/>
        <v>0</v>
      </c>
      <c r="G15" s="95">
        <f t="shared" si="2"/>
        <v>0</v>
      </c>
      <c r="H15" s="95">
        <f t="shared" si="2"/>
        <v>0</v>
      </c>
      <c r="I15" s="95">
        <f t="shared" si="2"/>
        <v>0</v>
      </c>
      <c r="J15" s="95">
        <f t="shared" si="2"/>
        <v>0</v>
      </c>
      <c r="K15" s="95">
        <f t="shared" si="2"/>
        <v>0</v>
      </c>
      <c r="L15" s="95">
        <f t="shared" si="2"/>
        <v>0</v>
      </c>
      <c r="M15" s="95">
        <f t="shared" si="2"/>
        <v>0</v>
      </c>
      <c r="N15" s="95">
        <f t="shared" si="2"/>
        <v>0</v>
      </c>
      <c r="O15" s="95">
        <f t="shared" si="2"/>
        <v>0</v>
      </c>
      <c r="P15" s="95">
        <f t="shared" si="2"/>
        <v>0</v>
      </c>
      <c r="Q15" s="95">
        <f t="shared" si="2"/>
        <v>0</v>
      </c>
      <c r="R15" s="95">
        <f t="shared" si="2"/>
        <v>0</v>
      </c>
      <c r="S15" s="95">
        <f t="shared" si="2"/>
        <v>0</v>
      </c>
      <c r="T15" s="95">
        <f t="shared" si="2"/>
        <v>0</v>
      </c>
      <c r="U15" s="95">
        <f t="shared" si="2"/>
        <v>0</v>
      </c>
      <c r="V15" s="95">
        <f t="shared" si="2"/>
        <v>0</v>
      </c>
      <c r="W15" s="95">
        <f t="shared" si="2"/>
        <v>0</v>
      </c>
      <c r="X15" s="95">
        <f t="shared" si="2"/>
        <v>0</v>
      </c>
      <c r="Y15" s="95">
        <f t="shared" si="2"/>
        <v>0</v>
      </c>
      <c r="Z15" s="95">
        <f t="shared" si="2"/>
        <v>0</v>
      </c>
      <c r="AA15" s="95">
        <f t="shared" si="2"/>
        <v>0</v>
      </c>
      <c r="AB15" s="95">
        <f t="shared" si="2"/>
        <v>0</v>
      </c>
      <c r="AC15" s="95">
        <f t="shared" si="2"/>
        <v>0</v>
      </c>
      <c r="AD15" s="95">
        <f t="shared" si="2"/>
        <v>0</v>
      </c>
      <c r="AE15" s="95">
        <f t="shared" si="2"/>
        <v>0</v>
      </c>
      <c r="AF15" s="95">
        <f t="shared" si="2"/>
        <v>0</v>
      </c>
      <c r="AG15" s="95">
        <f t="shared" si="2"/>
        <v>0</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18543161</v>
      </c>
      <c r="C2" s="1">
        <f>'Manual Adjustment'!D46</f>
        <v>27000464</v>
      </c>
      <c r="D2" s="1">
        <f>'Manual Adjustment'!E46</f>
        <v>22309285.75</v>
      </c>
      <c r="E2" s="1">
        <f>'Manual Adjustment'!F46</f>
        <v>22309285.75</v>
      </c>
      <c r="F2" s="1">
        <f>'Manual Adjustment'!G46</f>
        <v>22309285.75</v>
      </c>
      <c r="G2" s="1">
        <f>'Manual Adjustment'!H46</f>
        <v>22309285.75</v>
      </c>
      <c r="H2" s="1">
        <f>'Manual Adjustment'!I46</f>
        <v>22309285.75</v>
      </c>
      <c r="I2" s="1">
        <f>'Manual Adjustment'!J46</f>
        <v>22309285.75</v>
      </c>
      <c r="J2" s="1">
        <f>'Manual Adjustment'!K46</f>
        <v>22309285.75</v>
      </c>
      <c r="K2" s="1">
        <f>'Manual Adjustment'!L46</f>
        <v>22309285.75</v>
      </c>
      <c r="L2" s="1">
        <f>'Manual Adjustment'!M46</f>
        <v>22309285.75</v>
      </c>
      <c r="M2" s="1">
        <f>'Manual Adjustment'!N46</f>
        <v>22309285.75</v>
      </c>
      <c r="N2" s="1">
        <f>'Manual Adjustment'!O46</f>
        <v>22309285.75</v>
      </c>
      <c r="O2" s="1">
        <f>'Manual Adjustment'!P46</f>
        <v>22309285.75</v>
      </c>
      <c r="P2" s="1">
        <f>'Manual Adjustment'!Q46</f>
        <v>22309285.75</v>
      </c>
      <c r="Q2" s="1">
        <f>'Manual Adjustment'!R46</f>
        <v>22309285.75</v>
      </c>
      <c r="R2" s="1">
        <f>'Manual Adjustment'!S46</f>
        <v>22309285.75</v>
      </c>
      <c r="S2" s="1">
        <f>'Manual Adjustment'!T46</f>
        <v>22309285.75</v>
      </c>
      <c r="T2" s="1">
        <f>'Manual Adjustment'!U46</f>
        <v>22309285.75</v>
      </c>
      <c r="U2" s="1">
        <f>'Manual Adjustment'!V46</f>
        <v>22309285.75</v>
      </c>
      <c r="V2" s="1">
        <f>'Manual Adjustment'!W46</f>
        <v>22309285.75</v>
      </c>
      <c r="W2" s="1">
        <f>'Manual Adjustment'!X46</f>
        <v>22309285.75</v>
      </c>
      <c r="X2" s="1">
        <f>'Manual Adjustment'!Y46</f>
        <v>22309285.75</v>
      </c>
      <c r="Y2" s="1">
        <f>'Manual Adjustment'!Z46</f>
        <v>22309285.75</v>
      </c>
      <c r="Z2" s="1">
        <f>'Manual Adjustment'!AA46</f>
        <v>22309285.75</v>
      </c>
      <c r="AA2" s="1">
        <f>'Manual Adjustment'!AB46</f>
        <v>22309285.75</v>
      </c>
      <c r="AB2" s="1">
        <f>'Manual Adjustment'!AC46</f>
        <v>22309285.75</v>
      </c>
      <c r="AC2" s="1">
        <f>'Manual Adjustment'!AD46</f>
        <v>22309285.75</v>
      </c>
      <c r="AD2" s="1">
        <f>'Manual Adjustment'!AE46</f>
        <v>22309285.75</v>
      </c>
      <c r="AE2" s="1">
        <f>'Manual Adjustment'!AF46</f>
        <v>22309285.75</v>
      </c>
      <c r="AF2" s="1">
        <f>'Manual Adjustment'!AG46</f>
        <v>22309285.75</v>
      </c>
      <c r="AG2" s="1">
        <f>'Manual Adjustment'!AH46</f>
        <v>22309285.75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47.527600923467396</v>
      </c>
      <c r="C2" s="66">
        <f>SUMIFS('State Generation Costs Calcs'!C105:C155,'State Generation Costs Calcs'!$A$105:$A$155,About!$B$2)*About!$A$52</f>
        <v>45.15936726092054</v>
      </c>
      <c r="D2" s="66">
        <f>SUMIFS('State Generation Costs Calcs'!D105:D155,'State Generation Costs Calcs'!$A$105:$A$155,About!$B$2)*About!$A$52</f>
        <v>44.752072564720493</v>
      </c>
      <c r="E2" s="66">
        <f>SUMIFS('State Generation Costs Calcs'!E105:E155,'State Generation Costs Calcs'!$A$105:$A$155,About!$B$2)*About!$A$52</f>
        <v>44.10337818425235</v>
      </c>
      <c r="F2" s="66">
        <f>SUMIFS('State Generation Costs Calcs'!F105:F155,'State Generation Costs Calcs'!$A$105:$A$155,About!$B$2)*About!$A$52</f>
        <v>43.535027488236281</v>
      </c>
      <c r="G2" s="66">
        <f>SUMIFS('State Generation Costs Calcs'!G105:G155,'State Generation Costs Calcs'!$A$105:$A$155,About!$B$2)*About!$A$52</f>
        <v>43.609891519750214</v>
      </c>
      <c r="H2" s="66">
        <f>SUMIFS('State Generation Costs Calcs'!H105:H155,'State Generation Costs Calcs'!$A$105:$A$155,About!$B$2)*About!$A$52</f>
        <v>43.981178573159198</v>
      </c>
      <c r="I2" s="66">
        <f>SUMIFS('State Generation Costs Calcs'!I105:I155,'State Generation Costs Calcs'!$A$105:$A$155,About!$B$2)*About!$A$52</f>
        <v>44.306007781431333</v>
      </c>
      <c r="J2" s="66">
        <f>SUMIFS('State Generation Costs Calcs'!J105:J155,'State Generation Costs Calcs'!$A$105:$A$155,About!$B$2)*About!$A$52</f>
        <v>44.413094571878062</v>
      </c>
      <c r="K2" s="66">
        <f>SUMIFS('State Generation Costs Calcs'!K105:K155,'State Generation Costs Calcs'!$A$105:$A$155,About!$B$2)*About!$A$52</f>
        <v>43.810187228137472</v>
      </c>
      <c r="L2" s="66">
        <f>SUMIFS('State Generation Costs Calcs'!L105:L155,'State Generation Costs Calcs'!$A$105:$A$155,About!$B$2)*About!$A$52</f>
        <v>43.152630920844551</v>
      </c>
      <c r="M2" s="66">
        <f>SUMIFS('State Generation Costs Calcs'!M105:M155,'State Generation Costs Calcs'!$A$105:$A$155,About!$B$2)*About!$A$52</f>
        <v>42.661687717759463</v>
      </c>
      <c r="N2" s="66">
        <f>SUMIFS('State Generation Costs Calcs'!N105:N155,'State Generation Costs Calcs'!$A$105:$A$155,About!$B$2)*About!$A$52</f>
        <v>41.988398531916481</v>
      </c>
      <c r="O2" s="66">
        <f>SUMIFS('State Generation Costs Calcs'!O105:O155,'State Generation Costs Calcs'!$A$105:$A$155,About!$B$2)*About!$A$52</f>
        <v>41.353481401340126</v>
      </c>
      <c r="P2" s="66">
        <f>SUMIFS('State Generation Costs Calcs'!P105:P155,'State Generation Costs Calcs'!$A$105:$A$155,About!$B$2)*About!$A$52</f>
        <v>41.359077690861625</v>
      </c>
      <c r="Q2" s="66">
        <f>SUMIFS('State Generation Costs Calcs'!Q105:Q155,'State Generation Costs Calcs'!$A$105:$A$155,About!$B$2)*About!$A$52</f>
        <v>41.169297337572701</v>
      </c>
      <c r="R2" s="66">
        <f>SUMIFS('State Generation Costs Calcs'!R105:R155,'State Generation Costs Calcs'!$A$105:$A$155,About!$B$2)*About!$A$52</f>
        <v>40.533520258196937</v>
      </c>
      <c r="S2" s="66">
        <f>SUMIFS('State Generation Costs Calcs'!S105:S155,'State Generation Costs Calcs'!$A$105:$A$155,About!$B$2)*About!$A$52</f>
        <v>40.192766146224784</v>
      </c>
      <c r="T2" s="66">
        <f>SUMIFS('State Generation Costs Calcs'!T105:T155,'State Generation Costs Calcs'!$A$105:$A$155,About!$B$2)*About!$A$52</f>
        <v>39.862446182996926</v>
      </c>
      <c r="U2" s="66">
        <f>SUMIFS('State Generation Costs Calcs'!U105:U155,'State Generation Costs Calcs'!$A$105:$A$155,About!$B$2)*About!$A$52</f>
        <v>39.926971111300276</v>
      </c>
      <c r="V2" s="66">
        <f>SUMIFS('State Generation Costs Calcs'!V105:V155,'State Generation Costs Calcs'!$A$105:$A$155,About!$B$2)*About!$A$52</f>
        <v>39.634140274468955</v>
      </c>
      <c r="W2" s="66">
        <f>SUMIFS('State Generation Costs Calcs'!W105:W155,'State Generation Costs Calcs'!$A$105:$A$155,About!$B$2)*About!$A$52</f>
        <v>39.124849852575373</v>
      </c>
      <c r="X2" s="66">
        <f>SUMIFS('State Generation Costs Calcs'!X105:X155,'State Generation Costs Calcs'!$A$105:$A$155,About!$B$2)*About!$A$52</f>
        <v>38.881075969117369</v>
      </c>
      <c r="Y2" s="66">
        <f>SUMIFS('State Generation Costs Calcs'!Y105:Y155,'State Generation Costs Calcs'!$A$105:$A$155,About!$B$2)*About!$A$52</f>
        <v>38.632973803925111</v>
      </c>
      <c r="Z2" s="66">
        <f>SUMIFS('State Generation Costs Calcs'!Z105:Z155,'State Generation Costs Calcs'!$A$105:$A$155,About!$B$2)*About!$A$52</f>
        <v>38.364475467199455</v>
      </c>
      <c r="AA2" s="66">
        <f>SUMIFS('State Generation Costs Calcs'!AA105:AA155,'State Generation Costs Calcs'!$A$105:$A$155,About!$B$2)*About!$A$52</f>
        <v>38.328620231843772</v>
      </c>
      <c r="AB2" s="66">
        <f>SUMIFS('State Generation Costs Calcs'!AB105:AB155,'State Generation Costs Calcs'!$A$105:$A$155,About!$B$2)*About!$A$52</f>
        <v>38.161206987449162</v>
      </c>
      <c r="AC2" s="66">
        <f>SUMIFS('State Generation Costs Calcs'!AC105:AC155,'State Generation Costs Calcs'!$A$105:$A$155,About!$B$2)*About!$A$52</f>
        <v>37.976746584153702</v>
      </c>
      <c r="AD2" s="66">
        <f>SUMIFS('State Generation Costs Calcs'!AD105:AD155,'State Generation Costs Calcs'!$A$105:$A$155,About!$B$2)*About!$A$52</f>
        <v>38.099154506863066</v>
      </c>
      <c r="AE2" s="66">
        <f>SUMIFS('State Generation Costs Calcs'!AE105:AE155,'State Generation Costs Calcs'!$A$105:$A$155,About!$B$2)*About!$A$52</f>
        <v>38.028979715569406</v>
      </c>
      <c r="AF2" s="66">
        <f>SUMIFS('State Generation Costs Calcs'!AF105:AF155,'State Generation Costs Calcs'!$A$105:$A$155,About!$B$2)*About!$A$52</f>
        <v>37.911520088746038</v>
      </c>
      <c r="AG2" s="66">
        <f>SUMIFS('State Generation Costs Calcs'!AG105:AG155,'State Generation Costs Calcs'!$A$105:$A$155,About!$B$2)*About!$A$52</f>
        <v>37.950518422446514</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47.527600923467396</v>
      </c>
      <c r="C2" s="67">
        <f>SUMIFS('State Generation Costs Calcs'!C105:C155,'State Generation Costs Calcs'!$A$105:$A$155,About!$B$2)*About!$A$52</f>
        <v>45.15936726092054</v>
      </c>
      <c r="D2" s="67">
        <f>SUMIFS('State Generation Costs Calcs'!D105:D155,'State Generation Costs Calcs'!$A$105:$A$155,About!$B$2)*About!$A$52</f>
        <v>44.752072564720493</v>
      </c>
      <c r="E2" s="67">
        <f>SUMIFS('State Generation Costs Calcs'!E105:E155,'State Generation Costs Calcs'!$A$105:$A$155,About!$B$2)*About!$A$52</f>
        <v>44.10337818425235</v>
      </c>
      <c r="F2" s="67">
        <f>SUMIFS('State Generation Costs Calcs'!F105:F155,'State Generation Costs Calcs'!$A$105:$A$155,About!$B$2)*About!$A$52</f>
        <v>43.535027488236281</v>
      </c>
      <c r="G2" s="67">
        <f>SUMIFS('State Generation Costs Calcs'!G105:G155,'State Generation Costs Calcs'!$A$105:$A$155,About!$B$2)*About!$A$52</f>
        <v>43.609891519750214</v>
      </c>
      <c r="H2" s="67">
        <f>SUMIFS('State Generation Costs Calcs'!H105:H155,'State Generation Costs Calcs'!$A$105:$A$155,About!$B$2)*About!$A$52</f>
        <v>43.981178573159198</v>
      </c>
      <c r="I2" s="67">
        <f>SUMIFS('State Generation Costs Calcs'!I105:I155,'State Generation Costs Calcs'!$A$105:$A$155,About!$B$2)*About!$A$52</f>
        <v>44.306007781431333</v>
      </c>
      <c r="J2" s="67">
        <f>SUMIFS('State Generation Costs Calcs'!J105:J155,'State Generation Costs Calcs'!$A$105:$A$155,About!$B$2)*About!$A$52</f>
        <v>44.413094571878062</v>
      </c>
      <c r="K2" s="67">
        <f>SUMIFS('State Generation Costs Calcs'!K105:K155,'State Generation Costs Calcs'!$A$105:$A$155,About!$B$2)*About!$A$52</f>
        <v>43.810187228137472</v>
      </c>
      <c r="L2" s="67">
        <f>SUMIFS('State Generation Costs Calcs'!L105:L155,'State Generation Costs Calcs'!$A$105:$A$155,About!$B$2)*About!$A$52</f>
        <v>43.152630920844551</v>
      </c>
      <c r="M2" s="67">
        <f>SUMIFS('State Generation Costs Calcs'!M105:M155,'State Generation Costs Calcs'!$A$105:$A$155,About!$B$2)*About!$A$52</f>
        <v>42.661687717759463</v>
      </c>
      <c r="N2" s="67">
        <f>SUMIFS('State Generation Costs Calcs'!N105:N155,'State Generation Costs Calcs'!$A$105:$A$155,About!$B$2)*About!$A$52</f>
        <v>41.988398531916481</v>
      </c>
      <c r="O2" s="67">
        <f>SUMIFS('State Generation Costs Calcs'!O105:O155,'State Generation Costs Calcs'!$A$105:$A$155,About!$B$2)*About!$A$52</f>
        <v>41.353481401340126</v>
      </c>
      <c r="P2" s="67">
        <f>SUMIFS('State Generation Costs Calcs'!P105:P155,'State Generation Costs Calcs'!$A$105:$A$155,About!$B$2)*About!$A$52</f>
        <v>41.359077690861625</v>
      </c>
      <c r="Q2" s="67">
        <f>SUMIFS('State Generation Costs Calcs'!Q105:Q155,'State Generation Costs Calcs'!$A$105:$A$155,About!$B$2)*About!$A$52</f>
        <v>41.169297337572701</v>
      </c>
      <c r="R2" s="67">
        <f>SUMIFS('State Generation Costs Calcs'!R105:R155,'State Generation Costs Calcs'!$A$105:$A$155,About!$B$2)*About!$A$52</f>
        <v>40.533520258196937</v>
      </c>
      <c r="S2" s="67">
        <f>SUMIFS('State Generation Costs Calcs'!S105:S155,'State Generation Costs Calcs'!$A$105:$A$155,About!$B$2)*About!$A$52</f>
        <v>40.192766146224784</v>
      </c>
      <c r="T2" s="67">
        <f>SUMIFS('State Generation Costs Calcs'!T105:T155,'State Generation Costs Calcs'!$A$105:$A$155,About!$B$2)*About!$A$52</f>
        <v>39.862446182996926</v>
      </c>
      <c r="U2" s="67">
        <f>SUMIFS('State Generation Costs Calcs'!U105:U155,'State Generation Costs Calcs'!$A$105:$A$155,About!$B$2)*About!$A$52</f>
        <v>39.926971111300276</v>
      </c>
      <c r="V2" s="67">
        <f>SUMIFS('State Generation Costs Calcs'!V105:V155,'State Generation Costs Calcs'!$A$105:$A$155,About!$B$2)*About!$A$52</f>
        <v>39.634140274468955</v>
      </c>
      <c r="W2" s="67">
        <f>SUMIFS('State Generation Costs Calcs'!W105:W155,'State Generation Costs Calcs'!$A$105:$A$155,About!$B$2)*About!$A$52</f>
        <v>39.124849852575373</v>
      </c>
      <c r="X2" s="67">
        <f>SUMIFS('State Generation Costs Calcs'!X105:X155,'State Generation Costs Calcs'!$A$105:$A$155,About!$B$2)*About!$A$52</f>
        <v>38.881075969117369</v>
      </c>
      <c r="Y2" s="67">
        <f>SUMIFS('State Generation Costs Calcs'!Y105:Y155,'State Generation Costs Calcs'!$A$105:$A$155,About!$B$2)*About!$A$52</f>
        <v>38.632973803925111</v>
      </c>
      <c r="Z2" s="67">
        <f>SUMIFS('State Generation Costs Calcs'!Z105:Z155,'State Generation Costs Calcs'!$A$105:$A$155,About!$B$2)*About!$A$52</f>
        <v>38.364475467199455</v>
      </c>
      <c r="AA2" s="67">
        <f>SUMIFS('State Generation Costs Calcs'!AA105:AA155,'State Generation Costs Calcs'!$A$105:$A$155,About!$B$2)*About!$A$52</f>
        <v>38.328620231843772</v>
      </c>
      <c r="AB2" s="67">
        <f>SUMIFS('State Generation Costs Calcs'!AB105:AB155,'State Generation Costs Calcs'!$A$105:$A$155,About!$B$2)*About!$A$52</f>
        <v>38.161206987449162</v>
      </c>
      <c r="AC2" s="67">
        <f>SUMIFS('State Generation Costs Calcs'!AC105:AC155,'State Generation Costs Calcs'!$A$105:$A$155,About!$B$2)*About!$A$52</f>
        <v>37.976746584153702</v>
      </c>
      <c r="AD2" s="67">
        <f>SUMIFS('State Generation Costs Calcs'!AD105:AD155,'State Generation Costs Calcs'!$A$105:$A$155,About!$B$2)*About!$A$52</f>
        <v>38.099154506863066</v>
      </c>
      <c r="AE2" s="67">
        <f>SUMIFS('State Generation Costs Calcs'!AE105:AE155,'State Generation Costs Calcs'!$A$105:$A$155,About!$B$2)*About!$A$52</f>
        <v>38.028979715569406</v>
      </c>
      <c r="AF2" s="67">
        <f>SUMIFS('State Generation Costs Calcs'!AF105:AF155,'State Generation Costs Calcs'!$A$105:$A$155,About!$B$2)*About!$A$52</f>
        <v>37.911520088746038</v>
      </c>
      <c r="AG2" s="67">
        <f>SUMIFS('State Generation Costs Calcs'!AG105:AG155,'State Generation Costs Calcs'!$A$105:$A$155,About!$B$2)*About!$A$52</f>
        <v>37.950518422446514</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2022-11-01T00:11:48Z</dcterms:modified>
</cp:coreProperties>
</file>