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D/trans/AVLo/"/>
    </mc:Choice>
  </mc:AlternateContent>
  <xr:revisionPtr revIDLastSave="0" documentId="8_{F545E30F-48C8-D345-85F1-7F87595039A5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About" sheetId="1" r:id="rId1"/>
    <sheet name="BTS NTS Modal Profile Data" sheetId="3" r:id="rId2"/>
    <sheet name="AVLo-passengers" sheetId="2" r:id="rId3"/>
    <sheet name="AVLo-freight" sheetId="4" r:id="rId4"/>
  </sheets>
  <externalReferences>
    <externalReference r:id="rId5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" i="3" l="1"/>
  <c r="B52" i="3"/>
  <c r="B53" i="3"/>
  <c r="B51" i="3"/>
  <c r="B50" i="3"/>
  <c r="B55" i="3" s="1"/>
  <c r="B6" i="4" s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5" i="3" l="1"/>
  <c r="B60" i="3"/>
  <c r="B7" i="2" s="1"/>
  <c r="B7" i="3"/>
  <c r="B9" i="3" s="1"/>
  <c r="B4" i="4" s="1"/>
  <c r="S4" i="4" s="1"/>
  <c r="B35" i="3"/>
  <c r="B36" i="3"/>
  <c r="B34" i="3"/>
  <c r="B26" i="3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<sst xmlns="http://schemas.openxmlformats.org/spreadsheetml/2006/main" count="123" uniqueCount="117">
  <si>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</si>
  <si>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</si>
  <si>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</si>
  <si>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</si>
  <si>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</si>
  <si>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</si>
  <si>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</si>
  <si>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</si>
  <si>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</si>
  <si>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</si>
  <si>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</si>
  <si>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</si>
  <si>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</si>
  <si>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</si>
  <si>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</si>
  <si>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</si>
  <si>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</si>
  <si>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</si>
  <si>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</si>
  <si>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</si>
  <si>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</si>
  <si>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</si>
  <si>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</si>
  <si>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</si>
  <si>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</si>
  <si>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</si>
  <si>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</si>
  <si>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</si>
  <si>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</si>
  <si>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</si>
  <si>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</si>
  <si>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</si>
  <si>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</si>
  <si>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</si>
  <si>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</si>
  <si>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</si>
  <si>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</si>
  <si>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</si>
  <si>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</si>
  <si>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</si>
  <si>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</si>
  <si>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</si>
  <si>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</si>
  <si>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</si>
  <si>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</si>
  <si>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</si>
  <si>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</si>
  <si>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</si>
  <si>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</si>
  <si>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</si>
  <si>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</si>
  <si>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</si>
  <si>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</si>
  <si>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</si>
  <si>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</si>
  <si>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</si>
  <si>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</si>
  <si>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</si>
  <si>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</si>
  <si>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</si>
  <si>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</si>
  <si>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</si>
  <si>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</si>
  <si>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</si>
  <si>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</si>
  <si>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</si>
  <si>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</si>
  <si>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</si>
  <si>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</si>
  <si>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</si>
  <si>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</si>
  <si>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</si>
  <si>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</si>
  <si>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</si>
  <si>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</si>
  <si>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</si>
  <si>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</si>
  <si>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</si>
  <si>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</si>
  <si>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</si>
  <si>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</si>
  <si>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</si>
  <si>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</si>
  <si>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</si>
  <si>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</si>
  <si>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</si>
  <si>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</si>
  <si>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</si>
  <si>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</si>
  <si>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</si>
  <si>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</si>
  <si>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</si>
  <si>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</si>
  <si>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</si>
  <si>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</si>
  <si>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</si>
  <si>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</si>
  <si>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</si>
  <si>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</si>
  <si>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</si>
  <si>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</si>
  <si>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</si>
  <si>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</si>
  <si>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</si>
  <si>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</si>
  <si>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</si>
  <si>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</si>
  <si>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</si>
  <si>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</si>
  <si>
    <t>Because the passenger ship value in trans/BAADTbVT is reported is passenger hours, this variable uses a</t>
  </si>
  <si>
    <t>value of 1.</t>
  </si>
  <si>
    <t>Vehicle Loading (passengers)</t>
  </si>
  <si>
    <t>Vehicle Loading (tons)</t>
  </si>
  <si>
    <t>The units for rail in the BTS data set are unclear whether they report locomotive-miles or train-car-miles. Based on the</t>
  </si>
  <si>
    <t>scale, we assume the units are train-car-miles.</t>
  </si>
  <si>
    <t>Assumption - train cars per locomotive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</si>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</sst>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Fill="1"/>
    <xf numFmtId="14" fontId="0" fillId="0" borderId="0" xfId="0" applyNumberFormat="1"/>
  </cellXfs>
  <cellStyles count="154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Body: normal cell" xfId="27" xr:uid="{00000000-0005-0000-0000-000019000000}"/>
    <cellStyle name="Body: normal cell 2" xfId="28" xr:uid="{00000000-0005-0000-0000-00001A000000}"/>
    <cellStyle name="Calculation 2" xfId="29" xr:uid="{00000000-0005-0000-0000-00001B000000}"/>
    <cellStyle name="Check Cell 2" xfId="30" xr:uid="{00000000-0005-0000-0000-00001C000000}"/>
    <cellStyle name="Column heading" xfId="31" xr:uid="{00000000-0005-0000-0000-00001D000000}"/>
    <cellStyle name="Comma 2" xfId="32" xr:uid="{00000000-0005-0000-0000-00001E000000}"/>
    <cellStyle name="Comma 2 2" xfId="33" xr:uid="{00000000-0005-0000-0000-00001F000000}"/>
    <cellStyle name="Comma 3" xfId="34" xr:uid="{00000000-0005-0000-0000-000020000000}"/>
    <cellStyle name="Comma 4" xfId="35" xr:uid="{00000000-0005-0000-0000-000021000000}"/>
    <cellStyle name="Comma 5" xfId="36" xr:uid="{00000000-0005-0000-0000-000022000000}"/>
    <cellStyle name="Comma 6" xfId="37" xr:uid="{00000000-0005-0000-0000-000023000000}"/>
    <cellStyle name="Comma 7" xfId="38" xr:uid="{00000000-0005-0000-0000-000024000000}"/>
    <cellStyle name="Comma 8" xfId="39" xr:uid="{00000000-0005-0000-0000-000025000000}"/>
    <cellStyle name="Corner heading" xfId="40" xr:uid="{00000000-0005-0000-0000-000026000000}"/>
    <cellStyle name="Currency 2" xfId="41" xr:uid="{00000000-0005-0000-0000-000027000000}"/>
    <cellStyle name="Currency 3" xfId="42" xr:uid="{00000000-0005-0000-0000-000028000000}"/>
    <cellStyle name="Currency 3 2" xfId="43" xr:uid="{00000000-0005-0000-0000-000029000000}"/>
    <cellStyle name="Data" xfId="44" xr:uid="{00000000-0005-0000-0000-00002A000000}"/>
    <cellStyle name="Data 2" xfId="45" xr:uid="{00000000-0005-0000-0000-00002B000000}"/>
    <cellStyle name="Data no deci" xfId="46" xr:uid="{00000000-0005-0000-0000-00002C000000}"/>
    <cellStyle name="Data Superscript" xfId="47" xr:uid="{00000000-0005-0000-0000-00002D000000}"/>
    <cellStyle name="Data_1-1A-Regular" xfId="48" xr:uid="{00000000-0005-0000-0000-00002E000000}"/>
    <cellStyle name="Explanatory Text 2" xfId="49" xr:uid="{00000000-0005-0000-0000-00002F000000}"/>
    <cellStyle name="Font: Calibri, 9pt regular" xfId="50" xr:uid="{00000000-0005-0000-0000-000030000000}"/>
    <cellStyle name="Font: Calibri, 9pt regular 2" xfId="51" xr:uid="{00000000-0005-0000-0000-000031000000}"/>
    <cellStyle name="Footnotes: top row" xfId="52" xr:uid="{00000000-0005-0000-0000-000032000000}"/>
    <cellStyle name="Footnotes: top row 2" xfId="53" xr:uid="{00000000-0005-0000-0000-000033000000}"/>
    <cellStyle name="Good 2" xfId="54" xr:uid="{00000000-0005-0000-0000-000034000000}"/>
    <cellStyle name="Header: bottom row" xfId="55" xr:uid="{00000000-0005-0000-0000-000035000000}"/>
    <cellStyle name="Header: bottom row 2" xfId="56" xr:uid="{00000000-0005-0000-0000-000036000000}"/>
    <cellStyle name="Heading 1 2" xfId="57" xr:uid="{00000000-0005-0000-0000-000037000000}"/>
    <cellStyle name="Heading 2 2" xfId="58" xr:uid="{00000000-0005-0000-0000-000038000000}"/>
    <cellStyle name="Heading 3 2" xfId="59" xr:uid="{00000000-0005-0000-0000-000039000000}"/>
    <cellStyle name="Heading 4 2" xfId="60" xr:uid="{00000000-0005-0000-0000-00003A000000}"/>
    <cellStyle name="Hed Side" xfId="61" xr:uid="{00000000-0005-0000-0000-00003B000000}"/>
    <cellStyle name="Hed Side 2" xfId="62" xr:uid="{00000000-0005-0000-0000-00003C000000}"/>
    <cellStyle name="Hed Side bold" xfId="63" xr:uid="{00000000-0005-0000-0000-00003D000000}"/>
    <cellStyle name="Hed Side Indent" xfId="64" xr:uid="{00000000-0005-0000-0000-00003E000000}"/>
    <cellStyle name="Hed Side Regular" xfId="65" xr:uid="{00000000-0005-0000-0000-00003F000000}"/>
    <cellStyle name="Hed Side_1-1A-Regular" xfId="66" xr:uid="{00000000-0005-0000-0000-000040000000}"/>
    <cellStyle name="Hed Top" xfId="67" xr:uid="{00000000-0005-0000-0000-000041000000}"/>
    <cellStyle name="Hed Top - SECTION" xfId="68" xr:uid="{00000000-0005-0000-0000-000042000000}"/>
    <cellStyle name="Hed Top_3-new4" xfId="69" xr:uid="{00000000-0005-0000-0000-000043000000}"/>
    <cellStyle name="Hyperlink" xfId="1" builtinId="8"/>
    <cellStyle name="Hyperlink 2" xfId="70" xr:uid="{00000000-0005-0000-0000-000045000000}"/>
    <cellStyle name="Input 2" xfId="71" xr:uid="{00000000-0005-0000-0000-000046000000}"/>
    <cellStyle name="Linked Cell 2" xfId="72" xr:uid="{00000000-0005-0000-0000-000047000000}"/>
    <cellStyle name="Neutral 2" xfId="73" xr:uid="{00000000-0005-0000-0000-000048000000}"/>
    <cellStyle name="Normal" xfId="0" builtinId="0"/>
    <cellStyle name="Normal 10" xfId="74" xr:uid="{00000000-0005-0000-0000-00004A000000}"/>
    <cellStyle name="Normal 11" xfId="75" xr:uid="{00000000-0005-0000-0000-00004B000000}"/>
    <cellStyle name="Normal 2" xfId="76" xr:uid="{00000000-0005-0000-0000-00004C000000}"/>
    <cellStyle name="Normal 2 2" xfId="77" xr:uid="{00000000-0005-0000-0000-00004D000000}"/>
    <cellStyle name="Normal 2 3" xfId="78" xr:uid="{00000000-0005-0000-0000-00004E000000}"/>
    <cellStyle name="Normal 3" xfId="79" xr:uid="{00000000-0005-0000-0000-00004F000000}"/>
    <cellStyle name="Normal 3 2" xfId="80" xr:uid="{00000000-0005-0000-0000-000050000000}"/>
    <cellStyle name="Normal 3 2 2" xfId="81" xr:uid="{00000000-0005-0000-0000-000051000000}"/>
    <cellStyle name="Normal 3 2 2 2" xfId="82" xr:uid="{00000000-0005-0000-0000-000052000000}"/>
    <cellStyle name="Normal 3 2 3" xfId="83" xr:uid="{00000000-0005-0000-0000-000053000000}"/>
    <cellStyle name="Normal 3 3" xfId="84" xr:uid="{00000000-0005-0000-0000-000054000000}"/>
    <cellStyle name="Normal 3 3 2" xfId="85" xr:uid="{00000000-0005-0000-0000-000055000000}"/>
    <cellStyle name="Normal 3 3 2 2" xfId="86" xr:uid="{00000000-0005-0000-0000-000056000000}"/>
    <cellStyle name="Normal 3 3 3" xfId="87" xr:uid="{00000000-0005-0000-0000-000057000000}"/>
    <cellStyle name="Normal 3 4" xfId="88" xr:uid="{00000000-0005-0000-0000-000058000000}"/>
    <cellStyle name="Normal 3 4 2" xfId="89" xr:uid="{00000000-0005-0000-0000-000059000000}"/>
    <cellStyle name="Normal 3 5" xfId="90" xr:uid="{00000000-0005-0000-0000-00005A000000}"/>
    <cellStyle name="Normal 3 6" xfId="91" xr:uid="{00000000-0005-0000-0000-00005B000000}"/>
    <cellStyle name="Normal 3 7" xfId="92" xr:uid="{00000000-0005-0000-0000-00005C000000}"/>
    <cellStyle name="Normal 4" xfId="93" xr:uid="{00000000-0005-0000-0000-00005D000000}"/>
    <cellStyle name="Normal 4 2" xfId="94" xr:uid="{00000000-0005-0000-0000-00005E000000}"/>
    <cellStyle name="Normal 4 2 2" xfId="95" xr:uid="{00000000-0005-0000-0000-00005F000000}"/>
    <cellStyle name="Normal 4 2 2 2" xfId="96" xr:uid="{00000000-0005-0000-0000-000060000000}"/>
    <cellStyle name="Normal 4 2 3" xfId="97" xr:uid="{00000000-0005-0000-0000-000061000000}"/>
    <cellStyle name="Normal 4 3" xfId="98" xr:uid="{00000000-0005-0000-0000-000062000000}"/>
    <cellStyle name="Normal 4 3 2" xfId="99" xr:uid="{00000000-0005-0000-0000-000063000000}"/>
    <cellStyle name="Normal 4 3 2 2" xfId="100" xr:uid="{00000000-0005-0000-0000-000064000000}"/>
    <cellStyle name="Normal 4 3 3" xfId="101" xr:uid="{00000000-0005-0000-0000-000065000000}"/>
    <cellStyle name="Normal 4 4" xfId="102" xr:uid="{00000000-0005-0000-0000-000066000000}"/>
    <cellStyle name="Normal 4 4 2" xfId="103" xr:uid="{00000000-0005-0000-0000-000067000000}"/>
    <cellStyle name="Normal 4 5" xfId="104" xr:uid="{00000000-0005-0000-0000-000068000000}"/>
    <cellStyle name="Normal 4 6" xfId="105" xr:uid="{00000000-0005-0000-0000-000069000000}"/>
    <cellStyle name="Normal 4 7" xfId="106" xr:uid="{00000000-0005-0000-0000-00006A000000}"/>
    <cellStyle name="Normal 5" xfId="107" xr:uid="{00000000-0005-0000-0000-00006B000000}"/>
    <cellStyle name="Normal 5 2" xfId="108" xr:uid="{00000000-0005-0000-0000-00006C000000}"/>
    <cellStyle name="Normal 5 3" xfId="109" xr:uid="{00000000-0005-0000-0000-00006D000000}"/>
    <cellStyle name="Normal 6" xfId="110" xr:uid="{00000000-0005-0000-0000-00006E000000}"/>
    <cellStyle name="Normal 6 2" xfId="111" xr:uid="{00000000-0005-0000-0000-00006F000000}"/>
    <cellStyle name="Normal 7" xfId="112" xr:uid="{00000000-0005-0000-0000-000070000000}"/>
    <cellStyle name="Normal 7 2" xfId="113" xr:uid="{00000000-0005-0000-0000-000071000000}"/>
    <cellStyle name="Normal 8" xfId="114" xr:uid="{00000000-0005-0000-0000-000072000000}"/>
    <cellStyle name="Normal 9" xfId="115" xr:uid="{00000000-0005-0000-0000-000073000000}"/>
    <cellStyle name="Note 2" xfId="116" xr:uid="{00000000-0005-0000-0000-000074000000}"/>
    <cellStyle name="Note 2 2" xfId="117" xr:uid="{00000000-0005-0000-0000-000075000000}"/>
    <cellStyle name="Output 2" xfId="118" xr:uid="{00000000-0005-0000-0000-000076000000}"/>
    <cellStyle name="Parent row" xfId="119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139" xr:uid="{00000000-0005-0000-0000-00008B000000}"/>
    <cellStyle name="Table title 2" xfId="140" xr:uid="{00000000-0005-0000-0000-00008C000000}"/>
    <cellStyle name="Title 2" xfId="141" xr:uid="{00000000-0005-0000-0000-00008D000000}"/>
    <cellStyle name="Title Text" xfId="142" xr:uid="{00000000-0005-0000-0000-00008E000000}"/>
    <cellStyle name="Title Text 1" xfId="143" xr:uid="{00000000-0005-0000-0000-00008F000000}"/>
    <cellStyle name="Title Text 2" xfId="144" xr:uid="{00000000-0005-0000-0000-000090000000}"/>
    <cellStyle name="Title-1" xfId="145" xr:uid="{00000000-0005-0000-0000-000091000000}"/>
    <cellStyle name="Title-2" xfId="146" xr:uid="{00000000-0005-0000-0000-000092000000}"/>
    <cellStyle name="Title-3" xfId="147" xr:uid="{00000000-0005-0000-0000-000093000000}"/>
    <cellStyle name="Total 2" xfId="148" xr:uid="{00000000-0005-0000-0000-000094000000}"/>
    <cellStyle name="Warning Text 2" xfId="149" xr:uid="{00000000-0005-0000-0000-000095000000}"/>
    <cellStyle name="Wrap" xfId="150" xr:uid="{00000000-0005-0000-0000-000096000000}"/>
    <cellStyle name="Wrap Bold" xfId="151" xr:uid="{00000000-0005-0000-0000-000097000000}"/>
    <cellStyle name="Wrap Title" xfId="152" xr:uid="{00000000-0005-0000-0000-000098000000}"/>
    <cellStyle name="Wrap_NTS99-~11" xfId="153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49" sqref="E49"/>
    </sheetView>
  </sheetViews>
  <sheetFormatPr baseColWidth="10" defaultColWidth="8.83203125" defaultRowHeight="15"/>
  <cols>
    <col min="1" max="1" width="11.6640625" customWidth="1"/>
    <col min="2" max="2" width="85.1640625" customWidth="1"/>
  </cols>
  <sheetData>
    <row r="1" spans="1:3">
      <c r="A1" s="1" t="s">
        <v>0</v>
      </c>
      <c r="B1" t="s">
        <v>116</v>
      </c>
      <c r="C1" s="21">
        <v>44631</v>
      </c>
    </row>
    <row r="3" spans="1:3">
      <c r="A3" s="1" t="s">
        <v>6</v>
      </c>
      <c r="B3" s="4" t="s">
        <v>1</v>
      </c>
    </row>
    <row r="4" spans="1:3">
      <c r="B4" t="s">
        <v>2</v>
      </c>
    </row>
    <row r="5" spans="1:3">
      <c r="B5" s="2">
        <v>2009</v>
      </c>
    </row>
    <row r="6" spans="1:3">
      <c r="B6" t="s">
        <v>3</v>
      </c>
    </row>
    <row r="7" spans="1:3">
      <c r="B7" s="3" t="s">
        <v>4</v>
      </c>
    </row>
    <row r="8" spans="1:3">
      <c r="B8" t="s">
        <v>5</v>
      </c>
    </row>
    <row r="10" spans="1:3">
      <c r="B10" s="4" t="s">
        <v>7</v>
      </c>
    </row>
    <row r="11" spans="1:3">
      <c r="B11" t="s">
        <v>8</v>
      </c>
    </row>
    <row r="12" spans="1:3">
      <c r="B12" s="2">
        <v>2008</v>
      </c>
    </row>
    <row r="13" spans="1:3">
      <c r="B13" t="s">
        <v>9</v>
      </c>
    </row>
    <row r="14" spans="1:3">
      <c r="B14" s="3" t="s">
        <v>10</v>
      </c>
    </row>
    <row r="15" spans="1:3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18" t="s">
        <v>81</v>
      </c>
    </row>
    <row r="31" spans="2:2">
      <c r="B31" t="s">
        <v>82</v>
      </c>
    </row>
    <row r="32" spans="2:2">
      <c r="B32" s="2">
        <v>2013</v>
      </c>
    </row>
    <row r="33" spans="1:2">
      <c r="B33" t="s">
        <v>83</v>
      </c>
    </row>
    <row r="34" spans="1:2">
      <c r="B34" t="s">
        <v>84</v>
      </c>
    </row>
    <row r="35" spans="1:2">
      <c r="B35" t="s">
        <v>85</v>
      </c>
    </row>
    <row r="37" spans="1:2">
      <c r="A37" s="1" t="s">
        <v>18</v>
      </c>
    </row>
    <row r="38" spans="1:2">
      <c r="A38" t="s">
        <v>86</v>
      </c>
    </row>
    <row r="39" spans="1:2">
      <c r="A39" t="s">
        <v>87</v>
      </c>
    </row>
    <row r="41" spans="1:2">
      <c r="A41" t="s">
        <v>88</v>
      </c>
    </row>
    <row r="42" spans="1:2">
      <c r="A42" t="s">
        <v>109</v>
      </c>
    </row>
    <row r="43" spans="1:2">
      <c r="A43" t="s">
        <v>110</v>
      </c>
    </row>
    <row r="45" spans="1:2">
      <c r="A45" t="s">
        <v>105</v>
      </c>
    </row>
    <row r="46" spans="1:2">
      <c r="A46" t="s">
        <v>106</v>
      </c>
    </row>
    <row r="47" spans="1:2">
      <c r="A47" t="s">
        <v>107</v>
      </c>
    </row>
    <row r="48" spans="1:2">
      <c r="A48" t="s">
        <v>108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5" spans="1:1">
      <c r="A55" t="s">
        <v>113</v>
      </c>
    </row>
    <row r="56" spans="1:1">
      <c r="A56" t="s">
        <v>114</v>
      </c>
    </row>
    <row r="58" spans="1:1">
      <c r="A58" t="s">
        <v>79</v>
      </c>
    </row>
    <row r="59" spans="1:1">
      <c r="A59" t="s">
        <v>80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40" workbookViewId="0">
      <selection activeCell="B38" sqref="B38"/>
    </sheetView>
  </sheetViews>
  <sheetFormatPr baseColWidth="10" defaultColWidth="8.83203125" defaultRowHeight="15"/>
  <cols>
    <col min="1" max="1" width="73.6640625" customWidth="1"/>
    <col min="2" max="2" width="12" customWidth="1"/>
    <col min="3" max="3" width="102.332031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 s="11" customFormat="1">
      <c r="A22" s="20" t="s">
        <v>115</v>
      </c>
      <c r="B22" s="20">
        <v>10</v>
      </c>
    </row>
    <row r="23" spans="1:3">
      <c r="A23" s="12" t="s">
        <v>45</v>
      </c>
      <c r="B23" s="12">
        <v>2009</v>
      </c>
    </row>
    <row r="24" spans="1:3">
      <c r="A24" t="s">
        <v>32</v>
      </c>
      <c r="B24">
        <v>38</v>
      </c>
    </row>
    <row r="25" spans="1:3">
      <c r="A25" t="s">
        <v>33</v>
      </c>
      <c r="B25">
        <v>5914</v>
      </c>
    </row>
    <row r="26" spans="1:3">
      <c r="A26" t="s">
        <v>34</v>
      </c>
      <c r="B26" s="6">
        <f>B25/B24</f>
        <v>155.63157894736841</v>
      </c>
    </row>
    <row r="27" spans="1:3">
      <c r="A27" s="12" t="s">
        <v>46</v>
      </c>
      <c r="B27" s="12">
        <v>2009</v>
      </c>
    </row>
    <row r="28" spans="1:3">
      <c r="A28" t="s">
        <v>36</v>
      </c>
      <c r="B28" s="6">
        <v>16805</v>
      </c>
    </row>
    <row r="29" spans="1:3">
      <c r="A29" t="s">
        <v>37</v>
      </c>
      <c r="B29" s="6">
        <v>2196</v>
      </c>
    </row>
    <row r="30" spans="1:3">
      <c r="A30" t="s">
        <v>38</v>
      </c>
      <c r="B30" s="6">
        <v>11129</v>
      </c>
    </row>
    <row r="31" spans="1:3">
      <c r="A31" t="s">
        <v>39</v>
      </c>
      <c r="B31" s="6">
        <v>685</v>
      </c>
    </row>
    <row r="32" spans="1:3">
      <c r="A32" t="s">
        <v>40</v>
      </c>
      <c r="B32" s="6">
        <v>90</v>
      </c>
    </row>
    <row r="33" spans="1:3">
      <c r="A33" t="s">
        <v>41</v>
      </c>
      <c r="B33" s="6">
        <v>337</v>
      </c>
    </row>
    <row r="34" spans="1:3">
      <c r="A34" t="s">
        <v>42</v>
      </c>
      <c r="B34" s="6">
        <f>B28/B31</f>
        <v>24.532846715328468</v>
      </c>
    </row>
    <row r="35" spans="1:3">
      <c r="A35" t="s">
        <v>43</v>
      </c>
      <c r="B35" s="6">
        <f t="shared" ref="B35:B36" si="0">B29/B32</f>
        <v>24.4</v>
      </c>
    </row>
    <row r="36" spans="1:3">
      <c r="A36" t="s">
        <v>44</v>
      </c>
      <c r="B36" s="6">
        <f t="shared" si="0"/>
        <v>33.023738872403563</v>
      </c>
    </row>
    <row r="37" spans="1:3" ht="16">
      <c r="A37" s="10" t="s">
        <v>47</v>
      </c>
      <c r="B37" s="6">
        <f>(B26*B25+B34*B28+B35*B29+B36*B30)/SUM(B25,B28:B30)*B22</f>
        <v>486.56731685074101</v>
      </c>
    </row>
    <row r="39" spans="1:3">
      <c r="A39" s="4" t="s">
        <v>35</v>
      </c>
      <c r="B39" s="4">
        <v>2005</v>
      </c>
    </row>
    <row r="40" spans="1:3">
      <c r="A40" t="s">
        <v>89</v>
      </c>
      <c r="B40" s="15">
        <v>2967</v>
      </c>
    </row>
    <row r="41" spans="1:3">
      <c r="A41" t="s">
        <v>90</v>
      </c>
      <c r="B41" s="15">
        <v>100</v>
      </c>
    </row>
    <row r="42" spans="1:3">
      <c r="A42" t="s">
        <v>95</v>
      </c>
      <c r="B42" s="15">
        <v>27876</v>
      </c>
      <c r="C42" t="s">
        <v>102</v>
      </c>
    </row>
    <row r="43" spans="1:3">
      <c r="A43" t="s">
        <v>96</v>
      </c>
      <c r="B43" s="15">
        <v>4151</v>
      </c>
      <c r="C43" t="s">
        <v>103</v>
      </c>
    </row>
    <row r="44" spans="1:3">
      <c r="B44" s="15"/>
      <c r="C44" t="s">
        <v>104</v>
      </c>
    </row>
    <row r="45" spans="1:3">
      <c r="A45" t="s">
        <v>91</v>
      </c>
      <c r="B45" s="15">
        <v>6614973</v>
      </c>
    </row>
    <row r="46" spans="1:3">
      <c r="A46" t="s">
        <v>92</v>
      </c>
      <c r="B46" s="15">
        <v>5727512</v>
      </c>
    </row>
    <row r="47" spans="1:3">
      <c r="A47" t="s">
        <v>97</v>
      </c>
      <c r="B47" s="15">
        <v>44777151</v>
      </c>
    </row>
    <row r="48" spans="1:3">
      <c r="A48" t="s">
        <v>98</v>
      </c>
      <c r="B48" s="15">
        <v>12172542</v>
      </c>
    </row>
    <row r="49" spans="1:2">
      <c r="B49" s="15"/>
    </row>
    <row r="50" spans="1:2">
      <c r="A50" t="s">
        <v>93</v>
      </c>
      <c r="B50" s="15">
        <f>B45/B40</f>
        <v>2229.5156723963601</v>
      </c>
    </row>
    <row r="51" spans="1:2">
      <c r="A51" t="s">
        <v>94</v>
      </c>
      <c r="B51" s="15">
        <f>B46/B41</f>
        <v>57275.12</v>
      </c>
    </row>
    <row r="52" spans="1:2">
      <c r="A52" t="s">
        <v>99</v>
      </c>
      <c r="B52" s="15">
        <f t="shared" ref="B52:B53" si="1">B47/B42</f>
        <v>1606.2975678002583</v>
      </c>
    </row>
    <row r="53" spans="1:2">
      <c r="A53" t="s">
        <v>100</v>
      </c>
      <c r="B53" s="15">
        <f t="shared" si="1"/>
        <v>2932.4360395085523</v>
      </c>
    </row>
    <row r="54" spans="1:2">
      <c r="B54" s="15"/>
    </row>
    <row r="55" spans="1:2">
      <c r="A55" t="s">
        <v>101</v>
      </c>
      <c r="B55" s="15">
        <f>SUMPRODUCT(B40:B43,B50:B53)/SUM(B40:B43)</f>
        <v>1974.4736422180429</v>
      </c>
    </row>
    <row r="56" spans="1:2">
      <c r="B56" s="6"/>
    </row>
    <row r="57" spans="1:2">
      <c r="A57" s="4" t="s">
        <v>54</v>
      </c>
      <c r="B57" s="13">
        <v>2007</v>
      </c>
    </row>
    <row r="58" spans="1:2">
      <c r="A58" t="s">
        <v>55</v>
      </c>
      <c r="B58">
        <v>13611</v>
      </c>
    </row>
    <row r="59" spans="1:2">
      <c r="A59" s="11" t="s">
        <v>56</v>
      </c>
      <c r="B59" s="11">
        <v>17287</v>
      </c>
    </row>
    <row r="60" spans="1:2" ht="16">
      <c r="A60" s="10" t="s">
        <v>57</v>
      </c>
      <c r="B60" s="7">
        <f>B59/B58</f>
        <v>1.2700756740871355</v>
      </c>
    </row>
    <row r="61" spans="1:2">
      <c r="A61" s="10"/>
    </row>
    <row r="62" spans="1:2">
      <c r="A62" s="4" t="s">
        <v>58</v>
      </c>
      <c r="B62" s="4">
        <v>2007</v>
      </c>
    </row>
    <row r="63" spans="1:2">
      <c r="A63" t="s">
        <v>59</v>
      </c>
      <c r="B63" s="11">
        <v>1670994</v>
      </c>
    </row>
    <row r="64" spans="1:2">
      <c r="A64" t="s">
        <v>60</v>
      </c>
      <c r="B64" s="6">
        <v>2640170</v>
      </c>
    </row>
    <row r="65" spans="1:3">
      <c r="A65" t="s">
        <v>61</v>
      </c>
      <c r="B65" s="7">
        <f>B64/B63</f>
        <v>1.579999688807979</v>
      </c>
      <c r="C65" s="11" t="s">
        <v>62</v>
      </c>
    </row>
    <row r="66" spans="1:3">
      <c r="B66" s="6"/>
    </row>
    <row r="67" spans="1:3">
      <c r="B67" s="6"/>
    </row>
    <row r="69" spans="1:3">
      <c r="B69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K7"/>
  <sheetViews>
    <sheetView workbookViewId="0"/>
  </sheetViews>
  <sheetFormatPr baseColWidth="10" defaultColWidth="8.83203125" defaultRowHeight="15"/>
  <cols>
    <col min="1" max="1" width="13.1640625" customWidth="1"/>
    <col min="2" max="2" width="8.6640625" customWidth="1"/>
  </cols>
  <sheetData>
    <row r="1" spans="1:37" ht="48">
      <c r="A1" s="19" t="s">
        <v>111</v>
      </c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Data'!B37</f>
        <v>486.56731685074101</v>
      </c>
      <c r="C5" s="7">
        <f t="shared" si="1"/>
        <v>486.56731685074101</v>
      </c>
      <c r="D5" s="7">
        <f t="shared" si="0"/>
        <v>486.56731685074101</v>
      </c>
      <c r="E5" s="7">
        <f t="shared" si="0"/>
        <v>486.56731685074101</v>
      </c>
      <c r="F5" s="7">
        <f t="shared" si="0"/>
        <v>486.56731685074101</v>
      </c>
      <c r="G5" s="7">
        <f t="shared" si="0"/>
        <v>486.56731685074101</v>
      </c>
      <c r="H5" s="7">
        <f t="shared" si="0"/>
        <v>486.56731685074101</v>
      </c>
      <c r="I5" s="7">
        <f t="shared" si="0"/>
        <v>486.56731685074101</v>
      </c>
      <c r="J5" s="7">
        <f t="shared" si="0"/>
        <v>486.56731685074101</v>
      </c>
      <c r="K5" s="7">
        <f t="shared" si="0"/>
        <v>486.56731685074101</v>
      </c>
      <c r="L5" s="7">
        <f t="shared" si="0"/>
        <v>486.56731685074101</v>
      </c>
      <c r="M5" s="7">
        <f t="shared" si="0"/>
        <v>486.56731685074101</v>
      </c>
      <c r="N5" s="7">
        <f t="shared" si="0"/>
        <v>486.56731685074101</v>
      </c>
      <c r="O5" s="7">
        <f t="shared" si="0"/>
        <v>486.56731685074101</v>
      </c>
      <c r="P5" s="7">
        <f t="shared" si="0"/>
        <v>486.56731685074101</v>
      </c>
      <c r="Q5" s="7">
        <f t="shared" si="0"/>
        <v>486.56731685074101</v>
      </c>
      <c r="R5" s="7">
        <f t="shared" si="0"/>
        <v>486.56731685074101</v>
      </c>
      <c r="S5" s="7">
        <f t="shared" si="0"/>
        <v>486.56731685074101</v>
      </c>
      <c r="T5" s="7">
        <f t="shared" si="0"/>
        <v>486.56731685074101</v>
      </c>
      <c r="U5" s="7">
        <f t="shared" si="0"/>
        <v>486.56731685074101</v>
      </c>
      <c r="V5" s="7">
        <f t="shared" si="0"/>
        <v>486.56731685074101</v>
      </c>
      <c r="W5" s="7">
        <f t="shared" si="0"/>
        <v>486.56731685074101</v>
      </c>
      <c r="X5" s="7">
        <f t="shared" si="0"/>
        <v>486.56731685074101</v>
      </c>
      <c r="Y5" s="7">
        <f t="shared" si="0"/>
        <v>486.56731685074101</v>
      </c>
      <c r="Z5" s="7">
        <f t="shared" si="0"/>
        <v>486.56731685074101</v>
      </c>
      <c r="AA5" s="7">
        <f t="shared" si="0"/>
        <v>486.56731685074101</v>
      </c>
      <c r="AB5" s="7">
        <f t="shared" si="0"/>
        <v>486.56731685074101</v>
      </c>
      <c r="AC5" s="7">
        <f t="shared" si="0"/>
        <v>486.56731685074101</v>
      </c>
      <c r="AD5" s="7">
        <f t="shared" si="0"/>
        <v>486.56731685074101</v>
      </c>
      <c r="AE5" s="7">
        <f t="shared" si="0"/>
        <v>486.56731685074101</v>
      </c>
      <c r="AF5" s="7">
        <f t="shared" si="0"/>
        <v>486.56731685074101</v>
      </c>
      <c r="AG5" s="7">
        <f t="shared" si="0"/>
        <v>486.56731685074101</v>
      </c>
      <c r="AH5" s="7">
        <f t="shared" si="0"/>
        <v>486.56731685074101</v>
      </c>
      <c r="AI5" s="7">
        <f t="shared" si="0"/>
        <v>486.56731685074101</v>
      </c>
      <c r="AJ5" s="7">
        <f t="shared" si="0"/>
        <v>486.56731685074101</v>
      </c>
      <c r="AK5" s="7">
        <f t="shared" si="0"/>
        <v>486.56731685074101</v>
      </c>
    </row>
    <row r="6" spans="1:37">
      <c r="A6" s="16" t="s">
        <v>16</v>
      </c>
      <c r="B6" s="7">
        <v>1</v>
      </c>
      <c r="C6" s="7">
        <f t="shared" si="1"/>
        <v>1</v>
      </c>
      <c r="D6" s="7">
        <f t="shared" si="0"/>
        <v>1</v>
      </c>
      <c r="E6" s="7">
        <f t="shared" si="0"/>
        <v>1</v>
      </c>
      <c r="F6" s="7">
        <f t="shared" si="0"/>
        <v>1</v>
      </c>
      <c r="G6" s="7">
        <f t="shared" si="0"/>
        <v>1</v>
      </c>
      <c r="H6" s="7">
        <f t="shared" si="0"/>
        <v>1</v>
      </c>
      <c r="I6" s="7">
        <f t="shared" si="0"/>
        <v>1</v>
      </c>
      <c r="J6" s="7">
        <f t="shared" si="0"/>
        <v>1</v>
      </c>
      <c r="K6" s="7">
        <f t="shared" si="0"/>
        <v>1</v>
      </c>
      <c r="L6" s="7">
        <f t="shared" si="0"/>
        <v>1</v>
      </c>
      <c r="M6" s="7">
        <f t="shared" si="0"/>
        <v>1</v>
      </c>
      <c r="N6" s="7">
        <f t="shared" si="0"/>
        <v>1</v>
      </c>
      <c r="O6" s="7">
        <f t="shared" si="0"/>
        <v>1</v>
      </c>
      <c r="P6" s="7">
        <f t="shared" si="0"/>
        <v>1</v>
      </c>
      <c r="Q6" s="7">
        <f t="shared" si="0"/>
        <v>1</v>
      </c>
      <c r="R6" s="7">
        <f t="shared" si="0"/>
        <v>1</v>
      </c>
      <c r="S6" s="7">
        <f t="shared" si="0"/>
        <v>1</v>
      </c>
      <c r="T6" s="7">
        <f t="shared" si="0"/>
        <v>1</v>
      </c>
      <c r="U6" s="7">
        <f t="shared" si="0"/>
        <v>1</v>
      </c>
      <c r="V6" s="7">
        <f t="shared" si="0"/>
        <v>1</v>
      </c>
      <c r="W6" s="7">
        <f t="shared" si="0"/>
        <v>1</v>
      </c>
      <c r="X6" s="7">
        <f t="shared" si="0"/>
        <v>1</v>
      </c>
      <c r="Y6" s="7">
        <f t="shared" si="0"/>
        <v>1</v>
      </c>
      <c r="Z6" s="7">
        <f t="shared" si="0"/>
        <v>1</v>
      </c>
      <c r="AA6" s="7">
        <f t="shared" si="0"/>
        <v>1</v>
      </c>
      <c r="AB6" s="7">
        <f t="shared" si="0"/>
        <v>1</v>
      </c>
      <c r="AC6" s="7">
        <f t="shared" si="0"/>
        <v>1</v>
      </c>
      <c r="AD6" s="7">
        <f t="shared" si="0"/>
        <v>1</v>
      </c>
      <c r="AE6" s="7">
        <f t="shared" si="0"/>
        <v>1</v>
      </c>
      <c r="AF6" s="7">
        <f t="shared" si="0"/>
        <v>1</v>
      </c>
      <c r="AG6" s="7">
        <f t="shared" si="0"/>
        <v>1</v>
      </c>
      <c r="AH6" s="7">
        <f t="shared" si="0"/>
        <v>1</v>
      </c>
      <c r="AI6" s="7">
        <f t="shared" si="0"/>
        <v>1</v>
      </c>
      <c r="AJ6" s="7">
        <f t="shared" si="0"/>
        <v>1</v>
      </c>
      <c r="AK6" s="7">
        <f t="shared" si="0"/>
        <v>1</v>
      </c>
    </row>
    <row r="7" spans="1:37">
      <c r="A7" s="1" t="s">
        <v>17</v>
      </c>
      <c r="B7" s="7">
        <f>'BTS NTS Modal Profile Data'!B60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workbookViewId="0"/>
  </sheetViews>
  <sheetFormatPr baseColWidth="10" defaultColWidth="8.83203125" defaultRowHeight="15"/>
  <cols>
    <col min="1" max="1" width="11.83203125" customWidth="1"/>
  </cols>
  <sheetData>
    <row r="1" spans="1:36" s="1" customFormat="1" ht="32">
      <c r="A1" s="19" t="s">
        <v>112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Data'!B55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BTS NTS Modal Profile Data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2015-06-16T22:55:39Z</dcterms:created>
  <dcterms:modified xsi:type="dcterms:W3CDTF">2022-03-11T19:49:57Z</dcterms:modified>
</cp:coreProperties>
</file>