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D\elec\EIaE\"/>
    </mc:Choice>
  </mc:AlternateContent>
  <xr:revisionPtr revIDLastSave="0" documentId="8_{E29E1B46-3E7E-4B3C-B165-FE4E15B177A4}"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D66" i="23"/>
  <c r="B62" i="23"/>
  <c r="B64" i="23"/>
  <c r="C64" i="23"/>
  <c r="H73" i="23"/>
  <c r="AM10" i="26"/>
  <c r="AL14" i="26"/>
  <c r="AL15" i="26"/>
  <c r="AM11" i="26"/>
  <c r="AF93" i="23"/>
  <c r="AG87" i="23"/>
  <c r="AG93" i="23" s="1"/>
  <c r="AF101" i="23"/>
  <c r="AG88" i="23"/>
  <c r="AG101" i="23" s="1"/>
  <c r="AF96" i="23"/>
  <c r="AG82" i="23"/>
  <c r="AG96" i="23" s="1"/>
  <c r="AF100" i="23"/>
  <c r="AF99" i="23"/>
  <c r="AG83" i="23"/>
  <c r="AF92" i="23"/>
  <c r="AG86" i="23"/>
  <c r="AG92" i="23" s="1"/>
  <c r="B61" i="23" l="1"/>
  <c r="H62" i="23"/>
  <c r="I62" i="23"/>
  <c r="M68" i="23"/>
  <c r="D62" i="23"/>
  <c r="G61" i="23"/>
  <c r="H60" i="23"/>
  <c r="C66" i="23"/>
  <c r="L70" i="23"/>
  <c r="B73" i="23"/>
  <c r="G70" i="23"/>
  <c r="L60" i="23"/>
  <c r="M7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<sst xmlns="http://schemas.openxmlformats.org/spreadsheetml/2006/main" count="15214" uniqueCount="1081">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</sst>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506</v>
      </c>
      <c r="C1" s="86">
        <v>45383</v>
      </c>
      <c r="D1" s="87"/>
      <c r="E1" s="87"/>
      <c r="F1" s="87"/>
      <c r="G1" s="87"/>
      <c r="H1" s="87"/>
      <c r="I1" s="87"/>
      <c r="J1" s="87"/>
      <c r="K1" s="85" t="s">
        <v>533</v>
      </c>
      <c r="L1" s="85" t="s">
        <v>535</v>
      </c>
      <c r="M1" s="163" t="s">
        <v>1053</v>
      </c>
    </row>
    <row r="2" spans="1:13">
      <c r="A2" s="1" t="s">
        <v>1</v>
      </c>
      <c r="B2" s="87" t="str">
        <f>LOOKUP(B1,K1:L50,L1:L50)</f>
        <v>ND</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ND</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ND</v>
      </c>
      <c r="C7" s="91">
        <f t="shared" ref="C7:AE7" si="3">SUMIFS(C$20:C$119,$B$20:$B$119,$B$7,$A$20:$A$119,$A$7)</f>
        <v>19156014</v>
      </c>
      <c r="D7" s="91">
        <f t="shared" si="3"/>
        <v>19716068</v>
      </c>
      <c r="E7" s="91">
        <f t="shared" si="3"/>
        <v>21420031</v>
      </c>
      <c r="F7" s="91">
        <f t="shared" si="3"/>
        <v>21357376</v>
      </c>
      <c r="G7" s="91">
        <f t="shared" si="3"/>
        <v>21512860</v>
      </c>
      <c r="H7" s="91">
        <f t="shared" si="3"/>
        <v>20862305</v>
      </c>
      <c r="I7" s="91">
        <f t="shared" si="3"/>
        <v>22436977</v>
      </c>
      <c r="J7" s="91">
        <f t="shared" si="3"/>
        <v>20688015</v>
      </c>
      <c r="K7" s="91">
        <f t="shared" si="3"/>
        <v>21289803</v>
      </c>
      <c r="L7" s="91">
        <f t="shared" si="3"/>
        <v>21011911</v>
      </c>
      <c r="M7" s="91">
        <f t="shared" si="3"/>
        <v>21404253</v>
      </c>
      <c r="N7" s="91">
        <f t="shared" si="3"/>
        <v>20045339</v>
      </c>
      <c r="O7" s="91">
        <f t="shared" si="3"/>
        <v>20106566</v>
      </c>
      <c r="P7" s="91">
        <f t="shared" si="3"/>
        <v>19261086</v>
      </c>
      <c r="Q7" s="91">
        <f t="shared" si="3"/>
        <v>18233916</v>
      </c>
      <c r="R7" s="91">
        <f t="shared" si="3"/>
        <v>21553211</v>
      </c>
      <c r="S7" s="91">
        <f t="shared" si="3"/>
        <v>19125175</v>
      </c>
      <c r="T7" s="91">
        <f t="shared" si="3"/>
        <v>19490976</v>
      </c>
      <c r="U7" s="91">
        <f t="shared" si="3"/>
        <v>19965252</v>
      </c>
      <c r="V7" s="91">
        <f t="shared" si="3"/>
        <v>21159930</v>
      </c>
      <c r="W7" s="91">
        <f t="shared" si="3"/>
        <v>21796539</v>
      </c>
      <c r="X7" s="91">
        <f t="shared" si="3"/>
        <v>21517279</v>
      </c>
      <c r="Y7" s="91">
        <f t="shared" si="3"/>
        <v>21534011</v>
      </c>
      <c r="Z7" s="91">
        <f t="shared" si="3"/>
        <v>19537633</v>
      </c>
      <c r="AA7" s="91">
        <f t="shared" si="3"/>
        <v>18577332</v>
      </c>
      <c r="AB7" s="91">
        <f t="shared" si="3"/>
        <v>19644207</v>
      </c>
      <c r="AC7" s="91">
        <f t="shared" si="3"/>
        <v>20049326</v>
      </c>
      <c r="AD7" s="91">
        <f t="shared" si="3"/>
        <v>22095457</v>
      </c>
      <c r="AE7" s="91">
        <f t="shared" si="3"/>
        <v>21598061</v>
      </c>
      <c r="AF7" s="119">
        <f>AVERAGE(U7:AE7)</f>
        <v>20679547.90909091</v>
      </c>
      <c r="AG7" s="119">
        <f t="shared" si="2"/>
        <v>20679547.90909091</v>
      </c>
      <c r="AH7" s="119">
        <f t="shared" si="2"/>
        <v>20679547.90909091</v>
      </c>
      <c r="AI7" s="119">
        <f t="shared" si="2"/>
        <v>20679547.90909091</v>
      </c>
      <c r="AJ7" s="119">
        <f t="shared" si="2"/>
        <v>20679547.90909091</v>
      </c>
      <c r="AK7" s="119">
        <f t="shared" si="2"/>
        <v>20679547.90909091</v>
      </c>
      <c r="AL7" s="119">
        <f t="shared" si="2"/>
        <v>20679547.90909091</v>
      </c>
      <c r="AM7" s="119">
        <f t="shared" si="2"/>
        <v>20679547.90909091</v>
      </c>
      <c r="AN7" s="119">
        <f t="shared" si="2"/>
        <v>20679547.90909091</v>
      </c>
      <c r="AO7" s="119">
        <f t="shared" si="2"/>
        <v>20679547.90909091</v>
      </c>
      <c r="AP7" s="119">
        <f t="shared" si="2"/>
        <v>20679547.90909091</v>
      </c>
      <c r="AQ7" s="119">
        <f t="shared" si="2"/>
        <v>20679547.90909091</v>
      </c>
      <c r="AR7" s="119">
        <f t="shared" si="2"/>
        <v>20679547.90909091</v>
      </c>
      <c r="AS7" s="119">
        <f t="shared" si="2"/>
        <v>20679547.90909091</v>
      </c>
      <c r="AT7" s="119">
        <f t="shared" si="2"/>
        <v>20679547.90909091</v>
      </c>
      <c r="AU7" s="119">
        <f t="shared" si="2"/>
        <v>20679547.90909091</v>
      </c>
      <c r="AV7" s="119">
        <f t="shared" si="2"/>
        <v>20679547.90909091</v>
      </c>
      <c r="AW7" s="119">
        <f t="shared" si="2"/>
        <v>20679547.90909091</v>
      </c>
      <c r="AX7" s="119">
        <f t="shared" si="2"/>
        <v>20679547.90909091</v>
      </c>
      <c r="AY7" s="119">
        <f t="shared" si="2"/>
        <v>20679547.90909091</v>
      </c>
      <c r="AZ7" s="119">
        <f t="shared" si="2"/>
        <v>20679547.90909091</v>
      </c>
      <c r="BA7" s="119">
        <f t="shared" si="2"/>
        <v>20679547.90909091</v>
      </c>
      <c r="BB7" s="119">
        <f t="shared" si="2"/>
        <v>20679547.90909091</v>
      </c>
      <c r="BC7" s="119">
        <f t="shared" si="2"/>
        <v>20679547.90909091</v>
      </c>
      <c r="BD7" s="119">
        <f t="shared" si="2"/>
        <v>20679547.90909091</v>
      </c>
      <c r="BE7" s="119">
        <f t="shared" si="2"/>
        <v>20679547.90909091</v>
      </c>
      <c r="BF7" s="119">
        <f t="shared" si="2"/>
        <v>20679547.90909091</v>
      </c>
      <c r="BG7" s="119">
        <f t="shared" si="2"/>
        <v>20679547.90909091</v>
      </c>
      <c r="BH7" s="119">
        <f t="shared" si="2"/>
        <v>20679547.90909091</v>
      </c>
      <c r="BI7" s="119">
        <f t="shared" si="2"/>
        <v>20679547.90909091</v>
      </c>
      <c r="BJ7" s="119">
        <f t="shared" si="2"/>
        <v>20679547.90909091</v>
      </c>
      <c r="BK7" s="119">
        <f t="shared" si="2"/>
        <v>20679547.90909091</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ND</v>
      </c>
      <c r="C10" s="91">
        <f t="shared" ref="C10:AE10" si="5">SUMIFS(C$122:C$219,$B$122:$B$219,$B$6,$A$122:$A$219,$A$6)</f>
        <v>250169</v>
      </c>
      <c r="D10" s="91">
        <f t="shared" si="5"/>
        <v>253543</v>
      </c>
      <c r="E10" s="91">
        <f t="shared" si="5"/>
        <v>682162</v>
      </c>
      <c r="F10" s="91">
        <f t="shared" si="5"/>
        <v>1299788</v>
      </c>
      <c r="G10" s="91">
        <f t="shared" si="5"/>
        <v>1095448</v>
      </c>
      <c r="H10" s="91">
        <f t="shared" si="5"/>
        <v>785391</v>
      </c>
      <c r="I10" s="91">
        <f t="shared" si="5"/>
        <v>927231</v>
      </c>
      <c r="J10" s="91">
        <f t="shared" si="5"/>
        <v>270465</v>
      </c>
      <c r="K10" s="91">
        <f t="shared" si="5"/>
        <v>223791</v>
      </c>
      <c r="L10" s="91">
        <f t="shared" si="5"/>
        <v>181152</v>
      </c>
      <c r="M10" s="91">
        <f t="shared" si="5"/>
        <v>1436356</v>
      </c>
      <c r="N10" s="91">
        <f t="shared" si="5"/>
        <v>1510173</v>
      </c>
      <c r="O10" s="91">
        <f t="shared" si="5"/>
        <v>1413538</v>
      </c>
      <c r="P10" s="91">
        <f t="shared" si="5"/>
        <v>1250828</v>
      </c>
      <c r="Q10" s="91">
        <f t="shared" si="5"/>
        <v>1512986</v>
      </c>
      <c r="R10" s="91">
        <f t="shared" si="5"/>
        <v>2161882</v>
      </c>
      <c r="S10" s="91">
        <f t="shared" si="5"/>
        <v>2007731</v>
      </c>
      <c r="T10" s="91">
        <f t="shared" si="5"/>
        <v>1657277</v>
      </c>
      <c r="U10" s="91">
        <f t="shared" si="5"/>
        <v>1413663</v>
      </c>
      <c r="V10" s="91">
        <f t="shared" si="5"/>
        <v>1349491</v>
      </c>
      <c r="W10" s="91">
        <f t="shared" si="5"/>
        <v>1597498</v>
      </c>
      <c r="X10" s="91">
        <f t="shared" si="5"/>
        <v>1672455</v>
      </c>
      <c r="Y10" s="91">
        <f t="shared" si="5"/>
        <v>1557467</v>
      </c>
      <c r="Z10" s="91">
        <f t="shared" si="5"/>
        <v>1960950</v>
      </c>
      <c r="AA10" s="91">
        <f t="shared" si="5"/>
        <v>1868678</v>
      </c>
      <c r="AB10" s="91">
        <f t="shared" si="5"/>
        <v>2017638</v>
      </c>
      <c r="AC10" s="91">
        <f t="shared" si="5"/>
        <v>2075864</v>
      </c>
      <c r="AD10" s="91">
        <f t="shared" si="5"/>
        <v>2159656</v>
      </c>
      <c r="AE10" s="91">
        <f t="shared" si="5"/>
        <v>1163652</v>
      </c>
      <c r="AF10" s="119">
        <f t="shared" ref="AF10:BK11" si="6">AE10</f>
        <v>1163652</v>
      </c>
      <c r="AG10" s="119">
        <f t="shared" si="6"/>
        <v>1163652</v>
      </c>
      <c r="AH10" s="119">
        <f t="shared" si="6"/>
        <v>1163652</v>
      </c>
      <c r="AI10" s="119">
        <f t="shared" si="6"/>
        <v>1163652</v>
      </c>
      <c r="AJ10" s="119">
        <f t="shared" si="6"/>
        <v>1163652</v>
      </c>
      <c r="AK10" s="119">
        <f t="shared" si="6"/>
        <v>1163652</v>
      </c>
      <c r="AL10" s="119">
        <f t="shared" si="6"/>
        <v>1163652</v>
      </c>
      <c r="AM10" s="119">
        <f t="shared" si="6"/>
        <v>1163652</v>
      </c>
      <c r="AN10" s="119">
        <f t="shared" si="6"/>
        <v>1163652</v>
      </c>
      <c r="AO10" s="119">
        <f t="shared" si="6"/>
        <v>1163652</v>
      </c>
      <c r="AP10" s="119">
        <f t="shared" si="6"/>
        <v>1163652</v>
      </c>
      <c r="AQ10" s="119">
        <f t="shared" si="6"/>
        <v>1163652</v>
      </c>
      <c r="AR10" s="119">
        <f t="shared" si="6"/>
        <v>1163652</v>
      </c>
      <c r="AS10" s="119">
        <f t="shared" si="6"/>
        <v>1163652</v>
      </c>
      <c r="AT10" s="119">
        <f t="shared" si="6"/>
        <v>1163652</v>
      </c>
      <c r="AU10" s="119">
        <f t="shared" si="6"/>
        <v>1163652</v>
      </c>
      <c r="AV10" s="119">
        <f t="shared" si="6"/>
        <v>1163652</v>
      </c>
      <c r="AW10" s="119">
        <f t="shared" si="6"/>
        <v>1163652</v>
      </c>
      <c r="AX10" s="119">
        <f t="shared" si="6"/>
        <v>1163652</v>
      </c>
      <c r="AY10" s="119">
        <f t="shared" si="6"/>
        <v>1163652</v>
      </c>
      <c r="AZ10" s="119">
        <f t="shared" si="6"/>
        <v>1163652</v>
      </c>
      <c r="BA10" s="119">
        <f t="shared" si="6"/>
        <v>1163652</v>
      </c>
      <c r="BB10" s="119">
        <f t="shared" si="6"/>
        <v>1163652</v>
      </c>
      <c r="BC10" s="119">
        <f t="shared" si="6"/>
        <v>1163652</v>
      </c>
      <c r="BD10" s="119">
        <f t="shared" si="6"/>
        <v>1163652</v>
      </c>
      <c r="BE10" s="119">
        <f t="shared" si="6"/>
        <v>1163652</v>
      </c>
      <c r="BF10" s="119">
        <f t="shared" si="6"/>
        <v>1163652</v>
      </c>
      <c r="BG10" s="119">
        <f t="shared" si="6"/>
        <v>1163652</v>
      </c>
      <c r="BH10" s="119">
        <f t="shared" si="6"/>
        <v>1163652</v>
      </c>
      <c r="BI10" s="119">
        <f t="shared" si="6"/>
        <v>1163652</v>
      </c>
      <c r="BJ10" s="119">
        <f t="shared" si="6"/>
        <v>1163652</v>
      </c>
      <c r="BK10" s="119">
        <f t="shared" si="6"/>
        <v>1163652</v>
      </c>
    </row>
    <row r="11" spans="1:63">
      <c r="A11" s="91" t="s">
        <v>848</v>
      </c>
      <c r="B11" s="91" t="str">
        <f>About!B2</f>
        <v>ND</v>
      </c>
      <c r="C11" s="91">
        <f t="shared" ref="C11:AE11" si="7">SUMIFS(C$122:C$219,$B$122:$B$219,$B$7,$A$122:$A$219,$A$7)</f>
        <v>229869</v>
      </c>
      <c r="D11" s="91">
        <f t="shared" si="7"/>
        <v>90457</v>
      </c>
      <c r="E11" s="91">
        <f t="shared" si="7"/>
        <v>7275</v>
      </c>
      <c r="F11" s="91">
        <f t="shared" si="7"/>
        <v>232400</v>
      </c>
      <c r="G11" s="91">
        <f t="shared" si="7"/>
        <v>123948</v>
      </c>
      <c r="H11" s="91">
        <f t="shared" si="7"/>
        <v>54371</v>
      </c>
      <c r="I11" s="91">
        <f t="shared" si="7"/>
        <v>59628</v>
      </c>
      <c r="J11" s="91">
        <f t="shared" si="7"/>
        <v>152158</v>
      </c>
      <c r="K11" s="91">
        <f t="shared" si="7"/>
        <v>424064</v>
      </c>
      <c r="L11" s="91">
        <f t="shared" si="7"/>
        <v>341256</v>
      </c>
      <c r="M11" s="91">
        <f t="shared" si="7"/>
        <v>789690</v>
      </c>
      <c r="N11" s="91">
        <f t="shared" si="7"/>
        <v>940294</v>
      </c>
      <c r="O11" s="91">
        <f t="shared" si="7"/>
        <v>1238190</v>
      </c>
      <c r="P11" s="91">
        <f t="shared" si="7"/>
        <v>1664421</v>
      </c>
      <c r="Q11" s="91">
        <f t="shared" si="7"/>
        <v>1408681</v>
      </c>
      <c r="R11" s="91">
        <f t="shared" si="7"/>
        <v>459499</v>
      </c>
      <c r="S11" s="91">
        <f t="shared" si="7"/>
        <v>1251350</v>
      </c>
      <c r="T11" s="91">
        <f t="shared" si="7"/>
        <v>327772</v>
      </c>
      <c r="U11" s="91">
        <f t="shared" si="7"/>
        <v>605996</v>
      </c>
      <c r="V11" s="91">
        <f t="shared" si="7"/>
        <v>609514</v>
      </c>
      <c r="W11" s="91">
        <f t="shared" si="7"/>
        <v>477869</v>
      </c>
      <c r="X11" s="91">
        <f t="shared" si="7"/>
        <v>380781</v>
      </c>
      <c r="Y11" s="91">
        <f t="shared" si="7"/>
        <v>216715</v>
      </c>
      <c r="Z11" s="91">
        <f t="shared" si="7"/>
        <v>127490</v>
      </c>
      <c r="AA11" s="91">
        <f t="shared" si="7"/>
        <v>157814</v>
      </c>
      <c r="AB11" s="91">
        <f t="shared" si="7"/>
        <v>35718</v>
      </c>
      <c r="AC11" s="91">
        <f t="shared" si="7"/>
        <v>9864</v>
      </c>
      <c r="AD11" s="91">
        <f t="shared" si="7"/>
        <v>24563</v>
      </c>
      <c r="AE11" s="91">
        <f t="shared" si="7"/>
        <v>149736</v>
      </c>
      <c r="AF11" s="119">
        <f>AVERAGE(W11:AE11)</f>
        <v>175616.66666666666</v>
      </c>
      <c r="AG11" s="119">
        <f t="shared" si="6"/>
        <v>175616.66666666666</v>
      </c>
      <c r="AH11" s="119">
        <f t="shared" si="6"/>
        <v>175616.66666666666</v>
      </c>
      <c r="AI11" s="119">
        <f t="shared" si="6"/>
        <v>175616.66666666666</v>
      </c>
      <c r="AJ11" s="119">
        <f t="shared" si="6"/>
        <v>175616.66666666666</v>
      </c>
      <c r="AK11" s="119">
        <f t="shared" si="6"/>
        <v>175616.66666666666</v>
      </c>
      <c r="AL11" s="119">
        <f t="shared" si="6"/>
        <v>175616.66666666666</v>
      </c>
      <c r="AM11" s="119">
        <f t="shared" si="6"/>
        <v>175616.66666666666</v>
      </c>
      <c r="AN11" s="119">
        <f t="shared" si="6"/>
        <v>175616.66666666666</v>
      </c>
      <c r="AO11" s="119">
        <f t="shared" si="6"/>
        <v>175616.66666666666</v>
      </c>
      <c r="AP11" s="119">
        <f t="shared" si="6"/>
        <v>175616.66666666666</v>
      </c>
      <c r="AQ11" s="119">
        <f t="shared" si="6"/>
        <v>175616.66666666666</v>
      </c>
      <c r="AR11" s="119">
        <f t="shared" si="6"/>
        <v>175616.66666666666</v>
      </c>
      <c r="AS11" s="119">
        <f t="shared" si="6"/>
        <v>175616.66666666666</v>
      </c>
      <c r="AT11" s="119">
        <f t="shared" si="6"/>
        <v>175616.66666666666</v>
      </c>
      <c r="AU11" s="119">
        <f t="shared" si="6"/>
        <v>175616.66666666666</v>
      </c>
      <c r="AV11" s="119">
        <f t="shared" si="6"/>
        <v>175616.66666666666</v>
      </c>
      <c r="AW11" s="119">
        <f t="shared" si="6"/>
        <v>175616.66666666666</v>
      </c>
      <c r="AX11" s="119">
        <f t="shared" si="6"/>
        <v>175616.66666666666</v>
      </c>
      <c r="AY11" s="119">
        <f t="shared" si="6"/>
        <v>175616.66666666666</v>
      </c>
      <c r="AZ11" s="119">
        <f t="shared" si="6"/>
        <v>175616.66666666666</v>
      </c>
      <c r="BA11" s="119">
        <f t="shared" si="6"/>
        <v>175616.66666666666</v>
      </c>
      <c r="BB11" s="119">
        <f t="shared" si="6"/>
        <v>175616.66666666666</v>
      </c>
      <c r="BC11" s="119">
        <f t="shared" si="6"/>
        <v>175616.66666666666</v>
      </c>
      <c r="BD11" s="119">
        <f t="shared" si="6"/>
        <v>175616.66666666666</v>
      </c>
      <c r="BE11" s="119">
        <f t="shared" si="6"/>
        <v>175616.66666666666</v>
      </c>
      <c r="BF11" s="119">
        <f t="shared" si="6"/>
        <v>175616.66666666666</v>
      </c>
      <c r="BG11" s="119">
        <f t="shared" si="6"/>
        <v>175616.66666666666</v>
      </c>
      <c r="BH11" s="119">
        <f t="shared" si="6"/>
        <v>175616.66666666666</v>
      </c>
      <c r="BI11" s="119">
        <f t="shared" si="6"/>
        <v>175616.66666666666</v>
      </c>
      <c r="BJ11" s="119">
        <f t="shared" si="6"/>
        <v>175616.66666666666</v>
      </c>
      <c r="BK11" s="119">
        <f t="shared" si="6"/>
        <v>175616.66666666666</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ND</v>
      </c>
      <c r="C14" s="91">
        <f t="shared" ref="C14:BK14" si="9">IF(C10&gt;C11,C10-C11,0)</f>
        <v>20300</v>
      </c>
      <c r="D14" s="91">
        <f t="shared" si="9"/>
        <v>163086</v>
      </c>
      <c r="E14" s="91">
        <f t="shared" si="9"/>
        <v>674887</v>
      </c>
      <c r="F14" s="91">
        <f t="shared" si="9"/>
        <v>1067388</v>
      </c>
      <c r="G14" s="91">
        <f t="shared" si="9"/>
        <v>971500</v>
      </c>
      <c r="H14" s="91">
        <f t="shared" si="9"/>
        <v>731020</v>
      </c>
      <c r="I14" s="91">
        <f t="shared" si="9"/>
        <v>867603</v>
      </c>
      <c r="J14" s="91">
        <f t="shared" si="9"/>
        <v>118307</v>
      </c>
      <c r="K14" s="91">
        <f t="shared" si="9"/>
        <v>0</v>
      </c>
      <c r="L14" s="91">
        <f t="shared" si="9"/>
        <v>0</v>
      </c>
      <c r="M14" s="91">
        <f t="shared" si="9"/>
        <v>646666</v>
      </c>
      <c r="N14" s="91">
        <f t="shared" si="9"/>
        <v>569879</v>
      </c>
      <c r="O14" s="91">
        <f t="shared" si="9"/>
        <v>175348</v>
      </c>
      <c r="P14" s="91">
        <f t="shared" si="9"/>
        <v>0</v>
      </c>
      <c r="Q14" s="91">
        <f t="shared" si="9"/>
        <v>104305</v>
      </c>
      <c r="R14" s="91">
        <f t="shared" si="9"/>
        <v>1702383</v>
      </c>
      <c r="S14" s="91">
        <f t="shared" si="9"/>
        <v>756381</v>
      </c>
      <c r="T14" s="91">
        <f t="shared" si="9"/>
        <v>1329505</v>
      </c>
      <c r="U14" s="91">
        <f t="shared" si="9"/>
        <v>807667</v>
      </c>
      <c r="V14" s="91">
        <f t="shared" si="9"/>
        <v>739977</v>
      </c>
      <c r="W14" s="91">
        <f t="shared" si="9"/>
        <v>1119629</v>
      </c>
      <c r="X14" s="91">
        <f t="shared" si="9"/>
        <v>1291674</v>
      </c>
      <c r="Y14" s="91">
        <f t="shared" si="9"/>
        <v>1340752</v>
      </c>
      <c r="Z14" s="91">
        <f t="shared" si="9"/>
        <v>1833460</v>
      </c>
      <c r="AA14" s="91">
        <f t="shared" si="9"/>
        <v>1710864</v>
      </c>
      <c r="AB14" s="91">
        <f t="shared" si="9"/>
        <v>1981920</v>
      </c>
      <c r="AC14" s="91">
        <f t="shared" si="9"/>
        <v>2066000</v>
      </c>
      <c r="AD14" s="91">
        <f t="shared" si="9"/>
        <v>2135093</v>
      </c>
      <c r="AE14" s="91">
        <f t="shared" si="9"/>
        <v>1013916</v>
      </c>
      <c r="AF14" s="91">
        <f t="shared" si="9"/>
        <v>988035.33333333337</v>
      </c>
      <c r="AG14" s="91">
        <f t="shared" si="9"/>
        <v>988035.33333333337</v>
      </c>
      <c r="AH14" s="91">
        <f t="shared" si="9"/>
        <v>988035.33333333337</v>
      </c>
      <c r="AI14" s="91">
        <f t="shared" si="9"/>
        <v>988035.33333333337</v>
      </c>
      <c r="AJ14" s="91">
        <f t="shared" si="9"/>
        <v>988035.33333333337</v>
      </c>
      <c r="AK14" s="91">
        <f t="shared" si="9"/>
        <v>988035.33333333337</v>
      </c>
      <c r="AL14" s="91">
        <f t="shared" si="9"/>
        <v>988035.33333333337</v>
      </c>
      <c r="AM14" s="91">
        <f t="shared" si="9"/>
        <v>988035.33333333337</v>
      </c>
      <c r="AN14" s="91">
        <f t="shared" si="9"/>
        <v>988035.33333333337</v>
      </c>
      <c r="AO14" s="91">
        <f t="shared" si="9"/>
        <v>988035.33333333337</v>
      </c>
      <c r="AP14" s="91">
        <f t="shared" si="9"/>
        <v>988035.33333333337</v>
      </c>
      <c r="AQ14" s="91">
        <f t="shared" si="9"/>
        <v>988035.33333333337</v>
      </c>
      <c r="AR14" s="91">
        <f t="shared" si="9"/>
        <v>988035.33333333337</v>
      </c>
      <c r="AS14" s="91">
        <f t="shared" si="9"/>
        <v>988035.33333333337</v>
      </c>
      <c r="AT14" s="91">
        <f t="shared" si="9"/>
        <v>988035.33333333337</v>
      </c>
      <c r="AU14" s="91">
        <f t="shared" si="9"/>
        <v>988035.33333333337</v>
      </c>
      <c r="AV14" s="91">
        <f t="shared" si="9"/>
        <v>988035.33333333337</v>
      </c>
      <c r="AW14" s="91">
        <f t="shared" si="9"/>
        <v>988035.33333333337</v>
      </c>
      <c r="AX14" s="91">
        <f t="shared" si="9"/>
        <v>988035.33333333337</v>
      </c>
      <c r="AY14" s="91">
        <f t="shared" si="9"/>
        <v>988035.33333333337</v>
      </c>
      <c r="AZ14" s="91">
        <f t="shared" si="9"/>
        <v>988035.33333333337</v>
      </c>
      <c r="BA14" s="91">
        <f t="shared" si="9"/>
        <v>988035.33333333337</v>
      </c>
      <c r="BB14" s="91">
        <f t="shared" si="9"/>
        <v>988035.33333333337</v>
      </c>
      <c r="BC14" s="91">
        <f t="shared" si="9"/>
        <v>988035.33333333337</v>
      </c>
      <c r="BD14" s="91">
        <f t="shared" si="9"/>
        <v>988035.33333333337</v>
      </c>
      <c r="BE14" s="91">
        <f t="shared" si="9"/>
        <v>988035.33333333337</v>
      </c>
      <c r="BF14" s="91">
        <f t="shared" si="9"/>
        <v>988035.33333333337</v>
      </c>
      <c r="BG14" s="91">
        <f t="shared" si="9"/>
        <v>988035.33333333337</v>
      </c>
      <c r="BH14" s="91">
        <f t="shared" si="9"/>
        <v>988035.33333333337</v>
      </c>
      <c r="BI14" s="91">
        <f t="shared" si="9"/>
        <v>988035.33333333337</v>
      </c>
      <c r="BJ14" s="91">
        <f t="shared" si="9"/>
        <v>988035.33333333337</v>
      </c>
      <c r="BK14" s="91">
        <f t="shared" si="9"/>
        <v>988035.33333333337</v>
      </c>
    </row>
    <row r="15" spans="1:63">
      <c r="A15" s="91" t="s">
        <v>848</v>
      </c>
      <c r="B15" s="91" t="str">
        <f>About!B2</f>
        <v>ND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200273</v>
      </c>
      <c r="L15" s="91">
        <f t="shared" si="10"/>
        <v>160104</v>
      </c>
      <c r="M15" s="91">
        <f t="shared" si="10"/>
        <v>0</v>
      </c>
      <c r="N15" s="91">
        <f t="shared" si="10"/>
        <v>0</v>
      </c>
      <c r="O15" s="91">
        <f t="shared" si="10"/>
        <v>0</v>
      </c>
      <c r="P15" s="91">
        <f t="shared" si="10"/>
        <v>413593</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0.43057578152879561</v>
      </c>
      <c r="G1075" s="107">
        <f>G349/SUMIFS(G$3:G$722,$B$3:$B$722,$B1075)*SUMIFS(Calculations!$E$3:$E$53,Calculations!$A$3:$A$53,$B1075)</f>
        <v>0.40492639743373726</v>
      </c>
      <c r="H1075" s="107">
        <f>H349/SUMIFS(H$3:H$722,$B$3:$B$722,$B1075)*SUMIFS(Calculations!$E$3:$E$53,Calculations!$A$3:$A$53,$B1075)</f>
        <v>0.38130378776029955</v>
      </c>
      <c r="I1075" s="107">
        <f>I349/SUMIFS(I$3:I$722,$B$3:$B$722,$B1075)*SUMIFS(Calculations!$E$3:$E$53,Calculations!$A$3:$A$53,$B1075)</f>
        <v>0.40158982505988394</v>
      </c>
      <c r="J1075" s="107">
        <f>J349/SUMIFS(J$3:J$722,$B$3:$B$722,$B1075)*SUMIFS(Calculations!$E$3:$E$53,Calculations!$A$3:$A$53,$B1075)</f>
        <v>0.42056425625383276</v>
      </c>
      <c r="K1075" s="107">
        <f>K349/SUMIFS(K$3:K$722,$B$3:$B$722,$B1075)*SUMIFS(Calculations!$E$3:$E$53,Calculations!$A$3:$A$53,$B1075)</f>
        <v>0.42173524767127435</v>
      </c>
      <c r="L1075" s="107">
        <f>L349/SUMIFS(L$3:L$722,$B$3:$B$722,$B1075)*SUMIFS(Calculations!$E$3:$E$53,Calculations!$A$3:$A$53,$B1075)</f>
        <v>0.4228978875641865</v>
      </c>
      <c r="M1075" s="107">
        <f>M349/SUMIFS(M$3:M$722,$B$3:$B$722,$B1075)*SUMIFS(Calculations!$E$3:$E$53,Calculations!$A$3:$A$53,$B1075)</f>
        <v>0.27088325029483612</v>
      </c>
      <c r="N1075" s="107">
        <f>N349/SUMIFS(N$3:N$722,$B$3:$B$722,$B1075)*SUMIFS(Calculations!$E$3:$E$53,Calculations!$A$3:$A$53,$B1075)</f>
        <v>1.2697653890428711E-2</v>
      </c>
      <c r="O1075" s="107">
        <f>O349/SUMIFS(O$3:O$722,$B$3:$B$722,$B1075)*SUMIFS(Calculations!$E$3:$E$53,Calculations!$A$3:$A$53,$B1075)</f>
        <v>1.1972269607299102E-2</v>
      </c>
      <c r="P1075" s="107">
        <f>P349/SUMIFS(P$3:P$722,$B$3:$B$722,$B1075)*SUMIFS(Calculations!$E$3:$E$53,Calculations!$A$3:$A$53,$B1075)</f>
        <v>1.1245747445669379E-2</v>
      </c>
      <c r="Q1075" s="107">
        <f>Q349/SUMIFS(Q$3:Q$722,$B$3:$B$722,$B1075)*SUMIFS(Calculations!$E$3:$E$53,Calculations!$A$3:$A$53,$B1075)</f>
        <v>8.0472865283826248E-3</v>
      </c>
      <c r="R1075" s="107">
        <f>R349/SUMIFS(R$3:R$722,$B$3:$B$722,$B1075)*SUMIFS(Calculations!$E$3:$E$53,Calculations!$A$3:$A$53,$B1075)</f>
        <v>6.0093042017478823E-3</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0.44836034549222858</v>
      </c>
      <c r="G1078" s="107">
        <f>G352/SUMIFS(G$3:G$722,$B$3:$B$722,$B1078)*SUMIFS(Calculations!$E$3:$E$53,Calculations!$A$3:$A$53,$B1078)</f>
        <v>0.43557683840361405</v>
      </c>
      <c r="H1078" s="107">
        <f>H352/SUMIFS(H$3:H$722,$B$3:$B$722,$B1078)*SUMIFS(Calculations!$E$3:$E$53,Calculations!$A$3:$A$53,$B1078)</f>
        <v>0.42380346415443865</v>
      </c>
      <c r="I1078" s="107">
        <f>I352/SUMIFS(I$3:I$722,$B$3:$B$722,$B1078)*SUMIFS(Calculations!$E$3:$E$53,Calculations!$A$3:$A$53,$B1078)</f>
        <v>0.40964512034185707</v>
      </c>
      <c r="J1078" s="107">
        <f>J352/SUMIFS(J$3:J$722,$B$3:$B$722,$B1078)*SUMIFS(Calculations!$E$3:$E$53,Calculations!$A$3:$A$53,$B1078)</f>
        <v>0.39640219287777306</v>
      </c>
      <c r="K1078" s="107">
        <f>K352/SUMIFS(K$3:K$722,$B$3:$B$722,$B1078)*SUMIFS(Calculations!$E$3:$E$53,Calculations!$A$3:$A$53,$B1078)</f>
        <v>0.39595856171299659</v>
      </c>
      <c r="L1078" s="107">
        <f>L352/SUMIFS(L$3:L$722,$B$3:$B$722,$B1078)*SUMIFS(Calculations!$E$3:$E$53,Calculations!$A$3:$A$53,$B1078)</f>
        <v>0.39551809453089309</v>
      </c>
      <c r="M1078" s="107">
        <f>M352/SUMIFS(M$3:M$722,$B$3:$B$722,$B1078)*SUMIFS(Calculations!$E$3:$E$53,Calculations!$A$3:$A$53,$B1078)</f>
        <v>0.49788891737399449</v>
      </c>
      <c r="N1078" s="107">
        <f>N352/SUMIFS(N$3:N$722,$B$3:$B$722,$B1078)*SUMIFS(Calculations!$E$3:$E$53,Calculations!$A$3:$A$53,$B1078)</f>
        <v>0.67175817381490077</v>
      </c>
      <c r="O1078" s="107">
        <f>O352/SUMIFS(O$3:O$722,$B$3:$B$722,$B1078)*SUMIFS(Calculations!$E$3:$E$53,Calculations!$A$3:$A$53,$B1078)</f>
        <v>0.67228463968053742</v>
      </c>
      <c r="P1078" s="107">
        <f>P352/SUMIFS(P$3:P$722,$B$3:$B$722,$B1078)*SUMIFS(Calculations!$E$3:$E$53,Calculations!$A$3:$A$53,$B1078)</f>
        <v>0.67281193139007989</v>
      </c>
      <c r="Q1078" s="107">
        <f>Q352/SUMIFS(Q$3:Q$722,$B$3:$B$722,$B1078)*SUMIFS(Calculations!$E$3:$E$53,Calculations!$A$3:$A$53,$B1078)</f>
        <v>0.52370617285450194</v>
      </c>
      <c r="R1078" s="107">
        <f>R352/SUMIFS(R$3:R$722,$B$3:$B$722,$B1078)*SUMIFS(Calculations!$E$3:$E$53,Calculations!$A$3:$A$53,$B1078)</f>
        <v>0.42869957169435674</v>
      </c>
    </row>
    <row r="1079" spans="2:18" ht="15.75" customHeight="1">
      <c r="B1079" s="107" t="s">
        <v>560</v>
      </c>
      <c r="C1079" s="107" t="s">
        <v>448</v>
      </c>
      <c r="D1079" s="107" t="s">
        <v>632</v>
      </c>
      <c r="E1079" s="107" t="str">
        <f t="shared" si="305"/>
        <v>hydro</v>
      </c>
      <c r="F1079" s="107">
        <f>F353/SUMIFS(F$3:F$722,$B$3:$B$722,$B1079)*SUMIFS(Calculations!$E$3:$E$53,Calculations!$A$3:$A$53,$B1079)</f>
        <v>4.1002406416535742E-4</v>
      </c>
      <c r="G1079" s="107">
        <f>G353/SUMIFS(G$3:G$722,$B$3:$B$722,$B1079)*SUMIFS(Calculations!$E$3:$E$53,Calculations!$A$3:$A$53,$B1079)</f>
        <v>1.7043920514139335E-3</v>
      </c>
      <c r="H1079" s="107">
        <f>H353/SUMIFS(H$3:H$722,$B$3:$B$722,$B1079)*SUMIFS(Calculations!$E$3:$E$53,Calculations!$A$3:$A$53,$B1079)</f>
        <v>2.8964810943027681E-3</v>
      </c>
      <c r="I1079" s="107">
        <f>I353/SUMIFS(I$3:I$722,$B$3:$B$722,$B1079)*SUMIFS(Calculations!$E$3:$E$53,Calculations!$A$3:$A$53,$B1079)</f>
        <v>2.799716016505205E-3</v>
      </c>
      <c r="J1079" s="107">
        <f>J353/SUMIFS(J$3:J$722,$B$3:$B$722,$B1079)*SUMIFS(Calculations!$E$3:$E$53,Calculations!$A$3:$A$53,$B1079)</f>
        <v>2.7092073437894855E-3</v>
      </c>
      <c r="K1079" s="107">
        <f>K353/SUMIFS(K$3:K$722,$B$3:$B$722,$B1079)*SUMIFS(Calculations!$E$3:$E$53,Calculations!$A$3:$A$53,$B1079)</f>
        <v>2.699511719854812E-3</v>
      </c>
      <c r="L1079" s="107">
        <f>L353/SUMIFS(L$3:L$722,$B$3:$B$722,$B1079)*SUMIFS(Calculations!$E$3:$E$53,Calculations!$A$3:$A$53,$B1079)</f>
        <v>2.6898852452238099E-3</v>
      </c>
      <c r="M1079" s="107">
        <f>M353/SUMIFS(M$3:M$722,$B$3:$B$722,$B1079)*SUMIFS(Calculations!$E$3:$E$53,Calculations!$A$3:$A$53,$B1079)</f>
        <v>3.3861005883768927E-3</v>
      </c>
      <c r="N1079" s="107">
        <f>N353/SUMIFS(N$3:N$722,$B$3:$B$722,$B1079)*SUMIFS(Calculations!$E$3:$E$53,Calculations!$A$3:$A$53,$B1079)</f>
        <v>4.5685707559001603E-3</v>
      </c>
      <c r="O1079" s="107">
        <f>O353/SUMIFS(O$3:O$722,$B$3:$B$722,$B1079)*SUMIFS(Calculations!$E$3:$E$53,Calculations!$A$3:$A$53,$B1079)</f>
        <v>4.5721512059065487E-3</v>
      </c>
      <c r="P1079" s="107">
        <f>P353/SUMIFS(P$3:P$722,$B$3:$B$722,$B1079)*SUMIFS(Calculations!$E$3:$E$53,Calculations!$A$3:$A$53,$B1079)</f>
        <v>4.5757372724077776E-3</v>
      </c>
      <c r="Q1079" s="107">
        <f>Q353/SUMIFS(Q$3:Q$722,$B$3:$B$722,$B1079)*SUMIFS(Calculations!$E$3:$E$53,Calculations!$A$3:$A$53,$B1079)</f>
        <v>3.5616815682346079E-3</v>
      </c>
      <c r="R1079" s="107">
        <f>R353/SUMIFS(R$3:R$722,$B$3:$B$722,$B1079)*SUMIFS(Calculations!$E$3:$E$53,Calculations!$A$3:$A$53,$B1079)</f>
        <v>2.9155496764367295E-3</v>
      </c>
    </row>
    <row r="1080" spans="2:18" ht="15.75" customHeight="1">
      <c r="B1080" s="107" t="s">
        <v>560</v>
      </c>
      <c r="C1080" s="107" t="s">
        <v>448</v>
      </c>
      <c r="D1080" s="107" t="s">
        <v>643</v>
      </c>
      <c r="E1080" s="107" t="str">
        <f t="shared" si="305"/>
        <v>onshore wind</v>
      </c>
      <c r="F1080" s="107">
        <f>F354/SUMIFS(F$3:F$722,$B$3:$B$722,$B1080)*SUMIFS(Calculations!$E$3:$E$53,Calculations!$A$3:$A$53,$B1080)</f>
        <v>0.11830008982990411</v>
      </c>
      <c r="G1080" s="107">
        <f>G354/SUMIFS(G$3:G$722,$B$3:$B$722,$B1080)*SUMIFS(Calculations!$E$3:$E$53,Calculations!$A$3:$A$53,$B1080)</f>
        <v>0.15557735796278679</v>
      </c>
      <c r="H1080" s="107">
        <f>H354/SUMIFS(H$3:H$722,$B$3:$B$722,$B1080)*SUMIFS(Calculations!$E$3:$E$53,Calculations!$A$3:$A$53,$B1080)</f>
        <v>0.18990903436997261</v>
      </c>
      <c r="I1080" s="107">
        <f>I354/SUMIFS(I$3:I$722,$B$3:$B$722,$B1080)*SUMIFS(Calculations!$E$3:$E$53,Calculations!$A$3:$A$53,$B1080)</f>
        <v>0.18374672656536639</v>
      </c>
      <c r="J1080" s="107">
        <f>J354/SUMIFS(J$3:J$722,$B$3:$B$722,$B1080)*SUMIFS(Calculations!$E$3:$E$53,Calculations!$A$3:$A$53,$B1080)</f>
        <v>0.17798284652769977</v>
      </c>
      <c r="K1080" s="107">
        <f>K354/SUMIFS(K$3:K$722,$B$3:$B$722,$B1080)*SUMIFS(Calculations!$E$3:$E$53,Calculations!$A$3:$A$53,$B1080)</f>
        <v>0.17736939964108553</v>
      </c>
      <c r="L1080" s="107">
        <f>L354/SUMIFS(L$3:L$722,$B$3:$B$722,$B1080)*SUMIFS(Calculations!$E$3:$E$53,Calculations!$A$3:$A$53,$B1080)</f>
        <v>0.17676032786486487</v>
      </c>
      <c r="M1080" s="107">
        <f>M354/SUMIFS(M$3:M$722,$B$3:$B$722,$B1080)*SUMIFS(Calculations!$E$3:$E$53,Calculations!$A$3:$A$53,$B1080)</f>
        <v>0.22251075556001915</v>
      </c>
      <c r="N1080" s="107">
        <f>N354/SUMIFS(N$3:N$722,$B$3:$B$722,$B1080)*SUMIFS(Calculations!$E$3:$E$53,Calculations!$A$3:$A$53,$B1080)</f>
        <v>0.30021446667897267</v>
      </c>
      <c r="O1080" s="107">
        <f>O354/SUMIFS(O$3:O$722,$B$3:$B$722,$B1080)*SUMIFS(Calculations!$E$3:$E$53,Calculations!$A$3:$A$53,$B1080)</f>
        <v>0.30046393894683571</v>
      </c>
      <c r="P1080" s="107">
        <f>P354/SUMIFS(P$3:P$722,$B$3:$B$722,$B1080)*SUMIFS(Calculations!$E$3:$E$53,Calculations!$A$3:$A$53,$B1080)</f>
        <v>0.3007138025509003</v>
      </c>
      <c r="Q1080" s="107">
        <f>Q354/SUMIFS(Q$3:Q$722,$B$3:$B$722,$B1080)*SUMIFS(Calculations!$E$3:$E$53,Calculations!$A$3:$A$53,$B1080)</f>
        <v>0.45661060694192923</v>
      </c>
      <c r="R1080" s="107">
        <f>R354/SUMIFS(R$3:R$722,$B$3:$B$722,$B1080)*SUMIFS(Calculations!$E$3:$E$53,Calculations!$A$3:$A$53,$B1080)</f>
        <v>0.5559442990969885</v>
      </c>
    </row>
    <row r="1081" spans="2:18" ht="15.75" customHeight="1">
      <c r="B1081" s="107" t="s">
        <v>560</v>
      </c>
      <c r="C1081" s="107" t="s">
        <v>448</v>
      </c>
      <c r="D1081" s="107" t="s">
        <v>644</v>
      </c>
      <c r="E1081" s="107" t="str">
        <f t="shared" si="305"/>
        <v>natural gas nonpeaker</v>
      </c>
      <c r="F1081" s="107">
        <f>F355/SUMIFS(F$3:F$722,$B$3:$B$722,$B1081)*SUMIFS(Calculations!$E$3:$E$53,Calculations!$A$3:$A$53,$B1081)</f>
        <v>2.7149777929169253E-4</v>
      </c>
      <c r="G1081" s="107">
        <f>G355/SUMIFS(G$3:G$722,$B$3:$B$722,$B1081)*SUMIFS(Calculations!$E$3:$E$53,Calculations!$A$3:$A$53,$B1081)</f>
        <v>1.6651769251447554E-4</v>
      </c>
      <c r="H1081" s="107">
        <f>H355/SUMIFS(H$3:H$722,$B$3:$B$722,$B1081)*SUMIFS(Calculations!$E$3:$E$53,Calculations!$A$3:$A$53,$B1081)</f>
        <v>6.9832968848943447E-5</v>
      </c>
      <c r="I1081" s="107">
        <f>I355/SUMIFS(I$3:I$722,$B$3:$B$722,$B1081)*SUMIFS(Calculations!$E$3:$E$53,Calculations!$A$3:$A$53,$B1081)</f>
        <v>2.2086948344283706E-4</v>
      </c>
      <c r="J1081" s="107">
        <f>J355/SUMIFS(J$3:J$722,$B$3:$B$722,$B1081)*SUMIFS(Calculations!$E$3:$E$53,Calculations!$A$3:$A$53,$B1081)</f>
        <v>3.6214064013120585E-4</v>
      </c>
      <c r="K1081" s="107">
        <f>K355/SUMIFS(K$3:K$722,$B$3:$B$722,$B1081)*SUMIFS(Calculations!$E$3:$E$53,Calculations!$A$3:$A$53,$B1081)</f>
        <v>2.129643705280094E-4</v>
      </c>
      <c r="L1081" s="107">
        <f>L355/SUMIFS(L$3:L$722,$B$3:$B$722,$B1081)*SUMIFS(Calculations!$E$3:$E$53,Calculations!$A$3:$A$53,$B1081)</f>
        <v>6.4852027830053497E-5</v>
      </c>
      <c r="M1081" s="107">
        <f>M355/SUMIFS(M$3:M$722,$B$3:$B$722,$B1081)*SUMIFS(Calculations!$E$3:$E$53,Calculations!$A$3:$A$53,$B1081)</f>
        <v>2.6195002604143891E-3</v>
      </c>
      <c r="N1081" s="107">
        <f>N355/SUMIFS(N$3:N$722,$B$3:$B$722,$B1081)*SUMIFS(Calculations!$E$3:$E$53,Calculations!$A$3:$A$53,$B1081)</f>
        <v>6.9583809720433114E-3</v>
      </c>
      <c r="O1081" s="107">
        <f>O355/SUMIFS(O$3:O$722,$B$3:$B$722,$B1081)*SUMIFS(Calculations!$E$3:$E$53,Calculations!$A$3:$A$53,$B1081)</f>
        <v>6.6754083688303273E-3</v>
      </c>
      <c r="P1081" s="107">
        <f>P355/SUMIFS(P$3:P$722,$B$3:$B$722,$B1081)*SUMIFS(Calculations!$E$3:$E$53,Calculations!$A$3:$A$53,$B1081)</f>
        <v>6.3919918789095568E-3</v>
      </c>
      <c r="Q1081" s="107">
        <f>Q355/SUMIFS(Q$3:Q$722,$B$3:$B$722,$B1081)*SUMIFS(Calculations!$E$3:$E$53,Calculations!$A$3:$A$53,$B1081)</f>
        <v>4.5335089254347491E-3</v>
      </c>
      <c r="R1081" s="107">
        <f>R355/SUMIFS(R$3:R$722,$B$3:$B$722,$B1081)*SUMIFS(Calculations!$E$3:$E$53,Calculations!$A$3:$A$53,$B1081)</f>
        <v>3.3493283112327877E-3</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6.4167773951427588E-4</v>
      </c>
      <c r="G1086" s="107">
        <f>G360/SUMIFS(G$3:G$722,$B$3:$B$722,$B1086)*SUMIFS(Calculations!$E$3:$E$53,Calculations!$A$3:$A$53,$B1086)</f>
        <v>6.6723787365767159E-4</v>
      </c>
      <c r="H1086" s="107">
        <f>H360/SUMIFS(H$3:H$722,$B$3:$B$722,$B1086)*SUMIFS(Calculations!$E$3:$E$53,Calculations!$A$3:$A$53,$B1086)</f>
        <v>6.9077828577175681E-4</v>
      </c>
      <c r="I1086" s="107">
        <f>I360/SUMIFS(I$3:I$722,$B$3:$B$722,$B1086)*SUMIFS(Calculations!$E$3:$E$53,Calculations!$A$3:$A$53,$B1086)</f>
        <v>7.1550264998747391E-4</v>
      </c>
      <c r="J1086" s="107">
        <f>J360/SUMIFS(J$3:J$722,$B$3:$B$722,$B1086)*SUMIFS(Calculations!$E$3:$E$53,Calculations!$A$3:$A$53,$B1086)</f>
        <v>7.3862844536570012E-4</v>
      </c>
      <c r="K1086" s="107">
        <f>K360/SUMIFS(K$3:K$722,$B$3:$B$722,$B1086)*SUMIFS(Calculations!$E$3:$E$53,Calculations!$A$3:$A$53,$B1086)</f>
        <v>7.9414624330264184E-4</v>
      </c>
      <c r="L1086" s="107">
        <f>L360/SUMIFS(L$3:L$722,$B$3:$B$722,$B1086)*SUMIFS(Calculations!$E$3:$E$53,Calculations!$A$3:$A$53,$B1086)</f>
        <v>8.4926808765325317E-4</v>
      </c>
      <c r="M1086" s="107">
        <f>M360/SUMIFS(M$3:M$722,$B$3:$B$722,$B1086)*SUMIFS(Calculations!$E$3:$E$53,Calculations!$A$3:$A$53,$B1086)</f>
        <v>1.1837767118461143E-3</v>
      </c>
      <c r="N1086" s="107">
        <f>N360/SUMIFS(N$3:N$722,$B$3:$B$722,$B1086)*SUMIFS(Calculations!$E$3:$E$53,Calculations!$A$3:$A$53,$B1086)</f>
        <v>1.7519148213797592E-3</v>
      </c>
      <c r="O1086" s="107">
        <f>O360/SUMIFS(O$3:O$722,$B$3:$B$722,$B1086)*SUMIFS(Calculations!$E$3:$E$53,Calculations!$A$3:$A$53,$B1086)</f>
        <v>1.9893996669453095E-3</v>
      </c>
      <c r="P1086" s="107">
        <f>P360/SUMIFS(P$3:P$722,$B$3:$B$722,$B1086)*SUMIFS(Calculations!$E$3:$E$53,Calculations!$A$3:$A$53,$B1086)</f>
        <v>2.2272570445689131E-3</v>
      </c>
      <c r="Q1086" s="107">
        <f>Q360/SUMIFS(Q$3:Q$722,$B$3:$B$722,$B1086)*SUMIFS(Calculations!$E$3:$E$53,Calculations!$A$3:$A$53,$B1086)</f>
        <v>1.9657789756512998E-3</v>
      </c>
      <c r="R1086" s="107">
        <f>R360/SUMIFS(R$3:R$722,$B$3:$B$722,$B1086)*SUMIFS(Calculations!$E$3:$E$53,Calculations!$A$3:$A$53,$B1086)</f>
        <v>1.7991714425166689E-3</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1.4405835661001956E-3</v>
      </c>
      <c r="G1088" s="107">
        <f>G362/SUMIFS(G$3:G$722,$B$3:$B$722,$B1088)*SUMIFS(Calculations!$E$3:$E$53,Calculations!$A$3:$A$53,$B1088)</f>
        <v>1.3812585822757858E-3</v>
      </c>
      <c r="H1088" s="107">
        <f>H362/SUMIFS(H$3:H$722,$B$3:$B$722,$B1088)*SUMIFS(Calculations!$E$3:$E$53,Calculations!$A$3:$A$53,$B1088)</f>
        <v>1.3266213663655194E-3</v>
      </c>
      <c r="I1088" s="107">
        <f>I362/SUMIFS(I$3:I$722,$B$3:$B$722,$B1088)*SUMIFS(Calculations!$E$3:$E$53,Calculations!$A$3:$A$53,$B1088)</f>
        <v>1.2822398829570236E-3</v>
      </c>
      <c r="J1088" s="107">
        <f>J362/SUMIFS(J$3:J$722,$B$3:$B$722,$B1088)*SUMIFS(Calculations!$E$3:$E$53,Calculations!$A$3:$A$53,$B1088)</f>
        <v>1.2407279114081426E-3</v>
      </c>
      <c r="K1088" s="107">
        <f>K362/SUMIFS(K$3:K$722,$B$3:$B$722,$B1088)*SUMIFS(Calculations!$E$3:$E$53,Calculations!$A$3:$A$53,$B1088)</f>
        <v>1.2301686409578714E-3</v>
      </c>
      <c r="L1088" s="107">
        <f>L362/SUMIFS(L$3:L$722,$B$3:$B$722,$B1088)*SUMIFS(Calculations!$E$3:$E$53,Calculations!$A$3:$A$53,$B1088)</f>
        <v>1.2196846793483542E-3</v>
      </c>
      <c r="M1088" s="107">
        <f>M362/SUMIFS(M$3:M$722,$B$3:$B$722,$B1088)*SUMIFS(Calculations!$E$3:$E$53,Calculations!$A$3:$A$53,$B1088)</f>
        <v>1.52769921051292E-3</v>
      </c>
      <c r="N1088" s="107">
        <f>N362/SUMIFS(N$3:N$722,$B$3:$B$722,$B1088)*SUMIFS(Calculations!$E$3:$E$53,Calculations!$A$3:$A$53,$B1088)</f>
        <v>2.0508390663745587E-3</v>
      </c>
      <c r="O1088" s="107">
        <f>O362/SUMIFS(O$3:O$722,$B$3:$B$722,$B1088)*SUMIFS(Calculations!$E$3:$E$53,Calculations!$A$3:$A$53,$B1088)</f>
        <v>2.0421925236455149E-3</v>
      </c>
      <c r="P1088" s="107">
        <f>P362/SUMIFS(P$3:P$722,$B$3:$B$722,$B1088)*SUMIFS(Calculations!$E$3:$E$53,Calculations!$A$3:$A$53,$B1088)</f>
        <v>2.0335324174642431E-3</v>
      </c>
      <c r="Q1088" s="107">
        <f>Q362/SUMIFS(Q$3:Q$722,$B$3:$B$722,$B1088)*SUMIFS(Calculations!$E$3:$E$53,Calculations!$A$3:$A$53,$B1088)</f>
        <v>1.5749642058653804E-3</v>
      </c>
      <c r="R1088" s="107">
        <f>R362/SUMIFS(R$3:R$722,$B$3:$B$722,$B1088)*SUMIFS(Calculations!$E$3:$E$53,Calculations!$A$3:$A$53,$B1088)</f>
        <v>1.2827755767206598E-3</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1</v>
      </c>
      <c r="H1449" s="95">
        <f t="shared" si="312"/>
        <v>0.99999999999999989</v>
      </c>
      <c r="I1449" s="95">
        <f t="shared" si="312"/>
        <v>0.99999999999999989</v>
      </c>
      <c r="J1449" s="95">
        <f t="shared" si="312"/>
        <v>1</v>
      </c>
      <c r="K1449" s="95">
        <f t="shared" si="312"/>
        <v>0.99999999999999978</v>
      </c>
      <c r="L1449" s="95">
        <f t="shared" si="312"/>
        <v>1</v>
      </c>
      <c r="M1449" s="95">
        <f t="shared" si="312"/>
        <v>1</v>
      </c>
      <c r="N1449" s="95">
        <f t="shared" si="312"/>
        <v>0.99999999999999989</v>
      </c>
      <c r="O1449" s="95">
        <f t="shared" si="312"/>
        <v>1</v>
      </c>
      <c r="P1449" s="95">
        <f t="shared" si="312"/>
        <v>1.0000000000000002</v>
      </c>
      <c r="Q1449" s="95">
        <f t="shared" si="312"/>
        <v>0.99999999999999978</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ND</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3005.6944999999996</v>
      </c>
      <c r="R26" s="91">
        <f t="shared" si="2"/>
        <v>0.51155502579437162</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609.54989999999998</v>
      </c>
      <c r="R29" s="91">
        <f t="shared" si="2"/>
        <v>0.10374251768350265</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2260.3591000000001</v>
      </c>
      <c r="R44" s="91">
        <f t="shared" si="2"/>
        <v>0.38470245652212581</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5875.6034999999993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f t="shared" si="4"/>
        <v>609.54989999999998</v>
      </c>
      <c r="M85" s="91" t="str">
        <f t="shared" si="5"/>
        <v>MT</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f t="shared" si="4"/>
        <v>2054.0320000000002</v>
      </c>
      <c r="M87" s="91" t="str">
        <f t="shared" si="5"/>
        <v>SD</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f t="shared" si="4"/>
        <v>206.3271</v>
      </c>
      <c r="M88" s="91" t="str">
        <f t="shared" si="5"/>
        <v>SD</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f t="shared" si="4"/>
        <v>647.24450000000002</v>
      </c>
      <c r="M89" s="91" t="str">
        <f t="shared" si="5"/>
        <v>MN</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f t="shared" si="4"/>
        <v>2358.4499999999998</v>
      </c>
      <c r="M90" s="91" t="str">
        <f t="shared" si="5"/>
        <v>MN</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5875.6035000000002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0.51155502579437162</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0.10374251768350265</v>
      </c>
      <c r="D29" s="91">
        <f t="shared" si="0"/>
        <v>0.10374251768350265</v>
      </c>
      <c r="E29" s="91">
        <f t="shared" si="1"/>
        <v>1</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0.38470245652212581</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0.10374251768350265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0.40492639743373726</v>
      </c>
      <c r="C60" s="91">
        <f>SUMIFS('ReEDs Generation Data'!H$729:H$1448,'ReEDs Generation Data'!$E$729:$E$1448,Calculations!$A60)</f>
        <v>0.38130378776029955</v>
      </c>
      <c r="D60" s="91">
        <f>SUMIFS('ReEDs Generation Data'!I$729:I$1448,'ReEDs Generation Data'!$E$729:$E$1448,Calculations!$A60)</f>
        <v>0.40158982505988394</v>
      </c>
      <c r="E60" s="91">
        <f>SUMIFS('ReEDs Generation Data'!J$729:J$1448,'ReEDs Generation Data'!$E$729:$E$1448,Calculations!$A60)</f>
        <v>0.42056425625383276</v>
      </c>
      <c r="F60" s="91">
        <f>SUMIFS('ReEDs Generation Data'!K$729:K$1448,'ReEDs Generation Data'!$E$729:$E$1448,Calculations!$A60)</f>
        <v>0.42173524767127435</v>
      </c>
      <c r="G60" s="91">
        <f>SUMIFS('ReEDs Generation Data'!L$729:L$1448,'ReEDs Generation Data'!$E$729:$E$1448,Calculations!$A60)</f>
        <v>0.4228978875641865</v>
      </c>
      <c r="H60" s="91">
        <f>SUMIFS('ReEDs Generation Data'!M$729:M$1448,'ReEDs Generation Data'!$E$729:$E$1448,Calculations!$A60)</f>
        <v>0.27088325029483612</v>
      </c>
      <c r="I60" s="91">
        <f>SUMIFS('ReEDs Generation Data'!N$729:N$1448,'ReEDs Generation Data'!$E$729:$E$1448,Calculations!$A60)</f>
        <v>1.2697653890428711E-2</v>
      </c>
      <c r="J60" s="91">
        <f>SUMIFS('ReEDs Generation Data'!O$729:O$1448,'ReEDs Generation Data'!$E$729:$E$1448,Calculations!$A60)</f>
        <v>1.1972269607299102E-2</v>
      </c>
      <c r="K60" s="91">
        <f>SUMIFS('ReEDs Generation Data'!P$729:P$1448,'ReEDs Generation Data'!$E$729:$E$1448,Calculations!$A60)</f>
        <v>1.1245747445669379E-2</v>
      </c>
      <c r="L60" s="91">
        <f>SUMIFS('ReEDs Generation Data'!Q$729:Q$1448,'ReEDs Generation Data'!$E$729:$E$1448,Calculations!$A60)</f>
        <v>8.0472865283826248E-3</v>
      </c>
      <c r="M60" s="91">
        <f>SUMIFS('ReEDs Generation Data'!R$729:R$1448,'ReEDs Generation Data'!$E$729:$E$1448,Calculations!$A60)</f>
        <v>6.0093042017478823E-3</v>
      </c>
    </row>
    <row r="61" spans="1:33" ht="15.75" customHeight="1">
      <c r="A61" s="111" t="s">
        <v>633</v>
      </c>
      <c r="B61" s="91">
        <f>SUMIFS('ReEDs Generation Data'!G$729:G$1448,'ReEDs Generation Data'!$E$729:$E$1448,Calculations!$A61)</f>
        <v>1.6651769251447554E-4</v>
      </c>
      <c r="C61" s="91">
        <f>SUMIFS('ReEDs Generation Data'!H$729:H$1448,'ReEDs Generation Data'!$E$729:$E$1448,Calculations!$A61)</f>
        <v>6.9832968848943447E-5</v>
      </c>
      <c r="D61" s="91">
        <f>SUMIFS('ReEDs Generation Data'!I$729:I$1448,'ReEDs Generation Data'!$E$729:$E$1448,Calculations!$A61)</f>
        <v>2.2086948344283706E-4</v>
      </c>
      <c r="E61" s="91">
        <f>SUMIFS('ReEDs Generation Data'!J$729:J$1448,'ReEDs Generation Data'!$E$729:$E$1448,Calculations!$A61)</f>
        <v>3.6214064013120585E-4</v>
      </c>
      <c r="F61" s="91">
        <f>SUMIFS('ReEDs Generation Data'!K$729:K$1448,'ReEDs Generation Data'!$E$729:$E$1448,Calculations!$A61)</f>
        <v>2.129643705280094E-4</v>
      </c>
      <c r="G61" s="91">
        <f>SUMIFS('ReEDs Generation Data'!L$729:L$1448,'ReEDs Generation Data'!$E$729:$E$1448,Calculations!$A61)</f>
        <v>6.4852027830053497E-5</v>
      </c>
      <c r="H61" s="91">
        <f>SUMIFS('ReEDs Generation Data'!M$729:M$1448,'ReEDs Generation Data'!$E$729:$E$1448,Calculations!$A61)</f>
        <v>2.6195002604143891E-3</v>
      </c>
      <c r="I61" s="91">
        <f>SUMIFS('ReEDs Generation Data'!N$729:N$1448,'ReEDs Generation Data'!$E$729:$E$1448,Calculations!$A61)</f>
        <v>6.9583809720433114E-3</v>
      </c>
      <c r="J61" s="91">
        <f>SUMIFS('ReEDs Generation Data'!O$729:O$1448,'ReEDs Generation Data'!$E$729:$E$1448,Calculations!$A61)</f>
        <v>6.6754083688303273E-3</v>
      </c>
      <c r="K61" s="91">
        <f>SUMIFS('ReEDs Generation Data'!P$729:P$1448,'ReEDs Generation Data'!$E$729:$E$1448,Calculations!$A61)</f>
        <v>6.3919918789095568E-3</v>
      </c>
      <c r="L61" s="91">
        <f>SUMIFS('ReEDs Generation Data'!Q$729:Q$1448,'ReEDs Generation Data'!$E$729:$E$1448,Calculations!$A61)</f>
        <v>4.5335089254347491E-3</v>
      </c>
      <c r="M61" s="91">
        <f>SUMIFS('ReEDs Generation Data'!R$729:R$1448,'ReEDs Generation Data'!$E$729:$E$1448,Calculations!$A61)</f>
        <v>3.3493283112327877E-3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0.43728123045502798</v>
      </c>
      <c r="C63" s="91">
        <f>SUMIFS('ReEDs Generation Data'!H$729:H$1448,'ReEDs Generation Data'!$E$729:$E$1448,Calculations!$A63)</f>
        <v>0.42669994524874144</v>
      </c>
      <c r="D63" s="91">
        <f>SUMIFS('ReEDs Generation Data'!I$729:I$1448,'ReEDs Generation Data'!$E$729:$E$1448,Calculations!$A63)</f>
        <v>0.41244483635836227</v>
      </c>
      <c r="E63" s="91">
        <f>SUMIFS('ReEDs Generation Data'!J$729:J$1448,'ReEDs Generation Data'!$E$729:$E$1448,Calculations!$A63)</f>
        <v>0.39911140022156255</v>
      </c>
      <c r="F63" s="91">
        <f>SUMIFS('ReEDs Generation Data'!K$729:K$1448,'ReEDs Generation Data'!$E$729:$E$1448,Calculations!$A63)</f>
        <v>0.39865807343285142</v>
      </c>
      <c r="G63" s="91">
        <f>SUMIFS('ReEDs Generation Data'!L$729:L$1448,'ReEDs Generation Data'!$E$729:$E$1448,Calculations!$A63)</f>
        <v>0.39820797977611688</v>
      </c>
      <c r="H63" s="91">
        <f>SUMIFS('ReEDs Generation Data'!M$729:M$1448,'ReEDs Generation Data'!$E$729:$E$1448,Calculations!$A63)</f>
        <v>0.50127501796237139</v>
      </c>
      <c r="I63" s="91">
        <f>SUMIFS('ReEDs Generation Data'!N$729:N$1448,'ReEDs Generation Data'!$E$729:$E$1448,Calculations!$A63)</f>
        <v>0.67632674457080089</v>
      </c>
      <c r="J63" s="91">
        <f>SUMIFS('ReEDs Generation Data'!O$729:O$1448,'ReEDs Generation Data'!$E$729:$E$1448,Calculations!$A63)</f>
        <v>0.67685679088644402</v>
      </c>
      <c r="K63" s="91">
        <f>SUMIFS('ReEDs Generation Data'!P$729:P$1448,'ReEDs Generation Data'!$E$729:$E$1448,Calculations!$A63)</f>
        <v>0.67738766866248767</v>
      </c>
      <c r="L63" s="91">
        <f>SUMIFS('ReEDs Generation Data'!Q$729:Q$1448,'ReEDs Generation Data'!$E$729:$E$1448,Calculations!$A63)</f>
        <v>0.52726785442273649</v>
      </c>
      <c r="M63" s="91">
        <f>SUMIFS('ReEDs Generation Data'!R$729:R$1448,'ReEDs Generation Data'!$E$729:$E$1448,Calculations!$A63)</f>
        <v>0.4316151213707935</v>
      </c>
    </row>
    <row r="64" spans="1:33" ht="15.75" customHeight="1">
      <c r="A64" s="111" t="s">
        <v>100</v>
      </c>
      <c r="B64" s="91">
        <f>SUMIFS('ReEDs Generation Data'!G$729:G$1448,'ReEDs Generation Data'!$E$729:$E$1448,Calculations!$A64)</f>
        <v>0.15557735796278679</v>
      </c>
      <c r="C64" s="91">
        <f>SUMIFS('ReEDs Generation Data'!H$729:H$1448,'ReEDs Generation Data'!$E$729:$E$1448,Calculations!$A64)</f>
        <v>0.18990903436997261</v>
      </c>
      <c r="D64" s="91">
        <f>SUMIFS('ReEDs Generation Data'!I$729:I$1448,'ReEDs Generation Data'!$E$729:$E$1448,Calculations!$A64)</f>
        <v>0.18374672656536639</v>
      </c>
      <c r="E64" s="91">
        <f>SUMIFS('ReEDs Generation Data'!J$729:J$1448,'ReEDs Generation Data'!$E$729:$E$1448,Calculations!$A64)</f>
        <v>0.17798284652769977</v>
      </c>
      <c r="F64" s="91">
        <f>SUMIFS('ReEDs Generation Data'!K$729:K$1448,'ReEDs Generation Data'!$E$729:$E$1448,Calculations!$A64)</f>
        <v>0.17736939964108553</v>
      </c>
      <c r="G64" s="91">
        <f>SUMIFS('ReEDs Generation Data'!L$729:L$1448,'ReEDs Generation Data'!$E$729:$E$1448,Calculations!$A64)</f>
        <v>0.17676032786486487</v>
      </c>
      <c r="H64" s="91">
        <f>SUMIFS('ReEDs Generation Data'!M$729:M$1448,'ReEDs Generation Data'!$E$729:$E$1448,Calculations!$A64)</f>
        <v>0.22251075556001915</v>
      </c>
      <c r="I64" s="91">
        <f>SUMIFS('ReEDs Generation Data'!N$729:N$1448,'ReEDs Generation Data'!$E$729:$E$1448,Calculations!$A64)</f>
        <v>0.30021446667897267</v>
      </c>
      <c r="J64" s="91">
        <f>SUMIFS('ReEDs Generation Data'!O$729:O$1448,'ReEDs Generation Data'!$E$729:$E$1448,Calculations!$A64)</f>
        <v>0.30046393894683571</v>
      </c>
      <c r="K64" s="91">
        <f>SUMIFS('ReEDs Generation Data'!P$729:P$1448,'ReEDs Generation Data'!$E$729:$E$1448,Calculations!$A64)</f>
        <v>0.3007138025509003</v>
      </c>
      <c r="L64" s="91">
        <f>SUMIFS('ReEDs Generation Data'!Q$729:Q$1448,'ReEDs Generation Data'!$E$729:$E$1448,Calculations!$A64)</f>
        <v>0.45661060694192923</v>
      </c>
      <c r="M64" s="91">
        <f>SUMIFS('ReEDs Generation Data'!R$729:R$1448,'ReEDs Generation Data'!$E$729:$E$1448,Calculations!$A64)</f>
        <v>0.5559442990969885</v>
      </c>
    </row>
    <row r="65" spans="1:37" ht="15.75" customHeight="1">
      <c r="A65" s="111" t="s">
        <v>102</v>
      </c>
      <c r="B65" s="91">
        <f>SUMIFS('ReEDs Generation Data'!G$729:G$1448,'ReEDs Generation Data'!$E$729:$E$1448,Calculations!$A65)</f>
        <v>2.0484964559334571E-3</v>
      </c>
      <c r="C65" s="91">
        <f>SUMIFS('ReEDs Generation Data'!H$729:H$1448,'ReEDs Generation Data'!$E$729:$E$1448,Calculations!$A65)</f>
        <v>2.0173996521372761E-3</v>
      </c>
      <c r="D65" s="91">
        <f>SUMIFS('ReEDs Generation Data'!I$729:I$1448,'ReEDs Generation Data'!$E$729:$E$1448,Calculations!$A65)</f>
        <v>1.9977425329444974E-3</v>
      </c>
      <c r="E65" s="91">
        <f>SUMIFS('ReEDs Generation Data'!J$729:J$1448,'ReEDs Generation Data'!$E$729:$E$1448,Calculations!$A65)</f>
        <v>1.9793563567738429E-3</v>
      </c>
      <c r="F65" s="91">
        <f>SUMIFS('ReEDs Generation Data'!K$729:K$1448,'ReEDs Generation Data'!$E$729:$E$1448,Calculations!$A65)</f>
        <v>2.0243148842605131E-3</v>
      </c>
      <c r="G65" s="91">
        <f>SUMIFS('ReEDs Generation Data'!L$729:L$1448,'ReEDs Generation Data'!$E$729:$E$1448,Calculations!$A65)</f>
        <v>2.0689527670016074E-3</v>
      </c>
      <c r="H65" s="91">
        <f>SUMIFS('ReEDs Generation Data'!M$729:M$1448,'ReEDs Generation Data'!$E$729:$E$1448,Calculations!$A65)</f>
        <v>2.7114759223590343E-3</v>
      </c>
      <c r="I65" s="91">
        <f>SUMIFS('ReEDs Generation Data'!N$729:N$1448,'ReEDs Generation Data'!$E$729:$E$1448,Calculations!$A65)</f>
        <v>3.8027538877543178E-3</v>
      </c>
      <c r="J65" s="91">
        <f>SUMIFS('ReEDs Generation Data'!O$729:O$1448,'ReEDs Generation Data'!$E$729:$E$1448,Calculations!$A65)</f>
        <v>4.0315921905908249E-3</v>
      </c>
      <c r="K65" s="91">
        <f>SUMIFS('ReEDs Generation Data'!P$729:P$1448,'ReEDs Generation Data'!$E$729:$E$1448,Calculations!$A65)</f>
        <v>4.2607894620331557E-3</v>
      </c>
      <c r="L65" s="91">
        <f>SUMIFS('ReEDs Generation Data'!Q$729:Q$1448,'ReEDs Generation Data'!$E$729:$E$1448,Calculations!$A65)</f>
        <v>3.54074318151668E-3</v>
      </c>
      <c r="M65" s="91">
        <f>SUMIFS('ReEDs Generation Data'!R$729:R$1448,'ReEDs Generation Data'!$E$729:$E$1448,Calculations!$A65)</f>
        <v>3.0819470192373286E-3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0</v>
      </c>
      <c r="C73" s="91">
        <f>SUMIFS('ReEDs Generation Data'!H$729:H$1448,'ReEDs Generation Data'!$E$729:$E$1448,Calculations!$A73)</f>
        <v>0</v>
      </c>
      <c r="D73" s="91">
        <f>SUMIFS('ReEDs Generation Data'!I$729:I$1448,'ReEDs Generation Data'!$E$729:$E$1448,Calculations!$A73)</f>
        <v>0</v>
      </c>
      <c r="E73" s="91">
        <f>SUMIFS('ReEDs Generation Data'!J$729:J$1448,'ReEDs Generation Data'!$E$729:$E$1448,Calculations!$A73)</f>
        <v>0</v>
      </c>
      <c r="F73" s="91">
        <f>SUMIFS('ReEDs Generation Data'!K$729:K$1448,'ReEDs Generation Data'!$E$729:$E$1448,Calculations!$A73)</f>
        <v>0</v>
      </c>
      <c r="G73" s="91">
        <f>SUMIFS('ReEDs Generation Data'!L$729:L$1448,'ReEDs Generation Data'!$E$729:$E$1448,Calculations!$A73)</f>
        <v>0</v>
      </c>
      <c r="H73" s="91">
        <f>SUMIFS('ReEDs Generation Data'!M$729:M$1448,'ReEDs Generation Data'!$E$729:$E$1448,Calculations!$A73)</f>
        <v>0</v>
      </c>
      <c r="I73" s="91">
        <f>SUMIFS('ReEDs Generation Data'!N$729:N$1448,'ReEDs Generation Data'!$E$729:$E$1448,Calculations!$A73)</f>
        <v>0</v>
      </c>
      <c r="J73" s="91">
        <f>SUMIFS('ReEDs Generation Data'!O$729:O$1448,'ReEDs Generation Data'!$E$729:$E$1448,Calculations!$A73)</f>
        <v>0</v>
      </c>
      <c r="K73" s="91">
        <f>SUMIFS('ReEDs Generation Data'!P$729:P$1448,'ReEDs Generation Data'!$E$729:$E$1448,Calculations!$A73)</f>
        <v>0</v>
      </c>
      <c r="L73" s="91">
        <f>SUMIFS('ReEDs Generation Data'!Q$729:Q$1448,'ReEDs Generation Data'!$E$729:$E$1448,Calculations!$A73)</f>
        <v>0</v>
      </c>
      <c r="M73" s="91">
        <f>SUMIFS('ReEDs Generation Data'!R$729:R$1448,'ReEDs Generation Data'!$E$729:$E$1448,Calculations!$A73)</f>
        <v>0</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North Dakota</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2982525</v>
      </c>
      <c r="C5" s="172">
        <f>SUMIFS(calcs!N:N,calcs!A:A,A2)</f>
        <v>2982525</v>
      </c>
      <c r="D5" s="174">
        <f>C5</f>
        <v>2982525</v>
      </c>
      <c r="E5" s="174">
        <f t="shared" ref="E5:AF5" si="0">D5</f>
        <v>2982525</v>
      </c>
      <c r="F5" s="174">
        <f t="shared" si="0"/>
        <v>2982525</v>
      </c>
      <c r="G5" s="174">
        <f t="shared" si="0"/>
        <v>2982525</v>
      </c>
      <c r="H5" s="174">
        <f t="shared" si="0"/>
        <v>2982525</v>
      </c>
      <c r="I5" s="174">
        <f t="shared" si="0"/>
        <v>2982525</v>
      </c>
      <c r="J5" s="174">
        <f t="shared" si="0"/>
        <v>2982525</v>
      </c>
      <c r="K5" s="174">
        <f t="shared" si="0"/>
        <v>2982525</v>
      </c>
      <c r="L5" s="174">
        <f t="shared" si="0"/>
        <v>2982525</v>
      </c>
      <c r="M5" s="174">
        <f t="shared" si="0"/>
        <v>2982525</v>
      </c>
      <c r="N5" s="174">
        <f t="shared" si="0"/>
        <v>2982525</v>
      </c>
      <c r="O5" s="174">
        <f t="shared" si="0"/>
        <v>2982525</v>
      </c>
      <c r="P5" s="174">
        <f t="shared" si="0"/>
        <v>2982525</v>
      </c>
      <c r="Q5" s="174">
        <f t="shared" si="0"/>
        <v>2982525</v>
      </c>
      <c r="R5" s="174">
        <f t="shared" si="0"/>
        <v>2982525</v>
      </c>
      <c r="S5" s="174">
        <f t="shared" si="0"/>
        <v>2982525</v>
      </c>
      <c r="T5" s="174">
        <f t="shared" si="0"/>
        <v>2982525</v>
      </c>
      <c r="U5" s="174">
        <f t="shared" si="0"/>
        <v>2982525</v>
      </c>
      <c r="V5" s="174">
        <f t="shared" si="0"/>
        <v>2982525</v>
      </c>
      <c r="W5" s="174">
        <f t="shared" si="0"/>
        <v>2982525</v>
      </c>
      <c r="X5" s="174">
        <f t="shared" si="0"/>
        <v>2982525</v>
      </c>
      <c r="Y5" s="174">
        <f t="shared" si="0"/>
        <v>2982525</v>
      </c>
      <c r="Z5" s="174">
        <f t="shared" si="0"/>
        <v>2982525</v>
      </c>
      <c r="AA5" s="174">
        <f t="shared" si="0"/>
        <v>2982525</v>
      </c>
      <c r="AB5" s="174">
        <f t="shared" si="0"/>
        <v>2982525</v>
      </c>
      <c r="AC5" s="174">
        <f t="shared" si="0"/>
        <v>2982525</v>
      </c>
      <c r="AD5" s="174">
        <f t="shared" si="0"/>
        <v>2982525</v>
      </c>
      <c r="AE5" s="174">
        <f t="shared" si="0"/>
        <v>2982525</v>
      </c>
      <c r="AF5" s="174">
        <f t="shared" si="0"/>
        <v>2982525</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781135.06469798635</v>
      </c>
      <c r="C10">
        <f>D10</f>
        <v>781135.06469798635</v>
      </c>
      <c r="D10" s="170">
        <f>SUM(D$5*SUMIFS(C$39:C$48,$B$39:$B$48,$A10),D$6*IF($B$2=TRUE,SUMIFS($B$147:$B$162,$A$147:$A$162,$A10),SUMIFS(E$125:E$140,$A$125:$A$140,$A10)))</f>
        <v>781135.06469798635</v>
      </c>
      <c r="E10">
        <f t="shared" ref="E10:N10" si="1">SUM(E$5*SUMIFS(D$39:D$48,$B$39:$B$48,$A10),E$6*IF($B$2=TRUE,SUMIFS($B$147:$B$162,$A$147:$A$162,$A10),SUMIFS(F$125:F$140,$A$125:$A$140,$A10)))</f>
        <v>531516.90592426248</v>
      </c>
      <c r="F10">
        <f t="shared" si="1"/>
        <v>448467.65217743244</v>
      </c>
      <c r="G10">
        <f t="shared" si="1"/>
        <v>191957.79582854017</v>
      </c>
      <c r="H10">
        <f t="shared" si="1"/>
        <v>196971.13975981512</v>
      </c>
      <c r="I10">
        <f t="shared" si="1"/>
        <v>105412.1651273484</v>
      </c>
      <c r="J10">
        <f t="shared" si="1"/>
        <v>45142.275771637716</v>
      </c>
      <c r="K10">
        <f t="shared" si="1"/>
        <v>15234.196106933352</v>
      </c>
      <c r="L10">
        <f t="shared" si="1"/>
        <v>21399.319194342144</v>
      </c>
      <c r="M10">
        <f t="shared" si="1"/>
        <v>21399.319194342144</v>
      </c>
      <c r="N10">
        <f t="shared" si="1"/>
        <v>21399.319194342144</v>
      </c>
      <c r="O10">
        <f t="shared" ref="O10:AE10" si="2">SUM(O$5*SUMIFS(N$39:N$48,$B$39:$B$48,$A10),O$6*IF($B$2=TRUE,SUMIFS($B$147:$B$162,$A$147:$A$162,$A10),SUMIFS(P$125:P$140,$A$125:$A$140,$A10)))</f>
        <v>21399.319194342144</v>
      </c>
      <c r="P10">
        <f t="shared" si="2"/>
        <v>21399.319194342144</v>
      </c>
      <c r="Q10">
        <f t="shared" si="2"/>
        <v>21399.319194342144</v>
      </c>
      <c r="R10">
        <f t="shared" si="2"/>
        <v>21399.319194342144</v>
      </c>
      <c r="S10">
        <f t="shared" si="2"/>
        <v>21399.319194342144</v>
      </c>
      <c r="T10">
        <f t="shared" si="2"/>
        <v>21399.319194342144</v>
      </c>
      <c r="U10">
        <f t="shared" si="2"/>
        <v>21399.319194342144</v>
      </c>
      <c r="V10">
        <f t="shared" si="2"/>
        <v>21399.319194342144</v>
      </c>
      <c r="W10">
        <f t="shared" si="2"/>
        <v>21399.319194342144</v>
      </c>
      <c r="X10">
        <f t="shared" si="2"/>
        <v>21399.319194342144</v>
      </c>
      <c r="Y10">
        <f t="shared" si="2"/>
        <v>21399.319194342144</v>
      </c>
      <c r="Z10">
        <f t="shared" si="2"/>
        <v>21399.319194342144</v>
      </c>
      <c r="AA10">
        <f t="shared" si="2"/>
        <v>21399.319194342144</v>
      </c>
      <c r="AB10">
        <f t="shared" si="2"/>
        <v>21399.319194342144</v>
      </c>
      <c r="AC10">
        <f t="shared" si="2"/>
        <v>21399.319194342144</v>
      </c>
      <c r="AD10">
        <f t="shared" si="2"/>
        <v>21399.319194342144</v>
      </c>
      <c r="AE10">
        <f t="shared" si="2"/>
        <v>21399.319194342144</v>
      </c>
      <c r="AF10">
        <f>SUM(AF$5*SUMIFS(AE$39:AE$48,$B$39:$B$48,$A10),AF$6*IF($B$2=TRUE,SUMIFS($B$147:$B$162,$A$147:$A$162,$A10),SUMIFS(AG$125:AG$140,$A$125:$A$140,$A10)))</f>
        <v>21399.319194342144</v>
      </c>
    </row>
    <row r="11" spans="1:32">
      <c r="A11" s="100" t="s">
        <v>346</v>
      </c>
      <c r="B11">
        <f t="shared" ref="B11:B33" si="3">D11</f>
        <v>394370.15340501489</v>
      </c>
      <c r="C11">
        <f t="shared" ref="C11:C33" si="4">D11</f>
        <v>394370.15340501489</v>
      </c>
      <c r="D11" s="170">
        <f t="shared" ref="D11:D33" si="5">SUM(D$5*SUMIFS(C$39:C$48,$B$39:$B$48,$A11),D$6*IF($B$2=TRUE,SUMIFS($B$147:$B$162,$A$147:$A$162,$A11),SUMIFS(E$125:E$140,$A$125:$A$140,$A11)))</f>
        <v>394370.15340501489</v>
      </c>
      <c r="E11">
        <f t="shared" ref="E11:N11" si="6">SUM(E$5*SUMIFS(D$39:D$48,$B$39:$B$48,$A11),E$6*IF($B$2=TRUE,SUMIFS($B$147:$B$162,$A$147:$A$162,$A11),SUMIFS(F$125:F$140,$A$125:$A$140,$A11)))</f>
        <v>323805.01022491127</v>
      </c>
      <c r="F11">
        <f t="shared" si="6"/>
        <v>286568.90199165768</v>
      </c>
      <c r="G11">
        <f t="shared" si="6"/>
        <v>186367.26266783362</v>
      </c>
      <c r="H11">
        <f t="shared" si="6"/>
        <v>148285.91621878906</v>
      </c>
      <c r="I11">
        <f t="shared" si="6"/>
        <v>70956.0865510117</v>
      </c>
      <c r="J11">
        <f t="shared" si="6"/>
        <v>59440.179793636991</v>
      </c>
      <c r="K11">
        <f t="shared" si="6"/>
        <v>30363.646041608394</v>
      </c>
      <c r="L11">
        <f t="shared" si="6"/>
        <v>23866.396389053389</v>
      </c>
      <c r="M11">
        <f t="shared" si="6"/>
        <v>23866.396389053389</v>
      </c>
      <c r="N11">
        <f t="shared" si="6"/>
        <v>23866.396389053389</v>
      </c>
      <c r="O11">
        <f t="shared" ref="O11:AF11" si="7">SUM(O$5*SUMIFS(N$39:N$48,$B$39:$B$48,$A11),O$6*IF($B$2=TRUE,SUMIFS($B$147:$B$162,$A$147:$A$162,$A11),SUMIFS(P$125:P$140,$A$125:$A$140,$A11)))</f>
        <v>23866.396389053389</v>
      </c>
      <c r="P11">
        <f t="shared" si="7"/>
        <v>23866.396389053389</v>
      </c>
      <c r="Q11">
        <f t="shared" si="7"/>
        <v>23866.396389053389</v>
      </c>
      <c r="R11">
        <f t="shared" si="7"/>
        <v>23866.396389053389</v>
      </c>
      <c r="S11">
        <f t="shared" si="7"/>
        <v>23866.396389053389</v>
      </c>
      <c r="T11">
        <f t="shared" si="7"/>
        <v>23866.396389053389</v>
      </c>
      <c r="U11">
        <f t="shared" si="7"/>
        <v>23866.396389053389</v>
      </c>
      <c r="V11">
        <f t="shared" si="7"/>
        <v>23866.396389053389</v>
      </c>
      <c r="W11">
        <f t="shared" si="7"/>
        <v>23866.396389053389</v>
      </c>
      <c r="X11">
        <f t="shared" si="7"/>
        <v>23866.396389053389</v>
      </c>
      <c r="Y11">
        <f t="shared" si="7"/>
        <v>23866.396389053389</v>
      </c>
      <c r="Z11">
        <f t="shared" si="7"/>
        <v>23866.396389053389</v>
      </c>
      <c r="AA11">
        <f t="shared" si="7"/>
        <v>23866.396389053389</v>
      </c>
      <c r="AB11">
        <f t="shared" si="7"/>
        <v>23866.396389053389</v>
      </c>
      <c r="AC11">
        <f t="shared" si="7"/>
        <v>23866.396389053389</v>
      </c>
      <c r="AD11">
        <f t="shared" si="7"/>
        <v>23866.396389053389</v>
      </c>
      <c r="AE11">
        <f t="shared" si="7"/>
        <v>23866.396389053389</v>
      </c>
      <c r="AF11">
        <f t="shared" si="7"/>
        <v>23866.396389053389</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317057.91956508689</v>
      </c>
      <c r="C13">
        <f t="shared" si="4"/>
        <v>317057.91956508689</v>
      </c>
      <c r="D13" s="170">
        <f t="shared" si="5"/>
        <v>317057.91956508689</v>
      </c>
      <c r="E13">
        <f t="shared" ref="E13:N13" si="10">SUM(E$5*SUMIFS(D$39:D$48,$B$39:$B$48,$A13),E$6*IF($B$2=TRUE,SUMIFS($B$147:$B$162,$A$147:$A$162,$A13),SUMIFS(F$125:F$140,$A$125:$A$140,$A13)))</f>
        <v>247097.1565695827</v>
      </c>
      <c r="F13">
        <f t="shared" si="10"/>
        <v>239401.28618255159</v>
      </c>
      <c r="G13">
        <f t="shared" si="10"/>
        <v>226802.49372365497</v>
      </c>
      <c r="H13">
        <f t="shared" si="10"/>
        <v>224517.82091914568</v>
      </c>
      <c r="I13">
        <f t="shared" si="10"/>
        <v>177784.77412886629</v>
      </c>
      <c r="J13">
        <f t="shared" si="10"/>
        <v>163937.91830863743</v>
      </c>
      <c r="K13">
        <f t="shared" si="10"/>
        <v>155052.5256142501</v>
      </c>
      <c r="L13">
        <f t="shared" si="10"/>
        <v>154763.58211411946</v>
      </c>
      <c r="M13">
        <f t="shared" si="10"/>
        <v>154763.58211411946</v>
      </c>
      <c r="N13">
        <f t="shared" si="10"/>
        <v>154763.58211411946</v>
      </c>
      <c r="O13">
        <f t="shared" ref="O13:AF13" si="11">SUM(O$5*SUMIFS(N$39:N$48,$B$39:$B$48,$A13),O$6*IF($B$2=TRUE,SUMIFS($B$147:$B$162,$A$147:$A$162,$A13),SUMIFS(P$125:P$140,$A$125:$A$140,$A13)))</f>
        <v>154763.58211411946</v>
      </c>
      <c r="P13">
        <f t="shared" si="11"/>
        <v>154763.58211411946</v>
      </c>
      <c r="Q13">
        <f t="shared" si="11"/>
        <v>154763.58211411946</v>
      </c>
      <c r="R13">
        <f t="shared" si="11"/>
        <v>154763.58211411946</v>
      </c>
      <c r="S13">
        <f t="shared" si="11"/>
        <v>154763.58211411946</v>
      </c>
      <c r="T13">
        <f t="shared" si="11"/>
        <v>154763.58211411946</v>
      </c>
      <c r="U13">
        <f t="shared" si="11"/>
        <v>154763.58211411946</v>
      </c>
      <c r="V13">
        <f t="shared" si="11"/>
        <v>154763.58211411946</v>
      </c>
      <c r="W13">
        <f t="shared" si="11"/>
        <v>154763.58211411946</v>
      </c>
      <c r="X13">
        <f t="shared" si="11"/>
        <v>154763.58211411946</v>
      </c>
      <c r="Y13">
        <f t="shared" si="11"/>
        <v>154763.58211411946</v>
      </c>
      <c r="Z13">
        <f t="shared" si="11"/>
        <v>154763.58211411946</v>
      </c>
      <c r="AA13">
        <f t="shared" si="11"/>
        <v>154763.58211411946</v>
      </c>
      <c r="AB13">
        <f t="shared" si="11"/>
        <v>154763.58211411946</v>
      </c>
      <c r="AC13">
        <f t="shared" si="11"/>
        <v>154763.58211411946</v>
      </c>
      <c r="AD13">
        <f t="shared" si="11"/>
        <v>154763.58211411946</v>
      </c>
      <c r="AE13">
        <f t="shared" si="11"/>
        <v>154763.58211411946</v>
      </c>
      <c r="AF13">
        <f t="shared" si="11"/>
        <v>154763.58211411946</v>
      </c>
    </row>
    <row r="14" spans="1:32">
      <c r="A14" s="100" t="s">
        <v>101</v>
      </c>
      <c r="B14">
        <f t="shared" si="3"/>
        <v>431245.08991098386</v>
      </c>
      <c r="C14">
        <f t="shared" si="4"/>
        <v>431245.08991098386</v>
      </c>
      <c r="D14" s="170">
        <f t="shared" si="5"/>
        <v>431245.08991098386</v>
      </c>
      <c r="E14">
        <f t="shared" ref="E14:N14" si="12">SUM(E$5*SUMIFS(D$39:D$48,$B$39:$B$48,$A14),E$6*IF($B$2=TRUE,SUMIFS($B$147:$B$162,$A$147:$A$162,$A14),SUMIFS(F$125:F$140,$A$125:$A$140,$A14)))</f>
        <v>443589.52957689948</v>
      </c>
      <c r="F14">
        <f t="shared" si="12"/>
        <v>436819.92532335012</v>
      </c>
      <c r="G14">
        <f t="shared" si="12"/>
        <v>479107.38194073399</v>
      </c>
      <c r="H14">
        <f t="shared" si="12"/>
        <v>471943.77029657504</v>
      </c>
      <c r="I14">
        <f t="shared" si="12"/>
        <v>456483.21138384374</v>
      </c>
      <c r="J14">
        <f t="shared" si="12"/>
        <v>376697.31175137393</v>
      </c>
      <c r="K14">
        <f t="shared" si="12"/>
        <v>293268.39623071114</v>
      </c>
      <c r="L14">
        <f t="shared" si="12"/>
        <v>260106.05724160111</v>
      </c>
      <c r="M14">
        <f t="shared" si="12"/>
        <v>260106.05724160111</v>
      </c>
      <c r="N14">
        <f t="shared" si="12"/>
        <v>260106.05724160111</v>
      </c>
      <c r="O14">
        <f t="shared" ref="O14:AF14" si="13">SUM(O$5*SUMIFS(N$39:N$48,$B$39:$B$48,$A14),O$6*IF($B$2=TRUE,SUMIFS($B$147:$B$162,$A$147:$A$162,$A14),SUMIFS(P$125:P$140,$A$125:$A$140,$A14)))</f>
        <v>260106.05724160111</v>
      </c>
      <c r="P14">
        <f t="shared" si="13"/>
        <v>260106.05724160111</v>
      </c>
      <c r="Q14">
        <f t="shared" si="13"/>
        <v>260106.05724160111</v>
      </c>
      <c r="R14">
        <f t="shared" si="13"/>
        <v>260106.05724160111</v>
      </c>
      <c r="S14">
        <f t="shared" si="13"/>
        <v>260106.05724160111</v>
      </c>
      <c r="T14">
        <f t="shared" si="13"/>
        <v>260106.05724160111</v>
      </c>
      <c r="U14">
        <f t="shared" si="13"/>
        <v>260106.05724160111</v>
      </c>
      <c r="V14">
        <f t="shared" si="13"/>
        <v>260106.05724160111</v>
      </c>
      <c r="W14">
        <f t="shared" si="13"/>
        <v>260106.05724160111</v>
      </c>
      <c r="X14">
        <f t="shared" si="13"/>
        <v>260106.05724160111</v>
      </c>
      <c r="Y14">
        <f t="shared" si="13"/>
        <v>260106.05724160111</v>
      </c>
      <c r="Z14">
        <f t="shared" si="13"/>
        <v>260106.05724160111</v>
      </c>
      <c r="AA14">
        <f t="shared" si="13"/>
        <v>260106.05724160111</v>
      </c>
      <c r="AB14">
        <f t="shared" si="13"/>
        <v>260106.05724160111</v>
      </c>
      <c r="AC14">
        <f t="shared" si="13"/>
        <v>260106.05724160111</v>
      </c>
      <c r="AD14">
        <f t="shared" si="13"/>
        <v>260106.05724160111</v>
      </c>
      <c r="AE14">
        <f t="shared" si="13"/>
        <v>260106.05724160111</v>
      </c>
      <c r="AF14">
        <f t="shared" si="13"/>
        <v>260106.05724160111</v>
      </c>
    </row>
    <row r="15" spans="1:32">
      <c r="A15" s="100" t="s">
        <v>100</v>
      </c>
      <c r="B15">
        <f t="shared" si="3"/>
        <v>986297.83088159573</v>
      </c>
      <c r="C15">
        <f t="shared" si="4"/>
        <v>986297.83088159573</v>
      </c>
      <c r="D15" s="170">
        <f t="shared" si="5"/>
        <v>986297.83088159573</v>
      </c>
      <c r="E15">
        <f t="shared" ref="E15:N15" si="14">SUM(E$5*SUMIFS(D$39:D$48,$B$39:$B$48,$A15),E$6*IF($B$2=TRUE,SUMIFS($B$147:$B$162,$A$147:$A$162,$A15),SUMIFS(F$125:F$140,$A$125:$A$140,$A15)))</f>
        <v>1307353.2136240313</v>
      </c>
      <c r="F15">
        <f t="shared" si="14"/>
        <v>1445558.2165550964</v>
      </c>
      <c r="G15">
        <f t="shared" si="14"/>
        <v>1753986.0185227329</v>
      </c>
      <c r="H15">
        <f t="shared" si="14"/>
        <v>1796170.0371698311</v>
      </c>
      <c r="I15">
        <f t="shared" si="14"/>
        <v>1996532.4671154639</v>
      </c>
      <c r="J15">
        <f t="shared" si="14"/>
        <v>2152524.5025033141</v>
      </c>
      <c r="K15">
        <f t="shared" si="14"/>
        <v>2301442.2008228367</v>
      </c>
      <c r="L15">
        <f t="shared" si="14"/>
        <v>2338867.4866629285</v>
      </c>
      <c r="M15">
        <f t="shared" si="14"/>
        <v>2338867.4866629285</v>
      </c>
      <c r="N15">
        <f t="shared" si="14"/>
        <v>2338867.4866629285</v>
      </c>
      <c r="O15">
        <f t="shared" ref="O15:AF15" si="15">SUM(O$5*SUMIFS(N$39:N$48,$B$39:$B$48,$A15),O$6*IF($B$2=TRUE,SUMIFS($B$147:$B$162,$A$147:$A$162,$A15),SUMIFS(P$125:P$140,$A$125:$A$140,$A15)))</f>
        <v>2338867.4866629285</v>
      </c>
      <c r="P15">
        <f t="shared" si="15"/>
        <v>2338867.4866629285</v>
      </c>
      <c r="Q15">
        <f t="shared" si="15"/>
        <v>2338867.4866629285</v>
      </c>
      <c r="R15">
        <f t="shared" si="15"/>
        <v>2338867.4866629285</v>
      </c>
      <c r="S15">
        <f t="shared" si="15"/>
        <v>2338867.4866629285</v>
      </c>
      <c r="T15">
        <f t="shared" si="15"/>
        <v>2338867.4866629285</v>
      </c>
      <c r="U15">
        <f t="shared" si="15"/>
        <v>2338867.4866629285</v>
      </c>
      <c r="V15">
        <f t="shared" si="15"/>
        <v>2338867.4866629285</v>
      </c>
      <c r="W15">
        <f t="shared" si="15"/>
        <v>2338867.4866629285</v>
      </c>
      <c r="X15">
        <f t="shared" si="15"/>
        <v>2338867.4866629285</v>
      </c>
      <c r="Y15">
        <f t="shared" si="15"/>
        <v>2338867.4866629285</v>
      </c>
      <c r="Z15">
        <f t="shared" si="15"/>
        <v>2338867.4866629285</v>
      </c>
      <c r="AA15">
        <f t="shared" si="15"/>
        <v>2338867.4866629285</v>
      </c>
      <c r="AB15">
        <f t="shared" si="15"/>
        <v>2338867.4866629285</v>
      </c>
      <c r="AC15">
        <f t="shared" si="15"/>
        <v>2338867.4866629285</v>
      </c>
      <c r="AD15">
        <f t="shared" si="15"/>
        <v>2338867.4866629285</v>
      </c>
      <c r="AE15">
        <f t="shared" si="15"/>
        <v>2338867.4866629285</v>
      </c>
      <c r="AF15">
        <f t="shared" si="15"/>
        <v>2338867.4866629285</v>
      </c>
    </row>
    <row r="16" spans="1:32">
      <c r="A16" s="100" t="s">
        <v>102</v>
      </c>
      <c r="B16">
        <f t="shared" si="3"/>
        <v>53567.299902459607</v>
      </c>
      <c r="C16">
        <f t="shared" si="4"/>
        <v>53567.299902459607</v>
      </c>
      <c r="D16" s="170">
        <f t="shared" si="5"/>
        <v>53567.299902459607</v>
      </c>
      <c r="E16">
        <f t="shared" ref="E16:N16" si="16">SUM(E$5*SUMIFS(D$39:D$48,$B$39:$B$48,$A16),E$6*IF($B$2=TRUE,SUMIFS($B$147:$B$162,$A$147:$A$162,$A16),SUMIFS(F$125:F$140,$A$125:$A$140,$A16)))</f>
        <v>119415.68509232518</v>
      </c>
      <c r="F16">
        <f t="shared" si="16"/>
        <v>116564.18141976505</v>
      </c>
      <c r="G16">
        <f t="shared" si="16"/>
        <v>135868.00644921054</v>
      </c>
      <c r="H16">
        <f t="shared" si="16"/>
        <v>136848.83071455525</v>
      </c>
      <c r="I16">
        <f t="shared" si="16"/>
        <v>171326.92123473808</v>
      </c>
      <c r="J16">
        <f t="shared" si="16"/>
        <v>180753.58440974512</v>
      </c>
      <c r="K16">
        <f t="shared" si="16"/>
        <v>183174.73882217196</v>
      </c>
      <c r="L16">
        <f t="shared" si="16"/>
        <v>180519.65618521543</v>
      </c>
      <c r="M16">
        <f t="shared" si="16"/>
        <v>180519.65618521543</v>
      </c>
      <c r="N16">
        <f t="shared" si="16"/>
        <v>180519.65618521543</v>
      </c>
      <c r="O16">
        <f t="shared" ref="O16:AF16" si="17">SUM(O$5*SUMIFS(N$39:N$48,$B$39:$B$48,$A16),O$6*IF($B$2=TRUE,SUMIFS($B$147:$B$162,$A$147:$A$162,$A16),SUMIFS(P$125:P$140,$A$125:$A$140,$A16)))</f>
        <v>180519.65618521543</v>
      </c>
      <c r="P16">
        <f t="shared" si="17"/>
        <v>180519.65618521543</v>
      </c>
      <c r="Q16">
        <f t="shared" si="17"/>
        <v>180519.65618521543</v>
      </c>
      <c r="R16">
        <f t="shared" si="17"/>
        <v>180519.65618521543</v>
      </c>
      <c r="S16">
        <f t="shared" si="17"/>
        <v>180519.65618521543</v>
      </c>
      <c r="T16">
        <f t="shared" si="17"/>
        <v>180519.65618521543</v>
      </c>
      <c r="U16">
        <f t="shared" si="17"/>
        <v>180519.65618521543</v>
      </c>
      <c r="V16">
        <f t="shared" si="17"/>
        <v>180519.65618521543</v>
      </c>
      <c r="W16">
        <f t="shared" si="17"/>
        <v>180519.65618521543</v>
      </c>
      <c r="X16">
        <f t="shared" si="17"/>
        <v>180519.65618521543</v>
      </c>
      <c r="Y16">
        <f t="shared" si="17"/>
        <v>180519.65618521543</v>
      </c>
      <c r="Z16">
        <f t="shared" si="17"/>
        <v>180519.65618521543</v>
      </c>
      <c r="AA16">
        <f t="shared" si="17"/>
        <v>180519.65618521543</v>
      </c>
      <c r="AB16">
        <f t="shared" si="17"/>
        <v>180519.65618521543</v>
      </c>
      <c r="AC16">
        <f t="shared" si="17"/>
        <v>180519.65618521543</v>
      </c>
      <c r="AD16">
        <f t="shared" si="17"/>
        <v>180519.65618521543</v>
      </c>
      <c r="AE16">
        <f t="shared" si="17"/>
        <v>180519.65618521543</v>
      </c>
      <c r="AF16">
        <f t="shared" si="17"/>
        <v>180519.65618521543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9492.0951812783333</v>
      </c>
      <c r="C18">
        <f t="shared" si="4"/>
        <v>9492.0951812783333</v>
      </c>
      <c r="D18" s="170">
        <f t="shared" si="5"/>
        <v>9492.0951812783333</v>
      </c>
      <c r="E18">
        <f t="shared" ref="E18:N18" si="20">SUM(E$5*SUMIFS(D$39:D$48,$B$39:$B$48,$A18),E$6*IF($B$2=TRUE,SUMIFS($B$147:$B$162,$A$147:$A$162,$A18),SUMIFS(F$125:F$140,$A$125:$A$140,$A18)))</f>
        <v>7206.6405273159371</v>
      </c>
      <c r="F18">
        <f t="shared" si="20"/>
        <v>6980.6557140198565</v>
      </c>
      <c r="G18">
        <f t="shared" si="20"/>
        <v>6606.3169775235565</v>
      </c>
      <c r="H18">
        <f t="shared" si="20"/>
        <v>6415.5618345308612</v>
      </c>
      <c r="I18">
        <f t="shared" si="20"/>
        <v>2824.5774825986468</v>
      </c>
      <c r="J18">
        <f t="shared" si="20"/>
        <v>2858.7339014133372</v>
      </c>
      <c r="K18">
        <f t="shared" si="20"/>
        <v>2800.9869711439746</v>
      </c>
      <c r="L18">
        <f t="shared" si="20"/>
        <v>2664.137507250638</v>
      </c>
      <c r="M18">
        <f t="shared" si="20"/>
        <v>2664.137507250638</v>
      </c>
      <c r="N18">
        <f t="shared" si="20"/>
        <v>2664.137507250638</v>
      </c>
      <c r="O18">
        <f t="shared" ref="O18:AF18" si="21">SUM(O$5*SUMIFS(N$39:N$48,$B$39:$B$48,$A18),O$6*IF($B$2=TRUE,SUMIFS($B$147:$B$162,$A$147:$A$162,$A18),SUMIFS(P$125:P$140,$A$125:$A$140,$A18)))</f>
        <v>2664.137507250638</v>
      </c>
      <c r="P18">
        <f t="shared" si="21"/>
        <v>2664.137507250638</v>
      </c>
      <c r="Q18">
        <f t="shared" si="21"/>
        <v>2664.137507250638</v>
      </c>
      <c r="R18">
        <f t="shared" si="21"/>
        <v>2664.137507250638</v>
      </c>
      <c r="S18">
        <f t="shared" si="21"/>
        <v>2664.137507250638</v>
      </c>
      <c r="T18">
        <f t="shared" si="21"/>
        <v>2664.137507250638</v>
      </c>
      <c r="U18">
        <f t="shared" si="21"/>
        <v>2664.137507250638</v>
      </c>
      <c r="V18">
        <f t="shared" si="21"/>
        <v>2664.137507250638</v>
      </c>
      <c r="W18">
        <f t="shared" si="21"/>
        <v>2664.137507250638</v>
      </c>
      <c r="X18">
        <f t="shared" si="21"/>
        <v>2664.137507250638</v>
      </c>
      <c r="Y18">
        <f t="shared" si="21"/>
        <v>2664.137507250638</v>
      </c>
      <c r="Z18">
        <f t="shared" si="21"/>
        <v>2664.137507250638</v>
      </c>
      <c r="AA18">
        <f t="shared" si="21"/>
        <v>2664.137507250638</v>
      </c>
      <c r="AB18">
        <f t="shared" si="21"/>
        <v>2664.137507250638</v>
      </c>
      <c r="AC18">
        <f t="shared" si="21"/>
        <v>2664.137507250638</v>
      </c>
      <c r="AD18">
        <f t="shared" si="21"/>
        <v>2664.137507250638</v>
      </c>
      <c r="AE18">
        <f t="shared" si="21"/>
        <v>2664.137507250638</v>
      </c>
      <c r="AF18">
        <f t="shared" si="21"/>
        <v>2664.137507250638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9359.5464555946019</v>
      </c>
      <c r="C20">
        <f t="shared" si="4"/>
        <v>9359.5464555946019</v>
      </c>
      <c r="D20" s="170">
        <f t="shared" si="5"/>
        <v>9359.5464555946019</v>
      </c>
      <c r="E20">
        <f t="shared" ref="E20:N20" si="24">SUM(E$5*SUMIFS(D$39:D$48,$B$39:$B$48,$A20),E$6*IF($B$2=TRUE,SUMIFS($B$147:$B$162,$A$147:$A$162,$A20),SUMIFS(F$125:F$140,$A$125:$A$140,$A20)))</f>
        <v>2540.8584606721233</v>
      </c>
      <c r="F20">
        <f t="shared" si="24"/>
        <v>2164.1806361269419</v>
      </c>
      <c r="G20">
        <f t="shared" si="24"/>
        <v>1829.7238897703367</v>
      </c>
      <c r="H20">
        <f t="shared" si="24"/>
        <v>1371.9230867584633</v>
      </c>
      <c r="I20">
        <f t="shared" si="24"/>
        <v>1204.7969761296195</v>
      </c>
      <c r="J20">
        <f t="shared" si="24"/>
        <v>1170.4935602416072</v>
      </c>
      <c r="K20">
        <f t="shared" si="24"/>
        <v>1188.3093903446959</v>
      </c>
      <c r="L20">
        <f t="shared" si="24"/>
        <v>338.36470548929896</v>
      </c>
      <c r="M20">
        <f t="shared" si="24"/>
        <v>338.36470548929896</v>
      </c>
      <c r="N20">
        <f t="shared" si="24"/>
        <v>338.36470548929896</v>
      </c>
      <c r="O20">
        <f t="shared" ref="O20:AF20" si="25">SUM(O$5*SUMIFS(N$39:N$48,$B$39:$B$48,$A20),O$6*IF($B$2=TRUE,SUMIFS($B$147:$B$162,$A$147:$A$162,$A20),SUMIFS(P$125:P$140,$A$125:$A$140,$A20)))</f>
        <v>338.36470548929896</v>
      </c>
      <c r="P20">
        <f t="shared" si="25"/>
        <v>338.36470548929896</v>
      </c>
      <c r="Q20">
        <f t="shared" si="25"/>
        <v>338.36470548929896</v>
      </c>
      <c r="R20">
        <f t="shared" si="25"/>
        <v>338.36470548929896</v>
      </c>
      <c r="S20">
        <f t="shared" si="25"/>
        <v>338.36470548929896</v>
      </c>
      <c r="T20">
        <f t="shared" si="25"/>
        <v>338.36470548929896</v>
      </c>
      <c r="U20">
        <f t="shared" si="25"/>
        <v>338.36470548929896</v>
      </c>
      <c r="V20">
        <f t="shared" si="25"/>
        <v>338.36470548929896</v>
      </c>
      <c r="W20">
        <f t="shared" si="25"/>
        <v>338.36470548929896</v>
      </c>
      <c r="X20">
        <f t="shared" si="25"/>
        <v>338.36470548929896</v>
      </c>
      <c r="Y20">
        <f t="shared" si="25"/>
        <v>338.36470548929896</v>
      </c>
      <c r="Z20">
        <f t="shared" si="25"/>
        <v>338.36470548929896</v>
      </c>
      <c r="AA20">
        <f t="shared" si="25"/>
        <v>338.36470548929896</v>
      </c>
      <c r="AB20">
        <f t="shared" si="25"/>
        <v>338.36470548929896</v>
      </c>
      <c r="AC20">
        <f t="shared" si="25"/>
        <v>338.36470548929896</v>
      </c>
      <c r="AD20">
        <f t="shared" si="25"/>
        <v>338.36470548929896</v>
      </c>
      <c r="AE20">
        <f t="shared" si="25"/>
        <v>338.36470548929896</v>
      </c>
      <c r="AF20">
        <f t="shared" si="25"/>
        <v>338.36470548929896</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3.1825701984990345E-3</v>
      </c>
      <c r="D39">
        <f>SUMPRODUCT(P$57:P$106,$B$57:$B$106)</f>
        <v>2.4162883889710688E-3</v>
      </c>
      <c r="E39">
        <f>SUMPRODUCT(AB$57:AB$106,$B$57:$B$106)</f>
        <v>2.3405187597823509E-3</v>
      </c>
      <c r="F39">
        <f>SUMPRODUCT(AN$57:AN$106,$B$57:$B$106)</f>
        <v>2.2150080812477872E-3</v>
      </c>
      <c r="G39">
        <f>SUMPRODUCT(AZ$57:AZ$106,$B$57:$B$106)</f>
        <v>2.1510504805595464E-3</v>
      </c>
      <c r="H39">
        <f>SUMPRODUCT(BL$57:BL$106,$B$57:$B$106)</f>
        <v>9.4704234921707175E-4</v>
      </c>
      <c r="I39">
        <f>SUMPRODUCT(BX$57:BX$106,$B$57:$B$106)</f>
        <v>9.5849453111485647E-4</v>
      </c>
      <c r="J39">
        <f>SUMPRODUCT(CJ$57:CJ$106,$B$57:$B$106)</f>
        <v>9.3913277211221181E-4</v>
      </c>
      <c r="K39">
        <f>SUMPRODUCT(CV$57:CV$106,$B$57:$B$106)</f>
        <v>8.9324901124068963E-4</v>
      </c>
      <c r="L39" s="156">
        <f>K39</f>
        <v>8.9324901124068963E-4</v>
      </c>
      <c r="M39" s="156">
        <f t="shared" ref="M39:AE50" si="53">L39</f>
        <v>8.9324901124068963E-4</v>
      </c>
      <c r="N39" s="156">
        <f t="shared" si="53"/>
        <v>8.9324901124068963E-4</v>
      </c>
      <c r="O39" s="156">
        <f t="shared" si="53"/>
        <v>8.9324901124068963E-4</v>
      </c>
      <c r="P39" s="156">
        <f t="shared" si="53"/>
        <v>8.9324901124068963E-4</v>
      </c>
      <c r="Q39" s="156">
        <f t="shared" si="53"/>
        <v>8.9324901124068963E-4</v>
      </c>
      <c r="R39" s="156">
        <f t="shared" si="53"/>
        <v>8.9324901124068963E-4</v>
      </c>
      <c r="S39" s="156">
        <f t="shared" si="53"/>
        <v>8.9324901124068963E-4</v>
      </c>
      <c r="T39" s="156">
        <f t="shared" si="53"/>
        <v>8.9324901124068963E-4</v>
      </c>
      <c r="U39" s="156">
        <f t="shared" si="53"/>
        <v>8.9324901124068963E-4</v>
      </c>
      <c r="V39" s="156">
        <f t="shared" si="53"/>
        <v>8.9324901124068963E-4</v>
      </c>
      <c r="W39" s="156">
        <f t="shared" si="53"/>
        <v>8.9324901124068963E-4</v>
      </c>
      <c r="X39" s="156">
        <f t="shared" si="53"/>
        <v>8.9324901124068963E-4</v>
      </c>
      <c r="Y39" s="156">
        <f t="shared" si="53"/>
        <v>8.9324901124068963E-4</v>
      </c>
      <c r="Z39" s="156">
        <f t="shared" si="53"/>
        <v>8.9324901124068963E-4</v>
      </c>
      <c r="AA39" s="156">
        <f t="shared" si="53"/>
        <v>8.9324901124068963E-4</v>
      </c>
      <c r="AB39" s="156">
        <f t="shared" si="53"/>
        <v>8.9324901124068963E-4</v>
      </c>
      <c r="AC39" s="156">
        <f t="shared" si="53"/>
        <v>8.9324901124068963E-4</v>
      </c>
      <c r="AD39" s="156">
        <f t="shared" si="53"/>
        <v>8.9324901124068963E-4</v>
      </c>
      <c r="AE39" s="156">
        <f t="shared" si="53"/>
        <v>8.9324901124068963E-4</v>
      </c>
    </row>
    <row r="40" spans="1:32">
      <c r="B40" s="2" t="s">
        <v>98</v>
      </c>
      <c r="C40">
        <f>SUMPRODUCT(E57:E106,$B$57:$B$106)</f>
        <v>0.26190394538117412</v>
      </c>
      <c r="D40">
        <f>SUMPRODUCT(Q$57:Q$106,$B$57:$B$106)</f>
        <v>0.17821037742324455</v>
      </c>
      <c r="E40">
        <f>SUMPRODUCT(AC$57:AC$106,$B$57:$B$106)</f>
        <v>0.15036509406540849</v>
      </c>
      <c r="F40">
        <f>SUMPRODUCT(AO$57:AO$106,$B$57:$B$106)</f>
        <v>6.4360833799730149E-2</v>
      </c>
      <c r="G40">
        <f>SUMPRODUCT(BA$57:BA$106,$B$57:$B$106)</f>
        <v>6.6041739720476819E-2</v>
      </c>
      <c r="H40">
        <f>SUMPRODUCT(BM$57:BM$106,$B$57:$B$106)</f>
        <v>3.5343262882070861E-2</v>
      </c>
      <c r="I40">
        <f>SUMPRODUCT(BY$57:BY$106,$B$57:$B$106)</f>
        <v>1.5135590069366633E-2</v>
      </c>
      <c r="J40">
        <f>SUMPRODUCT(CK$57:CK$106,$B$57:$B$106)</f>
        <v>5.1078184112231589E-3</v>
      </c>
      <c r="K40">
        <f>SUMPRODUCT(CW$57:CW$106,$B$57:$B$106)</f>
        <v>7.1749001917308809E-3</v>
      </c>
      <c r="L40" s="156">
        <f t="shared" ref="L40:AA50" si="54">K40</f>
        <v>7.1749001917308809E-3</v>
      </c>
      <c r="M40" s="156">
        <f t="shared" si="54"/>
        <v>7.1749001917308809E-3</v>
      </c>
      <c r="N40" s="156">
        <f t="shared" si="54"/>
        <v>7.1749001917308809E-3</v>
      </c>
      <c r="O40" s="156">
        <f t="shared" si="54"/>
        <v>7.1749001917308809E-3</v>
      </c>
      <c r="P40" s="156">
        <f t="shared" si="54"/>
        <v>7.1749001917308809E-3</v>
      </c>
      <c r="Q40" s="156">
        <f t="shared" si="54"/>
        <v>7.1749001917308809E-3</v>
      </c>
      <c r="R40" s="156">
        <f t="shared" si="54"/>
        <v>7.1749001917308809E-3</v>
      </c>
      <c r="S40" s="156">
        <f t="shared" si="54"/>
        <v>7.1749001917308809E-3</v>
      </c>
      <c r="T40" s="156">
        <f t="shared" si="54"/>
        <v>7.1749001917308809E-3</v>
      </c>
      <c r="U40" s="156">
        <f t="shared" si="54"/>
        <v>7.1749001917308809E-3</v>
      </c>
      <c r="V40" s="156">
        <f t="shared" si="54"/>
        <v>7.1749001917308809E-3</v>
      </c>
      <c r="W40" s="156">
        <f t="shared" si="54"/>
        <v>7.1749001917308809E-3</v>
      </c>
      <c r="X40" s="156">
        <f t="shared" si="54"/>
        <v>7.1749001917308809E-3</v>
      </c>
      <c r="Y40" s="156">
        <f t="shared" si="54"/>
        <v>7.1749001917308809E-3</v>
      </c>
      <c r="Z40" s="156">
        <f t="shared" si="54"/>
        <v>7.1749001917308809E-3</v>
      </c>
      <c r="AA40" s="156">
        <f t="shared" si="54"/>
        <v>7.1749001917308809E-3</v>
      </c>
      <c r="AB40" s="156">
        <f t="shared" si="53"/>
        <v>7.1749001917308809E-3</v>
      </c>
      <c r="AC40" s="156">
        <f t="shared" si="53"/>
        <v>7.1749001917308809E-3</v>
      </c>
      <c r="AD40" s="156">
        <f t="shared" si="53"/>
        <v>7.1749001917308809E-3</v>
      </c>
      <c r="AE40" s="156">
        <f t="shared" si="53"/>
        <v>7.1749001917308809E-3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0.14459060356945336</v>
      </c>
      <c r="D42">
        <f>SUMPRODUCT(S$57:S$106,$B$57:$B$106)</f>
        <v>0.1487295260146686</v>
      </c>
      <c r="E42">
        <f>SUMPRODUCT(AE$57:AE$106,$B$57:$B$106)</f>
        <v>0.14645976993431745</v>
      </c>
      <c r="F42">
        <f>SUMPRODUCT(AQ$57:AQ$106,$B$57:$B$106)</f>
        <v>0.16063817803395913</v>
      </c>
      <c r="G42">
        <f>SUMPRODUCT(BC$57:BC$106,$B$57:$B$106)</f>
        <v>0.15823631664330559</v>
      </c>
      <c r="H42">
        <f>SUMPRODUCT(BO$57:BO$106,$B$57:$B$106)</f>
        <v>0.15305260186715744</v>
      </c>
      <c r="I42">
        <f>SUMPRODUCT(CA$57:CA$106,$B$57:$B$106)</f>
        <v>0.12630147668548425</v>
      </c>
      <c r="J42">
        <f>SUMPRODUCT(CM$57:CM$106,$B$57:$B$106)</f>
        <v>9.832889790721322E-2</v>
      </c>
      <c r="K42">
        <f>SUMPRODUCT(CY$57:CY$106,$B$57:$B$106)</f>
        <v>8.7210017432075543E-2</v>
      </c>
      <c r="L42" s="156">
        <f t="shared" si="54"/>
        <v>8.7210017432075543E-2</v>
      </c>
      <c r="M42" s="156">
        <f t="shared" si="53"/>
        <v>8.7210017432075543E-2</v>
      </c>
      <c r="N42" s="156">
        <f t="shared" si="53"/>
        <v>8.7210017432075543E-2</v>
      </c>
      <c r="O42" s="156">
        <f t="shared" si="53"/>
        <v>8.7210017432075543E-2</v>
      </c>
      <c r="P42" s="156">
        <f t="shared" si="53"/>
        <v>8.7210017432075543E-2</v>
      </c>
      <c r="Q42" s="156">
        <f t="shared" si="53"/>
        <v>8.7210017432075543E-2</v>
      </c>
      <c r="R42" s="156">
        <f t="shared" si="53"/>
        <v>8.7210017432075543E-2</v>
      </c>
      <c r="S42" s="156">
        <f t="shared" si="53"/>
        <v>8.7210017432075543E-2</v>
      </c>
      <c r="T42" s="156">
        <f t="shared" si="53"/>
        <v>8.7210017432075543E-2</v>
      </c>
      <c r="U42" s="156">
        <f t="shared" si="53"/>
        <v>8.7210017432075543E-2</v>
      </c>
      <c r="V42" s="156">
        <f t="shared" si="53"/>
        <v>8.7210017432075543E-2</v>
      </c>
      <c r="W42" s="156">
        <f t="shared" si="53"/>
        <v>8.7210017432075543E-2</v>
      </c>
      <c r="X42" s="156">
        <f t="shared" si="53"/>
        <v>8.7210017432075543E-2</v>
      </c>
      <c r="Y42" s="156">
        <f t="shared" si="53"/>
        <v>8.7210017432075543E-2</v>
      </c>
      <c r="Z42" s="156">
        <f t="shared" si="53"/>
        <v>8.7210017432075543E-2</v>
      </c>
      <c r="AA42" s="156">
        <f t="shared" si="53"/>
        <v>8.7210017432075543E-2</v>
      </c>
      <c r="AB42" s="156">
        <f t="shared" si="53"/>
        <v>8.7210017432075543E-2</v>
      </c>
      <c r="AC42" s="156">
        <f t="shared" si="53"/>
        <v>8.7210017432075543E-2</v>
      </c>
      <c r="AD42" s="156">
        <f t="shared" si="53"/>
        <v>8.7210017432075543E-2</v>
      </c>
      <c r="AE42" s="156">
        <f t="shared" si="53"/>
        <v>8.7210017432075543E-2</v>
      </c>
    </row>
    <row r="43" spans="1:32">
      <c r="B43" s="2" t="s">
        <v>346</v>
      </c>
      <c r="C43">
        <f>SUMPRODUCT(H57:H106,$B$57:$B$106)</f>
        <v>0.13222693972557309</v>
      </c>
      <c r="D43">
        <f>SUMPRODUCT(T$57:T$106,$B$57:$B$106)</f>
        <v>0.10856740856318431</v>
      </c>
      <c r="E43">
        <f>SUMPRODUCT(AF$57:AF$106,$B$57:$B$106)</f>
        <v>9.6082648759577088E-2</v>
      </c>
      <c r="F43">
        <f>SUMPRODUCT(AR$57:AR$106,$B$57:$B$106)</f>
        <v>6.2486404193706213E-2</v>
      </c>
      <c r="G43">
        <f>SUMPRODUCT(BD$57:BD$106,$B$57:$B$106)</f>
        <v>4.9718247531467148E-2</v>
      </c>
      <c r="H43">
        <f>SUMPRODUCT(BP$57:BP$106,$B$57:$B$106)</f>
        <v>2.3790609148627989E-2</v>
      </c>
      <c r="I43">
        <f>SUMPRODUCT(CB$57:CB$106,$B$57:$B$106)</f>
        <v>1.9929482500108796E-2</v>
      </c>
      <c r="J43">
        <f>SUMPRODUCT(CN$57:CN$106,$B$57:$B$106)</f>
        <v>1.0180516857900066E-2</v>
      </c>
      <c r="K43">
        <f>SUMPRODUCT(CZ$57:CZ$106,$B$57:$B$106)</f>
        <v>8.0020775648329476E-3</v>
      </c>
      <c r="L43" s="156">
        <f t="shared" si="54"/>
        <v>8.0020775648329476E-3</v>
      </c>
      <c r="M43" s="156">
        <f t="shared" si="53"/>
        <v>8.0020775648329476E-3</v>
      </c>
      <c r="N43" s="156">
        <f t="shared" si="53"/>
        <v>8.0020775648329476E-3</v>
      </c>
      <c r="O43" s="156">
        <f t="shared" si="53"/>
        <v>8.0020775648329476E-3</v>
      </c>
      <c r="P43" s="156">
        <f t="shared" si="53"/>
        <v>8.0020775648329476E-3</v>
      </c>
      <c r="Q43" s="156">
        <f t="shared" si="53"/>
        <v>8.0020775648329476E-3</v>
      </c>
      <c r="R43" s="156">
        <f t="shared" si="53"/>
        <v>8.0020775648329476E-3</v>
      </c>
      <c r="S43" s="156">
        <f t="shared" si="53"/>
        <v>8.0020775648329476E-3</v>
      </c>
      <c r="T43" s="156">
        <f t="shared" si="53"/>
        <v>8.0020775648329476E-3</v>
      </c>
      <c r="U43" s="156">
        <f t="shared" si="53"/>
        <v>8.0020775648329476E-3</v>
      </c>
      <c r="V43" s="156">
        <f t="shared" si="53"/>
        <v>8.0020775648329476E-3</v>
      </c>
      <c r="W43" s="156">
        <f t="shared" si="53"/>
        <v>8.0020775648329476E-3</v>
      </c>
      <c r="X43" s="156">
        <f t="shared" si="53"/>
        <v>8.0020775648329476E-3</v>
      </c>
      <c r="Y43" s="156">
        <f t="shared" si="53"/>
        <v>8.0020775648329476E-3</v>
      </c>
      <c r="Z43" s="156">
        <f t="shared" si="53"/>
        <v>8.0020775648329476E-3</v>
      </c>
      <c r="AA43" s="156">
        <f t="shared" si="53"/>
        <v>8.0020775648329476E-3</v>
      </c>
      <c r="AB43" s="156">
        <f t="shared" si="53"/>
        <v>8.0020775648329476E-3</v>
      </c>
      <c r="AC43" s="156">
        <f t="shared" si="53"/>
        <v>8.0020775648329476E-3</v>
      </c>
      <c r="AD43" s="156">
        <f t="shared" si="53"/>
        <v>8.0020775648329476E-3</v>
      </c>
      <c r="AE43" s="156">
        <f t="shared" si="53"/>
        <v>8.0020775648329476E-3</v>
      </c>
    </row>
    <row r="44" spans="1:32">
      <c r="B44" s="2" t="s">
        <v>99</v>
      </c>
      <c r="C44">
        <f>SUMPRODUCT(I57:I106,$B$57:$B$106)</f>
        <v>0.10630520098409464</v>
      </c>
      <c r="D44">
        <f>SUMPRODUCT(U$57:U$106,$B$57:$B$106)</f>
        <v>8.2848310263814284E-2</v>
      </c>
      <c r="E44">
        <f>SUMPRODUCT(AG$57:AG$106,$B$57:$B$106)</f>
        <v>8.0267989767915299E-2</v>
      </c>
      <c r="F44">
        <f>SUMPRODUCT(AS$57:AS$106,$B$57:$B$106)</f>
        <v>7.6043786296394827E-2</v>
      </c>
      <c r="G44">
        <f>SUMPRODUCT(BE$57:BE$106,$B$57:$B$106)</f>
        <v>7.5277766630336945E-2</v>
      </c>
      <c r="H44">
        <f>SUMPRODUCT(BQ$57:BQ$106,$B$57:$B$106)</f>
        <v>5.9608812710326413E-2</v>
      </c>
      <c r="I44">
        <f>SUMPRODUCT(CC$57:CC$106,$B$57:$B$106)</f>
        <v>5.4966150596772005E-2</v>
      </c>
      <c r="J44">
        <f>SUMPRODUCT(CO$57:CO$106,$B$57:$B$106)</f>
        <v>5.1986999476701823E-2</v>
      </c>
      <c r="K44">
        <f>SUMPRODUCT(DA$57:DA$106,$B$57:$B$106)</f>
        <v>5.1890120657536634E-2</v>
      </c>
      <c r="L44" s="156">
        <f t="shared" si="54"/>
        <v>5.1890120657536634E-2</v>
      </c>
      <c r="M44" s="156">
        <f t="shared" si="53"/>
        <v>5.1890120657536634E-2</v>
      </c>
      <c r="N44" s="156">
        <f t="shared" si="53"/>
        <v>5.1890120657536634E-2</v>
      </c>
      <c r="O44" s="156">
        <f t="shared" si="53"/>
        <v>5.1890120657536634E-2</v>
      </c>
      <c r="P44" s="156">
        <f t="shared" si="53"/>
        <v>5.1890120657536634E-2</v>
      </c>
      <c r="Q44" s="156">
        <f t="shared" si="53"/>
        <v>5.1890120657536634E-2</v>
      </c>
      <c r="R44" s="156">
        <f t="shared" si="53"/>
        <v>5.1890120657536634E-2</v>
      </c>
      <c r="S44" s="156">
        <f t="shared" si="53"/>
        <v>5.1890120657536634E-2</v>
      </c>
      <c r="T44" s="156">
        <f t="shared" si="53"/>
        <v>5.1890120657536634E-2</v>
      </c>
      <c r="U44" s="156">
        <f t="shared" si="53"/>
        <v>5.1890120657536634E-2</v>
      </c>
      <c r="V44" s="156">
        <f t="shared" si="53"/>
        <v>5.1890120657536634E-2</v>
      </c>
      <c r="W44" s="156">
        <f t="shared" si="53"/>
        <v>5.1890120657536634E-2</v>
      </c>
      <c r="X44" s="156">
        <f t="shared" si="53"/>
        <v>5.1890120657536634E-2</v>
      </c>
      <c r="Y44" s="156">
        <f t="shared" si="53"/>
        <v>5.1890120657536634E-2</v>
      </c>
      <c r="Z44" s="156">
        <f t="shared" si="53"/>
        <v>5.1890120657536634E-2</v>
      </c>
      <c r="AA44" s="156">
        <f t="shared" si="53"/>
        <v>5.1890120657536634E-2</v>
      </c>
      <c r="AB44" s="156">
        <f t="shared" si="53"/>
        <v>5.1890120657536634E-2</v>
      </c>
      <c r="AC44" s="156">
        <f t="shared" si="53"/>
        <v>5.1890120657536634E-2</v>
      </c>
      <c r="AD44" s="156">
        <f t="shared" si="53"/>
        <v>5.1890120657536634E-2</v>
      </c>
      <c r="AE44" s="156">
        <f t="shared" si="53"/>
        <v>5.1890120657536634E-2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3.1381284165579843E-3</v>
      </c>
      <c r="D46">
        <f>SUMPRODUCT(W$57:W$106,$B$57:$B$106)</f>
        <v>8.519152264179255E-4</v>
      </c>
      <c r="E46">
        <f>SUMPRODUCT(AI$57:AI$106,$B$57:$B$106)</f>
        <v>7.2562028352719321E-4</v>
      </c>
      <c r="F46">
        <f>SUMPRODUCT(AU$57:AU$106,$B$57:$B$106)</f>
        <v>6.1348149295323143E-4</v>
      </c>
      <c r="G46">
        <f>SUMPRODUCT(BG$57:BG$106,$B$57:$B$106)</f>
        <v>4.5998712056343648E-4</v>
      </c>
      <c r="H46">
        <f>SUMPRODUCT(BS$57:BS$106,$B$57:$B$106)</f>
        <v>4.0395201251611283E-4</v>
      </c>
      <c r="I46">
        <f>SUMPRODUCT(CE$57:CE$106,$B$57:$B$106)</f>
        <v>3.9245054450226139E-4</v>
      </c>
      <c r="J46">
        <f>SUMPRODUCT(CQ$57:CQ$106,$B$57:$B$106)</f>
        <v>3.9842394962144351E-4</v>
      </c>
      <c r="K46">
        <f>SUMPRODUCT(DC$57:DC$106,$B$57:$B$106)</f>
        <v>1.1344907603098011E-4</v>
      </c>
      <c r="L46" s="156">
        <f t="shared" si="54"/>
        <v>1.1344907603098011E-4</v>
      </c>
      <c r="M46" s="156">
        <f t="shared" si="53"/>
        <v>1.1344907603098011E-4</v>
      </c>
      <c r="N46" s="156">
        <f t="shared" si="53"/>
        <v>1.1344907603098011E-4</v>
      </c>
      <c r="O46" s="156">
        <f t="shared" si="53"/>
        <v>1.1344907603098011E-4</v>
      </c>
      <c r="P46" s="156">
        <f t="shared" si="53"/>
        <v>1.1344907603098011E-4</v>
      </c>
      <c r="Q46" s="156">
        <f t="shared" si="53"/>
        <v>1.1344907603098011E-4</v>
      </c>
      <c r="R46" s="156">
        <f t="shared" si="53"/>
        <v>1.1344907603098011E-4</v>
      </c>
      <c r="S46" s="156">
        <f t="shared" si="53"/>
        <v>1.1344907603098011E-4</v>
      </c>
      <c r="T46" s="156">
        <f t="shared" si="53"/>
        <v>1.1344907603098011E-4</v>
      </c>
      <c r="U46" s="156">
        <f t="shared" si="53"/>
        <v>1.1344907603098011E-4</v>
      </c>
      <c r="V46" s="156">
        <f t="shared" si="53"/>
        <v>1.1344907603098011E-4</v>
      </c>
      <c r="W46" s="156">
        <f t="shared" si="53"/>
        <v>1.1344907603098011E-4</v>
      </c>
      <c r="X46" s="156">
        <f t="shared" si="53"/>
        <v>1.1344907603098011E-4</v>
      </c>
      <c r="Y46" s="156">
        <f t="shared" si="53"/>
        <v>1.1344907603098011E-4</v>
      </c>
      <c r="Z46" s="156">
        <f t="shared" si="53"/>
        <v>1.1344907603098011E-4</v>
      </c>
      <c r="AA46" s="156">
        <f t="shared" si="53"/>
        <v>1.1344907603098011E-4</v>
      </c>
      <c r="AB46" s="156">
        <f t="shared" si="53"/>
        <v>1.1344907603098011E-4</v>
      </c>
      <c r="AC46" s="156">
        <f t="shared" si="53"/>
        <v>1.1344907603098011E-4</v>
      </c>
      <c r="AD46" s="156">
        <f t="shared" si="53"/>
        <v>1.1344907603098011E-4</v>
      </c>
      <c r="AE46" s="156">
        <f t="shared" si="53"/>
        <v>1.1344907603098011E-4</v>
      </c>
    </row>
    <row r="47" spans="1:32">
      <c r="B47" s="2" t="s">
        <v>100</v>
      </c>
      <c r="C47">
        <f>SUMPRODUCT(L57:L106,$B$57:$B$106)</f>
        <v>0.3306922258427325</v>
      </c>
      <c r="D47">
        <f>SUMPRODUCT(X$57:X$106,$B$57:$B$106)</f>
        <v>0.43833772177065783</v>
      </c>
      <c r="E47">
        <f>SUMPRODUCT(AJ$57:AJ$106,$B$57:$B$106)</f>
        <v>0.48467597641431215</v>
      </c>
      <c r="F47">
        <f>SUMPRODUCT(AV$57:AV$106,$B$57:$B$106)</f>
        <v>0.58808761654059327</v>
      </c>
      <c r="G47">
        <f>SUMPRODUCT(BH$57:BH$106,$B$57:$B$106)</f>
        <v>0.60223134329798778</v>
      </c>
      <c r="H47">
        <f>SUMPRODUCT(BT$57:BT$106,$B$57:$B$106)</f>
        <v>0.66941013641644709</v>
      </c>
      <c r="I47">
        <f>SUMPRODUCT(CF$57:CF$106,$B$57:$B$106)</f>
        <v>0.72171214072080336</v>
      </c>
      <c r="J47">
        <f>SUMPRODUCT(CR$57:CR$106,$B$57:$B$106)</f>
        <v>0.77164221618354811</v>
      </c>
      <c r="K47">
        <f>SUMPRODUCT(DD$57:DD$106,$B$57:$B$106)</f>
        <v>0.7841904046614625</v>
      </c>
      <c r="L47" s="156">
        <f t="shared" si="54"/>
        <v>0.7841904046614625</v>
      </c>
      <c r="M47" s="156">
        <f t="shared" si="53"/>
        <v>0.7841904046614625</v>
      </c>
      <c r="N47" s="156">
        <f t="shared" si="53"/>
        <v>0.7841904046614625</v>
      </c>
      <c r="O47" s="156">
        <f t="shared" si="53"/>
        <v>0.7841904046614625</v>
      </c>
      <c r="P47" s="156">
        <f t="shared" si="53"/>
        <v>0.7841904046614625</v>
      </c>
      <c r="Q47" s="156">
        <f t="shared" si="53"/>
        <v>0.7841904046614625</v>
      </c>
      <c r="R47" s="156">
        <f t="shared" si="53"/>
        <v>0.7841904046614625</v>
      </c>
      <c r="S47" s="156">
        <f t="shared" si="53"/>
        <v>0.7841904046614625</v>
      </c>
      <c r="T47" s="156">
        <f t="shared" si="53"/>
        <v>0.7841904046614625</v>
      </c>
      <c r="U47" s="156">
        <f t="shared" si="53"/>
        <v>0.7841904046614625</v>
      </c>
      <c r="V47" s="156">
        <f t="shared" si="53"/>
        <v>0.7841904046614625</v>
      </c>
      <c r="W47" s="156">
        <f t="shared" si="53"/>
        <v>0.7841904046614625</v>
      </c>
      <c r="X47" s="156">
        <f t="shared" si="53"/>
        <v>0.7841904046614625</v>
      </c>
      <c r="Y47" s="156">
        <f t="shared" si="53"/>
        <v>0.7841904046614625</v>
      </c>
      <c r="Z47" s="156">
        <f t="shared" si="53"/>
        <v>0.7841904046614625</v>
      </c>
      <c r="AA47" s="156">
        <f t="shared" si="53"/>
        <v>0.7841904046614625</v>
      </c>
      <c r="AB47" s="156">
        <f t="shared" si="53"/>
        <v>0.7841904046614625</v>
      </c>
      <c r="AC47" s="156">
        <f t="shared" si="53"/>
        <v>0.7841904046614625</v>
      </c>
      <c r="AD47" s="156">
        <f t="shared" si="53"/>
        <v>0.7841904046614625</v>
      </c>
      <c r="AE47" s="156">
        <f t="shared" si="53"/>
        <v>0.7841904046614625</v>
      </c>
    </row>
    <row r="48" spans="1:32">
      <c r="B48" s="2" t="s">
        <v>102</v>
      </c>
      <c r="C48">
        <f>SUMPRODUCT(N57:N106,$B$57:$B$106)</f>
        <v>1.7960385881915359E-2</v>
      </c>
      <c r="D48">
        <f>SUMPRODUCT(Z$57:Z$106,$B$57:$B$106)</f>
        <v>4.0038452349041562E-2</v>
      </c>
      <c r="E48">
        <f>SUMPRODUCT(AL$57:AL$106,$B$57:$B$106)</f>
        <v>3.908238201515999E-2</v>
      </c>
      <c r="F48">
        <f>SUMPRODUCT(AX$57:AX$106,$B$57:$B$106)</f>
        <v>4.5554691561415429E-2</v>
      </c>
      <c r="G48">
        <f>SUMPRODUCT(BJ$57:BJ$106,$B$57:$B$106)</f>
        <v>4.5883548575302892E-2</v>
      </c>
      <c r="H48">
        <f>SUMPRODUCT(BV$57:BV$106,$B$57:$B$106)</f>
        <v>5.7443582613637134E-2</v>
      </c>
      <c r="I48">
        <f>SUMPRODUCT(CH$57:CH$106,$B$57:$B$106)</f>
        <v>6.0604214351847888E-2</v>
      </c>
      <c r="J48">
        <f>SUMPRODUCT(CT$57:CT$106,$B$57:$B$106)</f>
        <v>6.1415994441680104E-2</v>
      </c>
      <c r="K48">
        <f>SUMPRODUCT(DF$57:DF$106,$B$57:$B$106)</f>
        <v>6.0525781405089789E-2</v>
      </c>
      <c r="L48" s="156">
        <f t="shared" si="54"/>
        <v>6.0525781405089789E-2</v>
      </c>
      <c r="M48" s="156">
        <f t="shared" si="53"/>
        <v>6.0525781405089789E-2</v>
      </c>
      <c r="N48" s="156">
        <f t="shared" si="53"/>
        <v>6.0525781405089789E-2</v>
      </c>
      <c r="O48" s="156">
        <f t="shared" si="53"/>
        <v>6.0525781405089789E-2</v>
      </c>
      <c r="P48" s="156">
        <f t="shared" si="53"/>
        <v>6.0525781405089789E-2</v>
      </c>
      <c r="Q48" s="156">
        <f t="shared" si="53"/>
        <v>6.0525781405089789E-2</v>
      </c>
      <c r="R48" s="156">
        <f t="shared" si="53"/>
        <v>6.0525781405089789E-2</v>
      </c>
      <c r="S48" s="156">
        <f t="shared" si="53"/>
        <v>6.0525781405089789E-2</v>
      </c>
      <c r="T48" s="156">
        <f t="shared" si="53"/>
        <v>6.0525781405089789E-2</v>
      </c>
      <c r="U48" s="156">
        <f t="shared" si="53"/>
        <v>6.0525781405089789E-2</v>
      </c>
      <c r="V48" s="156">
        <f t="shared" si="53"/>
        <v>6.0525781405089789E-2</v>
      </c>
      <c r="W48" s="156">
        <f t="shared" si="53"/>
        <v>6.0525781405089789E-2</v>
      </c>
      <c r="X48" s="156">
        <f t="shared" si="53"/>
        <v>6.0525781405089789E-2</v>
      </c>
      <c r="Y48" s="156">
        <f t="shared" si="53"/>
        <v>6.0525781405089789E-2</v>
      </c>
      <c r="Z48" s="156">
        <f t="shared" si="53"/>
        <v>6.0525781405089789E-2</v>
      </c>
      <c r="AA48" s="156">
        <f t="shared" si="53"/>
        <v>6.0525781405089789E-2</v>
      </c>
      <c r="AB48" s="156">
        <f t="shared" si="53"/>
        <v>6.0525781405089789E-2</v>
      </c>
      <c r="AC48" s="156">
        <f t="shared" si="53"/>
        <v>6.0525781405089789E-2</v>
      </c>
      <c r="AD48" s="156">
        <f t="shared" si="53"/>
        <v>6.0525781405089789E-2</v>
      </c>
      <c r="AE48" s="156">
        <f t="shared" si="53"/>
        <v>6.0525781405089789E-2</v>
      </c>
    </row>
    <row r="49" spans="1:110">
      <c r="B49" s="1"/>
    </row>
    <row r="50" spans="1:110">
      <c r="B50" s="1"/>
      <c r="C50" s="160">
        <f>SUM(C39:C48)</f>
        <v>1.0000000000000002</v>
      </c>
      <c r="D50" s="160">
        <f>SUM(D39:D48)</f>
        <v>1.0000000000000002</v>
      </c>
      <c r="E50" s="160">
        <f>SUM(E39:E48)</f>
        <v>1</v>
      </c>
      <c r="F50" s="160">
        <f>SUM(F39:F48)</f>
        <v>1</v>
      </c>
      <c r="G50" s="160">
        <f t="shared" ref="G50:K50" si="55">SUM(G39:G48)</f>
        <v>1.0000000000000002</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0.51155502579437162</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0.10374251768350265</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0.38470245652212581</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20000000</v>
      </c>
      <c r="D2" s="91">
        <f>C2</f>
        <v>20000000</v>
      </c>
      <c r="E2" s="91">
        <f t="shared" ref="E2:AH2" si="0">D2</f>
        <v>20000000</v>
      </c>
      <c r="F2" s="91">
        <f t="shared" si="0"/>
        <v>20000000</v>
      </c>
      <c r="G2" s="91">
        <f t="shared" si="0"/>
        <v>20000000</v>
      </c>
      <c r="H2" s="91">
        <f t="shared" si="0"/>
        <v>20000000</v>
      </c>
      <c r="I2" s="91">
        <f t="shared" si="0"/>
        <v>20000000</v>
      </c>
      <c r="J2" s="91">
        <f t="shared" si="0"/>
        <v>20000000</v>
      </c>
      <c r="K2" s="91">
        <f t="shared" si="0"/>
        <v>20000000</v>
      </c>
      <c r="L2" s="91">
        <f t="shared" si="0"/>
        <v>20000000</v>
      </c>
      <c r="M2" s="91">
        <f t="shared" si="0"/>
        <v>20000000</v>
      </c>
      <c r="N2" s="91">
        <f t="shared" si="0"/>
        <v>20000000</v>
      </c>
      <c r="O2" s="91">
        <f t="shared" si="0"/>
        <v>20000000</v>
      </c>
      <c r="P2" s="91">
        <f t="shared" si="0"/>
        <v>20000000</v>
      </c>
      <c r="Q2" s="91">
        <f t="shared" si="0"/>
        <v>20000000</v>
      </c>
      <c r="R2" s="91">
        <f t="shared" si="0"/>
        <v>20000000</v>
      </c>
      <c r="S2" s="91">
        <f t="shared" si="0"/>
        <v>20000000</v>
      </c>
      <c r="T2" s="91">
        <f t="shared" si="0"/>
        <v>20000000</v>
      </c>
      <c r="U2" s="91">
        <f t="shared" si="0"/>
        <v>20000000</v>
      </c>
      <c r="V2" s="91">
        <f t="shared" si="0"/>
        <v>20000000</v>
      </c>
      <c r="W2" s="91">
        <f t="shared" si="0"/>
        <v>20000000</v>
      </c>
      <c r="X2" s="91">
        <f t="shared" si="0"/>
        <v>20000000</v>
      </c>
      <c r="Y2" s="91">
        <f t="shared" si="0"/>
        <v>20000000</v>
      </c>
      <c r="Z2" s="91">
        <f t="shared" si="0"/>
        <v>20000000</v>
      </c>
      <c r="AA2" s="91">
        <f t="shared" si="0"/>
        <v>20000000</v>
      </c>
      <c r="AB2" s="91">
        <f t="shared" si="0"/>
        <v>20000000</v>
      </c>
      <c r="AC2" s="91">
        <f t="shared" si="0"/>
        <v>20000000</v>
      </c>
      <c r="AD2" s="91">
        <f t="shared" si="0"/>
        <v>20000000</v>
      </c>
      <c r="AE2" s="91">
        <f t="shared" si="0"/>
        <v>20000000</v>
      </c>
      <c r="AF2" s="91">
        <f t="shared" si="0"/>
        <v>20000000</v>
      </c>
      <c r="AG2" s="91">
        <f t="shared" si="0"/>
        <v>20000000</v>
      </c>
      <c r="AH2" s="91">
        <f t="shared" si="0"/>
        <v>20000000</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781135.06469798635</v>
      </c>
      <c r="C2" s="5">
        <f>SUMIFS(Imports_new!C$10:C$33,Imports_new!$A$10:$A$33,$A2)</f>
        <v>781135.06469798635</v>
      </c>
      <c r="D2" s="5">
        <f>SUMIFS(Imports_new!D$10:D$33,Imports_new!$A$10:$A$33,$A2)</f>
        <v>781135.06469798635</v>
      </c>
      <c r="E2" s="5">
        <f>SUMIFS(Imports_new!E$10:E$33,Imports_new!$A$10:$A$33,$A2)</f>
        <v>531516.90592426248</v>
      </c>
      <c r="F2" s="5">
        <f>SUMIFS(Imports_new!F$10:F$33,Imports_new!$A$10:$A$33,$A2)</f>
        <v>448467.65217743244</v>
      </c>
      <c r="G2" s="5">
        <f>SUMIFS(Imports_new!G$10:G$33,Imports_new!$A$10:$A$33,$A2)</f>
        <v>191957.79582854017</v>
      </c>
      <c r="H2" s="5">
        <f>SUMIFS(Imports_new!H$10:H$33,Imports_new!$A$10:$A$33,$A2)</f>
        <v>196971.13975981512</v>
      </c>
      <c r="I2" s="5">
        <f>SUMIFS(Imports_new!I$10:I$33,Imports_new!$A$10:$A$33,$A2)</f>
        <v>105412.1651273484</v>
      </c>
      <c r="J2" s="5">
        <f>SUMIFS(Imports_new!J$10:J$33,Imports_new!$A$10:$A$33,$A2)</f>
        <v>45142.275771637716</v>
      </c>
      <c r="K2" s="5">
        <f>SUMIFS(Imports_new!K$10:K$33,Imports_new!$A$10:$A$33,$A2)</f>
        <v>15234.196106933352</v>
      </c>
      <c r="L2" s="5">
        <f>SUMIFS(Imports_new!L$10:L$33,Imports_new!$A$10:$A$33,$A2)</f>
        <v>21399.319194342144</v>
      </c>
      <c r="M2" s="5">
        <f>SUMIFS(Imports_new!M$10:M$33,Imports_new!$A$10:$A$33,$A2)</f>
        <v>21399.319194342144</v>
      </c>
      <c r="N2" s="5">
        <f>SUMIFS(Imports_new!N$10:N$33,Imports_new!$A$10:$A$33,$A2)</f>
        <v>21399.319194342144</v>
      </c>
      <c r="O2" s="5">
        <f>SUMIFS(Imports_new!O$10:O$33,Imports_new!$A$10:$A$33,$A2)</f>
        <v>21399.319194342144</v>
      </c>
      <c r="P2" s="5">
        <f>SUMIFS(Imports_new!P$10:P$33,Imports_new!$A$10:$A$33,$A2)</f>
        <v>21399.319194342144</v>
      </c>
      <c r="Q2" s="5">
        <f>SUMIFS(Imports_new!Q$10:Q$33,Imports_new!$A$10:$A$33,$A2)</f>
        <v>21399.319194342144</v>
      </c>
      <c r="R2" s="5">
        <f>SUMIFS(Imports_new!R$10:R$33,Imports_new!$A$10:$A$33,$A2)</f>
        <v>21399.319194342144</v>
      </c>
      <c r="S2" s="5">
        <f>SUMIFS(Imports_new!S$10:S$33,Imports_new!$A$10:$A$33,$A2)</f>
        <v>21399.319194342144</v>
      </c>
      <c r="T2" s="5">
        <f>SUMIFS(Imports_new!T$10:T$33,Imports_new!$A$10:$A$33,$A2)</f>
        <v>21399.319194342144</v>
      </c>
      <c r="U2" s="5">
        <f>SUMIFS(Imports_new!U$10:U$33,Imports_new!$A$10:$A$33,$A2)</f>
        <v>21399.319194342144</v>
      </c>
      <c r="V2" s="5">
        <f>SUMIFS(Imports_new!V$10:V$33,Imports_new!$A$10:$A$33,$A2)</f>
        <v>21399.319194342144</v>
      </c>
      <c r="W2" s="5">
        <f>SUMIFS(Imports_new!W$10:W$33,Imports_new!$A$10:$A$33,$A2)</f>
        <v>21399.319194342144</v>
      </c>
      <c r="X2" s="5">
        <f>SUMIFS(Imports_new!X$10:X$33,Imports_new!$A$10:$A$33,$A2)</f>
        <v>21399.319194342144</v>
      </c>
      <c r="Y2" s="5">
        <f>SUMIFS(Imports_new!Y$10:Y$33,Imports_new!$A$10:$A$33,$A2)</f>
        <v>21399.319194342144</v>
      </c>
      <c r="Z2" s="5">
        <f>SUMIFS(Imports_new!Z$10:Z$33,Imports_new!$A$10:$A$33,$A2)</f>
        <v>21399.319194342144</v>
      </c>
      <c r="AA2" s="5">
        <f>SUMIFS(Imports_new!AA$10:AA$33,Imports_new!$A$10:$A$33,$A2)</f>
        <v>21399.319194342144</v>
      </c>
      <c r="AB2" s="5">
        <f>SUMIFS(Imports_new!AB$10:AB$33,Imports_new!$A$10:$A$33,$A2)</f>
        <v>21399.319194342144</v>
      </c>
      <c r="AC2" s="5">
        <f>SUMIFS(Imports_new!AC$10:AC$33,Imports_new!$A$10:$A$33,$A2)</f>
        <v>21399.319194342144</v>
      </c>
      <c r="AD2" s="5">
        <f>SUMIFS(Imports_new!AD$10:AD$33,Imports_new!$A$10:$A$33,$A2)</f>
        <v>21399.319194342144</v>
      </c>
      <c r="AE2" s="5">
        <f>SUMIFS(Imports_new!AE$10:AE$33,Imports_new!$A$10:$A$33,$A2)</f>
        <v>21399.319194342144</v>
      </c>
      <c r="AF2" s="5">
        <f>SUMIFS(Imports_new!AF$10:AF$33,Imports_new!$A$10:$A$33,$A2)</f>
        <v>21399.319194342144</v>
      </c>
    </row>
    <row r="3" spans="1:32">
      <c r="A3" s="2" t="s">
        <v>346</v>
      </c>
      <c r="B3" s="5">
        <f>SUMIFS(Imports_new!B$10:B$33,Imports_new!$A$10:$A$33,$A3)</f>
        <v>394370.15340501489</v>
      </c>
      <c r="C3" s="5">
        <f>SUMIFS(Imports_new!C$10:C$33,Imports_new!$A$10:$A$33,$A3)</f>
        <v>394370.15340501489</v>
      </c>
      <c r="D3" s="5">
        <f>SUMIFS(Imports_new!D$10:D$33,Imports_new!$A$10:$A$33,$A3)</f>
        <v>394370.15340501489</v>
      </c>
      <c r="E3" s="5">
        <f>SUMIFS(Imports_new!E$10:E$33,Imports_new!$A$10:$A$33,$A3)</f>
        <v>323805.01022491127</v>
      </c>
      <c r="F3" s="5">
        <f>SUMIFS(Imports_new!F$10:F$33,Imports_new!$A$10:$A$33,$A3)</f>
        <v>286568.90199165768</v>
      </c>
      <c r="G3" s="5">
        <f>SUMIFS(Imports_new!G$10:G$33,Imports_new!$A$10:$A$33,$A3)</f>
        <v>186367.26266783362</v>
      </c>
      <c r="H3" s="5">
        <f>SUMIFS(Imports_new!H$10:H$33,Imports_new!$A$10:$A$33,$A3)</f>
        <v>148285.91621878906</v>
      </c>
      <c r="I3" s="5">
        <f>SUMIFS(Imports_new!I$10:I$33,Imports_new!$A$10:$A$33,$A3)</f>
        <v>70956.0865510117</v>
      </c>
      <c r="J3" s="5">
        <f>SUMIFS(Imports_new!J$10:J$33,Imports_new!$A$10:$A$33,$A3)</f>
        <v>59440.179793636991</v>
      </c>
      <c r="K3" s="5">
        <f>SUMIFS(Imports_new!K$10:K$33,Imports_new!$A$10:$A$33,$A3)</f>
        <v>30363.646041608394</v>
      </c>
      <c r="L3" s="5">
        <f>SUMIFS(Imports_new!L$10:L$33,Imports_new!$A$10:$A$33,$A3)</f>
        <v>23866.396389053389</v>
      </c>
      <c r="M3" s="5">
        <f>SUMIFS(Imports_new!M$10:M$33,Imports_new!$A$10:$A$33,$A3)</f>
        <v>23866.396389053389</v>
      </c>
      <c r="N3" s="5">
        <f>SUMIFS(Imports_new!N$10:N$33,Imports_new!$A$10:$A$33,$A3)</f>
        <v>23866.396389053389</v>
      </c>
      <c r="O3" s="5">
        <f>SUMIFS(Imports_new!O$10:O$33,Imports_new!$A$10:$A$33,$A3)</f>
        <v>23866.396389053389</v>
      </c>
      <c r="P3" s="5">
        <f>SUMIFS(Imports_new!P$10:P$33,Imports_new!$A$10:$A$33,$A3)</f>
        <v>23866.396389053389</v>
      </c>
      <c r="Q3" s="5">
        <f>SUMIFS(Imports_new!Q$10:Q$33,Imports_new!$A$10:$A$33,$A3)</f>
        <v>23866.396389053389</v>
      </c>
      <c r="R3" s="5">
        <f>SUMIFS(Imports_new!R$10:R$33,Imports_new!$A$10:$A$33,$A3)</f>
        <v>23866.396389053389</v>
      </c>
      <c r="S3" s="5">
        <f>SUMIFS(Imports_new!S$10:S$33,Imports_new!$A$10:$A$33,$A3)</f>
        <v>23866.396389053389</v>
      </c>
      <c r="T3" s="5">
        <f>SUMIFS(Imports_new!T$10:T$33,Imports_new!$A$10:$A$33,$A3)</f>
        <v>23866.396389053389</v>
      </c>
      <c r="U3" s="5">
        <f>SUMIFS(Imports_new!U$10:U$33,Imports_new!$A$10:$A$33,$A3)</f>
        <v>23866.396389053389</v>
      </c>
      <c r="V3" s="5">
        <f>SUMIFS(Imports_new!V$10:V$33,Imports_new!$A$10:$A$33,$A3)</f>
        <v>23866.396389053389</v>
      </c>
      <c r="W3" s="5">
        <f>SUMIFS(Imports_new!W$10:W$33,Imports_new!$A$10:$A$33,$A3)</f>
        <v>23866.396389053389</v>
      </c>
      <c r="X3" s="5">
        <f>SUMIFS(Imports_new!X$10:X$33,Imports_new!$A$10:$A$33,$A3)</f>
        <v>23866.396389053389</v>
      </c>
      <c r="Y3" s="5">
        <f>SUMIFS(Imports_new!Y$10:Y$33,Imports_new!$A$10:$A$33,$A3)</f>
        <v>23866.396389053389</v>
      </c>
      <c r="Z3" s="5">
        <f>SUMIFS(Imports_new!Z$10:Z$33,Imports_new!$A$10:$A$33,$A3)</f>
        <v>23866.396389053389</v>
      </c>
      <c r="AA3" s="5">
        <f>SUMIFS(Imports_new!AA$10:AA$33,Imports_new!$A$10:$A$33,$A3)</f>
        <v>23866.396389053389</v>
      </c>
      <c r="AB3" s="5">
        <f>SUMIFS(Imports_new!AB$10:AB$33,Imports_new!$A$10:$A$33,$A3)</f>
        <v>23866.396389053389</v>
      </c>
      <c r="AC3" s="5">
        <f>SUMIFS(Imports_new!AC$10:AC$33,Imports_new!$A$10:$A$33,$A3)</f>
        <v>23866.396389053389</v>
      </c>
      <c r="AD3" s="5">
        <f>SUMIFS(Imports_new!AD$10:AD$33,Imports_new!$A$10:$A$33,$A3)</f>
        <v>23866.396389053389</v>
      </c>
      <c r="AE3" s="5">
        <f>SUMIFS(Imports_new!AE$10:AE$33,Imports_new!$A$10:$A$33,$A3)</f>
        <v>23866.396389053389</v>
      </c>
      <c r="AF3" s="5">
        <f>SUMIFS(Imports_new!AF$10:AF$33,Imports_new!$A$10:$A$33,$A3)</f>
        <v>23866.396389053389</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317057.91956508689</v>
      </c>
      <c r="C5" s="5">
        <f>SUMIFS(Imports_new!C$10:C$33,Imports_new!$A$10:$A$33,$A5)</f>
        <v>317057.91956508689</v>
      </c>
      <c r="D5" s="5">
        <f>SUMIFS(Imports_new!D$10:D$33,Imports_new!$A$10:$A$33,$A5)</f>
        <v>317057.91956508689</v>
      </c>
      <c r="E5" s="5">
        <f>SUMIFS(Imports_new!E$10:E$33,Imports_new!$A$10:$A$33,$A5)</f>
        <v>247097.1565695827</v>
      </c>
      <c r="F5" s="5">
        <f>SUMIFS(Imports_new!F$10:F$33,Imports_new!$A$10:$A$33,$A5)</f>
        <v>239401.28618255159</v>
      </c>
      <c r="G5" s="5">
        <f>SUMIFS(Imports_new!G$10:G$33,Imports_new!$A$10:$A$33,$A5)</f>
        <v>226802.49372365497</v>
      </c>
      <c r="H5" s="5">
        <f>SUMIFS(Imports_new!H$10:H$33,Imports_new!$A$10:$A$33,$A5)</f>
        <v>224517.82091914568</v>
      </c>
      <c r="I5" s="5">
        <f>SUMIFS(Imports_new!I$10:I$33,Imports_new!$A$10:$A$33,$A5)</f>
        <v>177784.77412886629</v>
      </c>
      <c r="J5" s="5">
        <f>SUMIFS(Imports_new!J$10:J$33,Imports_new!$A$10:$A$33,$A5)</f>
        <v>163937.91830863743</v>
      </c>
      <c r="K5" s="5">
        <f>SUMIFS(Imports_new!K$10:K$33,Imports_new!$A$10:$A$33,$A5)</f>
        <v>155052.5256142501</v>
      </c>
      <c r="L5" s="5">
        <f>SUMIFS(Imports_new!L$10:L$33,Imports_new!$A$10:$A$33,$A5)</f>
        <v>154763.58211411946</v>
      </c>
      <c r="M5" s="5">
        <f>SUMIFS(Imports_new!M$10:M$33,Imports_new!$A$10:$A$33,$A5)</f>
        <v>154763.58211411946</v>
      </c>
      <c r="N5" s="5">
        <f>SUMIFS(Imports_new!N$10:N$33,Imports_new!$A$10:$A$33,$A5)</f>
        <v>154763.58211411946</v>
      </c>
      <c r="O5" s="5">
        <f>SUMIFS(Imports_new!O$10:O$33,Imports_new!$A$10:$A$33,$A5)</f>
        <v>154763.58211411946</v>
      </c>
      <c r="P5" s="5">
        <f>SUMIFS(Imports_new!P$10:P$33,Imports_new!$A$10:$A$33,$A5)</f>
        <v>154763.58211411946</v>
      </c>
      <c r="Q5" s="5">
        <f>SUMIFS(Imports_new!Q$10:Q$33,Imports_new!$A$10:$A$33,$A5)</f>
        <v>154763.58211411946</v>
      </c>
      <c r="R5" s="5">
        <f>SUMIFS(Imports_new!R$10:R$33,Imports_new!$A$10:$A$33,$A5)</f>
        <v>154763.58211411946</v>
      </c>
      <c r="S5" s="5">
        <f>SUMIFS(Imports_new!S$10:S$33,Imports_new!$A$10:$A$33,$A5)</f>
        <v>154763.58211411946</v>
      </c>
      <c r="T5" s="5">
        <f>SUMIFS(Imports_new!T$10:T$33,Imports_new!$A$10:$A$33,$A5)</f>
        <v>154763.58211411946</v>
      </c>
      <c r="U5" s="5">
        <f>SUMIFS(Imports_new!U$10:U$33,Imports_new!$A$10:$A$33,$A5)</f>
        <v>154763.58211411946</v>
      </c>
      <c r="V5" s="5">
        <f>SUMIFS(Imports_new!V$10:V$33,Imports_new!$A$10:$A$33,$A5)</f>
        <v>154763.58211411946</v>
      </c>
      <c r="W5" s="5">
        <f>SUMIFS(Imports_new!W$10:W$33,Imports_new!$A$10:$A$33,$A5)</f>
        <v>154763.58211411946</v>
      </c>
      <c r="X5" s="5">
        <f>SUMIFS(Imports_new!X$10:X$33,Imports_new!$A$10:$A$33,$A5)</f>
        <v>154763.58211411946</v>
      </c>
      <c r="Y5" s="5">
        <f>SUMIFS(Imports_new!Y$10:Y$33,Imports_new!$A$10:$A$33,$A5)</f>
        <v>154763.58211411946</v>
      </c>
      <c r="Z5" s="5">
        <f>SUMIFS(Imports_new!Z$10:Z$33,Imports_new!$A$10:$A$33,$A5)</f>
        <v>154763.58211411946</v>
      </c>
      <c r="AA5" s="5">
        <f>SUMIFS(Imports_new!AA$10:AA$33,Imports_new!$A$10:$A$33,$A5)</f>
        <v>154763.58211411946</v>
      </c>
      <c r="AB5" s="5">
        <f>SUMIFS(Imports_new!AB$10:AB$33,Imports_new!$A$10:$A$33,$A5)</f>
        <v>154763.58211411946</v>
      </c>
      <c r="AC5" s="5">
        <f>SUMIFS(Imports_new!AC$10:AC$33,Imports_new!$A$10:$A$33,$A5)</f>
        <v>154763.58211411946</v>
      </c>
      <c r="AD5" s="5">
        <f>SUMIFS(Imports_new!AD$10:AD$33,Imports_new!$A$10:$A$33,$A5)</f>
        <v>154763.58211411946</v>
      </c>
      <c r="AE5" s="5">
        <f>SUMIFS(Imports_new!AE$10:AE$33,Imports_new!$A$10:$A$33,$A5)</f>
        <v>154763.58211411946</v>
      </c>
      <c r="AF5" s="5">
        <f>SUMIFS(Imports_new!AF$10:AF$33,Imports_new!$A$10:$A$33,$A5)</f>
        <v>154763.58211411946</v>
      </c>
    </row>
    <row r="6" spans="1:32">
      <c r="A6" s="2" t="s">
        <v>101</v>
      </c>
      <c r="B6" s="5">
        <f>SUMIFS(Imports_new!B$10:B$33,Imports_new!$A$10:$A$33,$A6)</f>
        <v>431245.08991098386</v>
      </c>
      <c r="C6" s="5">
        <f>SUMIFS(Imports_new!C$10:C$33,Imports_new!$A$10:$A$33,$A6)</f>
        <v>431245.08991098386</v>
      </c>
      <c r="D6" s="5">
        <f>SUMIFS(Imports_new!D$10:D$33,Imports_new!$A$10:$A$33,$A6)</f>
        <v>431245.08991098386</v>
      </c>
      <c r="E6" s="5">
        <f>SUMIFS(Imports_new!E$10:E$33,Imports_new!$A$10:$A$33,$A6)</f>
        <v>443589.52957689948</v>
      </c>
      <c r="F6" s="5">
        <f>SUMIFS(Imports_new!F$10:F$33,Imports_new!$A$10:$A$33,$A6)</f>
        <v>436819.92532335012</v>
      </c>
      <c r="G6" s="5">
        <f>SUMIFS(Imports_new!G$10:G$33,Imports_new!$A$10:$A$33,$A6)</f>
        <v>479107.38194073399</v>
      </c>
      <c r="H6" s="5">
        <f>SUMIFS(Imports_new!H$10:H$33,Imports_new!$A$10:$A$33,$A6)</f>
        <v>471943.77029657504</v>
      </c>
      <c r="I6" s="5">
        <f>SUMIFS(Imports_new!I$10:I$33,Imports_new!$A$10:$A$33,$A6)</f>
        <v>456483.21138384374</v>
      </c>
      <c r="J6" s="5">
        <f>SUMIFS(Imports_new!J$10:J$33,Imports_new!$A$10:$A$33,$A6)</f>
        <v>376697.31175137393</v>
      </c>
      <c r="K6" s="5">
        <f>SUMIFS(Imports_new!K$10:K$33,Imports_new!$A$10:$A$33,$A6)</f>
        <v>293268.39623071114</v>
      </c>
      <c r="L6" s="5">
        <f>SUMIFS(Imports_new!L$10:L$33,Imports_new!$A$10:$A$33,$A6)</f>
        <v>260106.05724160111</v>
      </c>
      <c r="M6" s="5">
        <f>SUMIFS(Imports_new!M$10:M$33,Imports_new!$A$10:$A$33,$A6)</f>
        <v>260106.05724160111</v>
      </c>
      <c r="N6" s="5">
        <f>SUMIFS(Imports_new!N$10:N$33,Imports_new!$A$10:$A$33,$A6)</f>
        <v>260106.05724160111</v>
      </c>
      <c r="O6" s="5">
        <f>SUMIFS(Imports_new!O$10:O$33,Imports_new!$A$10:$A$33,$A6)</f>
        <v>260106.05724160111</v>
      </c>
      <c r="P6" s="5">
        <f>SUMIFS(Imports_new!P$10:P$33,Imports_new!$A$10:$A$33,$A6)</f>
        <v>260106.05724160111</v>
      </c>
      <c r="Q6" s="5">
        <f>SUMIFS(Imports_new!Q$10:Q$33,Imports_new!$A$10:$A$33,$A6)</f>
        <v>260106.05724160111</v>
      </c>
      <c r="R6" s="5">
        <f>SUMIFS(Imports_new!R$10:R$33,Imports_new!$A$10:$A$33,$A6)</f>
        <v>260106.05724160111</v>
      </c>
      <c r="S6" s="5">
        <f>SUMIFS(Imports_new!S$10:S$33,Imports_new!$A$10:$A$33,$A6)</f>
        <v>260106.05724160111</v>
      </c>
      <c r="T6" s="5">
        <f>SUMIFS(Imports_new!T$10:T$33,Imports_new!$A$10:$A$33,$A6)</f>
        <v>260106.05724160111</v>
      </c>
      <c r="U6" s="5">
        <f>SUMIFS(Imports_new!U$10:U$33,Imports_new!$A$10:$A$33,$A6)</f>
        <v>260106.05724160111</v>
      </c>
      <c r="V6" s="5">
        <f>SUMIFS(Imports_new!V$10:V$33,Imports_new!$A$10:$A$33,$A6)</f>
        <v>260106.05724160111</v>
      </c>
      <c r="W6" s="5">
        <f>SUMIFS(Imports_new!W$10:W$33,Imports_new!$A$10:$A$33,$A6)</f>
        <v>260106.05724160111</v>
      </c>
      <c r="X6" s="5">
        <f>SUMIFS(Imports_new!X$10:X$33,Imports_new!$A$10:$A$33,$A6)</f>
        <v>260106.05724160111</v>
      </c>
      <c r="Y6" s="5">
        <f>SUMIFS(Imports_new!Y$10:Y$33,Imports_new!$A$10:$A$33,$A6)</f>
        <v>260106.05724160111</v>
      </c>
      <c r="Z6" s="5">
        <f>SUMIFS(Imports_new!Z$10:Z$33,Imports_new!$A$10:$A$33,$A6)</f>
        <v>260106.05724160111</v>
      </c>
      <c r="AA6" s="5">
        <f>SUMIFS(Imports_new!AA$10:AA$33,Imports_new!$A$10:$A$33,$A6)</f>
        <v>260106.05724160111</v>
      </c>
      <c r="AB6" s="5">
        <f>SUMIFS(Imports_new!AB$10:AB$33,Imports_new!$A$10:$A$33,$A6)</f>
        <v>260106.05724160111</v>
      </c>
      <c r="AC6" s="5">
        <f>SUMIFS(Imports_new!AC$10:AC$33,Imports_new!$A$10:$A$33,$A6)</f>
        <v>260106.05724160111</v>
      </c>
      <c r="AD6" s="5">
        <f>SUMIFS(Imports_new!AD$10:AD$33,Imports_new!$A$10:$A$33,$A6)</f>
        <v>260106.05724160111</v>
      </c>
      <c r="AE6" s="5">
        <f>SUMIFS(Imports_new!AE$10:AE$33,Imports_new!$A$10:$A$33,$A6)</f>
        <v>260106.05724160111</v>
      </c>
      <c r="AF6" s="5">
        <f>SUMIFS(Imports_new!AF$10:AF$33,Imports_new!$A$10:$A$33,$A6)</f>
        <v>260106.05724160111</v>
      </c>
    </row>
    <row r="7" spans="1:32">
      <c r="A7" s="2" t="s">
        <v>100</v>
      </c>
      <c r="B7" s="5">
        <f>SUMIFS(Imports_new!B$10:B$33,Imports_new!$A$10:$A$33,$A7)</f>
        <v>986297.83088159573</v>
      </c>
      <c r="C7" s="5">
        <f>SUMIFS(Imports_new!C$10:C$33,Imports_new!$A$10:$A$33,$A7)</f>
        <v>986297.83088159573</v>
      </c>
      <c r="D7" s="5">
        <f>SUMIFS(Imports_new!D$10:D$33,Imports_new!$A$10:$A$33,$A7)</f>
        <v>986297.83088159573</v>
      </c>
      <c r="E7" s="5">
        <f>SUMIFS(Imports_new!E$10:E$33,Imports_new!$A$10:$A$33,$A7)</f>
        <v>1307353.2136240313</v>
      </c>
      <c r="F7" s="5">
        <f>SUMIFS(Imports_new!F$10:F$33,Imports_new!$A$10:$A$33,$A7)</f>
        <v>1445558.2165550964</v>
      </c>
      <c r="G7" s="5">
        <f>SUMIFS(Imports_new!G$10:G$33,Imports_new!$A$10:$A$33,$A7)</f>
        <v>1753986.0185227329</v>
      </c>
      <c r="H7" s="5">
        <f>SUMIFS(Imports_new!H$10:H$33,Imports_new!$A$10:$A$33,$A7)</f>
        <v>1796170.0371698311</v>
      </c>
      <c r="I7" s="5">
        <f>SUMIFS(Imports_new!I$10:I$33,Imports_new!$A$10:$A$33,$A7)</f>
        <v>1996532.4671154639</v>
      </c>
      <c r="J7" s="5">
        <f>SUMIFS(Imports_new!J$10:J$33,Imports_new!$A$10:$A$33,$A7)</f>
        <v>2152524.5025033141</v>
      </c>
      <c r="K7" s="5">
        <f>SUMIFS(Imports_new!K$10:K$33,Imports_new!$A$10:$A$33,$A7)</f>
        <v>2301442.2008228367</v>
      </c>
      <c r="L7" s="5">
        <f>SUMIFS(Imports_new!L$10:L$33,Imports_new!$A$10:$A$33,$A7)</f>
        <v>2338867.4866629285</v>
      </c>
      <c r="M7" s="5">
        <f>SUMIFS(Imports_new!M$10:M$33,Imports_new!$A$10:$A$33,$A7)</f>
        <v>2338867.4866629285</v>
      </c>
      <c r="N7" s="5">
        <f>SUMIFS(Imports_new!N$10:N$33,Imports_new!$A$10:$A$33,$A7)</f>
        <v>2338867.4866629285</v>
      </c>
      <c r="O7" s="5">
        <f>SUMIFS(Imports_new!O$10:O$33,Imports_new!$A$10:$A$33,$A7)</f>
        <v>2338867.4866629285</v>
      </c>
      <c r="P7" s="5">
        <f>SUMIFS(Imports_new!P$10:P$33,Imports_new!$A$10:$A$33,$A7)</f>
        <v>2338867.4866629285</v>
      </c>
      <c r="Q7" s="5">
        <f>SUMIFS(Imports_new!Q$10:Q$33,Imports_new!$A$10:$A$33,$A7)</f>
        <v>2338867.4866629285</v>
      </c>
      <c r="R7" s="5">
        <f>SUMIFS(Imports_new!R$10:R$33,Imports_new!$A$10:$A$33,$A7)</f>
        <v>2338867.4866629285</v>
      </c>
      <c r="S7" s="5">
        <f>SUMIFS(Imports_new!S$10:S$33,Imports_new!$A$10:$A$33,$A7)</f>
        <v>2338867.4866629285</v>
      </c>
      <c r="T7" s="5">
        <f>SUMIFS(Imports_new!T$10:T$33,Imports_new!$A$10:$A$33,$A7)</f>
        <v>2338867.4866629285</v>
      </c>
      <c r="U7" s="5">
        <f>SUMIFS(Imports_new!U$10:U$33,Imports_new!$A$10:$A$33,$A7)</f>
        <v>2338867.4866629285</v>
      </c>
      <c r="V7" s="5">
        <f>SUMIFS(Imports_new!V$10:V$33,Imports_new!$A$10:$A$33,$A7)</f>
        <v>2338867.4866629285</v>
      </c>
      <c r="W7" s="5">
        <f>SUMIFS(Imports_new!W$10:W$33,Imports_new!$A$10:$A$33,$A7)</f>
        <v>2338867.4866629285</v>
      </c>
      <c r="X7" s="5">
        <f>SUMIFS(Imports_new!X$10:X$33,Imports_new!$A$10:$A$33,$A7)</f>
        <v>2338867.4866629285</v>
      </c>
      <c r="Y7" s="5">
        <f>SUMIFS(Imports_new!Y$10:Y$33,Imports_new!$A$10:$A$33,$A7)</f>
        <v>2338867.4866629285</v>
      </c>
      <c r="Z7" s="5">
        <f>SUMIFS(Imports_new!Z$10:Z$33,Imports_new!$A$10:$A$33,$A7)</f>
        <v>2338867.4866629285</v>
      </c>
      <c r="AA7" s="5">
        <f>SUMIFS(Imports_new!AA$10:AA$33,Imports_new!$A$10:$A$33,$A7)</f>
        <v>2338867.4866629285</v>
      </c>
      <c r="AB7" s="5">
        <f>SUMIFS(Imports_new!AB$10:AB$33,Imports_new!$A$10:$A$33,$A7)</f>
        <v>2338867.4866629285</v>
      </c>
      <c r="AC7" s="5">
        <f>SUMIFS(Imports_new!AC$10:AC$33,Imports_new!$A$10:$A$33,$A7)</f>
        <v>2338867.4866629285</v>
      </c>
      <c r="AD7" s="5">
        <f>SUMIFS(Imports_new!AD$10:AD$33,Imports_new!$A$10:$A$33,$A7)</f>
        <v>2338867.4866629285</v>
      </c>
      <c r="AE7" s="5">
        <f>SUMIFS(Imports_new!AE$10:AE$33,Imports_new!$A$10:$A$33,$A7)</f>
        <v>2338867.4866629285</v>
      </c>
      <c r="AF7" s="5">
        <f>SUMIFS(Imports_new!AF$10:AF$33,Imports_new!$A$10:$A$33,$A7)</f>
        <v>2338867.4866629285</v>
      </c>
    </row>
    <row r="8" spans="1:32">
      <c r="A8" s="2" t="s">
        <v>102</v>
      </c>
      <c r="B8" s="5">
        <f>SUMIFS(Imports_new!B$10:B$33,Imports_new!$A$10:$A$33,$A8)</f>
        <v>53567.299902459607</v>
      </c>
      <c r="C8" s="5">
        <f>SUMIFS(Imports_new!C$10:C$33,Imports_new!$A$10:$A$33,$A8)</f>
        <v>53567.299902459607</v>
      </c>
      <c r="D8" s="5">
        <f>SUMIFS(Imports_new!D$10:D$33,Imports_new!$A$10:$A$33,$A8)</f>
        <v>53567.299902459607</v>
      </c>
      <c r="E8" s="5">
        <f>SUMIFS(Imports_new!E$10:E$33,Imports_new!$A$10:$A$33,$A8)</f>
        <v>119415.68509232518</v>
      </c>
      <c r="F8" s="5">
        <f>SUMIFS(Imports_new!F$10:F$33,Imports_new!$A$10:$A$33,$A8)</f>
        <v>116564.18141976505</v>
      </c>
      <c r="G8" s="5">
        <f>SUMIFS(Imports_new!G$10:G$33,Imports_new!$A$10:$A$33,$A8)</f>
        <v>135868.00644921054</v>
      </c>
      <c r="H8" s="5">
        <f>SUMIFS(Imports_new!H$10:H$33,Imports_new!$A$10:$A$33,$A8)</f>
        <v>136848.83071455525</v>
      </c>
      <c r="I8" s="5">
        <f>SUMIFS(Imports_new!I$10:I$33,Imports_new!$A$10:$A$33,$A8)</f>
        <v>171326.92123473808</v>
      </c>
      <c r="J8" s="5">
        <f>SUMIFS(Imports_new!J$10:J$33,Imports_new!$A$10:$A$33,$A8)</f>
        <v>180753.58440974512</v>
      </c>
      <c r="K8" s="5">
        <f>SUMIFS(Imports_new!K$10:K$33,Imports_new!$A$10:$A$33,$A8)</f>
        <v>183174.73882217196</v>
      </c>
      <c r="L8" s="5">
        <f>SUMIFS(Imports_new!L$10:L$33,Imports_new!$A$10:$A$33,$A8)</f>
        <v>180519.65618521543</v>
      </c>
      <c r="M8" s="5">
        <f>SUMIFS(Imports_new!M$10:M$33,Imports_new!$A$10:$A$33,$A8)</f>
        <v>180519.65618521543</v>
      </c>
      <c r="N8" s="5">
        <f>SUMIFS(Imports_new!N$10:N$33,Imports_new!$A$10:$A$33,$A8)</f>
        <v>180519.65618521543</v>
      </c>
      <c r="O8" s="5">
        <f>SUMIFS(Imports_new!O$10:O$33,Imports_new!$A$10:$A$33,$A8)</f>
        <v>180519.65618521543</v>
      </c>
      <c r="P8" s="5">
        <f>SUMIFS(Imports_new!P$10:P$33,Imports_new!$A$10:$A$33,$A8)</f>
        <v>180519.65618521543</v>
      </c>
      <c r="Q8" s="5">
        <f>SUMIFS(Imports_new!Q$10:Q$33,Imports_new!$A$10:$A$33,$A8)</f>
        <v>180519.65618521543</v>
      </c>
      <c r="R8" s="5">
        <f>SUMIFS(Imports_new!R$10:R$33,Imports_new!$A$10:$A$33,$A8)</f>
        <v>180519.65618521543</v>
      </c>
      <c r="S8" s="5">
        <f>SUMIFS(Imports_new!S$10:S$33,Imports_new!$A$10:$A$33,$A8)</f>
        <v>180519.65618521543</v>
      </c>
      <c r="T8" s="5">
        <f>SUMIFS(Imports_new!T$10:T$33,Imports_new!$A$10:$A$33,$A8)</f>
        <v>180519.65618521543</v>
      </c>
      <c r="U8" s="5">
        <f>SUMIFS(Imports_new!U$10:U$33,Imports_new!$A$10:$A$33,$A8)</f>
        <v>180519.65618521543</v>
      </c>
      <c r="V8" s="5">
        <f>SUMIFS(Imports_new!V$10:V$33,Imports_new!$A$10:$A$33,$A8)</f>
        <v>180519.65618521543</v>
      </c>
      <c r="W8" s="5">
        <f>SUMIFS(Imports_new!W$10:W$33,Imports_new!$A$10:$A$33,$A8)</f>
        <v>180519.65618521543</v>
      </c>
      <c r="X8" s="5">
        <f>SUMIFS(Imports_new!X$10:X$33,Imports_new!$A$10:$A$33,$A8)</f>
        <v>180519.65618521543</v>
      </c>
      <c r="Y8" s="5">
        <f>SUMIFS(Imports_new!Y$10:Y$33,Imports_new!$A$10:$A$33,$A8)</f>
        <v>180519.65618521543</v>
      </c>
      <c r="Z8" s="5">
        <f>SUMIFS(Imports_new!Z$10:Z$33,Imports_new!$A$10:$A$33,$A8)</f>
        <v>180519.65618521543</v>
      </c>
      <c r="AA8" s="5">
        <f>SUMIFS(Imports_new!AA$10:AA$33,Imports_new!$A$10:$A$33,$A8)</f>
        <v>180519.65618521543</v>
      </c>
      <c r="AB8" s="5">
        <f>SUMIFS(Imports_new!AB$10:AB$33,Imports_new!$A$10:$A$33,$A8)</f>
        <v>180519.65618521543</v>
      </c>
      <c r="AC8" s="5">
        <f>SUMIFS(Imports_new!AC$10:AC$33,Imports_new!$A$10:$A$33,$A8)</f>
        <v>180519.65618521543</v>
      </c>
      <c r="AD8" s="5">
        <f>SUMIFS(Imports_new!AD$10:AD$33,Imports_new!$A$10:$A$33,$A8)</f>
        <v>180519.65618521543</v>
      </c>
      <c r="AE8" s="5">
        <f>SUMIFS(Imports_new!AE$10:AE$33,Imports_new!$A$10:$A$33,$A8)</f>
        <v>180519.65618521543</v>
      </c>
      <c r="AF8" s="5">
        <f>SUMIFS(Imports_new!AF$10:AF$33,Imports_new!$A$10:$A$33,$A8)</f>
        <v>180519.65618521543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9492.0951812783333</v>
      </c>
      <c r="C10" s="5">
        <f>SUMIFS(Imports_new!C$10:C$33,Imports_new!$A$10:$A$33,$A10)</f>
        <v>9492.0951812783333</v>
      </c>
      <c r="D10" s="5">
        <f>SUMIFS(Imports_new!D$10:D$33,Imports_new!$A$10:$A$33,$A10)</f>
        <v>9492.0951812783333</v>
      </c>
      <c r="E10" s="5">
        <f>SUMIFS(Imports_new!E$10:E$33,Imports_new!$A$10:$A$33,$A10)</f>
        <v>7206.6405273159371</v>
      </c>
      <c r="F10" s="5">
        <f>SUMIFS(Imports_new!F$10:F$33,Imports_new!$A$10:$A$33,$A10)</f>
        <v>6980.6557140198565</v>
      </c>
      <c r="G10" s="5">
        <f>SUMIFS(Imports_new!G$10:G$33,Imports_new!$A$10:$A$33,$A10)</f>
        <v>6606.3169775235565</v>
      </c>
      <c r="H10" s="5">
        <f>SUMIFS(Imports_new!H$10:H$33,Imports_new!$A$10:$A$33,$A10)</f>
        <v>6415.5618345308612</v>
      </c>
      <c r="I10" s="5">
        <f>SUMIFS(Imports_new!I$10:I$33,Imports_new!$A$10:$A$33,$A10)</f>
        <v>2824.5774825986468</v>
      </c>
      <c r="J10" s="5">
        <f>SUMIFS(Imports_new!J$10:J$33,Imports_new!$A$10:$A$33,$A10)</f>
        <v>2858.7339014133372</v>
      </c>
      <c r="K10" s="5">
        <f>SUMIFS(Imports_new!K$10:K$33,Imports_new!$A$10:$A$33,$A10)</f>
        <v>2800.9869711439746</v>
      </c>
      <c r="L10" s="5">
        <f>SUMIFS(Imports_new!L$10:L$33,Imports_new!$A$10:$A$33,$A10)</f>
        <v>2664.137507250638</v>
      </c>
      <c r="M10" s="5">
        <f>SUMIFS(Imports_new!M$10:M$33,Imports_new!$A$10:$A$33,$A10)</f>
        <v>2664.137507250638</v>
      </c>
      <c r="N10" s="5">
        <f>SUMIFS(Imports_new!N$10:N$33,Imports_new!$A$10:$A$33,$A10)</f>
        <v>2664.137507250638</v>
      </c>
      <c r="O10" s="5">
        <f>SUMIFS(Imports_new!O$10:O$33,Imports_new!$A$10:$A$33,$A10)</f>
        <v>2664.137507250638</v>
      </c>
      <c r="P10" s="5">
        <f>SUMIFS(Imports_new!P$10:P$33,Imports_new!$A$10:$A$33,$A10)</f>
        <v>2664.137507250638</v>
      </c>
      <c r="Q10" s="5">
        <f>SUMIFS(Imports_new!Q$10:Q$33,Imports_new!$A$10:$A$33,$A10)</f>
        <v>2664.137507250638</v>
      </c>
      <c r="R10" s="5">
        <f>SUMIFS(Imports_new!R$10:R$33,Imports_new!$A$10:$A$33,$A10)</f>
        <v>2664.137507250638</v>
      </c>
      <c r="S10" s="5">
        <f>SUMIFS(Imports_new!S$10:S$33,Imports_new!$A$10:$A$33,$A10)</f>
        <v>2664.137507250638</v>
      </c>
      <c r="T10" s="5">
        <f>SUMIFS(Imports_new!T$10:T$33,Imports_new!$A$10:$A$33,$A10)</f>
        <v>2664.137507250638</v>
      </c>
      <c r="U10" s="5">
        <f>SUMIFS(Imports_new!U$10:U$33,Imports_new!$A$10:$A$33,$A10)</f>
        <v>2664.137507250638</v>
      </c>
      <c r="V10" s="5">
        <f>SUMIFS(Imports_new!V$10:V$33,Imports_new!$A$10:$A$33,$A10)</f>
        <v>2664.137507250638</v>
      </c>
      <c r="W10" s="5">
        <f>SUMIFS(Imports_new!W$10:W$33,Imports_new!$A$10:$A$33,$A10)</f>
        <v>2664.137507250638</v>
      </c>
      <c r="X10" s="5">
        <f>SUMIFS(Imports_new!X$10:X$33,Imports_new!$A$10:$A$33,$A10)</f>
        <v>2664.137507250638</v>
      </c>
      <c r="Y10" s="5">
        <f>SUMIFS(Imports_new!Y$10:Y$33,Imports_new!$A$10:$A$33,$A10)</f>
        <v>2664.137507250638</v>
      </c>
      <c r="Z10" s="5">
        <f>SUMIFS(Imports_new!Z$10:Z$33,Imports_new!$A$10:$A$33,$A10)</f>
        <v>2664.137507250638</v>
      </c>
      <c r="AA10" s="5">
        <f>SUMIFS(Imports_new!AA$10:AA$33,Imports_new!$A$10:$A$33,$A10)</f>
        <v>2664.137507250638</v>
      </c>
      <c r="AB10" s="5">
        <f>SUMIFS(Imports_new!AB$10:AB$33,Imports_new!$A$10:$A$33,$A10)</f>
        <v>2664.137507250638</v>
      </c>
      <c r="AC10" s="5">
        <f>SUMIFS(Imports_new!AC$10:AC$33,Imports_new!$A$10:$A$33,$A10)</f>
        <v>2664.137507250638</v>
      </c>
      <c r="AD10" s="5">
        <f>SUMIFS(Imports_new!AD$10:AD$33,Imports_new!$A$10:$A$33,$A10)</f>
        <v>2664.137507250638</v>
      </c>
      <c r="AE10" s="5">
        <f>SUMIFS(Imports_new!AE$10:AE$33,Imports_new!$A$10:$A$33,$A10)</f>
        <v>2664.137507250638</v>
      </c>
      <c r="AF10" s="5">
        <f>SUMIFS(Imports_new!AF$10:AF$33,Imports_new!$A$10:$A$33,$A10)</f>
        <v>2664.137507250638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9359.5464555946019</v>
      </c>
      <c r="C12" s="5">
        <f>SUMIFS(Imports_new!C$10:C$33,Imports_new!$A$10:$A$33,$A12)</f>
        <v>9359.5464555946019</v>
      </c>
      <c r="D12" s="5">
        <f>SUMIFS(Imports_new!D$10:D$33,Imports_new!$A$10:$A$33,$A12)</f>
        <v>9359.5464555946019</v>
      </c>
      <c r="E12" s="5">
        <f>SUMIFS(Imports_new!E$10:E$33,Imports_new!$A$10:$A$33,$A12)</f>
        <v>2540.8584606721233</v>
      </c>
      <c r="F12" s="5">
        <f>SUMIFS(Imports_new!F$10:F$33,Imports_new!$A$10:$A$33,$A12)</f>
        <v>2164.1806361269419</v>
      </c>
      <c r="G12" s="5">
        <f>SUMIFS(Imports_new!G$10:G$33,Imports_new!$A$10:$A$33,$A12)</f>
        <v>1829.7238897703367</v>
      </c>
      <c r="H12" s="5">
        <f>SUMIFS(Imports_new!H$10:H$33,Imports_new!$A$10:$A$33,$A12)</f>
        <v>1371.9230867584633</v>
      </c>
      <c r="I12" s="5">
        <f>SUMIFS(Imports_new!I$10:I$33,Imports_new!$A$10:$A$33,$A12)</f>
        <v>1204.7969761296195</v>
      </c>
      <c r="J12" s="5">
        <f>SUMIFS(Imports_new!J$10:J$33,Imports_new!$A$10:$A$33,$A12)</f>
        <v>1170.4935602416072</v>
      </c>
      <c r="K12" s="5">
        <f>SUMIFS(Imports_new!K$10:K$33,Imports_new!$A$10:$A$33,$A12)</f>
        <v>1188.3093903446959</v>
      </c>
      <c r="L12" s="5">
        <f>SUMIFS(Imports_new!L$10:L$33,Imports_new!$A$10:$A$33,$A12)</f>
        <v>338.36470548929896</v>
      </c>
      <c r="M12" s="5">
        <f>SUMIFS(Imports_new!M$10:M$33,Imports_new!$A$10:$A$33,$A12)</f>
        <v>338.36470548929896</v>
      </c>
      <c r="N12" s="5">
        <f>SUMIFS(Imports_new!N$10:N$33,Imports_new!$A$10:$A$33,$A12)</f>
        <v>338.36470548929896</v>
      </c>
      <c r="O12" s="5">
        <f>SUMIFS(Imports_new!O$10:O$33,Imports_new!$A$10:$A$33,$A12)</f>
        <v>338.36470548929896</v>
      </c>
      <c r="P12" s="5">
        <f>SUMIFS(Imports_new!P$10:P$33,Imports_new!$A$10:$A$33,$A12)</f>
        <v>338.36470548929896</v>
      </c>
      <c r="Q12" s="5">
        <f>SUMIFS(Imports_new!Q$10:Q$33,Imports_new!$A$10:$A$33,$A12)</f>
        <v>338.36470548929896</v>
      </c>
      <c r="R12" s="5">
        <f>SUMIFS(Imports_new!R$10:R$33,Imports_new!$A$10:$A$33,$A12)</f>
        <v>338.36470548929896</v>
      </c>
      <c r="S12" s="5">
        <f>SUMIFS(Imports_new!S$10:S$33,Imports_new!$A$10:$A$33,$A12)</f>
        <v>338.36470548929896</v>
      </c>
      <c r="T12" s="5">
        <f>SUMIFS(Imports_new!T$10:T$33,Imports_new!$A$10:$A$33,$A12)</f>
        <v>338.36470548929896</v>
      </c>
      <c r="U12" s="5">
        <f>SUMIFS(Imports_new!U$10:U$33,Imports_new!$A$10:$A$33,$A12)</f>
        <v>338.36470548929896</v>
      </c>
      <c r="V12" s="5">
        <f>SUMIFS(Imports_new!V$10:V$33,Imports_new!$A$10:$A$33,$A12)</f>
        <v>338.36470548929896</v>
      </c>
      <c r="W12" s="5">
        <f>SUMIFS(Imports_new!W$10:W$33,Imports_new!$A$10:$A$33,$A12)</f>
        <v>338.36470548929896</v>
      </c>
      <c r="X12" s="5">
        <f>SUMIFS(Imports_new!X$10:X$33,Imports_new!$A$10:$A$33,$A12)</f>
        <v>338.36470548929896</v>
      </c>
      <c r="Y12" s="5">
        <f>SUMIFS(Imports_new!Y$10:Y$33,Imports_new!$A$10:$A$33,$A12)</f>
        <v>338.36470548929896</v>
      </c>
      <c r="Z12" s="5">
        <f>SUMIFS(Imports_new!Z$10:Z$33,Imports_new!$A$10:$A$33,$A12)</f>
        <v>338.36470548929896</v>
      </c>
      <c r="AA12" s="5">
        <f>SUMIFS(Imports_new!AA$10:AA$33,Imports_new!$A$10:$A$33,$A12)</f>
        <v>338.36470548929896</v>
      </c>
      <c r="AB12" s="5">
        <f>SUMIFS(Imports_new!AB$10:AB$33,Imports_new!$A$10:$A$33,$A12)</f>
        <v>338.36470548929896</v>
      </c>
      <c r="AC12" s="5">
        <f>SUMIFS(Imports_new!AC$10:AC$33,Imports_new!$A$10:$A$33,$A12)</f>
        <v>338.36470548929896</v>
      </c>
      <c r="AD12" s="5">
        <f>SUMIFS(Imports_new!AD$10:AD$33,Imports_new!$A$10:$A$33,$A12)</f>
        <v>338.36470548929896</v>
      </c>
      <c r="AE12" s="5">
        <f>SUMIFS(Imports_new!AE$10:AE$33,Imports_new!$A$10:$A$33,$A12)</f>
        <v>338.36470548929896</v>
      </c>
      <c r="AF12" s="5">
        <f>SUMIFS(Imports_new!AF$10:AF$33,Imports_new!$A$10:$A$33,$A12)</f>
        <v>338.36470548929896</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20000000</v>
      </c>
      <c r="C2">
        <f>exports!E2</f>
        <v>20000000</v>
      </c>
      <c r="D2">
        <f>exports!F2</f>
        <v>20000000</v>
      </c>
      <c r="E2">
        <f>exports!G2</f>
        <v>20000000</v>
      </c>
      <c r="F2">
        <f>exports!H2</f>
        <v>20000000</v>
      </c>
      <c r="G2">
        <f>exports!I2</f>
        <v>20000000</v>
      </c>
      <c r="H2">
        <f>exports!J2</f>
        <v>20000000</v>
      </c>
      <c r="I2">
        <f>exports!K2</f>
        <v>20000000</v>
      </c>
      <c r="J2">
        <f>exports!L2</f>
        <v>20000000</v>
      </c>
      <c r="K2">
        <f>exports!M2</f>
        <v>20000000</v>
      </c>
      <c r="L2">
        <f>exports!N2</f>
        <v>20000000</v>
      </c>
      <c r="M2">
        <f>exports!O2</f>
        <v>20000000</v>
      </c>
      <c r="N2">
        <f>exports!P2</f>
        <v>20000000</v>
      </c>
      <c r="O2">
        <f>exports!Q2</f>
        <v>20000000</v>
      </c>
      <c r="P2">
        <f>exports!R2</f>
        <v>20000000</v>
      </c>
      <c r="Q2">
        <f>exports!S2</f>
        <v>20000000</v>
      </c>
      <c r="R2">
        <f>exports!T2</f>
        <v>20000000</v>
      </c>
      <c r="S2">
        <f>exports!U2</f>
        <v>20000000</v>
      </c>
      <c r="T2">
        <f>exports!V2</f>
        <v>20000000</v>
      </c>
      <c r="U2">
        <f>exports!W2</f>
        <v>20000000</v>
      </c>
      <c r="V2">
        <f>exports!X2</f>
        <v>20000000</v>
      </c>
      <c r="W2">
        <f>exports!Y2</f>
        <v>20000000</v>
      </c>
      <c r="X2">
        <f>exports!Z2</f>
        <v>20000000</v>
      </c>
      <c r="Y2">
        <f>exports!AA2</f>
        <v>20000000</v>
      </c>
      <c r="Z2">
        <f>exports!AB2</f>
        <v>20000000</v>
      </c>
      <c r="AA2">
        <f>exports!AC2</f>
        <v>20000000</v>
      </c>
      <c r="AB2">
        <f>exports!AD2</f>
        <v>20000000</v>
      </c>
      <c r="AC2">
        <f>exports!AE2</f>
        <v>20000000</v>
      </c>
      <c r="AD2">
        <f>exports!AF2</f>
        <v>20000000</v>
      </c>
      <c r="AE2">
        <f>exports!AG2</f>
        <v>20000000</v>
      </c>
      <c r="AF2">
        <f>exports!AH2</f>
        <v>20000000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2024-04-01T21:08:11Z</dcterms:modified>
</cp:coreProperties>
</file>