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279B627B-33CE-4E71-85E1-E993D2C3A30B}"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<sst xmlns="http://schemas.openxmlformats.org/spreadsheetml/2006/main" count="39510" uniqueCount="4474">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</sst>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4057</v>
      </c>
      <c r="C1" s="391">
        <v>46273</v>
      </c>
      <c r="G1" s="392" t="s">
        <v>4001</v>
      </c>
      <c r="H1" s="392" t="s">
        <v>4002</v>
      </c>
    </row>
    <row r="2" spans="1:8" x14ac:dyDescent="0.25">
      <c r="B2" t="str">
        <f>_xlfn.XLOOKUP(B1,H:H,G:G,0,0,1)</f>
        <v>ND</v>
      </c>
      <c r="C2" t="str">
        <f>_xlfn.XLOOKUP(B2,G:G, H:H, 0,0,1)</f>
        <v>North Dakota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ND</v>
      </c>
      <c r="C1" s="431">
        <f>SUM(C4:C87)</f>
        <v>45.845695824947597</v>
      </c>
      <c r="D1" s="431">
        <f t="shared" ref="D1:AG1" si="0">SUM(D4:D87)</f>
        <v>46.9292403180742</v>
      </c>
      <c r="E1" s="431">
        <f t="shared" si="0"/>
        <v>48.476197352997808</v>
      </c>
      <c r="F1" s="431">
        <f t="shared" si="0"/>
        <v>48.63760617792849</v>
      </c>
      <c r="G1" s="431">
        <f t="shared" si="0"/>
        <v>49.094795577737308</v>
      </c>
      <c r="H1" s="431">
        <f t="shared" si="0"/>
        <v>49.128487893249307</v>
      </c>
      <c r="I1" s="431">
        <f t="shared" si="0"/>
        <v>50.057180002237601</v>
      </c>
      <c r="J1" s="431">
        <f t="shared" si="0"/>
        <v>48.630365460307694</v>
      </c>
      <c r="K1" s="431">
        <f t="shared" si="0"/>
        <v>50.690635286393295</v>
      </c>
      <c r="L1" s="431">
        <f t="shared" si="0"/>
        <v>51.077150294607989</v>
      </c>
      <c r="M1" s="431">
        <f t="shared" si="0"/>
        <v>50.846510780563598</v>
      </c>
      <c r="N1" s="431">
        <f t="shared" si="0"/>
        <v>51.265473887398201</v>
      </c>
      <c r="O1" s="431">
        <f t="shared" si="0"/>
        <v>51.138761550623308</v>
      </c>
      <c r="P1" s="431">
        <f t="shared" si="0"/>
        <v>50.985153621521995</v>
      </c>
      <c r="Q1" s="431">
        <f t="shared" si="0"/>
        <v>49.504240911227498</v>
      </c>
      <c r="R1" s="431">
        <f t="shared" si="0"/>
        <v>52.636059124903092</v>
      </c>
      <c r="S1" s="431">
        <f t="shared" si="0"/>
        <v>51.196339839135298</v>
      </c>
      <c r="T1" s="431">
        <f t="shared" si="0"/>
        <v>52.427166224450012</v>
      </c>
      <c r="U1" s="431">
        <f t="shared" si="0"/>
        <v>53.760225809293907</v>
      </c>
      <c r="V1" s="431">
        <f t="shared" si="0"/>
        <v>53.353564164394392</v>
      </c>
      <c r="W1" s="431">
        <f t="shared" si="0"/>
        <v>55.041983489561794</v>
      </c>
      <c r="X1" s="431">
        <f t="shared" si="0"/>
        <v>57.771457299695399</v>
      </c>
      <c r="Y1" s="431">
        <f t="shared" si="0"/>
        <v>62.363677722519498</v>
      </c>
      <c r="Z1" s="431">
        <f t="shared" si="0"/>
        <v>65.219609424141382</v>
      </c>
      <c r="AA1" s="431">
        <f t="shared" si="0"/>
        <v>69.361169359807178</v>
      </c>
      <c r="AB1" s="431">
        <f t="shared" si="0"/>
        <v>69.519183985137985</v>
      </c>
      <c r="AC1" s="431">
        <f t="shared" si="0"/>
        <v>61.666539150987091</v>
      </c>
      <c r="AD1" s="431">
        <f t="shared" si="0"/>
        <v>64.054237333777692</v>
      </c>
      <c r="AE1" s="431">
        <f t="shared" si="0"/>
        <v>72.182218574968289</v>
      </c>
      <c r="AF1" s="431">
        <f t="shared" si="0"/>
        <v>75.699913631067503</v>
      </c>
      <c r="AG1" s="431">
        <f t="shared" si="0"/>
        <v>64.075387048500502</v>
      </c>
      <c r="AH1" s="431">
        <f>SUM(AH4:AH87)</f>
        <v>65.615748450772358</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435" t="s">
        <v>2216</v>
      </c>
      <c r="B5" s="436" t="s">
        <v>4223</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435" t="s">
        <v>2216</v>
      </c>
      <c r="B6" s="436" t="s">
        <v>4227</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435" t="s">
        <v>2216</v>
      </c>
      <c r="B7" s="436" t="s">
        <v>4229</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435" t="s">
        <v>2216</v>
      </c>
      <c r="B8" s="436" t="s">
        <v>4231</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435" t="s">
        <v>2216</v>
      </c>
      <c r="B9" s="436" t="s">
        <v>4241</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435" t="s">
        <v>2216</v>
      </c>
      <c r="B10" s="436" t="s">
        <v>4250</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435" t="s">
        <v>2216</v>
      </c>
      <c r="B23" s="436" t="s">
        <v>4266</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435" t="s">
        <v>2216</v>
      </c>
      <c r="B30" s="436" t="s">
        <v>4291</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435" t="s">
        <v>2216</v>
      </c>
      <c r="B33" s="436" t="s">
        <v>4268</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6.6209863704999997E-2</v>
      </c>
      <c r="AG33" s="437">
        <f>SUMIFS('EPA Export Aggregation'!AJ:AJ,'EPA Export Aggregation'!$A:$A,$B33,'EPA Export Aggregation'!$D:$D,$A$1)*IF($A33="CH4",About!$D$58,IF($A33="N2O",About!$D$59,1))</f>
        <v>0.1653254375613</v>
      </c>
      <c r="AH33" s="437">
        <f>SUMIFS('EPA Export Aggregation'!AK:AK,'EPA Export Aggregation'!$A:$A,$B33,'EPA Export Aggregation'!$D:$D,$A$1)*IF($A33="CH4",About!$D$58,IF($A33="N2O",About!$D$59,1))</f>
        <v>0.1727859017541</v>
      </c>
    </row>
    <row r="34" spans="1:34" x14ac:dyDescent="0.25">
      <c r="A34" s="435" t="s">
        <v>2216</v>
      </c>
      <c r="B34" s="436" t="s">
        <v>4262</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2026-09-08T15:18:30Z</dcterms:modified>
</cp:coreProperties>
</file>