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OK\bldgs\BDESC\"/>
    </mc:Choice>
  </mc:AlternateContent>
  <xr:revisionPtr revIDLastSave="0" documentId="8_{076F2490-B67C-424F-A3BD-4CA3753CB69B}"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40" i="20" l="1"/>
  <c r="S30" i="20"/>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<sst xmlns="http://schemas.openxmlformats.org/spreadsheetml/2006/main" count="50991" uniqueCount="1390">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</sst>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76</v>
      </c>
      <c r="C1" s="17">
        <v>45330</v>
      </c>
      <c r="D1" s="2"/>
      <c r="E1" s="2"/>
      <c r="F1" s="19" t="s">
        <v>146</v>
      </c>
      <c r="G1" s="19" t="s">
        <v>146</v>
      </c>
    </row>
    <row r="2" spans="1:7" ht="14.25" customHeight="1" x14ac:dyDescent="0.25">
      <c r="A2" s="1" t="s">
        <v>1</v>
      </c>
      <c r="B2" s="18" t="str">
        <f>LOOKUP(B1,F2:G51,G2:G51)</f>
        <v>OK</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str">
        <f>IF(A30=About!$B$1,SUM('BDESC-rural-residential'!$AF$8,'BDESC-urban-residential'!$AF$8,'BDESC-commercial'!$AF$8)='REEDS calc'!Q30,"NA")</f>
        <v>NA</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b">
        <f>IF(A40=About!$B$1,SUM('BDESC-rural-residential'!$AF$8,'BDESC-urban-residential'!$AF$8,'BDESC-commercial'!$AF$8)='REEDS calc'!Q40,"NA")</f>
        <v>1</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OKLAHOMA</v>
      </c>
    </row>
    <row r="3" spans="1:7" x14ac:dyDescent="0.2">
      <c r="A3" s="18" t="s">
        <v>95</v>
      </c>
      <c r="B3" s="18">
        <v>0.59</v>
      </c>
      <c r="C3" s="18">
        <v>0.41</v>
      </c>
      <c r="F3" s="14" t="s">
        <v>14</v>
      </c>
      <c r="G3">
        <f>SUMIFS(B:B,A:A,G2)</f>
        <v>0.66200000000000003</v>
      </c>
    </row>
    <row r="4" spans="1:7" x14ac:dyDescent="0.2">
      <c r="A4" s="18" t="s">
        <v>96</v>
      </c>
      <c r="B4" s="18">
        <v>0.66</v>
      </c>
      <c r="C4" s="18">
        <v>0.33999999999999903</v>
      </c>
      <c r="F4" s="14" t="s">
        <v>15</v>
      </c>
      <c r="G4">
        <f>SUMIFS(C:C,A:A,G2)</f>
        <v>0.33799999999999902</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9.5180449320463012</v>
      </c>
      <c r="C8" s="71">
        <f>INDEX('REEDS calc'!$C$64:$AG$113,MATCH(About!$B$2,'REEDS calc'!$B$64:$B$113,0),MATCH(C$1,'REEDS calc'!$C$63:$AG$63,0))*SUMIFS('res v com'!$E$3:$E$52,'res v com'!$B$3:$B$52,About!$B$2)*SUMIFS('Urban and Rural'!$C$2:$C$53,'Urban and Rural'!$A$2:$A$53,About!$B$1)</f>
        <v>9.5180449320463012</v>
      </c>
      <c r="D8" s="71">
        <f>INDEX('REEDS calc'!$C$64:$AG$113,MATCH(About!$B$2,'REEDS calc'!$B$64:$B$113,0),MATCH(D$1,'REEDS calc'!$C$63:$AG$63,0))*SUMIFS('res v com'!$E$3:$E$52,'res v com'!$B$3:$B$52,About!$B$2)*SUMIFS('Urban and Rural'!$C$2:$C$53,'Urban and Rural'!$A$2:$A$53,About!$B$1)</f>
        <v>9.5180449320463012</v>
      </c>
      <c r="E8" s="71">
        <f>INDEX('REEDS calc'!$C$64:$AG$113,MATCH(About!$B$2,'REEDS calc'!$B$64:$B$113,0),MATCH(E$1,'REEDS calc'!$C$63:$AG$63,0))*SUMIFS('res v com'!$E$3:$E$52,'res v com'!$B$3:$B$52,About!$B$2)*SUMIFS('Urban and Rural'!$C$2:$C$53,'Urban and Rural'!$A$2:$A$53,About!$B$1)</f>
        <v>19.94728403225383</v>
      </c>
      <c r="F8" s="71">
        <f>INDEX('REEDS calc'!$C$64:$AG$113,MATCH(About!$B$2,'REEDS calc'!$B$64:$B$113,0),MATCH(F$1,'REEDS calc'!$C$63:$AG$63,0))*SUMIFS('res v com'!$E$3:$E$52,'res v com'!$B$3:$B$52,About!$B$2)*SUMIFS('Urban and Rural'!$C$2:$C$53,'Urban and Rural'!$A$2:$A$53,About!$B$1)</f>
        <v>30.376523132461358</v>
      </c>
      <c r="G8" s="71">
        <f>INDEX('REEDS calc'!$C$64:$AG$113,MATCH(About!$B$2,'REEDS calc'!$B$64:$B$113,0),MATCH(G$1,'REEDS calc'!$C$63:$AG$63,0))*SUMIFS('res v com'!$E$3:$E$52,'res v com'!$B$3:$B$52,About!$B$2)*SUMIFS('Urban and Rural'!$C$2:$C$53,'Urban and Rural'!$A$2:$A$53,About!$B$1)</f>
        <v>48.803458120902988</v>
      </c>
      <c r="H8" s="71">
        <f>INDEX('REEDS calc'!$C$64:$AG$113,MATCH(About!$B$2,'REEDS calc'!$B$64:$B$113,0),MATCH(H$1,'REEDS calc'!$C$63:$AG$63,0))*SUMIFS('res v com'!$E$3:$E$52,'res v com'!$B$3:$B$52,About!$B$2)*SUMIFS('Urban and Rural'!$C$2:$C$53,'Urban and Rural'!$A$2:$A$53,About!$B$1)</f>
        <v>67.230393109344618</v>
      </c>
      <c r="I8" s="71">
        <f>INDEX('REEDS calc'!$C$64:$AG$113,MATCH(About!$B$2,'REEDS calc'!$B$64:$B$113,0),MATCH(I$1,'REEDS calc'!$C$63:$AG$63,0))*SUMIFS('res v com'!$E$3:$E$52,'res v com'!$B$3:$B$52,About!$B$2)*SUMIFS('Urban and Rural'!$C$2:$C$53,'Urban and Rural'!$A$2:$A$53,About!$B$1)</f>
        <v>98.988936365939111</v>
      </c>
      <c r="J8" s="71">
        <f>INDEX('REEDS calc'!$C$64:$AG$113,MATCH(About!$B$2,'REEDS calc'!$B$64:$B$113,0),MATCH(J$1,'REEDS calc'!$C$63:$AG$63,0))*SUMIFS('res v com'!$E$3:$E$52,'res v com'!$B$3:$B$52,About!$B$2)*SUMIFS('Urban and Rural'!$C$2:$C$53,'Urban and Rural'!$A$2:$A$53,About!$B$1)</f>
        <v>130.7474796225336</v>
      </c>
      <c r="K8" s="71">
        <f>INDEX('REEDS calc'!$C$64:$AG$113,MATCH(About!$B$2,'REEDS calc'!$B$64:$B$113,0),MATCH(K$1,'REEDS calc'!$C$63:$AG$63,0))*SUMIFS('res v com'!$E$3:$E$52,'res v com'!$B$3:$B$52,About!$B$2)*SUMIFS('Urban and Rural'!$C$2:$C$53,'Urban and Rural'!$A$2:$A$53,About!$B$1)</f>
        <v>178.0991186231351</v>
      </c>
      <c r="L8" s="71">
        <f>INDEX('REEDS calc'!$C$64:$AG$113,MATCH(About!$B$2,'REEDS calc'!$B$64:$B$113,0),MATCH(L$1,'REEDS calc'!$C$63:$AG$63,0))*SUMIFS('res v com'!$E$3:$E$52,'res v com'!$B$3:$B$52,About!$B$2)*SUMIFS('Urban and Rural'!$C$2:$C$53,'Urban and Rural'!$A$2:$A$53,About!$B$1)</f>
        <v>225.45075762373665</v>
      </c>
      <c r="M8" s="71">
        <f>INDEX('REEDS calc'!$C$64:$AG$113,MATCH(About!$B$2,'REEDS calc'!$B$64:$B$113,0),MATCH(M$1,'REEDS calc'!$C$63:$AG$63,0))*SUMIFS('res v com'!$E$3:$E$52,'res v com'!$B$3:$B$52,About!$B$2)*SUMIFS('Urban and Rural'!$C$2:$C$53,'Urban and Rural'!$A$2:$A$53,About!$B$1)</f>
        <v>277.85584394692597</v>
      </c>
      <c r="N8" s="71">
        <f>INDEX('REEDS calc'!$C$64:$AG$113,MATCH(About!$B$2,'REEDS calc'!$B$64:$B$113,0),MATCH(N$1,'REEDS calc'!$C$63:$AG$63,0))*SUMIFS('res v com'!$E$3:$E$52,'res v com'!$B$3:$B$52,About!$B$2)*SUMIFS('Urban and Rural'!$C$2:$C$53,'Urban and Rural'!$A$2:$A$53,About!$B$1)</f>
        <v>330.2609302701153</v>
      </c>
      <c r="O8" s="71">
        <f>INDEX('REEDS calc'!$C$64:$AG$113,MATCH(About!$B$2,'REEDS calc'!$B$64:$B$113,0),MATCH(O$1,'REEDS calc'!$C$63:$AG$63,0))*SUMIFS('res v com'!$E$3:$E$52,'res v com'!$B$3:$B$52,About!$B$2)*SUMIFS('Urban and Rural'!$C$2:$C$53,'Urban and Rural'!$A$2:$A$53,About!$B$1)</f>
        <v>386.93771515880701</v>
      </c>
      <c r="P8" s="71">
        <f>INDEX('REEDS calc'!$C$64:$AG$113,MATCH(About!$B$2,'REEDS calc'!$B$64:$B$113,0),MATCH(P$1,'REEDS calc'!$C$63:$AG$63,0))*SUMIFS('res v com'!$E$3:$E$52,'res v com'!$B$3:$B$52,About!$B$2)*SUMIFS('Urban and Rural'!$C$2:$C$53,'Urban and Rural'!$A$2:$A$53,About!$B$1)</f>
        <v>443.61450004749861</v>
      </c>
      <c r="Q8" s="71">
        <f>INDEX('REEDS calc'!$C$64:$AG$113,MATCH(About!$B$2,'REEDS calc'!$B$64:$B$113,0),MATCH(Q$1,'REEDS calc'!$C$63:$AG$63,0))*SUMIFS('res v com'!$E$3:$E$52,'res v com'!$B$3:$B$52,About!$B$2)*SUMIFS('Urban and Rural'!$C$2:$C$53,'Urban and Rural'!$A$2:$A$53,About!$B$1)</f>
        <v>483.12073187877883</v>
      </c>
      <c r="R8" s="71">
        <f>INDEX('REEDS calc'!$C$64:$AG$113,MATCH(About!$B$2,'REEDS calc'!$B$64:$B$113,0),MATCH(R$1,'REEDS calc'!$C$63:$AG$63,0))*SUMIFS('res v com'!$E$3:$E$52,'res v com'!$B$3:$B$52,About!$B$2)*SUMIFS('Urban and Rural'!$C$2:$C$53,'Urban and Rural'!$A$2:$A$53,About!$B$1)</f>
        <v>522.62696371005893</v>
      </c>
      <c r="S8" s="71">
        <f>INDEX('REEDS calc'!$C$64:$AG$113,MATCH(About!$B$2,'REEDS calc'!$B$64:$B$113,0),MATCH(S$1,'REEDS calc'!$C$63:$AG$63,0))*SUMIFS('res v com'!$E$3:$E$52,'res v com'!$B$3:$B$52,About!$B$2)*SUMIFS('Urban and Rural'!$C$2:$C$53,'Urban and Rural'!$A$2:$A$53,About!$B$1)</f>
        <v>558.68512513062319</v>
      </c>
      <c r="T8" s="71">
        <f>INDEX('REEDS calc'!$C$64:$AG$113,MATCH(About!$B$2,'REEDS calc'!$B$64:$B$113,0),MATCH(T$1,'REEDS calc'!$C$63:$AG$63,0))*SUMIFS('res v com'!$E$3:$E$52,'res v com'!$B$3:$B$52,About!$B$2)*SUMIFS('Urban and Rural'!$C$2:$C$53,'Urban and Rural'!$A$2:$A$53,About!$B$1)</f>
        <v>594.74328655118734</v>
      </c>
      <c r="U8" s="71">
        <f>INDEX('REEDS calc'!$C$64:$AG$113,MATCH(About!$B$2,'REEDS calc'!$B$64:$B$113,0),MATCH(U$1,'REEDS calc'!$C$63:$AG$63,0))*SUMIFS('res v com'!$E$3:$E$52,'res v com'!$B$3:$B$52,About!$B$2)*SUMIFS('Urban and Rural'!$C$2:$C$53,'Urban and Rural'!$A$2:$A$53,About!$B$1)</f>
        <v>626.41807101237976</v>
      </c>
      <c r="V8" s="71">
        <f>INDEX('REEDS calc'!$C$64:$AG$113,MATCH(About!$B$2,'REEDS calc'!$B$64:$B$113,0),MATCH(V$1,'REEDS calc'!$C$63:$AG$63,0))*SUMIFS('res v com'!$E$3:$E$52,'res v com'!$B$3:$B$52,About!$B$2)*SUMIFS('Urban and Rural'!$C$2:$C$53,'Urban and Rural'!$A$2:$A$53,About!$B$1)</f>
        <v>658.09285547357229</v>
      </c>
      <c r="W8" s="71">
        <f>INDEX('REEDS calc'!$C$64:$AG$113,MATCH(About!$B$2,'REEDS calc'!$B$64:$B$113,0),MATCH(W$1,'REEDS calc'!$C$63:$AG$63,0))*SUMIFS('res v com'!$E$3:$E$52,'res v com'!$B$3:$B$52,About!$B$2)*SUMIFS('Urban and Rural'!$C$2:$C$53,'Urban and Rural'!$A$2:$A$53,About!$B$1)</f>
        <v>675.7240819056949</v>
      </c>
      <c r="X8" s="71">
        <f>INDEX('REEDS calc'!$C$64:$AG$113,MATCH(About!$B$2,'REEDS calc'!$B$64:$B$113,0),MATCH(X$1,'REEDS calc'!$C$63:$AG$63,0))*SUMIFS('res v com'!$E$3:$E$52,'res v com'!$B$3:$B$52,About!$B$2)*SUMIFS('Urban and Rural'!$C$2:$C$53,'Urban and Rural'!$A$2:$A$53,About!$B$1)</f>
        <v>693.35530833781741</v>
      </c>
      <c r="Y8" s="71">
        <f>INDEX('REEDS calc'!$C$64:$AG$113,MATCH(About!$B$2,'REEDS calc'!$B$64:$B$113,0),MATCH(Y$1,'REEDS calc'!$C$63:$AG$63,0))*SUMIFS('res v com'!$E$3:$E$52,'res v com'!$B$3:$B$52,About!$B$2)*SUMIFS('Urban and Rural'!$C$2:$C$53,'Urban and Rural'!$A$2:$A$53,About!$B$1)</f>
        <v>724.08082645112052</v>
      </c>
      <c r="Z8" s="71">
        <f>INDEX('REEDS calc'!$C$64:$AG$113,MATCH(About!$B$2,'REEDS calc'!$B$64:$B$113,0),MATCH(Z$1,'REEDS calc'!$C$63:$AG$63,0))*SUMIFS('res v com'!$E$3:$E$52,'res v com'!$B$3:$B$52,About!$B$2)*SUMIFS('Urban and Rural'!$C$2:$C$53,'Urban and Rural'!$A$2:$A$53,About!$B$1)</f>
        <v>754.80634456442351</v>
      </c>
      <c r="AA8" s="71">
        <f>INDEX('REEDS calc'!$C$64:$AG$113,MATCH(About!$B$2,'REEDS calc'!$B$64:$B$113,0),MATCH(AA$1,'REEDS calc'!$C$63:$AG$63,0))*SUMIFS('res v com'!$E$3:$E$52,'res v com'!$B$3:$B$52,About!$B$2)*SUMIFS('Urban and Rural'!$C$2:$C$53,'Urban and Rural'!$A$2:$A$53,About!$B$1)</f>
        <v>775.76000321415904</v>
      </c>
      <c r="AB8" s="71">
        <f>INDEX('REEDS calc'!$C$64:$AG$113,MATCH(About!$B$2,'REEDS calc'!$B$64:$B$113,0),MATCH(AB$1,'REEDS calc'!$C$63:$AG$63,0))*SUMIFS('res v com'!$E$3:$E$52,'res v com'!$B$3:$B$52,About!$B$2)*SUMIFS('Urban and Rural'!$C$2:$C$53,'Urban and Rural'!$A$2:$A$53,About!$B$1)</f>
        <v>796.71366186389457</v>
      </c>
      <c r="AC8" s="71">
        <f>INDEX('REEDS calc'!$C$64:$AG$113,MATCH(About!$B$2,'REEDS calc'!$B$64:$B$113,0),MATCH(AC$1,'REEDS calc'!$C$63:$AG$63,0))*SUMIFS('res v com'!$E$3:$E$52,'res v com'!$B$3:$B$52,About!$B$2)*SUMIFS('Urban and Rural'!$C$2:$C$53,'Urban and Rural'!$A$2:$A$53,About!$B$1)</f>
        <v>836.09425550207163</v>
      </c>
      <c r="AD8" s="71">
        <f>INDEX('REEDS calc'!$C$64:$AG$113,MATCH(About!$B$2,'REEDS calc'!$B$64:$B$113,0),MATCH(AD$1,'REEDS calc'!$C$63:$AG$63,0))*SUMIFS('res v com'!$E$3:$E$52,'res v com'!$B$3:$B$52,About!$B$2)*SUMIFS('Urban and Rural'!$C$2:$C$53,'Urban and Rural'!$A$2:$A$53,About!$B$1)</f>
        <v>875.47484914024881</v>
      </c>
      <c r="AE8" s="71">
        <f>INDEX('REEDS calc'!$C$64:$AG$113,MATCH(About!$B$2,'REEDS calc'!$B$64:$B$113,0),MATCH(AE$1,'REEDS calc'!$C$63:$AG$63,0))*SUMIFS('res v com'!$E$3:$E$52,'res v com'!$B$3:$B$52,About!$B$2)*SUMIFS('Urban and Rural'!$C$2:$C$53,'Urban and Rural'!$A$2:$A$53,About!$B$1)</f>
        <v>902.85001543747171</v>
      </c>
      <c r="AF8" s="71">
        <f>INDEX('REEDS calc'!$C$64:$AG$113,MATCH(About!$B$2,'REEDS calc'!$B$64:$B$113,0),MATCH(AF$1,'REEDS calc'!$C$63:$AG$63,0))*SUMIFS('res v com'!$E$3:$E$52,'res v com'!$B$3:$B$52,About!$B$2)*SUMIFS('Urban and Rural'!$C$2:$C$53,'Urban and Rural'!$A$2:$A$53,About!$B$1)</f>
        <v>930.2251817346945</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18.641851316611451</v>
      </c>
      <c r="C8" s="71">
        <f>INDEX('REEDS calc'!$C$64:$AG$113,MATCH(About!$B$2,'REEDS calc'!$B$64:$B$113,0),MATCH(C$1,'REEDS calc'!$C$63:$AG$63,0))*SUMIFS('res v com'!$E$3:$E$52,'res v com'!$B$3:$B$52,About!$B$2)*SUMIFS('Urban and Rural'!$B$2:$B$53,'Urban and Rural'!$A$2:$A$53,About!$B$1)</f>
        <v>18.641851316611451</v>
      </c>
      <c r="D8" s="71">
        <f>INDEX('REEDS calc'!$C$64:$AG$113,MATCH(About!$B$2,'REEDS calc'!$B$64:$B$113,0),MATCH(D$1,'REEDS calc'!$C$63:$AG$63,0))*SUMIFS('res v com'!$E$3:$E$52,'res v com'!$B$3:$B$52,About!$B$2)*SUMIFS('Urban and Rural'!$B$2:$B$53,'Urban and Rural'!$A$2:$A$53,About!$B$1)</f>
        <v>18.641851316611451</v>
      </c>
      <c r="E8" s="71">
        <f>INDEX('REEDS calc'!$C$64:$AG$113,MATCH(About!$B$2,'REEDS calc'!$B$64:$B$113,0),MATCH(E$1,'REEDS calc'!$C$63:$AG$63,0))*SUMIFS('res v com'!$E$3:$E$52,'res v com'!$B$3:$B$52,About!$B$2)*SUMIFS('Urban and Rural'!$B$2:$B$53,'Urban and Rural'!$A$2:$A$53,About!$B$1)</f>
        <v>39.068349199266493</v>
      </c>
      <c r="F8" s="71">
        <f>INDEX('REEDS calc'!$C$64:$AG$113,MATCH(About!$B$2,'REEDS calc'!$B$64:$B$113,0),MATCH(F$1,'REEDS calc'!$C$63:$AG$63,0))*SUMIFS('res v com'!$E$3:$E$52,'res v com'!$B$3:$B$52,About!$B$2)*SUMIFS('Urban and Rural'!$B$2:$B$53,'Urban and Rural'!$A$2:$A$53,About!$B$1)</f>
        <v>59.494847081921534</v>
      </c>
      <c r="G8" s="71">
        <f>INDEX('REEDS calc'!$C$64:$AG$113,MATCH(About!$B$2,'REEDS calc'!$B$64:$B$113,0),MATCH(G$1,'REEDS calc'!$C$63:$AG$63,0))*SUMIFS('res v com'!$E$3:$E$52,'res v com'!$B$3:$B$52,About!$B$2)*SUMIFS('Urban and Rural'!$B$2:$B$53,'Urban and Rural'!$A$2:$A$53,About!$B$1)</f>
        <v>95.585471230881282</v>
      </c>
      <c r="H8" s="71">
        <f>INDEX('REEDS calc'!$C$64:$AG$113,MATCH(About!$B$2,'REEDS calc'!$B$64:$B$113,0),MATCH(H$1,'REEDS calc'!$C$63:$AG$63,0))*SUMIFS('res v com'!$E$3:$E$52,'res v com'!$B$3:$B$52,About!$B$2)*SUMIFS('Urban and Rural'!$B$2:$B$53,'Urban and Rural'!$A$2:$A$53,About!$B$1)</f>
        <v>131.67609537984103</v>
      </c>
      <c r="I8" s="71">
        <f>INDEX('REEDS calc'!$C$64:$AG$113,MATCH(About!$B$2,'REEDS calc'!$B$64:$B$113,0),MATCH(I$1,'REEDS calc'!$C$63:$AG$63,0))*SUMIFS('res v com'!$E$3:$E$52,'res v com'!$B$3:$B$52,About!$B$2)*SUMIFS('Urban and Rural'!$B$2:$B$53,'Urban and Rural'!$A$2:$A$53,About!$B$1)</f>
        <v>193.87773927293458</v>
      </c>
      <c r="J8" s="71">
        <f>INDEX('REEDS calc'!$C$64:$AG$113,MATCH(About!$B$2,'REEDS calc'!$B$64:$B$113,0),MATCH(J$1,'REEDS calc'!$C$63:$AG$63,0))*SUMIFS('res v com'!$E$3:$E$52,'res v com'!$B$3:$B$52,About!$B$2)*SUMIFS('Urban and Rural'!$B$2:$B$53,'Urban and Rural'!$A$2:$A$53,About!$B$1)</f>
        <v>256.07938316602809</v>
      </c>
      <c r="K8" s="71">
        <f>INDEX('REEDS calc'!$C$64:$AG$113,MATCH(About!$B$2,'REEDS calc'!$B$64:$B$113,0),MATCH(K$1,'REEDS calc'!$C$63:$AG$63,0))*SUMIFS('res v com'!$E$3:$E$52,'res v com'!$B$3:$B$52,About!$B$2)*SUMIFS('Urban and Rural'!$B$2:$B$53,'Urban and Rural'!$A$2:$A$53,About!$B$1)</f>
        <v>348.82135067608215</v>
      </c>
      <c r="L8" s="71">
        <f>INDEX('REEDS calc'!$C$64:$AG$113,MATCH(About!$B$2,'REEDS calc'!$B$64:$B$113,0),MATCH(L$1,'REEDS calc'!$C$63:$AG$63,0))*SUMIFS('res v com'!$E$3:$E$52,'res v com'!$B$3:$B$52,About!$B$2)*SUMIFS('Urban and Rural'!$B$2:$B$53,'Urban and Rural'!$A$2:$A$53,About!$B$1)</f>
        <v>441.56331818613643</v>
      </c>
      <c r="M8" s="71">
        <f>INDEX('REEDS calc'!$C$64:$AG$113,MATCH(About!$B$2,'REEDS calc'!$B$64:$B$113,0),MATCH(M$1,'REEDS calc'!$C$63:$AG$63,0))*SUMIFS('res v com'!$E$3:$E$52,'res v com'!$B$3:$B$52,About!$B$2)*SUMIFS('Urban and Rural'!$B$2:$B$53,'Urban and Rural'!$A$2:$A$53,About!$B$1)</f>
        <v>544.2028659552235</v>
      </c>
      <c r="N8" s="71">
        <f>INDEX('REEDS calc'!$C$64:$AG$113,MATCH(About!$B$2,'REEDS calc'!$B$64:$B$113,0),MATCH(N$1,'REEDS calc'!$C$63:$AG$63,0))*SUMIFS('res v com'!$E$3:$E$52,'res v com'!$B$3:$B$52,About!$B$2)*SUMIFS('Urban and Rural'!$B$2:$B$53,'Urban and Rural'!$A$2:$A$53,About!$B$1)</f>
        <v>646.84241372431052</v>
      </c>
      <c r="O8" s="71">
        <f>INDEX('REEDS calc'!$C$64:$AG$113,MATCH(About!$B$2,'REEDS calc'!$B$64:$B$113,0),MATCH(O$1,'REEDS calc'!$C$63:$AG$63,0))*SUMIFS('res v com'!$E$3:$E$52,'res v com'!$B$3:$B$52,About!$B$2)*SUMIFS('Urban and Rural'!$B$2:$B$53,'Urban and Rural'!$A$2:$A$53,About!$B$1)</f>
        <v>757.8484243642929</v>
      </c>
      <c r="P8" s="71">
        <f>INDEX('REEDS calc'!$C$64:$AG$113,MATCH(About!$B$2,'REEDS calc'!$B$64:$B$113,0),MATCH(P$1,'REEDS calc'!$C$63:$AG$63,0))*SUMIFS('res v com'!$E$3:$E$52,'res v com'!$B$3:$B$52,About!$B$2)*SUMIFS('Urban and Rural'!$B$2:$B$53,'Urban and Rural'!$A$2:$A$53,About!$B$1)</f>
        <v>868.85443500427505</v>
      </c>
      <c r="Q8" s="71">
        <f>INDEX('REEDS calc'!$C$64:$AG$113,MATCH(About!$B$2,'REEDS calc'!$B$64:$B$113,0),MATCH(Q$1,'REEDS calc'!$C$63:$AG$63,0))*SUMIFS('res v com'!$E$3:$E$52,'res v com'!$B$3:$B$52,About!$B$2)*SUMIFS('Urban and Rural'!$B$2:$B$53,'Urban and Rural'!$A$2:$A$53,About!$B$1)</f>
        <v>946.23054586909029</v>
      </c>
      <c r="R8" s="71">
        <f>INDEX('REEDS calc'!$C$64:$AG$113,MATCH(About!$B$2,'REEDS calc'!$B$64:$B$113,0),MATCH(R$1,'REEDS calc'!$C$63:$AG$63,0))*SUMIFS('res v com'!$E$3:$E$52,'res v com'!$B$3:$B$52,About!$B$2)*SUMIFS('Urban and Rural'!$B$2:$B$53,'Urban and Rural'!$A$2:$A$53,About!$B$1)</f>
        <v>1023.6066567339055</v>
      </c>
      <c r="S8" s="71">
        <f>INDEX('REEDS calc'!$C$64:$AG$113,MATCH(About!$B$2,'REEDS calc'!$B$64:$B$113,0),MATCH(S$1,'REEDS calc'!$C$63:$AG$63,0))*SUMIFS('res v com'!$E$3:$E$52,'res v com'!$B$3:$B$52,About!$B$2)*SUMIFS('Urban and Rural'!$B$2:$B$53,'Urban and Rural'!$A$2:$A$53,About!$B$1)</f>
        <v>1094.2294462617563</v>
      </c>
      <c r="T8" s="71">
        <f>INDEX('REEDS calc'!$C$64:$AG$113,MATCH(About!$B$2,'REEDS calc'!$B$64:$B$113,0),MATCH(T$1,'REEDS calc'!$C$63:$AG$63,0))*SUMIFS('res v com'!$E$3:$E$52,'res v com'!$B$3:$B$52,About!$B$2)*SUMIFS('Urban and Rural'!$B$2:$B$53,'Urban and Rural'!$A$2:$A$53,About!$B$1)</f>
        <v>1164.852235789607</v>
      </c>
      <c r="U8" s="71">
        <f>INDEX('REEDS calc'!$C$64:$AG$113,MATCH(About!$B$2,'REEDS calc'!$B$64:$B$113,0),MATCH(U$1,'REEDS calc'!$C$63:$AG$63,0))*SUMIFS('res v com'!$E$3:$E$52,'res v com'!$B$3:$B$52,About!$B$2)*SUMIFS('Urban and Rural'!$B$2:$B$53,'Urban and Rural'!$A$2:$A$53,About!$B$1)</f>
        <v>1226.8898313911143</v>
      </c>
      <c r="V8" s="71">
        <f>INDEX('REEDS calc'!$C$64:$AG$113,MATCH(About!$B$2,'REEDS calc'!$B$64:$B$113,0),MATCH(V$1,'REEDS calc'!$C$63:$AG$63,0))*SUMIFS('res v com'!$E$3:$E$52,'res v com'!$B$3:$B$52,About!$B$2)*SUMIFS('Urban and Rural'!$B$2:$B$53,'Urban and Rural'!$A$2:$A$53,About!$B$1)</f>
        <v>1288.9274269926216</v>
      </c>
      <c r="W8" s="71">
        <f>INDEX('REEDS calc'!$C$64:$AG$113,MATCH(About!$B$2,'REEDS calc'!$B$64:$B$113,0),MATCH(W$1,'REEDS calc'!$C$63:$AG$63,0))*SUMIFS('res v com'!$E$3:$E$52,'res v com'!$B$3:$B$52,About!$B$2)*SUMIFS('Urban and Rural'!$B$2:$B$53,'Urban and Rural'!$A$2:$A$53,About!$B$1)</f>
        <v>1323.4595923715128</v>
      </c>
      <c r="X8" s="71">
        <f>INDEX('REEDS calc'!$C$64:$AG$113,MATCH(About!$B$2,'REEDS calc'!$B$64:$B$113,0),MATCH(X$1,'REEDS calc'!$C$63:$AG$63,0))*SUMIFS('res v com'!$E$3:$E$52,'res v com'!$B$3:$B$52,About!$B$2)*SUMIFS('Urban and Rural'!$B$2:$B$53,'Urban and Rural'!$A$2:$A$53,About!$B$1)</f>
        <v>1357.9917577504038</v>
      </c>
      <c r="Y8" s="71">
        <f>INDEX('REEDS calc'!$C$64:$AG$113,MATCH(About!$B$2,'REEDS calc'!$B$64:$B$113,0),MATCH(Y$1,'REEDS calc'!$C$63:$AG$63,0))*SUMIFS('res v com'!$E$3:$E$52,'res v com'!$B$3:$B$52,About!$B$2)*SUMIFS('Urban and Rural'!$B$2:$B$53,'Urban and Rural'!$A$2:$A$53,About!$B$1)</f>
        <v>1418.1701393806011</v>
      </c>
      <c r="Z8" s="71">
        <f>INDEX('REEDS calc'!$C$64:$AG$113,MATCH(About!$B$2,'REEDS calc'!$B$64:$B$113,0),MATCH(Z$1,'REEDS calc'!$C$63:$AG$63,0))*SUMIFS('res v com'!$E$3:$E$52,'res v com'!$B$3:$B$52,About!$B$2)*SUMIFS('Urban and Rural'!$B$2:$B$53,'Urban and Rural'!$A$2:$A$53,About!$B$1)</f>
        <v>1478.3485210107983</v>
      </c>
      <c r="AA8" s="71">
        <f>INDEX('REEDS calc'!$C$64:$AG$113,MATCH(About!$B$2,'REEDS calc'!$B$64:$B$113,0),MATCH(AA$1,'REEDS calc'!$C$63:$AG$63,0))*SUMIFS('res v com'!$E$3:$E$52,'res v com'!$B$3:$B$52,About!$B$2)*SUMIFS('Urban and Rural'!$B$2:$B$53,'Urban and Rural'!$A$2:$A$53,About!$B$1)</f>
        <v>1519.3879352892745</v>
      </c>
      <c r="AB8" s="71">
        <f>INDEX('REEDS calc'!$C$64:$AG$113,MATCH(About!$B$2,'REEDS calc'!$B$64:$B$113,0),MATCH(AB$1,'REEDS calc'!$C$63:$AG$63,0))*SUMIFS('res v com'!$E$3:$E$52,'res v com'!$B$3:$B$52,About!$B$2)*SUMIFS('Urban and Rural'!$B$2:$B$53,'Urban and Rural'!$A$2:$A$53,About!$B$1)</f>
        <v>1560.4273495677508</v>
      </c>
      <c r="AC8" s="71">
        <f>INDEX('REEDS calc'!$C$64:$AG$113,MATCH(About!$B$2,'REEDS calc'!$B$64:$B$113,0),MATCH(AC$1,'REEDS calc'!$C$63:$AG$63,0))*SUMIFS('res v com'!$E$3:$E$52,'res v com'!$B$3:$B$52,About!$B$2)*SUMIFS('Urban and Rural'!$B$2:$B$53,'Urban and Rural'!$A$2:$A$53,About!$B$1)</f>
        <v>1637.5573879951864</v>
      </c>
      <c r="AD8" s="71">
        <f>INDEX('REEDS calc'!$C$64:$AG$113,MATCH(About!$B$2,'REEDS calc'!$B$64:$B$113,0),MATCH(AD$1,'REEDS calc'!$C$63:$AG$63,0))*SUMIFS('res v com'!$E$3:$E$52,'res v com'!$B$3:$B$52,About!$B$2)*SUMIFS('Urban and Rural'!$B$2:$B$53,'Urban and Rural'!$A$2:$A$53,About!$B$1)</f>
        <v>1714.6874264226224</v>
      </c>
      <c r="AE8" s="71">
        <f>INDEX('REEDS calc'!$C$64:$AG$113,MATCH(About!$B$2,'REEDS calc'!$B$64:$B$113,0),MATCH(AE$1,'REEDS calc'!$C$63:$AG$63,0))*SUMIFS('res v com'!$E$3:$E$52,'res v com'!$B$3:$B$52,About!$B$2)*SUMIFS('Urban and Rural'!$B$2:$B$53,'Urban and Rural'!$A$2:$A$53,About!$B$1)</f>
        <v>1768.3038763893728</v>
      </c>
      <c r="AF8" s="71">
        <f>INDEX('REEDS calc'!$C$64:$AG$113,MATCH(About!$B$2,'REEDS calc'!$B$64:$B$113,0),MATCH(AF$1,'REEDS calc'!$C$63:$AG$63,0))*SUMIFS('res v com'!$E$3:$E$52,'res v com'!$B$3:$B$52,About!$B$2)*SUMIFS('Urban and Rural'!$B$2:$B$53,'Urban and Rural'!$A$2:$A$53,About!$B$1)</f>
        <v>1821.9203263561228</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5.9310128422513246</v>
      </c>
      <c r="C8" s="71">
        <f>INDEX('REEDS calc'!$C$64:$AG$113,MATCH(About!$B$2,'REEDS calc'!$B$64:$B$113,0),MATCH(C$1,'REEDS calc'!$C$63:$AG$63,0))*SUMIFS('res v com'!$F$3:$F$52,'res v com'!$B$3:$B$52,About!$B$2)</f>
        <v>5.9310128422513246</v>
      </c>
      <c r="D8" s="71">
        <f>INDEX('REEDS calc'!$C$64:$AG$113,MATCH(About!$B$2,'REEDS calc'!$B$64:$B$113,0),MATCH(D$1,'REEDS calc'!$C$63:$AG$63,0))*SUMIFS('res v com'!$F$3:$F$52,'res v com'!$B$3:$B$52,About!$B$2)</f>
        <v>5.9310128422513246</v>
      </c>
      <c r="E8" s="71">
        <f>INDEX('REEDS calc'!$C$64:$AG$113,MATCH(About!$B$2,'REEDS calc'!$B$64:$B$113,0),MATCH(E$1,'REEDS calc'!$C$63:$AG$63,0))*SUMIFS('res v com'!$F$3:$F$52,'res v com'!$B$3:$B$52,About!$B$2)</f>
        <v>12.429821313934173</v>
      </c>
      <c r="F8" s="71">
        <f>INDEX('REEDS calc'!$C$64:$AG$113,MATCH(About!$B$2,'REEDS calc'!$B$64:$B$113,0),MATCH(F$1,'REEDS calc'!$C$63:$AG$63,0))*SUMIFS('res v com'!$F$3:$F$52,'res v com'!$B$3:$B$52,About!$B$2)</f>
        <v>18.928629785617019</v>
      </c>
      <c r="G8" s="71">
        <f>INDEX('REEDS calc'!$C$64:$AG$113,MATCH(About!$B$2,'REEDS calc'!$B$64:$B$113,0),MATCH(G$1,'REEDS calc'!$C$63:$AG$63,0))*SUMIFS('res v com'!$F$3:$F$52,'res v com'!$B$3:$B$52,About!$B$2)</f>
        <v>30.411070648215585</v>
      </c>
      <c r="H8" s="71">
        <f>INDEX('REEDS calc'!$C$64:$AG$113,MATCH(About!$B$2,'REEDS calc'!$B$64:$B$113,0),MATCH(H$1,'REEDS calc'!$C$63:$AG$63,0))*SUMIFS('res v com'!$F$3:$F$52,'res v com'!$B$3:$B$52,About!$B$2)</f>
        <v>41.893511510814143</v>
      </c>
      <c r="I8" s="71">
        <f>INDEX('REEDS calc'!$C$64:$AG$113,MATCH(About!$B$2,'REEDS calc'!$B$64:$B$113,0),MATCH(I$1,'REEDS calc'!$C$63:$AG$63,0))*SUMIFS('res v com'!$F$3:$F$52,'res v com'!$B$3:$B$52,About!$B$2)</f>
        <v>61.683324361126061</v>
      </c>
      <c r="J8" s="71">
        <f>INDEX('REEDS calc'!$C$64:$AG$113,MATCH(About!$B$2,'REEDS calc'!$B$64:$B$113,0),MATCH(J$1,'REEDS calc'!$C$63:$AG$63,0))*SUMIFS('res v com'!$F$3:$F$52,'res v com'!$B$3:$B$52,About!$B$2)</f>
        <v>81.473137211437972</v>
      </c>
      <c r="K8" s="71">
        <f>INDEX('REEDS calc'!$C$64:$AG$113,MATCH(About!$B$2,'REEDS calc'!$B$64:$B$113,0),MATCH(K$1,'REEDS calc'!$C$63:$AG$63,0))*SUMIFS('res v com'!$F$3:$F$52,'res v com'!$B$3:$B$52,About!$B$2)</f>
        <v>110.97953070078215</v>
      </c>
      <c r="L8" s="71">
        <f>INDEX('REEDS calc'!$C$64:$AG$113,MATCH(About!$B$2,'REEDS calc'!$B$64:$B$113,0),MATCH(L$1,'REEDS calc'!$C$63:$AG$63,0))*SUMIFS('res v com'!$F$3:$F$52,'res v com'!$B$3:$B$52,About!$B$2)</f>
        <v>140.48592419012633</v>
      </c>
      <c r="M8" s="71">
        <f>INDEX('REEDS calc'!$C$64:$AG$113,MATCH(About!$B$2,'REEDS calc'!$B$64:$B$113,0),MATCH(M$1,'REEDS calc'!$C$63:$AG$63,0))*SUMIFS('res v com'!$F$3:$F$52,'res v com'!$B$3:$B$52,About!$B$2)</f>
        <v>173.14129009784983</v>
      </c>
      <c r="N8" s="71">
        <f>INDEX('REEDS calc'!$C$64:$AG$113,MATCH(About!$B$2,'REEDS calc'!$B$64:$B$113,0),MATCH(N$1,'REEDS calc'!$C$63:$AG$63,0))*SUMIFS('res v com'!$F$3:$F$52,'res v com'!$B$3:$B$52,About!$B$2)</f>
        <v>205.79665600557331</v>
      </c>
      <c r="O8" s="71">
        <f>INDEX('REEDS calc'!$C$64:$AG$113,MATCH(About!$B$2,'REEDS calc'!$B$64:$B$113,0),MATCH(O$1,'REEDS calc'!$C$63:$AG$63,0))*SUMIFS('res v com'!$F$3:$F$52,'res v com'!$B$3:$B$52,About!$B$2)</f>
        <v>241.11386047689919</v>
      </c>
      <c r="P8" s="71">
        <f>INDEX('REEDS calc'!$C$64:$AG$113,MATCH(About!$B$2,'REEDS calc'!$B$64:$B$113,0),MATCH(P$1,'REEDS calc'!$C$63:$AG$63,0))*SUMIFS('res v com'!$F$3:$F$52,'res v com'!$B$3:$B$52,About!$B$2)</f>
        <v>276.43106494822507</v>
      </c>
      <c r="Q8" s="71">
        <f>INDEX('REEDS calc'!$C$64:$AG$113,MATCH(About!$B$2,'REEDS calc'!$B$64:$B$113,0),MATCH(Q$1,'REEDS calc'!$C$63:$AG$63,0))*SUMIFS('res v com'!$F$3:$F$52,'res v com'!$B$3:$B$52,About!$B$2)</f>
        <v>301.04872225212955</v>
      </c>
      <c r="R8" s="71">
        <f>INDEX('REEDS calc'!$C$64:$AG$113,MATCH(About!$B$2,'REEDS calc'!$B$64:$B$113,0),MATCH(R$1,'REEDS calc'!$C$63:$AG$63,0))*SUMIFS('res v com'!$F$3:$F$52,'res v com'!$B$3:$B$52,About!$B$2)</f>
        <v>325.66637955603403</v>
      </c>
      <c r="S8" s="71">
        <f>INDEX('REEDS calc'!$C$64:$AG$113,MATCH(About!$B$2,'REEDS calc'!$B$64:$B$113,0),MATCH(S$1,'REEDS calc'!$C$63:$AG$63,0))*SUMIFS('res v com'!$F$3:$F$52,'res v com'!$B$3:$B$52,About!$B$2)</f>
        <v>348.13542860761891</v>
      </c>
      <c r="T8" s="71">
        <f>INDEX('REEDS calc'!$C$64:$AG$113,MATCH(About!$B$2,'REEDS calc'!$B$64:$B$113,0),MATCH(T$1,'REEDS calc'!$C$63:$AG$63,0))*SUMIFS('res v com'!$F$3:$F$52,'res v com'!$B$3:$B$52,About!$B$2)</f>
        <v>370.60447765920384</v>
      </c>
      <c r="U8" s="71">
        <f>INDEX('REEDS calc'!$C$64:$AG$113,MATCH(About!$B$2,'REEDS calc'!$B$64:$B$113,0),MATCH(U$1,'REEDS calc'!$C$63:$AG$63,0))*SUMIFS('res v com'!$F$3:$F$52,'res v com'!$B$3:$B$52,About!$B$2)</f>
        <v>390.34209759650389</v>
      </c>
      <c r="V8" s="71">
        <f>INDEX('REEDS calc'!$C$64:$AG$113,MATCH(About!$B$2,'REEDS calc'!$B$64:$B$113,0),MATCH(V$1,'REEDS calc'!$C$63:$AG$63,0))*SUMIFS('res v com'!$F$3:$F$52,'res v com'!$B$3:$B$52,About!$B$2)</f>
        <v>410.07971753380406</v>
      </c>
      <c r="W8" s="71">
        <f>INDEX('REEDS calc'!$C$64:$AG$113,MATCH(About!$B$2,'REEDS calc'!$B$64:$B$113,0),MATCH(W$1,'REEDS calc'!$C$63:$AG$63,0))*SUMIFS('res v com'!$F$3:$F$52,'res v com'!$B$3:$B$52,About!$B$2)</f>
        <v>421.0663257227904</v>
      </c>
      <c r="X8" s="71">
        <f>INDEX('REEDS calc'!$C$64:$AG$113,MATCH(About!$B$2,'REEDS calc'!$B$64:$B$113,0),MATCH(X$1,'REEDS calc'!$C$63:$AG$63,0))*SUMIFS('res v com'!$F$3:$F$52,'res v com'!$B$3:$B$52,About!$B$2)</f>
        <v>432.05293391177679</v>
      </c>
      <c r="Y8" s="71">
        <f>INDEX('REEDS calc'!$C$64:$AG$113,MATCH(About!$B$2,'REEDS calc'!$B$64:$B$113,0),MATCH(Y$1,'REEDS calc'!$C$63:$AG$63,0))*SUMIFS('res v com'!$F$3:$F$52,'res v com'!$B$3:$B$52,About!$B$2)</f>
        <v>451.19903416827628</v>
      </c>
      <c r="Z8" s="71">
        <f>INDEX('REEDS calc'!$C$64:$AG$113,MATCH(About!$B$2,'REEDS calc'!$B$64:$B$113,0),MATCH(Z$1,'REEDS calc'!$C$63:$AG$63,0))*SUMIFS('res v com'!$F$3:$F$52,'res v com'!$B$3:$B$52,About!$B$2)</f>
        <v>470.34513442477589</v>
      </c>
      <c r="AA8" s="71">
        <f>INDEX('REEDS calc'!$C$64:$AG$113,MATCH(About!$B$2,'REEDS calc'!$B$64:$B$113,0),MATCH(AA$1,'REEDS calc'!$C$63:$AG$63,0))*SUMIFS('res v com'!$F$3:$F$52,'res v com'!$B$3:$B$52,About!$B$2)</f>
        <v>483.40206149656416</v>
      </c>
      <c r="AB8" s="71">
        <f>INDEX('REEDS calc'!$C$64:$AG$113,MATCH(About!$B$2,'REEDS calc'!$B$64:$B$113,0),MATCH(AB$1,'REEDS calc'!$C$63:$AG$63,0))*SUMIFS('res v com'!$F$3:$F$52,'res v com'!$B$3:$B$52,About!$B$2)</f>
        <v>496.45898856835231</v>
      </c>
      <c r="AC8" s="71">
        <f>INDEX('REEDS calc'!$C$64:$AG$113,MATCH(About!$B$2,'REEDS calc'!$B$64:$B$113,0),MATCH(AC$1,'REEDS calc'!$C$63:$AG$63,0))*SUMIFS('res v com'!$F$3:$F$52,'res v com'!$B$3:$B$52,About!$B$2)</f>
        <v>520.99835650273906</v>
      </c>
      <c r="AD8" s="71">
        <f>INDEX('REEDS calc'!$C$64:$AG$113,MATCH(About!$B$2,'REEDS calc'!$B$64:$B$113,0),MATCH(AD$1,'REEDS calc'!$C$63:$AG$63,0))*SUMIFS('res v com'!$F$3:$F$52,'res v com'!$B$3:$B$52,About!$B$2)</f>
        <v>545.5377244371258</v>
      </c>
      <c r="AE8" s="71">
        <f>INDEX('REEDS calc'!$C$64:$AG$113,MATCH(About!$B$2,'REEDS calc'!$B$64:$B$113,0),MATCH(AE$1,'REEDS calc'!$C$63:$AG$63,0))*SUMIFS('res v com'!$F$3:$F$52,'res v com'!$B$3:$B$52,About!$B$2)</f>
        <v>562.59610817315297</v>
      </c>
      <c r="AF8" s="71">
        <f>INDEX('REEDS calc'!$C$64:$AG$113,MATCH(About!$B$2,'REEDS calc'!$B$64:$B$113,0),MATCH(AF$1,'REEDS calc'!$C$63:$AG$63,0))*SUMIFS('res v com'!$F$3:$F$52,'res v com'!$B$3:$B$52,About!$B$2)</f>
        <v>579.65449190918014</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2024-02-08T18:57:31Z</dcterms:modified>
</cp:coreProperties>
</file>