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K\elec\EIaE\"/>
    </mc:Choice>
  </mc:AlternateContent>
  <xr:revisionPtr revIDLastSave="0" documentId="8_{C4199231-8C69-4297-9558-A6AC6F775700}"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4" i="26" l="1"/>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22"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E22" i="28" l="1"/>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4" i="28"/>
  <c r="F16" i="3" s="1"/>
  <c r="F28" i="28"/>
  <c r="F20" i="3" s="1"/>
  <c r="F32" i="28"/>
  <c r="F24"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H10" i="26"/>
  <c r="Q54" i="25"/>
  <c r="R32" i="25" s="1"/>
  <c r="AA93" i="23"/>
  <c r="AB87" i="23"/>
  <c r="AA99" i="23"/>
  <c r="AB83" i="23"/>
  <c r="AA100" i="23"/>
  <c r="AA92" i="23"/>
  <c r="AB86" i="23"/>
  <c r="AD81" i="23"/>
  <c r="AC95" i="23"/>
  <c r="AB97" i="23"/>
  <c r="AC84" i="23"/>
  <c r="AA101" i="23"/>
  <c r="AB88" i="23"/>
  <c r="AA96" i="23"/>
  <c r="AB82" i="23"/>
  <c r="AD85" i="23"/>
  <c r="AC94" i="23"/>
  <c r="AG14" i="26" l="1"/>
  <c r="F30" i="28"/>
  <c r="F22" i="3" s="1"/>
  <c r="F33" i="28"/>
  <c r="F25" i="3" s="1"/>
  <c r="F25" i="28"/>
  <c r="F17"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J1039" i="22" s="1"/>
  <c r="E4" i="23"/>
  <c r="E29" i="23"/>
  <c r="E8" i="23"/>
  <c r="E28" i="23"/>
  <c r="E21" i="23"/>
  <c r="E23" i="23"/>
  <c r="E43" i="23"/>
  <c r="E48" i="23"/>
  <c r="H1371" i="22" s="1"/>
  <c r="E52" i="23"/>
  <c r="E3" i="23"/>
  <c r="E42" i="23"/>
  <c r="E14" i="23"/>
  <c r="E11" i="23"/>
  <c r="E45" i="23"/>
  <c r="E44" i="23"/>
  <c r="E34" i="23"/>
  <c r="K1155" i="22" s="1"/>
  <c r="E37" i="23"/>
  <c r="E39" i="23"/>
  <c r="E30" i="23"/>
  <c r="E36" i="23"/>
  <c r="E17" i="23"/>
  <c r="E19" i="23"/>
  <c r="E38" i="23"/>
  <c r="E53" i="23"/>
  <c r="Q1443" i="22" s="1"/>
  <c r="E46" i="23"/>
  <c r="E32" i="23"/>
  <c r="E15" i="23"/>
  <c r="E33" i="23"/>
  <c r="E35" i="23"/>
  <c r="E25" i="23"/>
  <c r="E41" i="23"/>
  <c r="E50" i="23"/>
  <c r="I1399"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I1034" i="22"/>
  <c r="H1040" i="22"/>
  <c r="K1031"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J1160" i="22"/>
  <c r="M1151" i="22"/>
  <c r="L1157"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P1371" i="22"/>
  <c r="R1372" i="22"/>
  <c r="G1363" i="22"/>
  <c r="O1366" i="22"/>
  <c r="Q1367" i="22"/>
  <c r="N1369" i="22"/>
  <c r="J1371" i="22"/>
  <c r="M1364" i="22"/>
  <c r="M1367" i="22"/>
  <c r="N1364" i="22"/>
  <c r="N1362" i="22"/>
  <c r="O1361" i="22"/>
  <c r="P1360" i="22"/>
  <c r="M1360" i="22"/>
  <c r="J1361" i="22"/>
  <c r="J1368"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G1445" i="22"/>
  <c r="R1438" i="22"/>
  <c r="O1448" i="22"/>
  <c r="H1443" i="22"/>
  <c r="N1437" i="22"/>
  <c r="P1446" i="22"/>
  <c r="I1441" i="22"/>
  <c r="O1435" i="22"/>
  <c r="I1444" i="22"/>
  <c r="O1438" i="22"/>
  <c r="L1448" i="22"/>
  <c r="M1443" i="22"/>
  <c r="N1438" i="22"/>
  <c r="R1448" i="22"/>
  <c r="F1444" i="22"/>
  <c r="G1439" i="22"/>
  <c r="H1434" i="22"/>
  <c r="M1444" i="22"/>
  <c r="N1439" i="22"/>
  <c r="O1434" i="22"/>
  <c r="R1445" i="22"/>
  <c r="Q1434" i="22"/>
  <c r="I1434"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R1402" i="22"/>
  <c r="O1401" i="22"/>
  <c r="L1400" i="22"/>
  <c r="Q1399" i="22"/>
  <c r="F1398" i="22"/>
  <c r="I1403" i="22"/>
  <c r="Q1401" i="22"/>
  <c r="H1401" i="22"/>
  <c r="F1399" i="22"/>
  <c r="N1397" i="22"/>
  <c r="K1396" i="22"/>
  <c r="P1395" i="22"/>
  <c r="R1393" i="22"/>
  <c r="O1392" i="22"/>
  <c r="L1391" i="22"/>
  <c r="Q1390" i="22"/>
  <c r="F1389" i="22"/>
  <c r="H1403" i="22"/>
  <c r="P1401" i="22"/>
  <c r="F1401" i="22"/>
  <c r="R1398" i="22"/>
  <c r="M1397" i="22"/>
  <c r="J1396" i="22"/>
  <c r="O1395" i="22"/>
  <c r="Q1393" i="22"/>
  <c r="N1392" i="22"/>
  <c r="K1391" i="22"/>
  <c r="P1390" i="22"/>
  <c r="P1403" i="22"/>
  <c r="K1402" i="22"/>
  <c r="R1400" i="22"/>
  <c r="I1400" i="22"/>
  <c r="H1398" i="22"/>
  <c r="Q1396" i="22"/>
  <c r="N1395" i="22"/>
  <c r="F1395" i="22"/>
  <c r="H1393" i="22"/>
  <c r="R1391" i="22"/>
  <c r="O1390" i="22"/>
  <c r="G1390" i="22"/>
  <c r="F1403" i="22"/>
  <c r="M1401" i="22"/>
  <c r="H1400" i="22"/>
  <c r="L1399" i="22"/>
  <c r="K1397" i="22"/>
  <c r="H1396" i="22"/>
  <c r="R1394" i="22"/>
  <c r="J1394" i="22"/>
  <c r="L1392" i="22"/>
  <c r="I1391" i="22"/>
  <c r="F1390" i="22"/>
  <c r="K1389" i="22"/>
  <c r="H1402" i="22"/>
  <c r="P1400" i="22"/>
  <c r="K1399" i="22"/>
  <c r="O1398" i="22"/>
  <c r="O1396" i="22"/>
  <c r="L1395" i="22"/>
  <c r="I1394" i="22"/>
  <c r="N1393" i="22"/>
  <c r="P1391" i="22"/>
  <c r="M1390" i="22"/>
  <c r="J1389" i="22"/>
  <c r="K1403" i="22"/>
  <c r="J1401" i="22"/>
  <c r="R1399" i="22"/>
  <c r="L1398" i="22"/>
  <c r="P1397" i="22"/>
  <c r="R1395" i="22"/>
  <c r="O1394" i="22"/>
  <c r="L1393" i="22"/>
  <c r="Q1392" i="22"/>
  <c r="F1391" i="22"/>
  <c r="P1389" i="22"/>
  <c r="J1403" i="22"/>
  <c r="N1402" i="22"/>
  <c r="P1399" i="22"/>
  <c r="N1394" i="22"/>
  <c r="O1389" i="22"/>
  <c r="L1403" i="22"/>
  <c r="H1394" i="22"/>
  <c r="I1389" i="22"/>
  <c r="G1399" i="22"/>
  <c r="L1396" i="22"/>
  <c r="G1389" i="22"/>
  <c r="M1398" i="22"/>
  <c r="M1393" i="22"/>
  <c r="G1391" i="22"/>
  <c r="Q1395" i="22"/>
  <c r="R1390" i="22"/>
  <c r="O1397" i="22"/>
  <c r="I1395" i="22"/>
  <c r="F1400" i="22"/>
  <c r="P1394" i="22"/>
  <c r="Q1389" i="22"/>
  <c r="K1395" i="22"/>
  <c r="O1400"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L1443" i="22" l="1"/>
  <c r="G1436" i="22"/>
  <c r="H1447" i="22"/>
  <c r="K1438" i="22"/>
  <c r="J1443" i="22"/>
  <c r="I1448" i="22"/>
  <c r="Q1437" i="22"/>
  <c r="P1442" i="22"/>
  <c r="O1447" i="22"/>
  <c r="K1437" i="22"/>
  <c r="J1442" i="22"/>
  <c r="I1447" i="22"/>
  <c r="L1437" i="22"/>
  <c r="F1443" i="22"/>
  <c r="M1448" i="22"/>
  <c r="K1439" i="22"/>
  <c r="M1445" i="22"/>
  <c r="K1436" i="22"/>
  <c r="R1441" i="22"/>
  <c r="L1447" i="22"/>
  <c r="O1437" i="22"/>
  <c r="I1443" i="22"/>
  <c r="P1448" i="22"/>
  <c r="M1361" i="22"/>
  <c r="P1359" i="22"/>
  <c r="H1359" i="22"/>
  <c r="J1359" i="22"/>
  <c r="K1359" i="22"/>
  <c r="H1360" i="22"/>
  <c r="R1361" i="22"/>
  <c r="F1362" i="22"/>
  <c r="O1362" i="22"/>
  <c r="L1369" i="22"/>
  <c r="H1367" i="22"/>
  <c r="K1365" i="22"/>
  <c r="I1364" i="22"/>
  <c r="N1360" i="22"/>
  <c r="L1370" i="22"/>
  <c r="J1369" i="22"/>
  <c r="J1162" i="22"/>
  <c r="F1157" i="22"/>
  <c r="L1150" i="22"/>
  <c r="J1030" i="22"/>
  <c r="G1039" i="22"/>
  <c r="K1034" i="22"/>
  <c r="J1392" i="22"/>
  <c r="M1400" i="22"/>
  <c r="F1396" i="22"/>
  <c r="P1402" i="22"/>
  <c r="H1392" i="22"/>
  <c r="H1389" i="22"/>
  <c r="G1394" i="22"/>
  <c r="H1399" i="22"/>
  <c r="R1389" i="22"/>
  <c r="Q1394" i="22"/>
  <c r="G1400" i="22"/>
  <c r="N1390" i="22"/>
  <c r="M1395" i="22"/>
  <c r="Q1400" i="22"/>
  <c r="J1391" i="22"/>
  <c r="I1396" i="22"/>
  <c r="N1401" i="22"/>
  <c r="F1392" i="22"/>
  <c r="R1396" i="22"/>
  <c r="L1402" i="22"/>
  <c r="G1392" i="22"/>
  <c r="F1397" i="22"/>
  <c r="M1402" i="22"/>
  <c r="G1401" i="22"/>
  <c r="H1439" i="22"/>
  <c r="K1448" i="22"/>
  <c r="F1441" i="22"/>
  <c r="G1434" i="22"/>
  <c r="F1439" i="22"/>
  <c r="R1443" i="22"/>
  <c r="Q1448" i="22"/>
  <c r="L1438" i="22"/>
  <c r="K1443" i="22"/>
  <c r="J1448" i="22"/>
  <c r="F1438" i="22"/>
  <c r="R1442" i="22"/>
  <c r="Q1447" i="22"/>
  <c r="G1438" i="22"/>
  <c r="N1443" i="22"/>
  <c r="L1434" i="22"/>
  <c r="N1440" i="22"/>
  <c r="H1446" i="22"/>
  <c r="F1437" i="22"/>
  <c r="M1442" i="22"/>
  <c r="G1448" i="22"/>
  <c r="J1438" i="22"/>
  <c r="Q1365" i="22"/>
  <c r="L1360" i="22"/>
  <c r="Q1359" i="22"/>
  <c r="F1360" i="22"/>
  <c r="G1360" i="22"/>
  <c r="F1361" i="22"/>
  <c r="P1362" i="22"/>
  <c r="Q1362" i="22"/>
  <c r="J1363" i="22"/>
  <c r="G1370" i="22"/>
  <c r="F1369" i="22"/>
  <c r="I1367" i="22"/>
  <c r="G1366" i="22"/>
  <c r="L1362" i="22"/>
  <c r="J1372" i="22"/>
  <c r="M1152" i="22"/>
  <c r="R1161" i="22"/>
  <c r="I1035" i="22"/>
  <c r="J1029" i="22"/>
  <c r="L1444" i="22"/>
  <c r="M1439" i="22"/>
  <c r="N1434" i="22"/>
  <c r="F1445" i="22"/>
  <c r="G1440" i="22"/>
  <c r="H1435" i="22"/>
  <c r="R1444" i="22"/>
  <c r="F1440" i="22"/>
  <c r="G1435" i="22"/>
  <c r="Q1444" i="22"/>
  <c r="R1439"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R1369" i="22"/>
  <c r="F1365" i="22"/>
  <c r="G1371" i="22"/>
  <c r="H1366" i="22"/>
  <c r="I1361" i="22"/>
  <c r="P1369" i="22"/>
  <c r="Q1364" i="22"/>
  <c r="R1370" i="22"/>
  <c r="F1366" i="22"/>
  <c r="O1372" i="22"/>
  <c r="P1367"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K1372" i="22"/>
  <c r="L1367" i="22"/>
  <c r="M1373" i="22"/>
  <c r="N1368" i="22"/>
  <c r="O1363" i="22"/>
  <c r="I1372" i="22"/>
  <c r="J1367" i="22"/>
  <c r="K1373" i="22"/>
  <c r="L1368" i="22"/>
  <c r="M1363" i="22"/>
  <c r="I1370" i="22"/>
  <c r="J1365" i="22"/>
  <c r="O1370" i="22"/>
  <c r="M1370" i="22"/>
  <c r="N1365" i="22"/>
  <c r="O1371" i="22"/>
  <c r="P1366" i="22"/>
  <c r="Q1361" i="22"/>
  <c r="K1370" i="22"/>
  <c r="L1365" i="22"/>
  <c r="M1371" i="22"/>
  <c r="N1366" i="22"/>
  <c r="J1373" i="22"/>
  <c r="K1368" i="22"/>
  <c r="P1373" i="22"/>
  <c r="Q1368" i="22"/>
  <c r="R1363" i="22"/>
  <c r="L1372" i="22"/>
  <c r="O1359" i="22"/>
  <c r="G1361" i="22"/>
  <c r="P1361" i="22"/>
  <c r="F1364" i="22"/>
  <c r="P1368" i="22"/>
  <c r="G1373"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Q1397" i="22"/>
  <c r="I1397" i="22"/>
  <c r="K1393" i="22"/>
  <c r="G1402" i="22"/>
  <c r="O1391" i="22"/>
  <c r="G1397" i="22"/>
  <c r="K1390" i="22"/>
  <c r="J1395" i="22"/>
  <c r="N1400" i="22"/>
  <c r="H1391" i="22"/>
  <c r="G1396" i="22"/>
  <c r="L1401" i="22"/>
  <c r="Q1391" i="22"/>
  <c r="P1396" i="22"/>
  <c r="I1402" i="22"/>
  <c r="M1392" i="22"/>
  <c r="L1397" i="22"/>
  <c r="G1403" i="22"/>
  <c r="I1393" i="22"/>
  <c r="I1398" i="22"/>
  <c r="Q1403" i="22"/>
  <c r="J1393" i="22"/>
  <c r="J1398" i="22"/>
  <c r="R1403" i="22"/>
  <c r="J1402" i="22"/>
  <c r="G1444" i="22"/>
  <c r="P1439" i="22"/>
  <c r="O1436" i="22"/>
  <c r="J1435" i="22"/>
  <c r="I1440" i="22"/>
  <c r="H1445" i="22"/>
  <c r="P1434" i="22"/>
  <c r="O1439" i="22"/>
  <c r="N1444" i="22"/>
  <c r="J1434" i="22"/>
  <c r="I1439" i="22"/>
  <c r="H1444" i="22"/>
  <c r="K1434" i="22"/>
  <c r="J1439" i="22"/>
  <c r="L1445" i="22"/>
  <c r="J1436" i="22"/>
  <c r="Q1441" i="22"/>
  <c r="K1447" i="22"/>
  <c r="I1438" i="22"/>
  <c r="P1443" i="22"/>
  <c r="F1434" i="22"/>
  <c r="H1440" i="22"/>
  <c r="O1445" i="22"/>
  <c r="I1359" i="22"/>
  <c r="H1362" i="22"/>
  <c r="K1361" i="22"/>
  <c r="N1361" i="22"/>
  <c r="M1362" i="22"/>
  <c r="L1364" i="22"/>
  <c r="G1367" i="22"/>
  <c r="F1370" i="22"/>
  <c r="H1365" i="22"/>
  <c r="M1372" i="22"/>
  <c r="Q1370" i="22"/>
  <c r="G1369" i="22"/>
  <c r="R1367" i="22"/>
  <c r="J1364" i="22"/>
  <c r="H1363" i="22"/>
  <c r="F1373" i="22"/>
  <c r="K1152" i="22"/>
  <c r="K1162" i="22"/>
  <c r="L1156" i="22"/>
  <c r="J1036" i="22"/>
  <c r="P1029" i="22"/>
  <c r="H1039" i="22"/>
  <c r="R1437" i="22"/>
  <c r="O1444" i="22"/>
  <c r="N1441" i="22"/>
  <c r="R1435" i="22"/>
  <c r="Q1440" i="22"/>
  <c r="P1445" i="22"/>
  <c r="K1435" i="22"/>
  <c r="J1440" i="22"/>
  <c r="I1445" i="22"/>
  <c r="R1434" i="22"/>
  <c r="Q1439" i="22"/>
  <c r="P1444" i="22"/>
  <c r="F1435" i="22"/>
  <c r="M1440" i="22"/>
  <c r="G1446" i="22"/>
  <c r="R1436" i="22"/>
  <c r="L1442" i="22"/>
  <c r="F1448" i="22"/>
  <c r="Q1438" i="22"/>
  <c r="K1444" i="22"/>
  <c r="I1435" i="22"/>
  <c r="P1440" i="22"/>
  <c r="J1446" i="22"/>
  <c r="P1370" i="22"/>
  <c r="I1363" i="22"/>
  <c r="I1362" i="22"/>
  <c r="Q1363" i="22"/>
  <c r="L1366" i="22"/>
  <c r="R1366" i="22"/>
  <c r="F1372" i="22"/>
  <c r="N1359" i="22"/>
  <c r="P1365" i="22"/>
  <c r="H1373" i="22"/>
  <c r="G1372" i="22"/>
  <c r="J1370" i="22"/>
  <c r="H1369" i="22"/>
  <c r="M1365" i="22"/>
  <c r="K1364" i="22"/>
  <c r="J1157" i="22"/>
  <c r="N1152" i="22"/>
  <c r="K1161" i="22"/>
  <c r="I1041" i="22"/>
  <c r="O1034" i="22"/>
  <c r="K1029" i="22"/>
  <c r="L1390" i="22"/>
  <c r="J1390" i="22"/>
  <c r="K1398" i="22"/>
  <c r="M1391" i="22"/>
  <c r="N1396" i="22"/>
  <c r="I1401" i="22"/>
  <c r="N1391" i="22"/>
  <c r="M1396" i="22"/>
  <c r="F1402" i="22"/>
  <c r="K1392" i="22"/>
  <c r="J1397" i="22"/>
  <c r="Q1402" i="22"/>
  <c r="G1393" i="22"/>
  <c r="G1398" i="22"/>
  <c r="O1403" i="22"/>
  <c r="P1393" i="22"/>
  <c r="Q1398" i="22"/>
  <c r="M1389" i="22"/>
  <c r="L1394" i="22"/>
  <c r="N1399" i="22"/>
  <c r="N1389" i="22"/>
  <c r="M1394" i="22"/>
  <c r="O1399" i="22"/>
  <c r="N1398" i="22"/>
  <c r="M1403" i="22"/>
  <c r="Q1442" i="22"/>
  <c r="L1435" i="22"/>
  <c r="M1446" i="22"/>
  <c r="M1436" i="22"/>
  <c r="L1441" i="22"/>
  <c r="K1446" i="22"/>
  <c r="F1436" i="22"/>
  <c r="R1440" i="22"/>
  <c r="Q1445" i="22"/>
  <c r="M1435" i="22"/>
  <c r="L1440" i="22"/>
  <c r="K1445" i="22"/>
  <c r="N1435" i="22"/>
  <c r="H1441" i="22"/>
  <c r="O1446" i="22"/>
  <c r="M1437" i="22"/>
  <c r="G1443" i="22"/>
  <c r="N1448" i="22"/>
  <c r="L1439" i="22"/>
  <c r="N1445" i="22"/>
  <c r="Q1435" i="22"/>
  <c r="K1441" i="22"/>
  <c r="R1446" i="22"/>
  <c r="R1359" i="22"/>
  <c r="I1365" i="22"/>
  <c r="K1363" i="22"/>
  <c r="J1366" i="22"/>
  <c r="R1368" i="22"/>
  <c r="K1369" i="22"/>
  <c r="F1359" i="22"/>
  <c r="I1360" i="22"/>
  <c r="K1366" i="22"/>
  <c r="G1364" i="22"/>
  <c r="R1373" i="22"/>
  <c r="H1372" i="22"/>
  <c r="F1371" i="22"/>
  <c r="K1367" i="22"/>
  <c r="I1366" i="22"/>
  <c r="I1162" i="22"/>
  <c r="M1157" i="22"/>
  <c r="F1151" i="22"/>
  <c r="Q1030" i="22"/>
  <c r="N1039" i="22"/>
  <c r="J1034" i="22"/>
  <c r="R1392" i="22"/>
  <c r="P1392" i="22"/>
  <c r="K1401" i="22"/>
  <c r="F1394" i="22"/>
  <c r="J1399" i="22"/>
  <c r="R1401" i="22"/>
  <c r="I1392" i="22"/>
  <c r="H1397" i="22"/>
  <c r="O1402" i="22"/>
  <c r="F1393" i="22"/>
  <c r="R1397" i="22"/>
  <c r="N1403" i="22"/>
  <c r="O1393" i="22"/>
  <c r="P1398" i="22"/>
  <c r="L1389" i="22"/>
  <c r="K1394" i="22"/>
  <c r="M1399" i="22"/>
  <c r="H1390" i="22"/>
  <c r="G1395" i="22"/>
  <c r="J1400" i="22"/>
  <c r="I1390" i="22"/>
  <c r="H1395" i="22"/>
  <c r="K1400" i="22"/>
  <c r="P1447" i="22"/>
  <c r="K1440" i="22"/>
  <c r="J1437" i="22"/>
  <c r="H1437" i="22"/>
  <c r="G1442" i="22"/>
  <c r="F1447" i="22"/>
  <c r="N1436" i="22"/>
  <c r="M1441" i="22"/>
  <c r="L1446" i="22"/>
  <c r="H1436" i="22"/>
  <c r="G1441" i="22"/>
  <c r="F1446" i="22"/>
  <c r="I1436" i="22"/>
  <c r="P1441" i="22"/>
  <c r="J1447" i="22"/>
  <c r="H1438" i="22"/>
  <c r="O1443" i="22"/>
  <c r="M1434" i="22"/>
  <c r="O1440" i="22"/>
  <c r="I1446" i="22"/>
  <c r="L1436" i="22"/>
  <c r="F1442" i="22"/>
  <c r="M1447" i="22"/>
  <c r="I1373" i="22"/>
  <c r="O1367" i="22"/>
  <c r="H1368" i="22"/>
  <c r="I1371" i="22"/>
  <c r="K1371" i="22"/>
  <c r="M1359" i="22"/>
  <c r="K1360" i="22"/>
  <c r="Q1360" i="22"/>
  <c r="N1367" i="22"/>
  <c r="O1364" i="22"/>
  <c r="R1362" i="22"/>
  <c r="P1372" i="22"/>
  <c r="N1371" i="22"/>
  <c r="F1368" i="22"/>
  <c r="Q1366" i="22"/>
  <c r="L1152" i="22"/>
  <c r="L1162" i="22"/>
  <c r="R1155" i="22"/>
  <c r="P1035" i="22"/>
  <c r="I1029" i="22"/>
  <c r="I1039" i="22"/>
  <c r="M1438" i="22"/>
  <c r="J1445" i="22"/>
  <c r="I1442" i="22"/>
  <c r="P1437" i="22"/>
  <c r="O1442" i="22"/>
  <c r="N1447" i="22"/>
  <c r="I1437" i="22"/>
  <c r="H1442" i="22"/>
  <c r="G1447" i="22"/>
  <c r="P1436" i="22"/>
  <c r="O1441" i="22"/>
  <c r="N1446" i="22"/>
  <c r="Q1436" i="22"/>
  <c r="K1442" i="22"/>
  <c r="R1447" i="22"/>
  <c r="P1438" i="22"/>
  <c r="J1444" i="22"/>
  <c r="P1435" i="22"/>
  <c r="J1441" i="22"/>
  <c r="Q1446" i="22"/>
  <c r="G1437" i="22"/>
  <c r="N1442" i="22"/>
  <c r="H1448" i="22"/>
  <c r="L1363" i="22"/>
  <c r="O1360" i="22"/>
  <c r="N1372" i="22"/>
  <c r="N1370" i="22"/>
  <c r="O1373" i="22"/>
  <c r="Q1373" i="22"/>
  <c r="J1360" i="22"/>
  <c r="H1361" i="22"/>
  <c r="C66" i="23" s="1"/>
  <c r="L1361" i="22"/>
  <c r="I1368" i="22"/>
  <c r="R1365" i="22"/>
  <c r="H1364" i="22"/>
  <c r="F1363" i="22"/>
  <c r="Q1372" i="22"/>
  <c r="I1369" i="22"/>
  <c r="G1368" i="22"/>
  <c r="K1157" i="22"/>
  <c r="G1152" i="22"/>
  <c r="Q1160" i="22"/>
  <c r="O1040" i="22"/>
  <c r="H1034" i="22"/>
  <c r="L1029"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G70" i="23" s="1"/>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K72" i="23" s="1"/>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M68" i="23" s="1"/>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B62" i="23" s="1"/>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H73" i="23" s="1"/>
  <c r="N825" i="22"/>
  <c r="O820" i="22"/>
  <c r="L830" i="22"/>
  <c r="M825" i="22"/>
  <c r="N820" i="22"/>
  <c r="K830" i="22"/>
  <c r="L825" i="22"/>
  <c r="M820" i="22"/>
  <c r="H60" i="23" s="1"/>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L70" i="23" s="1"/>
  <c r="O821" i="22"/>
  <c r="Q819" i="22"/>
  <c r="K1058" i="22"/>
  <c r="L1053" i="22"/>
  <c r="M1048" i="22"/>
  <c r="R1058" i="22"/>
  <c r="F1054" i="22"/>
  <c r="G1049" i="22"/>
  <c r="H1044" i="22"/>
  <c r="M1054" i="22"/>
  <c r="N1049" i="22"/>
  <c r="O1044" i="22"/>
  <c r="G1055" i="22"/>
  <c r="H1050" i="22"/>
  <c r="C64" i="23" s="1"/>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D62" i="23" s="1"/>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K61" i="23" s="1"/>
  <c r="O741" i="22"/>
  <c r="I742" i="22"/>
  <c r="P733" i="22"/>
  <c r="O738" i="22"/>
  <c r="N743" i="22"/>
  <c r="P730" i="22"/>
  <c r="O735" i="22"/>
  <c r="N740" i="22"/>
  <c r="I73" i="23" s="1"/>
  <c r="N729" i="22"/>
  <c r="M734" i="22"/>
  <c r="L739" i="22"/>
  <c r="R729" i="22"/>
  <c r="H732" i="22"/>
  <c r="G737" i="22"/>
  <c r="F742" i="22"/>
  <c r="H760" i="22"/>
  <c r="C60" i="23" s="1"/>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J61" i="23" s="1"/>
  <c r="L732" i="22"/>
  <c r="K737" i="22"/>
  <c r="J742" i="22"/>
  <c r="L729" i="22"/>
  <c r="K734" i="22"/>
  <c r="J739" i="22"/>
  <c r="H731" i="22"/>
  <c r="K731" i="22"/>
  <c r="F66" i="23" s="1"/>
  <c r="J736" i="22"/>
  <c r="I741" i="22"/>
  <c r="I730" i="22"/>
  <c r="H735" i="22"/>
  <c r="G740" i="22"/>
  <c r="N733" i="22"/>
  <c r="P732" i="22"/>
  <c r="O737" i="22"/>
  <c r="N742" i="22"/>
  <c r="Q760" i="22"/>
  <c r="I760" i="22"/>
  <c r="J760" i="22"/>
  <c r="M762" i="22"/>
  <c r="G759" i="22"/>
  <c r="B67" i="23" s="1"/>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F61" i="23" s="1"/>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G770" i="22"/>
  <c r="B73" i="23" s="1"/>
  <c r="I765" i="22"/>
  <c r="H770" i="22"/>
  <c r="C73" i="23" s="1"/>
  <c r="O764" i="22"/>
  <c r="N769" i="22"/>
  <c r="I759" i="22"/>
  <c r="H764" i="22"/>
  <c r="C63" i="23" s="1"/>
  <c r="G769" i="22"/>
  <c r="I764" i="22"/>
  <c r="H769" i="22"/>
  <c r="H1356" i="22"/>
  <c r="O1353" i="22"/>
  <c r="O1345" i="22"/>
  <c r="K1347" i="22"/>
  <c r="J1352" i="22"/>
  <c r="E70" i="23" s="1"/>
  <c r="I1357" i="22"/>
  <c r="L1347" i="22"/>
  <c r="K1352" i="22"/>
  <c r="J1357" i="22"/>
  <c r="N1347" i="22"/>
  <c r="M1352" i="22"/>
  <c r="H70" i="23" s="1"/>
  <c r="L1357" i="22"/>
  <c r="G1347" i="22"/>
  <c r="B68" i="23" s="1"/>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E64" i="23" s="1"/>
  <c r="I770" i="22"/>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H61" i="23" s="1"/>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F737" i="22"/>
  <c r="R741" i="22"/>
  <c r="O729" i="22"/>
  <c r="N734" i="22"/>
  <c r="M739" i="22"/>
  <c r="F763" i="22"/>
  <c r="K762" i="22"/>
  <c r="F759" i="22"/>
  <c r="R766" i="22"/>
  <c r="M61" i="23" s="1"/>
  <c r="I761" i="22"/>
  <c r="D66" i="23" s="1"/>
  <c r="P761" i="22"/>
  <c r="K763" i="22"/>
  <c r="G762" i="22"/>
  <c r="P760" i="22"/>
  <c r="M765" i="22"/>
  <c r="L770" i="22"/>
  <c r="I766" i="22"/>
  <c r="H771" i="22"/>
  <c r="K766" i="22"/>
  <c r="J771" i="22"/>
  <c r="L766" i="22"/>
  <c r="K771" i="22"/>
  <c r="R765" i="22"/>
  <c r="Q770" i="22"/>
  <c r="L760" i="22"/>
  <c r="G60" i="23" s="1"/>
  <c r="K765" i="22"/>
  <c r="J770" i="22"/>
  <c r="L765" i="22"/>
  <c r="G64" i="23" s="1"/>
  <c r="K770" i="22"/>
  <c r="Q1351" i="22"/>
  <c r="L1344" i="22"/>
  <c r="M1355" i="22"/>
  <c r="N1348" i="22"/>
  <c r="M1353" i="22"/>
  <c r="H62" i="23" s="1"/>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L72" i="23" s="1"/>
  <c r="P731" i="22"/>
  <c r="R731" i="22"/>
  <c r="Q736" i="22"/>
  <c r="P741" i="22"/>
  <c r="L743" i="22"/>
  <c r="Q733" i="22"/>
  <c r="P738" i="22"/>
  <c r="O743" i="22"/>
  <c r="J65" i="23" s="1"/>
  <c r="O732" i="22"/>
  <c r="N737" i="22"/>
  <c r="M742" i="22"/>
  <c r="J730" i="22"/>
  <c r="I735" i="22"/>
  <c r="O763" i="22"/>
  <c r="G763" i="22"/>
  <c r="O759" i="22"/>
  <c r="J67" i="23" s="1"/>
  <c r="Q771" i="22"/>
  <c r="R761" i="22"/>
  <c r="Q763" i="22"/>
  <c r="J764" i="22"/>
  <c r="P762" i="22"/>
  <c r="L761" i="22"/>
  <c r="H766" i="22"/>
  <c r="G771" i="22"/>
  <c r="Q766" i="22"/>
  <c r="P771" i="22"/>
  <c r="K65" i="23" s="1"/>
  <c r="F767" i="22"/>
  <c r="R771" i="22"/>
  <c r="G767" i="22"/>
  <c r="F772" i="22"/>
  <c r="M766" i="22"/>
  <c r="L771" i="22"/>
  <c r="G761" i="22"/>
  <c r="F766" i="22"/>
  <c r="R770" i="22"/>
  <c r="G766" i="22"/>
  <c r="K1357" i="22"/>
  <c r="P1356" i="22"/>
  <c r="K1349" i="22"/>
  <c r="J1344" i="22"/>
  <c r="I1349" i="22"/>
  <c r="H1354" i="22"/>
  <c r="K1344" i="22"/>
  <c r="J1349" i="22"/>
  <c r="I1354" i="22"/>
  <c r="M1344" i="22"/>
  <c r="H67" i="23" s="1"/>
  <c r="L1349" i="22"/>
  <c r="K1354" i="22"/>
  <c r="F1344" i="22"/>
  <c r="R1348" i="22"/>
  <c r="Q1353" i="22"/>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B61" i="23"/>
  <c r="B64" i="23"/>
  <c r="G61" i="23"/>
  <c r="M67" i="23"/>
  <c r="L60" i="23"/>
  <c r="I62" i="23"/>
  <c r="AM10" i="26"/>
  <c r="AL14" i="26"/>
  <c r="AL15" i="26"/>
  <c r="AM11" i="26"/>
  <c r="AF93" i="23"/>
  <c r="AG87" i="23"/>
  <c r="AG93" i="23" s="1"/>
  <c r="AF101" i="23"/>
  <c r="AG88" i="23"/>
  <c r="AG101" i="23" s="1"/>
  <c r="AF96" i="23"/>
  <c r="AG82" i="23"/>
  <c r="AG96" i="23" s="1"/>
  <c r="AF100" i="23"/>
  <c r="AF99" i="23"/>
  <c r="AG83" i="23"/>
  <c r="AF92" i="23"/>
  <c r="AG86" i="23"/>
  <c r="AG92" i="23" s="1"/>
  <c r="B66" i="23" l="1"/>
  <c r="F64" i="23"/>
  <c r="B63" i="23"/>
  <c r="G66" i="23"/>
  <c r="K62" i="23"/>
  <c r="D73" i="23"/>
  <c r="H64" i="23"/>
  <c r="D63" i="23"/>
  <c r="G68" i="23"/>
  <c r="H63" i="23"/>
  <c r="E72" i="23"/>
  <c r="G62" i="23"/>
  <c r="J72" i="23"/>
  <c r="K66" i="23"/>
  <c r="G67" i="23"/>
  <c r="G72" i="23"/>
  <c r="K73" i="23"/>
  <c r="F60" i="23"/>
  <c r="K64" i="23"/>
  <c r="C68" i="23"/>
  <c r="B65" i="23"/>
  <c r="I72" i="23"/>
  <c r="L65" i="23"/>
  <c r="E62" i="23"/>
  <c r="J62" i="23"/>
  <c r="F67" i="23"/>
  <c r="I61" i="23"/>
  <c r="C65" i="23"/>
  <c r="J73" i="23"/>
  <c r="I68"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<sst xmlns="http://schemas.openxmlformats.org/spreadsheetml/2006/main" count="14980" uniqueCount="1049">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</sst>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505</v>
      </c>
      <c r="C1" s="86">
        <v>45301</v>
      </c>
      <c r="D1" s="87"/>
      <c r="E1" s="87"/>
      <c r="F1" s="87"/>
      <c r="G1" s="87"/>
      <c r="H1" s="87"/>
      <c r="I1" s="87"/>
      <c r="J1" s="87"/>
      <c r="K1" s="85" t="s">
        <v>534</v>
      </c>
      <c r="L1" s="85" t="s">
        <v>536</v>
      </c>
    </row>
    <row r="2" spans="1:12">
      <c r="A2" s="1" t="s">
        <v>1</v>
      </c>
      <c r="B2" s="87" t="str">
        <f>LOOKUP(B1,K1:L50,L1:L50)</f>
        <v>OK</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OK</v>
      </c>
      <c r="C6" s="91">
        <f t="shared" ref="C6:AE6" si="1">SUMIFS(C$20:C$119,$B$20:$B$119,$B$6,$A$20:$A$119,$A$6)</f>
        <v>537952</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OK</v>
      </c>
      <c r="C7" s="91">
        <f t="shared" ref="C7:AE7" si="3">SUMIFS(C$20:C$119,$B$20:$B$119,$B$7,$A$20:$A$119,$A$7)</f>
        <v>0</v>
      </c>
      <c r="D7" s="91">
        <f t="shared" si="3"/>
        <v>4963868</v>
      </c>
      <c r="E7" s="91">
        <f t="shared" si="3"/>
        <v>6943157</v>
      </c>
      <c r="F7" s="91">
        <f t="shared" si="3"/>
        <v>7493656</v>
      </c>
      <c r="G7" s="91">
        <f t="shared" si="3"/>
        <v>3913335</v>
      </c>
      <c r="H7" s="91">
        <f t="shared" si="3"/>
        <v>6074237</v>
      </c>
      <c r="I7" s="91">
        <f t="shared" si="3"/>
        <v>3220956</v>
      </c>
      <c r="J7" s="91">
        <f t="shared" si="3"/>
        <v>3041059</v>
      </c>
      <c r="K7" s="91">
        <f t="shared" si="3"/>
        <v>2730208</v>
      </c>
      <c r="L7" s="91">
        <f t="shared" si="3"/>
        <v>2316335</v>
      </c>
      <c r="M7" s="91">
        <f t="shared" si="3"/>
        <v>4050</v>
      </c>
      <c r="N7" s="91">
        <f t="shared" si="3"/>
        <v>282207</v>
      </c>
      <c r="O7" s="91">
        <f t="shared" si="3"/>
        <v>4101134</v>
      </c>
      <c r="P7" s="91">
        <f t="shared" si="3"/>
        <v>4479535</v>
      </c>
      <c r="Q7" s="91">
        <f t="shared" si="3"/>
        <v>3537430</v>
      </c>
      <c r="R7" s="91">
        <f t="shared" si="3"/>
        <v>8747950</v>
      </c>
      <c r="S7" s="91">
        <f t="shared" si="3"/>
        <v>9522846</v>
      </c>
      <c r="T7" s="91">
        <f t="shared" si="3"/>
        <v>11852128</v>
      </c>
      <c r="U7" s="91">
        <f t="shared" si="3"/>
        <v>14384521</v>
      </c>
      <c r="V7" s="91">
        <f t="shared" si="3"/>
        <v>15623353</v>
      </c>
      <c r="W7" s="91">
        <f t="shared" si="3"/>
        <v>9245872</v>
      </c>
      <c r="X7" s="91">
        <f t="shared" si="3"/>
        <v>9813779</v>
      </c>
      <c r="Y7" s="91">
        <f t="shared" si="3"/>
        <v>13438509</v>
      </c>
      <c r="Z7" s="91">
        <f t="shared" si="3"/>
        <v>8388375</v>
      </c>
      <c r="AA7" s="91">
        <f t="shared" si="3"/>
        <v>3323221</v>
      </c>
      <c r="AB7" s="91">
        <f t="shared" si="3"/>
        <v>9517361</v>
      </c>
      <c r="AC7" s="91">
        <f t="shared" si="3"/>
        <v>11970421</v>
      </c>
      <c r="AD7" s="91">
        <f t="shared" si="3"/>
        <v>8294365</v>
      </c>
      <c r="AE7" s="91">
        <f t="shared" si="3"/>
        <v>16672891</v>
      </c>
      <c r="AF7" s="119">
        <f>AVERAGE(U7:AE7)</f>
        <v>10970242.545454545</v>
      </c>
      <c r="AG7" s="119">
        <f t="shared" si="2"/>
        <v>10970242.545454545</v>
      </c>
      <c r="AH7" s="119">
        <f t="shared" si="2"/>
        <v>10970242.545454545</v>
      </c>
      <c r="AI7" s="119">
        <f t="shared" si="2"/>
        <v>10970242.545454545</v>
      </c>
      <c r="AJ7" s="119">
        <f t="shared" si="2"/>
        <v>10970242.545454545</v>
      </c>
      <c r="AK7" s="119">
        <f t="shared" si="2"/>
        <v>10970242.545454545</v>
      </c>
      <c r="AL7" s="119">
        <f t="shared" si="2"/>
        <v>10970242.545454545</v>
      </c>
      <c r="AM7" s="119">
        <f t="shared" si="2"/>
        <v>10970242.545454545</v>
      </c>
      <c r="AN7" s="119">
        <f t="shared" si="2"/>
        <v>10970242.545454545</v>
      </c>
      <c r="AO7" s="119">
        <f t="shared" si="2"/>
        <v>10970242.545454545</v>
      </c>
      <c r="AP7" s="119">
        <f t="shared" si="2"/>
        <v>10970242.545454545</v>
      </c>
      <c r="AQ7" s="119">
        <f t="shared" si="2"/>
        <v>10970242.545454545</v>
      </c>
      <c r="AR7" s="119">
        <f t="shared" si="2"/>
        <v>10970242.545454545</v>
      </c>
      <c r="AS7" s="119">
        <f t="shared" si="2"/>
        <v>10970242.545454545</v>
      </c>
      <c r="AT7" s="119">
        <f t="shared" si="2"/>
        <v>10970242.545454545</v>
      </c>
      <c r="AU7" s="119">
        <f t="shared" si="2"/>
        <v>10970242.545454545</v>
      </c>
      <c r="AV7" s="119">
        <f t="shared" si="2"/>
        <v>10970242.545454545</v>
      </c>
      <c r="AW7" s="119">
        <f t="shared" si="2"/>
        <v>10970242.545454545</v>
      </c>
      <c r="AX7" s="119">
        <f t="shared" si="2"/>
        <v>10970242.545454545</v>
      </c>
      <c r="AY7" s="119">
        <f t="shared" si="2"/>
        <v>10970242.545454545</v>
      </c>
      <c r="AZ7" s="119">
        <f t="shared" si="2"/>
        <v>10970242.545454545</v>
      </c>
      <c r="BA7" s="119">
        <f t="shared" si="2"/>
        <v>10970242.545454545</v>
      </c>
      <c r="BB7" s="119">
        <f t="shared" si="2"/>
        <v>10970242.545454545</v>
      </c>
      <c r="BC7" s="119">
        <f t="shared" si="2"/>
        <v>10970242.545454545</v>
      </c>
      <c r="BD7" s="119">
        <f t="shared" si="2"/>
        <v>10970242.545454545</v>
      </c>
      <c r="BE7" s="119">
        <f t="shared" si="2"/>
        <v>10970242.545454545</v>
      </c>
      <c r="BF7" s="119">
        <f t="shared" si="2"/>
        <v>10970242.545454545</v>
      </c>
      <c r="BG7" s="119">
        <f t="shared" si="2"/>
        <v>10970242.545454545</v>
      </c>
      <c r="BH7" s="119">
        <f t="shared" si="2"/>
        <v>10970242.545454545</v>
      </c>
      <c r="BI7" s="119">
        <f t="shared" si="2"/>
        <v>10970242.545454545</v>
      </c>
      <c r="BJ7" s="119">
        <f t="shared" si="2"/>
        <v>10970242.545454545</v>
      </c>
      <c r="BK7" s="119">
        <f t="shared" si="2"/>
        <v>10970242.545454545</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OK</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OK</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450</v>
      </c>
      <c r="R11" s="91">
        <f t="shared" si="7"/>
        <v>342</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OK</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OK</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450</v>
      </c>
      <c r="R15" s="91">
        <f t="shared" si="10"/>
        <v>342</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0.27930709405892451</v>
      </c>
      <c r="G745" s="107">
        <f>G19/SUMIFS(G$3:G$722,$B$3:$B$722,$B745)*SUMIFS(Calculations!$E$3:$E$53,Calculations!$A$3:$A$53,$B745)</f>
        <v>0.28229644752610594</v>
      </c>
      <c r="H745" s="107">
        <f>H19/SUMIFS(H$3:H$722,$B$3:$B$722,$B745)*SUMIFS(Calculations!$E$3:$E$53,Calculations!$A$3:$A$53,$B745)</f>
        <v>0.28558257928707115</v>
      </c>
      <c r="I745" s="107">
        <f>I19/SUMIFS(I$3:I$722,$B$3:$B$722,$B745)*SUMIFS(Calculations!$E$3:$E$53,Calculations!$A$3:$A$53,$B745)</f>
        <v>0.28712554447924427</v>
      </c>
      <c r="J745" s="107">
        <f>J19/SUMIFS(J$3:J$722,$B$3:$B$722,$B745)*SUMIFS(Calculations!$E$3:$E$53,Calculations!$A$3:$A$53,$B745)</f>
        <v>0.2887496567468269</v>
      </c>
      <c r="K745" s="107">
        <f>K19/SUMIFS(K$3:K$722,$B$3:$B$722,$B745)*SUMIFS(Calculations!$E$3:$E$53,Calculations!$A$3:$A$53,$B745)</f>
        <v>0.31697879143314261</v>
      </c>
      <c r="L745" s="107">
        <f>L19/SUMIFS(L$3:L$722,$B$3:$B$722,$B745)*SUMIFS(Calculations!$E$3:$E$53,Calculations!$A$3:$A$53,$B745)</f>
        <v>0.34910985780991105</v>
      </c>
      <c r="M745" s="107">
        <f>M19/SUMIFS(M$3:M$722,$B$3:$B$722,$B745)*SUMIFS(Calculations!$E$3:$E$53,Calculations!$A$3:$A$53,$B745)</f>
        <v>0.30646058414250804</v>
      </c>
      <c r="N745" s="107">
        <f>N19/SUMIFS(N$3:N$722,$B$3:$B$722,$B745)*SUMIFS(Calculations!$E$3:$E$53,Calculations!$A$3:$A$53,$B745)</f>
        <v>0.27054195409646303</v>
      </c>
      <c r="O745" s="107">
        <f>O19/SUMIFS(O$3:O$722,$B$3:$B$722,$B745)*SUMIFS(Calculations!$E$3:$E$53,Calculations!$A$3:$A$53,$B745)</f>
        <v>0.26327823799204036</v>
      </c>
      <c r="P745" s="107">
        <f>P19/SUMIFS(P$3:P$722,$B$3:$B$722,$B745)*SUMIFS(Calculations!$E$3:$E$53,Calculations!$A$3:$A$53,$B745)</f>
        <v>0.25602137603881636</v>
      </c>
      <c r="Q745" s="107">
        <f>Q19/SUMIFS(Q$3:Q$722,$B$3:$B$722,$B745)*SUMIFS(Calculations!$E$3:$E$53,Calculations!$A$3:$A$53,$B745)</f>
        <v>0.25763549989814699</v>
      </c>
      <c r="R745" s="107">
        <f>R19/SUMIFS(R$3:R$722,$B$3:$B$722,$B745)*SUMIFS(Calculations!$E$3:$E$53,Calculations!$A$3:$A$53,$B745)</f>
        <v>0.25926944207413349</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4.34319680907519E-2</v>
      </c>
      <c r="G748" s="107">
        <f>G22/SUMIFS(G$3:G$722,$B$3:$B$722,$B748)*SUMIFS(Calculations!$E$3:$E$53,Calculations!$A$3:$A$53,$B748)</f>
        <v>4.5521543177819243E-2</v>
      </c>
      <c r="H748" s="107">
        <f>H22/SUMIFS(H$3:H$722,$B$3:$B$722,$B748)*SUMIFS(Calculations!$E$3:$E$53,Calculations!$A$3:$A$53,$B748)</f>
        <v>4.781856798131566E-2</v>
      </c>
      <c r="I748" s="107">
        <f>I22/SUMIFS(I$3:I$722,$B$3:$B$722,$B748)*SUMIFS(Calculations!$E$3:$E$53,Calculations!$A$3:$A$53,$B748)</f>
        <v>4.9028031055372498E-2</v>
      </c>
      <c r="J748" s="107">
        <f>J22/SUMIFS(J$3:J$722,$B$3:$B$722,$B748)*SUMIFS(Calculations!$E$3:$E$53,Calculations!$A$3:$A$53,$B748)</f>
        <v>5.0301101780316944E-2</v>
      </c>
      <c r="K748" s="107">
        <f>K22/SUMIFS(K$3:K$722,$B$3:$B$722,$B748)*SUMIFS(Calculations!$E$3:$E$53,Calculations!$A$3:$A$53,$B748)</f>
        <v>5.3559516476241333E-2</v>
      </c>
      <c r="L748" s="107">
        <f>L22/SUMIFS(L$3:L$722,$B$3:$B$722,$B748)*SUMIFS(Calculations!$E$3:$E$53,Calculations!$A$3:$A$53,$B748)</f>
        <v>5.7268320874292407E-2</v>
      </c>
      <c r="M748" s="107">
        <f>M22/SUMIFS(M$3:M$722,$B$3:$B$722,$B748)*SUMIFS(Calculations!$E$3:$E$53,Calculations!$A$3:$A$53,$B748)</f>
        <v>5.2386257156176591E-2</v>
      </c>
      <c r="N748" s="107">
        <f>N22/SUMIFS(N$3:N$722,$B$3:$B$722,$B748)*SUMIFS(Calculations!$E$3:$E$53,Calculations!$A$3:$A$53,$B748)</f>
        <v>4.8274650428246607E-2</v>
      </c>
      <c r="O748" s="107">
        <f>O22/SUMIFS(O$3:O$722,$B$3:$B$722,$B748)*SUMIFS(Calculations!$E$3:$E$53,Calculations!$A$3:$A$53,$B748)</f>
        <v>4.8251863335901556E-2</v>
      </c>
      <c r="P748" s="107">
        <f>P22/SUMIFS(P$3:P$722,$B$3:$B$722,$B748)*SUMIFS(Calculations!$E$3:$E$53,Calculations!$A$3:$A$53,$B748)</f>
        <v>4.8229097745797776E-2</v>
      </c>
      <c r="Q748" s="107">
        <f>Q22/SUMIFS(Q$3:Q$722,$B$3:$B$722,$B748)*SUMIFS(Calculations!$E$3:$E$53,Calculations!$A$3:$A$53,$B748)</f>
        <v>4.8542268609619896E-2</v>
      </c>
      <c r="R748" s="107">
        <f>R22/SUMIFS(R$3:R$722,$B$3:$B$722,$B748)*SUMIFS(Calculations!$E$3:$E$53,Calculations!$A$3:$A$53,$B748)</f>
        <v>4.885928460546874E-2</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0.38168125835783817</v>
      </c>
      <c r="G751" s="107">
        <f>G25/SUMIFS(G$3:G$722,$B$3:$B$722,$B751)*SUMIFS(Calculations!$E$3:$E$53,Calculations!$A$3:$A$53,$B751)</f>
        <v>0.36585101421814104</v>
      </c>
      <c r="H751" s="107">
        <f>H25/SUMIFS(H$3:H$722,$B$3:$B$722,$B751)*SUMIFS(Calculations!$E$3:$E$53,Calculations!$A$3:$A$53,$B751)</f>
        <v>0.34844916842693657</v>
      </c>
      <c r="I751" s="107">
        <f>I25/SUMIFS(I$3:I$722,$B$3:$B$722,$B751)*SUMIFS(Calculations!$E$3:$E$53,Calculations!$A$3:$A$53,$B751)</f>
        <v>0.33828383200400786</v>
      </c>
      <c r="J751" s="107">
        <f>J25/SUMIFS(J$3:J$722,$B$3:$B$722,$B751)*SUMIFS(Calculations!$E$3:$E$53,Calculations!$A$3:$A$53,$B751)</f>
        <v>0.32758388383127518</v>
      </c>
      <c r="K751" s="107">
        <f>K25/SUMIFS(K$3:K$722,$B$3:$B$722,$B751)*SUMIFS(Calculations!$E$3:$E$53,Calculations!$A$3:$A$53,$B751)</f>
        <v>0.27712674174498447</v>
      </c>
      <c r="L751" s="107">
        <f>L25/SUMIFS(L$3:L$722,$B$3:$B$722,$B751)*SUMIFS(Calculations!$E$3:$E$53,Calculations!$A$3:$A$53,$B751)</f>
        <v>0.21969523349749456</v>
      </c>
      <c r="M751" s="107">
        <f>M25/SUMIFS(M$3:M$722,$B$3:$B$722,$B751)*SUMIFS(Calculations!$E$3:$E$53,Calculations!$A$3:$A$53,$B751)</f>
        <v>0.29174802001214345</v>
      </c>
      <c r="N751" s="107">
        <f>N25/SUMIFS(N$3:N$722,$B$3:$B$722,$B751)*SUMIFS(Calculations!$E$3:$E$53,Calculations!$A$3:$A$53,$B751)</f>
        <v>0.35242988303257705</v>
      </c>
      <c r="O751" s="107">
        <f>O25/SUMIFS(O$3:O$722,$B$3:$B$722,$B751)*SUMIFS(Calculations!$E$3:$E$53,Calculations!$A$3:$A$53,$B751)</f>
        <v>0.35557422455308163</v>
      </c>
      <c r="P751" s="107">
        <f>P25/SUMIFS(P$3:P$722,$B$3:$B$722,$B751)*SUMIFS(Calculations!$E$3:$E$53,Calculations!$A$3:$A$53,$B751)</f>
        <v>0.35871559902588046</v>
      </c>
      <c r="Q751" s="107">
        <f>Q25/SUMIFS(Q$3:Q$722,$B$3:$B$722,$B751)*SUMIFS(Calculations!$E$3:$E$53,Calculations!$A$3:$A$53,$B751)</f>
        <v>0.35383369190378872</v>
      </c>
      <c r="R751" s="107">
        <f>R25/SUMIFS(R$3:R$722,$B$3:$B$722,$B751)*SUMIFS(Calculations!$E$3:$E$53,Calculations!$A$3:$A$53,$B751)</f>
        <v>0.34889184441177368</v>
      </c>
    </row>
    <row r="752" spans="2:18" ht="15.75" customHeight="1">
      <c r="B752" s="107" t="s">
        <v>539</v>
      </c>
      <c r="C752" s="107" t="s">
        <v>449</v>
      </c>
      <c r="D752" s="107" t="s">
        <v>646</v>
      </c>
      <c r="E752" s="107" t="str">
        <f t="shared" si="300"/>
        <v>natural gas peaker</v>
      </c>
      <c r="F752" s="107">
        <f>F26/SUMIFS(F$3:F$722,$B$3:$B$722,$B752)*SUMIFS(Calculations!$E$3:$E$53,Calculations!$A$3:$A$53,$B752)</f>
        <v>1.2983063666368456E-3</v>
      </c>
      <c r="G752" s="107">
        <f>G26/SUMIFS(G$3:G$722,$B$3:$B$722,$B752)*SUMIFS(Calculations!$E$3:$E$53,Calculations!$A$3:$A$53,$B752)</f>
        <v>1.1608479677625606E-3</v>
      </c>
      <c r="H752" s="107">
        <f>H26/SUMIFS(H$3:H$722,$B$3:$B$722,$B752)*SUMIFS(Calculations!$E$3:$E$53,Calculations!$A$3:$A$53,$B752)</f>
        <v>1.0097429160143231E-3</v>
      </c>
      <c r="I752" s="107">
        <f>I26/SUMIFS(I$3:I$722,$B$3:$B$722,$B752)*SUMIFS(Calculations!$E$3:$E$53,Calculations!$A$3:$A$53,$B752)</f>
        <v>1.0283074061663248E-3</v>
      </c>
      <c r="J752" s="107">
        <f>J26/SUMIFS(J$3:J$722,$B$3:$B$722,$B752)*SUMIFS(Calculations!$E$3:$E$53,Calculations!$A$3:$A$53,$B752)</f>
        <v>1.0478482333672403E-3</v>
      </c>
      <c r="K752" s="107">
        <f>K26/SUMIFS(K$3:K$722,$B$3:$B$722,$B752)*SUMIFS(Calculations!$E$3:$E$53,Calculations!$A$3:$A$53,$B752)</f>
        <v>8.1468277483344139E-4</v>
      </c>
      <c r="L752" s="107">
        <f>L26/SUMIFS(L$3:L$722,$B$3:$B$722,$B752)*SUMIFS(Calculations!$E$3:$E$53,Calculations!$A$3:$A$53,$B752)</f>
        <v>5.4928835491341082E-4</v>
      </c>
      <c r="M752" s="107">
        <f>M26/SUMIFS(M$3:M$722,$B$3:$B$722,$B752)*SUMIFS(Calculations!$E$3:$E$53,Calculations!$A$3:$A$53,$B752)</f>
        <v>5.0223270002705881E-4</v>
      </c>
      <c r="N752" s="107">
        <f>N26/SUMIFS(N$3:N$722,$B$3:$B$722,$B752)*SUMIFS(Calculations!$E$3:$E$53,Calculations!$A$3:$A$53,$B752)</f>
        <v>4.6260307649306971E-4</v>
      </c>
      <c r="O752" s="107">
        <f>O26/SUMIFS(O$3:O$722,$B$3:$B$722,$B752)*SUMIFS(Calculations!$E$3:$E$53,Calculations!$A$3:$A$53,$B752)</f>
        <v>4.6238471387563713E-4</v>
      </c>
      <c r="P752" s="107">
        <f>P26/SUMIFS(P$3:P$722,$B$3:$B$722,$B752)*SUMIFS(Calculations!$E$3:$E$53,Calculations!$A$3:$A$53,$B752)</f>
        <v>4.6216655730843754E-4</v>
      </c>
      <c r="Q752" s="107">
        <f>Q26/SUMIFS(Q$3:Q$722,$B$3:$B$722,$B752)*SUMIFS(Calculations!$E$3:$E$53,Calculations!$A$3:$A$53,$B752)</f>
        <v>4.6498650095518258E-4</v>
      </c>
      <c r="R752" s="107">
        <f>R26/SUMIFS(R$3:R$722,$B$3:$B$722,$B752)*SUMIFS(Calculations!$E$3:$E$53,Calculations!$A$3:$A$53,$B752)</f>
        <v>4.6784106805155938E-4</v>
      </c>
    </row>
    <row r="753" spans="2:18" ht="15.75" customHeight="1">
      <c r="B753" s="107" t="s">
        <v>539</v>
      </c>
      <c r="C753" s="107" t="s">
        <v>449</v>
      </c>
      <c r="D753" s="107" t="s">
        <v>647</v>
      </c>
      <c r="E753" s="107" t="str">
        <f t="shared" si="300"/>
        <v>nuclear</v>
      </c>
      <c r="F753" s="107">
        <f>F27/SUMIFS(F$3:F$722,$B$3:$B$722,$B753)*SUMIFS(Calculations!$E$3:$E$53,Calculations!$A$3:$A$53,$B753)</f>
        <v>0.2200339055132946</v>
      </c>
      <c r="G753" s="107">
        <f>G27/SUMIFS(G$3:G$722,$B$3:$B$722,$B753)*SUMIFS(Calculations!$E$3:$E$53,Calculations!$A$3:$A$53,$B753)</f>
        <v>0.23043968047392188</v>
      </c>
      <c r="H753" s="107">
        <f>H27/SUMIFS(H$3:H$722,$B$3:$B$722,$B753)*SUMIFS(Calculations!$E$3:$E$53,Calculations!$A$3:$A$53,$B753)</f>
        <v>0.24187852434801749</v>
      </c>
      <c r="I753" s="107">
        <f>I27/SUMIFS(I$3:I$722,$B$3:$B$722,$B753)*SUMIFS(Calculations!$E$3:$E$53,Calculations!$A$3:$A$53,$B753)</f>
        <v>0.24807595245156583</v>
      </c>
      <c r="J753" s="107">
        <f>J27/SUMIFS(J$3:J$722,$B$3:$B$722,$B753)*SUMIFS(Calculations!$E$3:$E$53,Calculations!$A$3:$A$53,$B753)</f>
        <v>0.25459931348491355</v>
      </c>
      <c r="K753" s="107">
        <f>K27/SUMIFS(K$3:K$722,$B$3:$B$722,$B753)*SUMIFS(Calculations!$E$3:$E$53,Calculations!$A$3:$A$53,$B753)</f>
        <v>0.27105766041149265</v>
      </c>
      <c r="L753" s="107">
        <f>L27/SUMIFS(L$3:L$722,$B$3:$B$722,$B753)*SUMIFS(Calculations!$E$3:$E$53,Calculations!$A$3:$A$53,$B753)</f>
        <v>0.28979093875764572</v>
      </c>
      <c r="M753" s="107">
        <f>M27/SUMIFS(M$3:M$722,$B$3:$B$722,$B753)*SUMIFS(Calculations!$E$3:$E$53,Calculations!$A$3:$A$53,$B753)</f>
        <v>0.26496554007334006</v>
      </c>
      <c r="N753" s="107">
        <f>N27/SUMIFS(N$3:N$722,$B$3:$B$722,$B753)*SUMIFS(Calculations!$E$3:$E$53,Calculations!$A$3:$A$53,$B753)</f>
        <v>0.24405793170371215</v>
      </c>
      <c r="O753" s="107">
        <f>O27/SUMIFS(O$3:O$722,$B$3:$B$722,$B753)*SUMIFS(Calculations!$E$3:$E$53,Calculations!$A$3:$A$53,$B753)</f>
        <v>0.24394272899218677</v>
      </c>
      <c r="P753" s="107">
        <f>P27/SUMIFS(P$3:P$722,$B$3:$B$722,$B753)*SUMIFS(Calculations!$E$3:$E$53,Calculations!$A$3:$A$53,$B753)</f>
        <v>0.24382763498766361</v>
      </c>
      <c r="Q753" s="107">
        <f>Q27/SUMIFS(Q$3:Q$722,$B$3:$B$722,$B753)*SUMIFS(Calculations!$E$3:$E$53,Calculations!$A$3:$A$53,$B753)</f>
        <v>0.24531536744971943</v>
      </c>
      <c r="R753" s="107">
        <f>R27/SUMIFS(R$3:R$722,$B$3:$B$722,$B753)*SUMIFS(Calculations!$E$3:$E$53,Calculations!$A$3:$A$53,$B753)</f>
        <v>0.24682136638671875</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6.1672160828864025E-4</v>
      </c>
      <c r="G755" s="107">
        <f>G29/SUMIFS(G$3:G$722,$B$3:$B$722,$B755)*SUMIFS(Calculations!$E$3:$E$53,Calculations!$A$3:$A$53,$B755)</f>
        <v>6.4588741459579589E-4</v>
      </c>
      <c r="H755" s="107">
        <f>H29/SUMIFS(H$3:H$722,$B$3:$B$722,$B755)*SUMIFS(Calculations!$E$3:$E$53,Calculations!$A$3:$A$53,$B755)</f>
        <v>6.7794875611740344E-4</v>
      </c>
      <c r="I755" s="107">
        <f>I29/SUMIFS(I$3:I$722,$B$3:$B$722,$B755)*SUMIFS(Calculations!$E$3:$E$53,Calculations!$A$3:$A$53,$B755)</f>
        <v>6.9531920554135641E-4</v>
      </c>
      <c r="J755" s="107">
        <f>J29/SUMIFS(J$3:J$722,$B$3:$B$722,$B755)*SUMIFS(Calculations!$E$3:$E$53,Calculations!$A$3:$A$53,$B755)</f>
        <v>7.136031954498599E-4</v>
      </c>
      <c r="K755" s="107">
        <f>K29/SUMIFS(K$3:K$722,$B$3:$B$722,$B755)*SUMIFS(Calculations!$E$3:$E$53,Calculations!$A$3:$A$53,$B755)</f>
        <v>7.5973344143469518E-4</v>
      </c>
      <c r="L755" s="107">
        <f>L29/SUMIFS(L$3:L$722,$B$3:$B$722,$B755)*SUMIFS(Calculations!$E$3:$E$53,Calculations!$A$3:$A$53,$B755)</f>
        <v>8.1223997456742727E-4</v>
      </c>
      <c r="M755" s="107">
        <f>M29/SUMIFS(M$3:M$722,$B$3:$B$722,$B755)*SUMIFS(Calculations!$E$3:$E$53,Calculations!$A$3:$A$53,$B755)</f>
        <v>7.4265815367816177E-4</v>
      </c>
      <c r="N755" s="107">
        <f>N29/SUMIFS(N$3:N$722,$B$3:$B$722,$B755)*SUMIFS(Calculations!$E$3:$E$53,Calculations!$A$3:$A$53,$B755)</f>
        <v>6.8405730382683333E-4</v>
      </c>
      <c r="O755" s="107">
        <f>O29/SUMIFS(O$3:O$722,$B$3:$B$722,$B755)*SUMIFS(Calculations!$E$3:$E$53,Calculations!$A$3:$A$53,$B755)</f>
        <v>6.8373440812871157E-4</v>
      </c>
      <c r="P755" s="107">
        <f>P29/SUMIFS(P$3:P$722,$B$3:$B$722,$B755)*SUMIFS(Calculations!$E$3:$E$53,Calculations!$A$3:$A$53,$B755)</f>
        <v>6.8341181711980171E-4</v>
      </c>
      <c r="Q755" s="107">
        <f>Q29/SUMIFS(Q$3:Q$722,$B$3:$B$722,$B755)*SUMIFS(Calculations!$E$3:$E$53,Calculations!$A$3:$A$53,$B755)</f>
        <v>6.8758170518574285E-4</v>
      </c>
      <c r="R755" s="107">
        <f>R29/SUMIFS(R$3:R$722,$B$3:$B$722,$B755)*SUMIFS(Calculations!$E$3:$E$53,Calculations!$A$3:$A$53,$B755)</f>
        <v>6.9180279140579847E-4</v>
      </c>
    </row>
    <row r="756" spans="2:18" ht="15.75" customHeight="1">
      <c r="B756" s="107" t="s">
        <v>539</v>
      </c>
      <c r="C756" s="107" t="s">
        <v>449</v>
      </c>
      <c r="D756" s="107" t="s">
        <v>650</v>
      </c>
      <c r="E756" s="107" t="str">
        <f t="shared" si="300"/>
        <v>solar PV</v>
      </c>
      <c r="F756" s="107">
        <f>F30/SUMIFS(F$3:F$722,$B$3:$B$722,$B756)*SUMIFS(Calculations!$E$3:$E$53,Calculations!$A$3:$A$53,$B756)</f>
        <v>2.4479164538646113E-4</v>
      </c>
      <c r="G756" s="107">
        <f>G30/SUMIFS(G$3:G$722,$B$3:$B$722,$B756)*SUMIFS(Calculations!$E$3:$E$53,Calculations!$A$3:$A$53,$B756)</f>
        <v>6.683311853462095E-4</v>
      </c>
      <c r="H756" s="107">
        <f>H30/SUMIFS(H$3:H$722,$B$3:$B$722,$B756)*SUMIFS(Calculations!$E$3:$E$53,Calculations!$A$3:$A$53,$B756)</f>
        <v>1.1339190623123449E-3</v>
      </c>
      <c r="I756" s="107">
        <f>I30/SUMIFS(I$3:I$722,$B$3:$B$722,$B756)*SUMIFS(Calculations!$E$3:$E$53,Calculations!$A$3:$A$53,$B756)</f>
        <v>2.2957532383277922E-3</v>
      </c>
      <c r="J756" s="107">
        <f>J30/SUMIFS(J$3:J$722,$B$3:$B$722,$B756)*SUMIFS(Calculations!$E$3:$E$53,Calculations!$A$3:$A$53,$B756)</f>
        <v>3.5186901832019858E-3</v>
      </c>
      <c r="K756" s="107">
        <f>K30/SUMIFS(K$3:K$722,$B$3:$B$722,$B756)*SUMIFS(Calculations!$E$3:$E$53,Calculations!$A$3:$A$53,$B756)</f>
        <v>6.1768590714002258E-3</v>
      </c>
      <c r="L756" s="107">
        <f>L30/SUMIFS(L$3:L$722,$B$3:$B$722,$B756)*SUMIFS(Calculations!$E$3:$E$53,Calculations!$A$3:$A$53,$B756)</f>
        <v>9.2024495450877385E-3</v>
      </c>
      <c r="M756" s="107">
        <f>M30/SUMIFS(M$3:M$722,$B$3:$B$722,$B756)*SUMIFS(Calculations!$E$3:$E$53,Calculations!$A$3:$A$53,$B756)</f>
        <v>9.7019914184945707E-3</v>
      </c>
      <c r="N756" s="107">
        <f>N30/SUMIFS(N$3:N$722,$B$3:$B$722,$B756)*SUMIFS(Calculations!$E$3:$E$53,Calculations!$A$3:$A$53,$B756)</f>
        <v>1.0122698694387103E-2</v>
      </c>
      <c r="O756" s="107">
        <f>O30/SUMIFS(O$3:O$722,$B$3:$B$722,$B756)*SUMIFS(Calculations!$E$3:$E$53,Calculations!$A$3:$A$53,$B756)</f>
        <v>1.1506242514230471E-2</v>
      </c>
      <c r="P756" s="107">
        <f>P30/SUMIFS(P$3:P$722,$B$3:$B$722,$B756)*SUMIFS(Calculations!$E$3:$E$53,Calculations!$A$3:$A$53,$B756)</f>
        <v>1.2888480801424292E-2</v>
      </c>
      <c r="Q756" s="107">
        <f>Q30/SUMIFS(Q$3:Q$722,$B$3:$B$722,$B756)*SUMIFS(Calculations!$E$3:$E$53,Calculations!$A$3:$A$53,$B756)</f>
        <v>1.4352071581601974E-2</v>
      </c>
      <c r="R756" s="107">
        <f>R30/SUMIFS(R$3:R$722,$B$3:$B$722,$B756)*SUMIFS(Calculations!$E$3:$E$53,Calculations!$A$3:$A$53,$B756)</f>
        <v>1.5833632423598969E-2</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6.3196634860139176E-4</v>
      </c>
      <c r="G758" s="107">
        <f>G32/SUMIFS(G$3:G$722,$B$3:$B$722,$B758)*SUMIFS(Calculations!$E$3:$E$53,Calculations!$A$3:$A$53,$B758)</f>
        <v>6.6226002602991186E-4</v>
      </c>
      <c r="H758" s="107">
        <f>H32/SUMIFS(H$3:H$722,$B$3:$B$722,$B758)*SUMIFS(Calculations!$E$3:$E$53,Calculations!$A$3:$A$53,$B758)</f>
        <v>6.955612119375654E-4</v>
      </c>
      <c r="I758" s="107">
        <f>I32/SUMIFS(I$3:I$722,$B$3:$B$722,$B758)*SUMIFS(Calculations!$E$3:$E$53,Calculations!$A$3:$A$53,$B758)</f>
        <v>7.1327214949670531E-4</v>
      </c>
      <c r="J758" s="107">
        <f>J32/SUMIFS(J$3:J$722,$B$3:$B$722,$B758)*SUMIFS(Calculations!$E$3:$E$53,Calculations!$A$3:$A$53,$B758)</f>
        <v>7.3191453437103707E-4</v>
      </c>
      <c r="K758" s="107">
        <f>K32/SUMIFS(K$3:K$722,$B$3:$B$722,$B758)*SUMIFS(Calculations!$E$3:$E$53,Calculations!$A$3:$A$53,$B758)</f>
        <v>7.7202663619313808E-4</v>
      </c>
      <c r="L758" s="107">
        <f>L32/SUMIFS(L$3:L$722,$B$3:$B$722,$B758)*SUMIFS(Calculations!$E$3:$E$53,Calculations!$A$3:$A$53,$B758)</f>
        <v>8.1768317581007465E-4</v>
      </c>
      <c r="M758" s="107">
        <f>M32/SUMIFS(M$3:M$722,$B$3:$B$722,$B758)*SUMIFS(Calculations!$E$3:$E$53,Calculations!$A$3:$A$53,$B758)</f>
        <v>7.3872833335446341E-4</v>
      </c>
      <c r="N758" s="107">
        <f>N32/SUMIFS(N$3:N$722,$B$3:$B$722,$B758)*SUMIFS(Calculations!$E$3:$E$53,Calculations!$A$3:$A$53,$B758)</f>
        <v>6.7223365401659712E-4</v>
      </c>
      <c r="O758" s="107">
        <f>O32/SUMIFS(O$3:O$722,$B$3:$B$722,$B758)*SUMIFS(Calculations!$E$3:$E$53,Calculations!$A$3:$A$53,$B758)</f>
        <v>3.5465954802775122E-3</v>
      </c>
      <c r="P758" s="107">
        <f>P32/SUMIFS(P$3:P$722,$B$3:$B$722,$B758)*SUMIFS(Calculations!$E$3:$E$53,Calculations!$A$3:$A$53,$B758)</f>
        <v>6.418245015711809E-3</v>
      </c>
      <c r="Q758" s="107">
        <f>Q32/SUMIFS(Q$3:Q$722,$B$3:$B$722,$B758)*SUMIFS(Calculations!$E$3:$E$53,Calculations!$A$3:$A$53,$B758)</f>
        <v>6.4145443407046723E-3</v>
      </c>
      <c r="R758" s="107">
        <f>R32/SUMIFS(R$3:R$722,$B$3:$B$722,$B758)*SUMIFS(Calculations!$E$3:$E$53,Calculations!$A$3:$A$53,$B758)</f>
        <v>6.4107982285715615E-3</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3.8413626192024687E-2</v>
      </c>
      <c r="G925" s="107">
        <f>G199/SUMIFS(G$3:G$722,$B$3:$B$722,$B925)*SUMIFS(Calculations!$E$3:$E$53,Calculations!$A$3:$A$53,$B925)</f>
        <v>3.7541326282860506E-2</v>
      </c>
      <c r="H925" s="107">
        <f>H199/SUMIFS(H$3:H$722,$B$3:$B$722,$B925)*SUMIFS(Calculations!$E$3:$E$53,Calculations!$A$3:$A$53,$B925)</f>
        <v>3.6658262723286809E-2</v>
      </c>
      <c r="I925" s="107">
        <f>I199/SUMIFS(I$3:I$722,$B$3:$B$722,$B925)*SUMIFS(Calculations!$E$3:$E$53,Calculations!$A$3:$A$53,$B925)</f>
        <v>3.6993650404115001E-2</v>
      </c>
      <c r="J925" s="107">
        <f>J199/SUMIFS(J$3:J$722,$B$3:$B$722,$B925)*SUMIFS(Calculations!$E$3:$E$53,Calculations!$A$3:$A$53,$B925)</f>
        <v>3.7322457367574093E-2</v>
      </c>
      <c r="K925" s="107">
        <f>K199/SUMIFS(K$3:K$722,$B$3:$B$722,$B925)*SUMIFS(Calculations!$E$3:$E$53,Calculations!$A$3:$A$53,$B925)</f>
        <v>3.5491100391244361E-2</v>
      </c>
      <c r="L925" s="107">
        <f>L199/SUMIFS(L$3:L$722,$B$3:$B$722,$B925)*SUMIFS(Calculations!$E$3:$E$53,Calculations!$A$3:$A$53,$B925)</f>
        <v>3.3870731397367418E-2</v>
      </c>
      <c r="M925" s="107">
        <f>M199/SUMIFS(M$3:M$722,$B$3:$B$722,$B925)*SUMIFS(Calculations!$E$3:$E$53,Calculations!$A$3:$A$53,$B925)</f>
        <v>3.3029914289312526E-2</v>
      </c>
      <c r="N925" s="107">
        <f>N199/SUMIFS(N$3:N$722,$B$3:$B$722,$B925)*SUMIFS(Calculations!$E$3:$E$53,Calculations!$A$3:$A$53,$B925)</f>
        <v>3.222850072994092E-2</v>
      </c>
      <c r="O925" s="107">
        <f>O199/SUMIFS(O$3:O$722,$B$3:$B$722,$B925)*SUMIFS(Calculations!$E$3:$E$53,Calculations!$A$3:$A$53,$B925)</f>
        <v>3.2061310137298772E-2</v>
      </c>
      <c r="P925" s="107">
        <f>P199/SUMIFS(P$3:P$722,$B$3:$B$722,$B925)*SUMIFS(Calculations!$E$3:$E$53,Calculations!$A$3:$A$53,$B925)</f>
        <v>3.1895795041047795E-2</v>
      </c>
      <c r="Q925" s="107">
        <f>Q199/SUMIFS(Q$3:Q$722,$B$3:$B$722,$B925)*SUMIFS(Calculations!$E$3:$E$53,Calculations!$A$3:$A$53,$B925)</f>
        <v>3.1675602538508894E-2</v>
      </c>
      <c r="R925" s="107">
        <f>R199/SUMIFS(R$3:R$722,$B$3:$B$722,$B925)*SUMIFS(Calculations!$E$3:$E$53,Calculations!$A$3:$A$53,$B925)</f>
        <v>3.1455981650017763E-2</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3.7654823120722219E-5</v>
      </c>
      <c r="G928" s="107">
        <f>G202/SUMIFS(G$3:G$722,$B$3:$B$722,$B928)*SUMIFS(Calculations!$E$3:$E$53,Calculations!$A$3:$A$53,$B928)</f>
        <v>3.7885717382521097E-5</v>
      </c>
      <c r="H928" s="107">
        <f>H202/SUMIFS(H$3:H$722,$B$3:$B$722,$B928)*SUMIFS(Calculations!$E$3:$E$53,Calculations!$A$3:$A$53,$B928)</f>
        <v>3.811946073909742E-5</v>
      </c>
      <c r="I928" s="107">
        <f>I202/SUMIFS(I$3:I$722,$B$3:$B$722,$B928)*SUMIFS(Calculations!$E$3:$E$53,Calculations!$A$3:$A$53,$B928)</f>
        <v>3.7741780190866214E-5</v>
      </c>
      <c r="J928" s="107">
        <f>J202/SUMIFS(J$3:J$722,$B$3:$B$722,$B928)*SUMIFS(Calculations!$E$3:$E$53,Calculations!$A$3:$A$53,$B928)</f>
        <v>3.737151019789924E-5</v>
      </c>
      <c r="K928" s="107">
        <f>K202/SUMIFS(K$3:K$722,$B$3:$B$722,$B928)*SUMIFS(Calculations!$E$3:$E$53,Calculations!$A$3:$A$53,$B928)</f>
        <v>3.5087163292633075E-5</v>
      </c>
      <c r="L928" s="107">
        <f>L202/SUMIFS(L$3:L$722,$B$3:$B$722,$B928)*SUMIFS(Calculations!$E$3:$E$53,Calculations!$A$3:$A$53,$B928)</f>
        <v>3.3065992682864636E-5</v>
      </c>
      <c r="M928" s="107">
        <f>M202/SUMIFS(M$3:M$722,$B$3:$B$722,$B928)*SUMIFS(Calculations!$E$3:$E$53,Calculations!$A$3:$A$53,$B928)</f>
        <v>3.2272609951508144E-5</v>
      </c>
      <c r="N928" s="107">
        <f>N202/SUMIFS(N$3:N$722,$B$3:$B$722,$B928)*SUMIFS(Calculations!$E$3:$E$53,Calculations!$A$3:$A$53,$B928)</f>
        <v>3.151640783265346E-5</v>
      </c>
      <c r="O928" s="107">
        <f>O202/SUMIFS(O$3:O$722,$B$3:$B$722,$B928)*SUMIFS(Calculations!$E$3:$E$53,Calculations!$A$3:$A$53,$B928)</f>
        <v>3.1357692098751388E-5</v>
      </c>
      <c r="P928" s="107">
        <f>P202/SUMIFS(P$3:P$722,$B$3:$B$722,$B928)*SUMIFS(Calculations!$E$3:$E$53,Calculations!$A$3:$A$53,$B928)</f>
        <v>3.1200566930653118E-5</v>
      </c>
      <c r="Q928" s="107">
        <f>Q202/SUMIFS(Q$3:Q$722,$B$3:$B$722,$B928)*SUMIFS(Calculations!$E$3:$E$53,Calculations!$A$3:$A$53,$B928)</f>
        <v>3.1160016363708138E-5</v>
      </c>
      <c r="R928" s="107">
        <f>R202/SUMIFS(R$3:R$722,$B$3:$B$722,$B928)*SUMIFS(Calculations!$E$3:$E$53,Calculations!$A$3:$A$53,$B928)</f>
        <v>3.1119571064987295E-5</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2.0743952196910501E-2</v>
      </c>
      <c r="G930" s="107">
        <f>G204/SUMIFS(G$3:G$722,$B$3:$B$722,$B930)*SUMIFS(Calculations!$E$3:$E$53,Calculations!$A$3:$A$53,$B930)</f>
        <v>2.1756987738748464E-2</v>
      </c>
      <c r="H930" s="107">
        <f>H204/SUMIFS(H$3:H$722,$B$3:$B$722,$B930)*SUMIFS(Calculations!$E$3:$E$53,Calculations!$A$3:$A$53,$B930)</f>
        <v>2.2782523523117906E-2</v>
      </c>
      <c r="I930" s="107">
        <f>I204/SUMIFS(I$3:I$722,$B$3:$B$722,$B930)*SUMIFS(Calculations!$E$3:$E$53,Calculations!$A$3:$A$53,$B930)</f>
        <v>2.2460738844939852E-2</v>
      </c>
      <c r="J930" s="107">
        <f>J204/SUMIFS(J$3:J$722,$B$3:$B$722,$B930)*SUMIFS(Calculations!$E$3:$E$53,Calculations!$A$3:$A$53,$B930)</f>
        <v>2.2145267976546257E-2</v>
      </c>
      <c r="K930" s="107">
        <f>K204/SUMIFS(K$3:K$722,$B$3:$B$722,$B930)*SUMIFS(Calculations!$E$3:$E$53,Calculations!$A$3:$A$53,$B930)</f>
        <v>2.0550493266911458E-2</v>
      </c>
      <c r="L930" s="107">
        <f>L204/SUMIFS(L$3:L$722,$B$3:$B$722,$B930)*SUMIFS(Calculations!$E$3:$E$53,Calculations!$A$3:$A$53,$B930)</f>
        <v>1.9139450239740292E-2</v>
      </c>
      <c r="M930" s="107">
        <f>M204/SUMIFS(M$3:M$722,$B$3:$B$722,$B930)*SUMIFS(Calculations!$E$3:$E$53,Calculations!$A$3:$A$53,$B930)</f>
        <v>1.8574208980913196E-2</v>
      </c>
      <c r="N930" s="107">
        <f>N204/SUMIFS(N$3:N$722,$B$3:$B$722,$B930)*SUMIFS(Calculations!$E$3:$E$53,Calculations!$A$3:$A$53,$B930)</f>
        <v>1.8035456849444034E-2</v>
      </c>
      <c r="O930" s="107">
        <f>O204/SUMIFS(O$3:O$722,$B$3:$B$722,$B930)*SUMIFS(Calculations!$E$3:$E$53,Calculations!$A$3:$A$53,$B930)</f>
        <v>1.796384516859667E-2</v>
      </c>
      <c r="P930" s="107">
        <f>P204/SUMIFS(P$3:P$722,$B$3:$B$722,$B930)*SUMIFS(Calculations!$E$3:$E$53,Calculations!$A$3:$A$53,$B930)</f>
        <v>1.7892951142438662E-2</v>
      </c>
      <c r="Q930" s="107">
        <f>Q204/SUMIFS(Q$3:Q$722,$B$3:$B$722,$B930)*SUMIFS(Calculations!$E$3:$E$53,Calculations!$A$3:$A$53,$B930)</f>
        <v>1.7862608038468147E-2</v>
      </c>
      <c r="R930" s="107">
        <f>R204/SUMIFS(R$3:R$722,$B$3:$B$722,$B930)*SUMIFS(Calculations!$E$3:$E$53,Calculations!$A$3:$A$53,$B930)</f>
        <v>1.7832343704411609E-2</v>
      </c>
    </row>
    <row r="931" spans="2:18" ht="15.75" customHeight="1">
      <c r="B931" s="107" t="s">
        <v>551</v>
      </c>
      <c r="C931" s="107" t="s">
        <v>449</v>
      </c>
      <c r="D931" s="107" t="s">
        <v>645</v>
      </c>
      <c r="E931" s="107" t="str">
        <f t="shared" si="303"/>
        <v>natural gas nonpeaker</v>
      </c>
      <c r="F931" s="107">
        <f>F205/SUMIFS(F$3:F$722,$B$3:$B$722,$B931)*SUMIFS(Calculations!$E$3:$E$53,Calculations!$A$3:$A$53,$B931)</f>
        <v>1.9181416150768141E-3</v>
      </c>
      <c r="G931" s="107">
        <f>G205/SUMIFS(G$3:G$722,$B$3:$B$722,$B931)*SUMIFS(Calculations!$E$3:$E$53,Calculations!$A$3:$A$53,$B931)</f>
        <v>1.6997304130327436E-3</v>
      </c>
      <c r="H931" s="107">
        <f>H205/SUMIFS(H$3:H$722,$B$3:$B$722,$B931)*SUMIFS(Calculations!$E$3:$E$53,Calculations!$A$3:$A$53,$B931)</f>
        <v>1.4786241495773143E-3</v>
      </c>
      <c r="I931" s="107">
        <f>I205/SUMIFS(I$3:I$722,$B$3:$B$722,$B931)*SUMIFS(Calculations!$E$3:$E$53,Calculations!$A$3:$A$53,$B931)</f>
        <v>1.5758151121332612E-3</v>
      </c>
      <c r="J931" s="107">
        <f>J205/SUMIFS(J$3:J$722,$B$3:$B$722,$B931)*SUMIFS(Calculations!$E$3:$E$53,Calculations!$A$3:$A$53,$B931)</f>
        <v>1.6710990688807886E-3</v>
      </c>
      <c r="K931" s="107">
        <f>K205/SUMIFS(K$3:K$722,$B$3:$B$722,$B931)*SUMIFS(Calculations!$E$3:$E$53,Calculations!$A$3:$A$53,$B931)</f>
        <v>1.3024061935606799E-3</v>
      </c>
      <c r="L931" s="107">
        <f>L205/SUMIFS(L$3:L$722,$B$3:$B$722,$B931)*SUMIFS(Calculations!$E$3:$E$53,Calculations!$A$3:$A$53,$B931)</f>
        <v>9.7618988993791842E-4</v>
      </c>
      <c r="M931" s="107">
        <f>M205/SUMIFS(M$3:M$722,$B$3:$B$722,$B931)*SUMIFS(Calculations!$E$3:$E$53,Calculations!$A$3:$A$53,$B931)</f>
        <v>9.3272443254363807E-4</v>
      </c>
      <c r="N931" s="107">
        <f>N205/SUMIFS(N$3:N$722,$B$3:$B$722,$B931)*SUMIFS(Calculations!$E$3:$E$53,Calculations!$A$3:$A$53,$B931)</f>
        <v>8.9129591427686782E-4</v>
      </c>
      <c r="O931" s="107">
        <f>O205/SUMIFS(O$3:O$722,$B$3:$B$722,$B931)*SUMIFS(Calculations!$E$3:$E$53,Calculations!$A$3:$A$53,$B931)</f>
        <v>7.9277329276486669E-4</v>
      </c>
      <c r="P931" s="107">
        <f>P205/SUMIFS(P$3:P$722,$B$3:$B$722,$B931)*SUMIFS(Calculations!$E$3:$E$53,Calculations!$A$3:$A$53,$B931)</f>
        <v>6.9523801326884071E-4</v>
      </c>
      <c r="Q931" s="107">
        <f>Q205/SUMIFS(Q$3:Q$722,$B$3:$B$722,$B931)*SUMIFS(Calculations!$E$3:$E$53,Calculations!$A$3:$A$53,$B931)</f>
        <v>6.4405384577116427E-4</v>
      </c>
      <c r="R931" s="107">
        <f>R205/SUMIFS(R$3:R$722,$B$3:$B$722,$B931)*SUMIFS(Calculations!$E$3:$E$53,Calculations!$A$3:$A$53,$B931)</f>
        <v>5.9300255104993715E-4</v>
      </c>
    </row>
    <row r="932" spans="2:18" ht="15.75" customHeight="1">
      <c r="B932" s="107" t="s">
        <v>551</v>
      </c>
      <c r="C932" s="107" t="s">
        <v>449</v>
      </c>
      <c r="D932" s="107" t="s">
        <v>646</v>
      </c>
      <c r="E932" s="107" t="str">
        <f t="shared" si="303"/>
        <v>natural gas peaker</v>
      </c>
      <c r="F932" s="107">
        <f>F206/SUMIFS(F$3:F$722,$B$3:$B$722,$B932)*SUMIFS(Calculations!$E$3:$E$53,Calculations!$A$3:$A$53,$B932)</f>
        <v>1.1779723081807899E-4</v>
      </c>
      <c r="G932" s="107">
        <f>G206/SUMIFS(G$3:G$722,$B$3:$B$722,$B932)*SUMIFS(Calculations!$E$3:$E$53,Calculations!$A$3:$A$53,$B932)</f>
        <v>1.1624886493908284E-4</v>
      </c>
      <c r="H932" s="107">
        <f>H206/SUMIFS(H$3:H$722,$B$3:$B$722,$B932)*SUMIFS(Calculations!$E$3:$E$53,Calculations!$A$3:$A$53,$B932)</f>
        <v>1.1468139316674376E-4</v>
      </c>
      <c r="I932" s="107">
        <f>I206/SUMIFS(I$3:I$722,$B$3:$B$722,$B932)*SUMIFS(Calculations!$E$3:$E$53,Calculations!$A$3:$A$53,$B932)</f>
        <v>1.1274873202194564E-4</v>
      </c>
      <c r="J932" s="107">
        <f>J206/SUMIFS(J$3:J$722,$B$3:$B$722,$B932)*SUMIFS(Calculations!$E$3:$E$53,Calculations!$A$3:$A$53,$B932)</f>
        <v>1.1085399205759386E-4</v>
      </c>
      <c r="K932" s="107">
        <f>K206/SUMIFS(K$3:K$722,$B$3:$B$722,$B932)*SUMIFS(Calculations!$E$3:$E$53,Calculations!$A$3:$A$53,$B932)</f>
        <v>8.1100210447816393E-5</v>
      </c>
      <c r="L932" s="107">
        <f>L206/SUMIFS(L$3:L$722,$B$3:$B$722,$B932)*SUMIFS(Calculations!$E$3:$E$53,Calculations!$A$3:$A$53,$B932)</f>
        <v>5.477431888532454E-5</v>
      </c>
      <c r="M932" s="107">
        <f>M206/SUMIFS(M$3:M$722,$B$3:$B$722,$B932)*SUMIFS(Calculations!$E$3:$E$53,Calculations!$A$3:$A$53,$B932)</f>
        <v>5.340151832929592E-5</v>
      </c>
      <c r="N932" s="107">
        <f>N206/SUMIFS(N$3:N$722,$B$3:$B$722,$B932)*SUMIFS(Calculations!$E$3:$E$53,Calculations!$A$3:$A$53,$B932)</f>
        <v>5.2093051875206608E-5</v>
      </c>
      <c r="O932" s="107">
        <f>O206/SUMIFS(O$3:O$722,$B$3:$B$722,$B932)*SUMIFS(Calculations!$E$3:$E$53,Calculations!$A$3:$A$53,$B932)</f>
        <v>5.1830712746855639E-5</v>
      </c>
      <c r="P932" s="107">
        <f>P206/SUMIFS(P$3:P$722,$B$3:$B$722,$B932)*SUMIFS(Calculations!$E$3:$E$53,Calculations!$A$3:$A$53,$B932)</f>
        <v>5.1571002643594339E-5</v>
      </c>
      <c r="Q932" s="107">
        <f>Q206/SUMIFS(Q$3:Q$722,$B$3:$B$722,$B932)*SUMIFS(Calculations!$E$3:$E$53,Calculations!$A$3:$A$53,$B932)</f>
        <v>5.1488902079977874E-5</v>
      </c>
      <c r="R932" s="107">
        <f>R206/SUMIFS(R$3:R$722,$B$3:$B$722,$B932)*SUMIFS(Calculations!$E$3:$E$53,Calculations!$A$3:$A$53,$B932)</f>
        <v>5.1407014647303448E-5</v>
      </c>
    </row>
    <row r="933" spans="2:18" ht="15.75" customHeight="1">
      <c r="B933" s="107" t="s">
        <v>551</v>
      </c>
      <c r="C933" s="107" t="s">
        <v>449</v>
      </c>
      <c r="D933" s="107" t="s">
        <v>647</v>
      </c>
      <c r="E933" s="107" t="str">
        <f t="shared" si="303"/>
        <v>nuclear</v>
      </c>
      <c r="F933" s="107">
        <f>F207/SUMIFS(F$3:F$722,$B$3:$B$722,$B933)*SUMIFS(Calculations!$E$3:$E$53,Calculations!$A$3:$A$53,$B933)</f>
        <v>1.1366684263524562E-2</v>
      </c>
      <c r="G933" s="107">
        <f>G207/SUMIFS(G$3:G$722,$B$3:$B$722,$B933)*SUMIFS(Calculations!$E$3:$E$53,Calculations!$A$3:$A$53,$B933)</f>
        <v>1.1436383227816951E-2</v>
      </c>
      <c r="H933" s="107">
        <f>H207/SUMIFS(H$3:H$722,$B$3:$B$722,$B933)*SUMIFS(Calculations!$E$3:$E$53,Calculations!$A$3:$A$53,$B933)</f>
        <v>1.1506942234942847E-2</v>
      </c>
      <c r="I933" s="107">
        <f>I207/SUMIFS(I$3:I$722,$B$3:$B$722,$B933)*SUMIFS(Calculations!$E$3:$E$53,Calculations!$A$3:$A$53,$B933)</f>
        <v>1.1392933585095907E-2</v>
      </c>
      <c r="J933" s="107">
        <f>J207/SUMIFS(J$3:J$722,$B$3:$B$722,$B933)*SUMIFS(Calculations!$E$3:$E$53,Calculations!$A$3:$A$53,$B933)</f>
        <v>1.1281161924694801E-2</v>
      </c>
      <c r="K933" s="107">
        <f>K207/SUMIFS(K$3:K$722,$B$3:$B$722,$B933)*SUMIFS(Calculations!$E$3:$E$53,Calculations!$A$3:$A$53,$B933)</f>
        <v>1.0591596873830688E-2</v>
      </c>
      <c r="L933" s="107">
        <f>L207/SUMIFS(L$3:L$722,$B$3:$B$722,$B933)*SUMIFS(Calculations!$E$3:$E$53,Calculations!$A$3:$A$53,$B933)</f>
        <v>9.9814756128623928E-3</v>
      </c>
      <c r="M933" s="107">
        <f>M207/SUMIFS(M$3:M$722,$B$3:$B$722,$B933)*SUMIFS(Calculations!$E$3:$E$53,Calculations!$A$3:$A$53,$B933)</f>
        <v>9.7419809011610597E-3</v>
      </c>
      <c r="N933" s="107">
        <f>N207/SUMIFS(N$3:N$722,$B$3:$B$722,$B933)*SUMIFS(Calculations!$E$3:$E$53,Calculations!$A$3:$A$53,$B933)</f>
        <v>9.5137097259952105E-3</v>
      </c>
      <c r="O933" s="107">
        <f>O207/SUMIFS(O$3:O$722,$B$3:$B$722,$B933)*SUMIFS(Calculations!$E$3:$E$53,Calculations!$A$3:$A$53,$B933)</f>
        <v>9.4657989542692479E-3</v>
      </c>
      <c r="P933" s="107">
        <f>P207/SUMIFS(P$3:P$722,$B$3:$B$722,$B933)*SUMIFS(Calculations!$E$3:$E$53,Calculations!$A$3:$A$53,$B933)</f>
        <v>9.4183683191577695E-3</v>
      </c>
      <c r="Q933" s="107">
        <f>Q207/SUMIFS(Q$3:Q$722,$B$3:$B$722,$B933)*SUMIFS(Calculations!$E$3:$E$53,Calculations!$A$3:$A$53,$B933)</f>
        <v>9.4061275103324883E-3</v>
      </c>
      <c r="R933" s="107">
        <f>R207/SUMIFS(R$3:R$722,$B$3:$B$722,$B933)*SUMIFS(Calculations!$E$3:$E$53,Calculations!$A$3:$A$53,$B933)</f>
        <v>9.3939184783306696E-3</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4.8350748559691808E-5</v>
      </c>
      <c r="G935" s="107">
        <f>G209/SUMIFS(G$3:G$722,$B$3:$B$722,$B935)*SUMIFS(Calculations!$E$3:$E$53,Calculations!$A$3:$A$53,$B935)</f>
        <v>4.8647228783760895E-5</v>
      </c>
      <c r="H935" s="107">
        <f>H209/SUMIFS(H$3:H$722,$B$3:$B$722,$B935)*SUMIFS(Calculations!$E$3:$E$53,Calculations!$A$3:$A$53,$B935)</f>
        <v>4.8947367393497187E-5</v>
      </c>
      <c r="I935" s="107">
        <f>I209/SUMIFS(I$3:I$722,$B$3:$B$722,$B935)*SUMIFS(Calculations!$E$3:$E$53,Calculations!$A$3:$A$53,$B935)</f>
        <v>4.8462405954032513E-5</v>
      </c>
      <c r="J935" s="107">
        <f>J209/SUMIFS(J$3:J$722,$B$3:$B$722,$B935)*SUMIFS(Calculations!$E$3:$E$53,Calculations!$A$3:$A$53,$B935)</f>
        <v>4.7986960052407952E-5</v>
      </c>
      <c r="K935" s="107">
        <f>K209/SUMIFS(K$3:K$722,$B$3:$B$722,$B935)*SUMIFS(Calculations!$E$3:$E$53,Calculations!$A$3:$A$53,$B935)</f>
        <v>4.5053739984276712E-5</v>
      </c>
      <c r="L935" s="107">
        <f>L209/SUMIFS(L$3:L$722,$B$3:$B$722,$B935)*SUMIFS(Calculations!$E$3:$E$53,Calculations!$A$3:$A$53,$B935)</f>
        <v>4.2458451948110845E-5</v>
      </c>
      <c r="M935" s="107">
        <f>M209/SUMIFS(M$3:M$722,$B$3:$B$722,$B935)*SUMIFS(Calculations!$E$3:$E$53,Calculations!$A$3:$A$53,$B935)</f>
        <v>4.1439707315253731E-5</v>
      </c>
      <c r="N935" s="107">
        <f>N209/SUMIFS(N$3:N$722,$B$3:$B$722,$B935)*SUMIFS(Calculations!$E$3:$E$53,Calculations!$A$3:$A$53,$B935)</f>
        <v>4.0468704519892633E-5</v>
      </c>
      <c r="O935" s="107">
        <f>O209/SUMIFS(O$3:O$722,$B$3:$B$722,$B935)*SUMIFS(Calculations!$E$3:$E$53,Calculations!$A$3:$A$53,$B935)</f>
        <v>4.0264905274368021E-5</v>
      </c>
      <c r="P935" s="107">
        <f>P209/SUMIFS(P$3:P$722,$B$3:$B$722,$B935)*SUMIFS(Calculations!$E$3:$E$53,Calculations!$A$3:$A$53,$B935)</f>
        <v>4.0063148397944451E-5</v>
      </c>
      <c r="Q935" s="107">
        <f>Q209/SUMIFS(Q$3:Q$722,$B$3:$B$722,$B935)*SUMIFS(Calculations!$E$3:$E$53,Calculations!$A$3:$A$53,$B935)</f>
        <v>4.0011079363918622E-5</v>
      </c>
      <c r="R935" s="107">
        <f>R209/SUMIFS(R$3:R$722,$B$3:$B$722,$B935)*SUMIFS(Calculations!$E$3:$E$53,Calculations!$A$3:$A$53,$B935)</f>
        <v>3.9959145499759879E-5</v>
      </c>
    </row>
    <row r="936" spans="2:18" ht="15.75" customHeight="1">
      <c r="B936" s="107" t="s">
        <v>551</v>
      </c>
      <c r="C936" s="107" t="s">
        <v>449</v>
      </c>
      <c r="D936" s="107" t="s">
        <v>650</v>
      </c>
      <c r="E936" s="107" t="str">
        <f t="shared" si="303"/>
        <v>solar PV</v>
      </c>
      <c r="F936" s="107">
        <f>F210/SUMIFS(F$3:F$722,$B$3:$B$722,$B936)*SUMIFS(Calculations!$E$3:$E$53,Calculations!$A$3:$A$53,$B936)</f>
        <v>9.5400567417417903E-5</v>
      </c>
      <c r="G936" s="107">
        <f>G210/SUMIFS(G$3:G$722,$B$3:$B$722,$B936)*SUMIFS(Calculations!$E$3:$E$53,Calculations!$A$3:$A$53,$B936)</f>
        <v>1.0432224912357761E-4</v>
      </c>
      <c r="H936" s="107">
        <f>H210/SUMIFS(H$3:H$722,$B$3:$B$722,$B936)*SUMIFS(Calculations!$E$3:$E$53,Calculations!$A$3:$A$53,$B936)</f>
        <v>1.133540189564711E-4</v>
      </c>
      <c r="I936" s="107">
        <f>I210/SUMIFS(I$3:I$722,$B$3:$B$722,$B936)*SUMIFS(Calculations!$E$3:$E$53,Calculations!$A$3:$A$53,$B936)</f>
        <v>1.1948818274786554E-4</v>
      </c>
      <c r="J936" s="107">
        <f>J210/SUMIFS(J$3:J$722,$B$3:$B$722,$B936)*SUMIFS(Calculations!$E$3:$E$53,Calculations!$A$3:$A$53,$B936)</f>
        <v>1.2550198672727381E-4</v>
      </c>
      <c r="K936" s="107">
        <f>K210/SUMIFS(K$3:K$722,$B$3:$B$722,$B936)*SUMIFS(Calculations!$E$3:$E$53,Calculations!$A$3:$A$53,$B936)</f>
        <v>1.2575985303977017E-4</v>
      </c>
      <c r="L936" s="107">
        <f>L210/SUMIFS(L$3:L$722,$B$3:$B$722,$B936)*SUMIFS(Calculations!$E$3:$E$53,Calculations!$A$3:$A$53,$B936)</f>
        <v>1.2598801094821461E-4</v>
      </c>
      <c r="M936" s="107">
        <f>M210/SUMIFS(M$3:M$722,$B$3:$B$722,$B936)*SUMIFS(Calculations!$E$3:$E$53,Calculations!$A$3:$A$53,$B936)</f>
        <v>1.33639537296066E-4</v>
      </c>
      <c r="N936" s="107">
        <f>N210/SUMIFS(N$3:N$722,$B$3:$B$722,$B936)*SUMIFS(Calculations!$E$3:$E$53,Calculations!$A$3:$A$53,$B936)</f>
        <v>1.4093248710205037E-4</v>
      </c>
      <c r="O936" s="107">
        <f>O210/SUMIFS(O$3:O$722,$B$3:$B$722,$B936)*SUMIFS(Calculations!$E$3:$E$53,Calculations!$A$3:$A$53,$B936)</f>
        <v>1.5374293863343956E-4</v>
      </c>
      <c r="P936" s="107">
        <f>P210/SUMIFS(P$3:P$722,$B$3:$B$722,$B936)*SUMIFS(Calculations!$E$3:$E$53,Calculations!$A$3:$A$53,$B936)</f>
        <v>1.6642501054148502E-4</v>
      </c>
      <c r="Q936" s="107">
        <f>Q210/SUMIFS(Q$3:Q$722,$B$3:$B$722,$B936)*SUMIFS(Calculations!$E$3:$E$53,Calculations!$A$3:$A$53,$B936)</f>
        <v>1.8350031884161415E-4</v>
      </c>
      <c r="R936" s="107">
        <f>R210/SUMIFS(R$3:R$722,$B$3:$B$722,$B936)*SUMIFS(Calculations!$E$3:$E$53,Calculations!$A$3:$A$53,$B936)</f>
        <v>2.0053130008254746E-4</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1.2380372825048335E-5</v>
      </c>
      <c r="G938" s="107">
        <f>G212/SUMIFS(G$3:G$722,$B$3:$B$722,$B938)*SUMIFS(Calculations!$E$3:$E$53,Calculations!$A$3:$A$53,$B938)</f>
        <v>1.2456287589939668E-5</v>
      </c>
      <c r="H938" s="107">
        <f>H212/SUMIFS(H$3:H$722,$B$3:$B$722,$B938)*SUMIFS(Calculations!$E$3:$E$53,Calculations!$A$3:$A$53,$B938)</f>
        <v>1.2533139096863905E-5</v>
      </c>
      <c r="I938" s="107">
        <f>I212/SUMIFS(I$3:I$722,$B$3:$B$722,$B938)*SUMIFS(Calculations!$E$3:$E$53,Calculations!$A$3:$A$53,$B938)</f>
        <v>1.2408963078804276E-5</v>
      </c>
      <c r="J938" s="107">
        <f>J212/SUMIFS(J$3:J$722,$B$3:$B$722,$B938)*SUMIFS(Calculations!$E$3:$E$53,Calculations!$A$3:$A$53,$B938)</f>
        <v>1.2287223546416553E-5</v>
      </c>
      <c r="K938" s="107">
        <f>K212/SUMIFS(K$3:K$722,$B$3:$B$722,$B938)*SUMIFS(Calculations!$E$3:$E$53,Calculations!$A$3:$A$53,$B938)</f>
        <v>4.5313903179658478E-3</v>
      </c>
      <c r="L938" s="107">
        <f>L212/SUMIFS(L$3:L$722,$B$3:$B$722,$B938)*SUMIFS(Calculations!$E$3:$E$53,Calculations!$A$3:$A$53,$B938)</f>
        <v>8.5298540959050043E-3</v>
      </c>
      <c r="M938" s="107">
        <f>M212/SUMIFS(M$3:M$722,$B$3:$B$722,$B938)*SUMIFS(Calculations!$E$3:$E$53,Calculations!$A$3:$A$53,$B938)</f>
        <v>1.0214406033454984E-2</v>
      </c>
      <c r="N938" s="107">
        <f>N212/SUMIFS(N$3:N$722,$B$3:$B$722,$B938)*SUMIFS(Calculations!$E$3:$E$53,Calculations!$A$3:$A$53,$B938)</f>
        <v>1.1820014139290696E-2</v>
      </c>
      <c r="O938" s="107">
        <f>O212/SUMIFS(O$3:O$722,$B$3:$B$722,$B938)*SUMIFS(Calculations!$E$3:$E$53,Calculations!$A$3:$A$53,$B938)</f>
        <v>1.2193064208594557E-2</v>
      </c>
      <c r="P938" s="107">
        <f>P212/SUMIFS(P$3:P$722,$B$3:$B$722,$B938)*SUMIFS(Calculations!$E$3:$E$53,Calculations!$A$3:$A$53,$B938)</f>
        <v>1.2562375765850793E-2</v>
      </c>
      <c r="Q938" s="107">
        <f>Q212/SUMIFS(Q$3:Q$722,$B$3:$B$722,$B938)*SUMIFS(Calculations!$E$3:$E$53,Calculations!$A$3:$A$53,$B938)</f>
        <v>1.2859435760547627E-2</v>
      </c>
      <c r="R938" s="107">
        <f>R212/SUMIFS(R$3:R$722,$B$3:$B$722,$B938)*SUMIFS(Calculations!$E$3:$E$53,Calculations!$A$3:$A$53,$B938)</f>
        <v>1.3155724595172957E-2</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1.0000000000000002</v>
      </c>
      <c r="G1449" s="95">
        <f t="shared" si="312"/>
        <v>1</v>
      </c>
      <c r="H1449" s="95">
        <f t="shared" si="312"/>
        <v>1</v>
      </c>
      <c r="I1449" s="95">
        <f t="shared" si="312"/>
        <v>1</v>
      </c>
      <c r="J1449" s="95">
        <f t="shared" si="312"/>
        <v>1</v>
      </c>
      <c r="K1449" s="95">
        <f t="shared" si="312"/>
        <v>1</v>
      </c>
      <c r="L1449" s="95">
        <f t="shared" si="312"/>
        <v>1</v>
      </c>
      <c r="M1449" s="95">
        <f t="shared" si="312"/>
        <v>1</v>
      </c>
      <c r="N1449" s="95">
        <f t="shared" si="312"/>
        <v>0.99999999999999978</v>
      </c>
      <c r="O1449" s="95">
        <f t="shared" si="312"/>
        <v>1</v>
      </c>
      <c r="P1449" s="95">
        <f t="shared" si="312"/>
        <v>1.0000000000000002</v>
      </c>
      <c r="Q1449" s="95">
        <f t="shared" si="312"/>
        <v>1.0000000000000004</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OK</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4211.4130137000002</v>
      </c>
      <c r="R7" s="91">
        <f t="shared" si="2"/>
        <v>0.48506281404091639</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330.43775647799998</v>
      </c>
      <c r="R19" s="91">
        <f t="shared" si="2"/>
        <v>3.8059213736856133E-2</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35.362517099999998</v>
      </c>
      <c r="R28" s="91">
        <f t="shared" si="2"/>
        <v>4.0729897543404234E-3</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4104.9880520000006</v>
      </c>
      <c r="R46" s="91">
        <f t="shared" si="2"/>
        <v>0.47280498246788705</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8682.2013392780009</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f t="shared" si="4"/>
        <v>1115.106</v>
      </c>
      <c r="M120" s="91" t="str">
        <f t="shared" si="5"/>
        <v>TX</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f t="shared" si="4"/>
        <v>1691.8487520000001</v>
      </c>
      <c r="M121" s="91" t="str">
        <f t="shared" si="5"/>
        <v>TX</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f t="shared" si="4"/>
        <v>105.47195619999999</v>
      </c>
      <c r="M123" s="91" t="str">
        <f t="shared" si="5"/>
        <v>KS</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f t="shared" si="4"/>
        <v>8.0027359780000005</v>
      </c>
      <c r="M124" s="91" t="str">
        <f t="shared" si="5"/>
        <v>KS</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f t="shared" si="4"/>
        <v>104.1723666</v>
      </c>
      <c r="M126" s="91" t="str">
        <f t="shared" si="5"/>
        <v>KS</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f t="shared" si="4"/>
        <v>878.16980000000001</v>
      </c>
      <c r="M127" s="91" t="str">
        <f t="shared" si="5"/>
        <v>AR</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f t="shared" si="4"/>
        <v>952.12729999999999</v>
      </c>
      <c r="M128" s="91" t="str">
        <f t="shared" si="5"/>
        <v>TX</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f t="shared" si="4"/>
        <v>345.90600000000001</v>
      </c>
      <c r="M129" s="91" t="str">
        <f t="shared" si="5"/>
        <v>TX</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f t="shared" ref="L130:L193" si="6">IF(AND(K130="Different",OR(I130 = $O$1,J130=$O$1)),E130,"")</f>
        <v>0</v>
      </c>
      <c r="M130" s="91" t="str">
        <f t="shared" ref="M130:M193" si="7">IF(L130&lt;&gt;"",IF(I130=$O$1,J130,I130),"")</f>
        <v>TX</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f t="shared" si="6"/>
        <v>225.6802137</v>
      </c>
      <c r="M131" s="91" t="str">
        <f t="shared" si="7"/>
        <v>AR</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f t="shared" si="6"/>
        <v>112.7906977</v>
      </c>
      <c r="M132" s="91" t="str">
        <f t="shared" si="7"/>
        <v>KS</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f t="shared" si="6"/>
        <v>35.362517099999998</v>
      </c>
      <c r="M133" s="91" t="str">
        <f t="shared" si="7"/>
        <v>MO</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f t="shared" si="6"/>
        <v>3107.5630000000001</v>
      </c>
      <c r="M134" s="91" t="str">
        <f t="shared" si="7"/>
        <v>AR</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8682.2013392780009</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0.48506281404091639</v>
      </c>
      <c r="D5" s="91">
        <f t="shared" si="0"/>
        <v>0.48506281404091639</v>
      </c>
      <c r="E5" s="91">
        <f t="shared" si="1"/>
        <v>0.92724601198972245</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3.8059213736856133E-2</v>
      </c>
      <c r="D19" s="91">
        <f t="shared" si="0"/>
        <v>3.8059213736856133E-2</v>
      </c>
      <c r="E19" s="91">
        <f t="shared" si="1"/>
        <v>7.2753988010277534E-2</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4.0729897543404234E-3</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0.47280498246788705</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0.5231220277777725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0.31983777380896644</v>
      </c>
      <c r="C60" s="91">
        <f>SUMIFS('ReEDs Generation Data'!H$729:H$1448,'ReEDs Generation Data'!$E$729:$E$1448,Calculations!$A60)</f>
        <v>0.32224084201035796</v>
      </c>
      <c r="D60" s="91">
        <f>SUMIFS('ReEDs Generation Data'!I$729:I$1448,'ReEDs Generation Data'!$E$729:$E$1448,Calculations!$A60)</f>
        <v>0.32411919488335927</v>
      </c>
      <c r="E60" s="91">
        <f>SUMIFS('ReEDs Generation Data'!J$729:J$1448,'ReEDs Generation Data'!$E$729:$E$1448,Calculations!$A60)</f>
        <v>0.32607211411440101</v>
      </c>
      <c r="F60" s="91">
        <f>SUMIFS('ReEDs Generation Data'!K$729:K$1448,'ReEDs Generation Data'!$E$729:$E$1448,Calculations!$A60)</f>
        <v>0.35246989182438698</v>
      </c>
      <c r="G60" s="91">
        <f>SUMIFS('ReEDs Generation Data'!L$729:L$1448,'ReEDs Generation Data'!$E$729:$E$1448,Calculations!$A60)</f>
        <v>0.38298058920727845</v>
      </c>
      <c r="H60" s="91">
        <f>SUMIFS('ReEDs Generation Data'!M$729:M$1448,'ReEDs Generation Data'!$E$729:$E$1448,Calculations!$A60)</f>
        <v>0.33949049843182055</v>
      </c>
      <c r="I60" s="91">
        <f>SUMIFS('ReEDs Generation Data'!N$729:N$1448,'ReEDs Generation Data'!$E$729:$E$1448,Calculations!$A60)</f>
        <v>0.30277045482640397</v>
      </c>
      <c r="J60" s="91">
        <f>SUMIFS('ReEDs Generation Data'!O$729:O$1448,'ReEDs Generation Data'!$E$729:$E$1448,Calculations!$A60)</f>
        <v>0.29533954812933916</v>
      </c>
      <c r="K60" s="91">
        <f>SUMIFS('ReEDs Generation Data'!P$729:P$1448,'ReEDs Generation Data'!$E$729:$E$1448,Calculations!$A60)</f>
        <v>0.28791717107986414</v>
      </c>
      <c r="L60" s="91">
        <f>SUMIFS('ReEDs Generation Data'!Q$729:Q$1448,'ReEDs Generation Data'!$E$729:$E$1448,Calculations!$A60)</f>
        <v>0.28931110243665586</v>
      </c>
      <c r="M60" s="91">
        <f>SUMIFS('ReEDs Generation Data'!R$729:R$1448,'ReEDs Generation Data'!$E$729:$E$1448,Calculations!$A60)</f>
        <v>0.29072542372415128</v>
      </c>
    </row>
    <row r="61" spans="1:33" ht="15.75" customHeight="1">
      <c r="A61" s="111" t="s">
        <v>634</v>
      </c>
      <c r="B61" s="91">
        <f>SUMIFS('ReEDs Generation Data'!G$729:G$1448,'ReEDs Generation Data'!$E$729:$E$1448,Calculations!$A61)</f>
        <v>0.36755074463117376</v>
      </c>
      <c r="C61" s="91">
        <f>SUMIFS('ReEDs Generation Data'!H$729:H$1448,'ReEDs Generation Data'!$E$729:$E$1448,Calculations!$A61)</f>
        <v>0.34992779257651391</v>
      </c>
      <c r="D61" s="91">
        <f>SUMIFS('ReEDs Generation Data'!I$729:I$1448,'ReEDs Generation Data'!$E$729:$E$1448,Calculations!$A61)</f>
        <v>0.33985964711614114</v>
      </c>
      <c r="E61" s="91">
        <f>SUMIFS('ReEDs Generation Data'!J$729:J$1448,'ReEDs Generation Data'!$E$729:$E$1448,Calculations!$A61)</f>
        <v>0.32925498290015598</v>
      </c>
      <c r="F61" s="91">
        <f>SUMIFS('ReEDs Generation Data'!K$729:K$1448,'ReEDs Generation Data'!$E$729:$E$1448,Calculations!$A61)</f>
        <v>0.27842914793854517</v>
      </c>
      <c r="G61" s="91">
        <f>SUMIFS('ReEDs Generation Data'!L$729:L$1448,'ReEDs Generation Data'!$E$729:$E$1448,Calculations!$A61)</f>
        <v>0.22067142338743248</v>
      </c>
      <c r="H61" s="91">
        <f>SUMIFS('ReEDs Generation Data'!M$729:M$1448,'ReEDs Generation Data'!$E$729:$E$1448,Calculations!$A61)</f>
        <v>0.29268074444468711</v>
      </c>
      <c r="I61" s="91">
        <f>SUMIFS('ReEDs Generation Data'!N$729:N$1448,'ReEDs Generation Data'!$E$729:$E$1448,Calculations!$A61)</f>
        <v>0.35332117894685394</v>
      </c>
      <c r="J61" s="91">
        <f>SUMIFS('ReEDs Generation Data'!O$729:O$1448,'ReEDs Generation Data'!$E$729:$E$1448,Calculations!$A61)</f>
        <v>0.35636699784584652</v>
      </c>
      <c r="K61" s="91">
        <f>SUMIFS('ReEDs Generation Data'!P$729:P$1448,'ReEDs Generation Data'!$E$729:$E$1448,Calculations!$A61)</f>
        <v>0.35941083703914928</v>
      </c>
      <c r="L61" s="91">
        <f>SUMIFS('ReEDs Generation Data'!Q$729:Q$1448,'ReEDs Generation Data'!$E$729:$E$1448,Calculations!$A61)</f>
        <v>0.35447774574955987</v>
      </c>
      <c r="M61" s="91">
        <f>SUMIFS('ReEDs Generation Data'!R$729:R$1448,'ReEDs Generation Data'!$E$729:$E$1448,Calculations!$A61)</f>
        <v>0.34948484696282361</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0.24187606370173884</v>
      </c>
      <c r="C62" s="91">
        <f>SUMIFS('ReEDs Generation Data'!H$729:H$1448,'ReEDs Generation Data'!$E$729:$E$1448,Calculations!$A62)</f>
        <v>0.25338546658296035</v>
      </c>
      <c r="D62" s="91">
        <f>SUMIFS('ReEDs Generation Data'!I$729:I$1448,'ReEDs Generation Data'!$E$729:$E$1448,Calculations!$A62)</f>
        <v>0.25946888603666174</v>
      </c>
      <c r="E62" s="91">
        <f>SUMIFS('ReEDs Generation Data'!J$729:J$1448,'ReEDs Generation Data'!$E$729:$E$1448,Calculations!$A62)</f>
        <v>0.26588047540960835</v>
      </c>
      <c r="F62" s="91">
        <f>SUMIFS('ReEDs Generation Data'!K$729:K$1448,'ReEDs Generation Data'!$E$729:$E$1448,Calculations!$A62)</f>
        <v>0.28164925728532336</v>
      </c>
      <c r="G62" s="91">
        <f>SUMIFS('ReEDs Generation Data'!L$729:L$1448,'ReEDs Generation Data'!$E$729:$E$1448,Calculations!$A62)</f>
        <v>0.29977241437050811</v>
      </c>
      <c r="H62" s="91">
        <f>SUMIFS('ReEDs Generation Data'!M$729:M$1448,'ReEDs Generation Data'!$E$729:$E$1448,Calculations!$A62)</f>
        <v>0.27470752097450113</v>
      </c>
      <c r="I62" s="91">
        <f>SUMIFS('ReEDs Generation Data'!N$729:N$1448,'ReEDs Generation Data'!$E$729:$E$1448,Calculations!$A62)</f>
        <v>0.25357164142970734</v>
      </c>
      <c r="J62" s="91">
        <f>SUMIFS('ReEDs Generation Data'!O$729:O$1448,'ReEDs Generation Data'!$E$729:$E$1448,Calculations!$A62)</f>
        <v>0.25340852794645602</v>
      </c>
      <c r="K62" s="91">
        <f>SUMIFS('ReEDs Generation Data'!P$729:P$1448,'ReEDs Generation Data'!$E$729:$E$1448,Calculations!$A62)</f>
        <v>0.2532460033068214</v>
      </c>
      <c r="L62" s="91">
        <f>SUMIFS('ReEDs Generation Data'!Q$729:Q$1448,'ReEDs Generation Data'!$E$729:$E$1448,Calculations!$A62)</f>
        <v>0.25472149496005192</v>
      </c>
      <c r="M62" s="91">
        <f>SUMIFS('ReEDs Generation Data'!R$729:R$1448,'ReEDs Generation Data'!$E$729:$E$1448,Calculations!$A62)</f>
        <v>0.25621528486504941</v>
      </c>
    </row>
    <row r="63" spans="1:33" ht="15.75" customHeight="1">
      <c r="A63" s="111" t="s">
        <v>101</v>
      </c>
      <c r="B63" s="91">
        <f>SUMIFS('ReEDs Generation Data'!G$729:G$1448,'ReEDs Generation Data'!$E$729:$E$1448,Calculations!$A63)</f>
        <v>4.5559428895201766E-2</v>
      </c>
      <c r="C63" s="91">
        <f>SUMIFS('ReEDs Generation Data'!H$729:H$1448,'ReEDs Generation Data'!$E$729:$E$1448,Calculations!$A63)</f>
        <v>4.7856687442054756E-2</v>
      </c>
      <c r="D63" s="91">
        <f>SUMIFS('ReEDs Generation Data'!I$729:I$1448,'ReEDs Generation Data'!$E$729:$E$1448,Calculations!$A63)</f>
        <v>4.9065772835563362E-2</v>
      </c>
      <c r="E63" s="91">
        <f>SUMIFS('ReEDs Generation Data'!J$729:J$1448,'ReEDs Generation Data'!$E$729:$E$1448,Calculations!$A63)</f>
        <v>5.0338473290514843E-2</v>
      </c>
      <c r="F63" s="91">
        <f>SUMIFS('ReEDs Generation Data'!K$729:K$1448,'ReEDs Generation Data'!$E$729:$E$1448,Calculations!$A63)</f>
        <v>5.3594603639533965E-2</v>
      </c>
      <c r="G63" s="91">
        <f>SUMIFS('ReEDs Generation Data'!L$729:L$1448,'ReEDs Generation Data'!$E$729:$E$1448,Calculations!$A63)</f>
        <v>5.7301386866975272E-2</v>
      </c>
      <c r="H63" s="91">
        <f>SUMIFS('ReEDs Generation Data'!M$729:M$1448,'ReEDs Generation Data'!$E$729:$E$1448,Calculations!$A63)</f>
        <v>5.2418529766128097E-2</v>
      </c>
      <c r="I63" s="91">
        <f>SUMIFS('ReEDs Generation Data'!N$729:N$1448,'ReEDs Generation Data'!$E$729:$E$1448,Calculations!$A63)</f>
        <v>4.8306166836079259E-2</v>
      </c>
      <c r="J63" s="91">
        <f>SUMIFS('ReEDs Generation Data'!O$729:O$1448,'ReEDs Generation Data'!$E$729:$E$1448,Calculations!$A63)</f>
        <v>4.8283221028000305E-2</v>
      </c>
      <c r="K63" s="91">
        <f>SUMIFS('ReEDs Generation Data'!P$729:P$1448,'ReEDs Generation Data'!$E$729:$E$1448,Calculations!$A63)</f>
        <v>4.8260298312728427E-2</v>
      </c>
      <c r="L63" s="91">
        <f>SUMIFS('ReEDs Generation Data'!Q$729:Q$1448,'ReEDs Generation Data'!$E$729:$E$1448,Calculations!$A63)</f>
        <v>4.8573428625983607E-2</v>
      </c>
      <c r="M63" s="91">
        <f>SUMIFS('ReEDs Generation Data'!R$729:R$1448,'ReEDs Generation Data'!$E$729:$E$1448,Calculations!$A63)</f>
        <v>4.889040417653373E-2</v>
      </c>
    </row>
    <row r="64" spans="1:33" ht="15.75" customHeight="1">
      <c r="A64" s="111" t="s">
        <v>100</v>
      </c>
      <c r="B64" s="91">
        <f>SUMIFS('ReEDs Generation Data'!G$729:G$1448,'ReEDs Generation Data'!$E$729:$E$1448,Calculations!$A64)</f>
        <v>2.1756987738748464E-2</v>
      </c>
      <c r="C64" s="91">
        <f>SUMIFS('ReEDs Generation Data'!H$729:H$1448,'ReEDs Generation Data'!$E$729:$E$1448,Calculations!$A64)</f>
        <v>2.2782523523117906E-2</v>
      </c>
      <c r="D64" s="91">
        <f>SUMIFS('ReEDs Generation Data'!I$729:I$1448,'ReEDs Generation Data'!$E$729:$E$1448,Calculations!$A64)</f>
        <v>2.2460738844939852E-2</v>
      </c>
      <c r="E64" s="91">
        <f>SUMIFS('ReEDs Generation Data'!J$729:J$1448,'ReEDs Generation Data'!$E$729:$E$1448,Calculations!$A64)</f>
        <v>2.2145267976546257E-2</v>
      </c>
      <c r="F64" s="91">
        <f>SUMIFS('ReEDs Generation Data'!K$729:K$1448,'ReEDs Generation Data'!$E$729:$E$1448,Calculations!$A64)</f>
        <v>2.0550493266911458E-2</v>
      </c>
      <c r="G64" s="91">
        <f>SUMIFS('ReEDs Generation Data'!L$729:L$1448,'ReEDs Generation Data'!$E$729:$E$1448,Calculations!$A64)</f>
        <v>1.9139450239740292E-2</v>
      </c>
      <c r="H64" s="91">
        <f>SUMIFS('ReEDs Generation Data'!M$729:M$1448,'ReEDs Generation Data'!$E$729:$E$1448,Calculations!$A64)</f>
        <v>1.8574208980913196E-2</v>
      </c>
      <c r="I64" s="91">
        <f>SUMIFS('ReEDs Generation Data'!N$729:N$1448,'ReEDs Generation Data'!$E$729:$E$1448,Calculations!$A64)</f>
        <v>1.8035456849444034E-2</v>
      </c>
      <c r="J64" s="91">
        <f>SUMIFS('ReEDs Generation Data'!O$729:O$1448,'ReEDs Generation Data'!$E$729:$E$1448,Calculations!$A64)</f>
        <v>1.796384516859667E-2</v>
      </c>
      <c r="K64" s="91">
        <f>SUMIFS('ReEDs Generation Data'!P$729:P$1448,'ReEDs Generation Data'!$E$729:$E$1448,Calculations!$A64)</f>
        <v>1.7892951142438662E-2</v>
      </c>
      <c r="L64" s="91">
        <f>SUMIFS('ReEDs Generation Data'!Q$729:Q$1448,'ReEDs Generation Data'!$E$729:$E$1448,Calculations!$A64)</f>
        <v>1.7862608038468147E-2</v>
      </c>
      <c r="M64" s="91">
        <f>SUMIFS('ReEDs Generation Data'!R$729:R$1448,'ReEDs Generation Data'!$E$729:$E$1448,Calculations!$A64)</f>
        <v>1.7832343704411609E-2</v>
      </c>
    </row>
    <row r="65" spans="1:37" ht="15.75" customHeight="1">
      <c r="A65" s="111" t="s">
        <v>102</v>
      </c>
      <c r="B65" s="91">
        <f>SUMIFS('ReEDs Generation Data'!G$729:G$1448,'ReEDs Generation Data'!$E$729:$E$1448,Calculations!$A65)</f>
        <v>1.4473697480896386E-3</v>
      </c>
      <c r="C65" s="91">
        <f>SUMIFS('ReEDs Generation Data'!H$729:H$1448,'ReEDs Generation Data'!$E$729:$E$1448,Calculations!$A65)</f>
        <v>1.9553674323032452E-3</v>
      </c>
      <c r="D65" s="91">
        <f>SUMIFS('ReEDs Generation Data'!I$729:I$1448,'ReEDs Generation Data'!$E$729:$E$1448,Calculations!$A65)</f>
        <v>3.1409225336511675E-3</v>
      </c>
      <c r="E65" s="91">
        <f>SUMIFS('ReEDs Generation Data'!J$729:J$1448,'ReEDs Generation Data'!$E$729:$E$1448,Calculations!$A65)</f>
        <v>4.3883939278467126E-3</v>
      </c>
      <c r="F65" s="91">
        <f>SUMIFS('ReEDs Generation Data'!K$729:K$1448,'ReEDs Generation Data'!$E$729:$E$1448,Calculations!$A65)</f>
        <v>1.1606035878598982E-2</v>
      </c>
      <c r="G65" s="91">
        <f>SUMIFS('ReEDs Generation Data'!L$729:L$1448,'ReEDs Generation Data'!$E$729:$E$1448,Calculations!$A65)</f>
        <v>1.8675974827751032E-2</v>
      </c>
      <c r="H65" s="91">
        <f>SUMIFS('ReEDs Generation Data'!M$729:M$1448,'ReEDs Generation Data'!$E$729:$E$1448,Calculations!$A65)</f>
        <v>2.0788765322600086E-2</v>
      </c>
      <c r="I65" s="91">
        <f>SUMIFS('ReEDs Generation Data'!N$729:N$1448,'ReEDs Generation Data'!$E$729:$E$1448,Calculations!$A65)</f>
        <v>2.2755878974796445E-2</v>
      </c>
      <c r="J65" s="91">
        <f>SUMIFS('ReEDs Generation Data'!O$729:O$1448,'ReEDs Generation Data'!$E$729:$E$1448,Calculations!$A65)</f>
        <v>2.7399645141735977E-2</v>
      </c>
      <c r="K65" s="91">
        <f>SUMIFS('ReEDs Generation Data'!P$729:P$1448,'ReEDs Generation Data'!$E$729:$E$1448,Calculations!$A65)</f>
        <v>3.2035526593528381E-2</v>
      </c>
      <c r="L65" s="91">
        <f>SUMIFS('ReEDs Generation Data'!Q$729:Q$1448,'ReEDs Generation Data'!$E$729:$E$1448,Calculations!$A65)</f>
        <v>3.3809552001695886E-2</v>
      </c>
      <c r="M65" s="91">
        <f>SUMIFS('ReEDs Generation Data'!R$729:R$1448,'ReEDs Generation Data'!$E$729:$E$1448,Calculations!$A65)</f>
        <v>3.5600686547426028E-2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1.2770968327016434E-3</v>
      </c>
      <c r="C70" s="91">
        <f>SUMIFS('ReEDs Generation Data'!H$729:H$1448,'ReEDs Generation Data'!$E$729:$E$1448,Calculations!$A70)</f>
        <v>1.1244243091810668E-3</v>
      </c>
      <c r="D70" s="91">
        <f>SUMIFS('ReEDs Generation Data'!I$729:I$1448,'ReEDs Generation Data'!$E$729:$E$1448,Calculations!$A70)</f>
        <v>1.1410561381882704E-3</v>
      </c>
      <c r="E70" s="91">
        <f>SUMIFS('ReEDs Generation Data'!J$729:J$1448,'ReEDs Generation Data'!$E$729:$E$1448,Calculations!$A70)</f>
        <v>1.1587022254248341E-3</v>
      </c>
      <c r="F70" s="91">
        <f>SUMIFS('ReEDs Generation Data'!K$729:K$1448,'ReEDs Generation Data'!$E$729:$E$1448,Calculations!$A70)</f>
        <v>8.9578298528125776E-4</v>
      </c>
      <c r="G70" s="91">
        <f>SUMIFS('ReEDs Generation Data'!L$729:L$1448,'ReEDs Generation Data'!$E$729:$E$1448,Calculations!$A70)</f>
        <v>6.0406267379873538E-4</v>
      </c>
      <c r="H70" s="91">
        <f>SUMIFS('ReEDs Generation Data'!M$729:M$1448,'ReEDs Generation Data'!$E$729:$E$1448,Calculations!$A70)</f>
        <v>5.5563421835635475E-4</v>
      </c>
      <c r="I70" s="91">
        <f>SUMIFS('ReEDs Generation Data'!N$729:N$1448,'ReEDs Generation Data'!$E$729:$E$1448,Calculations!$A70)</f>
        <v>5.1469612836827633E-4</v>
      </c>
      <c r="J70" s="91">
        <f>SUMIFS('ReEDs Generation Data'!O$729:O$1448,'ReEDs Generation Data'!$E$729:$E$1448,Calculations!$A70)</f>
        <v>5.1421542662249281E-4</v>
      </c>
      <c r="K70" s="91">
        <f>SUMIFS('ReEDs Generation Data'!P$729:P$1448,'ReEDs Generation Data'!$E$729:$E$1448,Calculations!$A70)</f>
        <v>5.137375599520319E-4</v>
      </c>
      <c r="L70" s="91">
        <f>SUMIFS('ReEDs Generation Data'!Q$729:Q$1448,'ReEDs Generation Data'!$E$729:$E$1448,Calculations!$A70)</f>
        <v>5.1647540303516044E-4</v>
      </c>
      <c r="M70" s="91">
        <f>SUMIFS('ReEDs Generation Data'!R$729:R$1448,'ReEDs Generation Data'!$E$729:$E$1448,Calculations!$A70)</f>
        <v>5.1924808269886288E-4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6.9453464337955679E-4</v>
      </c>
      <c r="C73" s="91">
        <f>SUMIFS('ReEDs Generation Data'!H$729:H$1448,'ReEDs Generation Data'!$E$729:$E$1448,Calculations!$A73)</f>
        <v>7.268961235109006E-4</v>
      </c>
      <c r="D73" s="91">
        <f>SUMIFS('ReEDs Generation Data'!I$729:I$1448,'ReEDs Generation Data'!$E$729:$E$1448,Calculations!$A73)</f>
        <v>7.4378161149538894E-4</v>
      </c>
      <c r="E73" s="91">
        <f>SUMIFS('ReEDs Generation Data'!J$729:J$1448,'ReEDs Generation Data'!$E$729:$E$1448,Calculations!$A73)</f>
        <v>7.6159015550226789E-4</v>
      </c>
      <c r="F73" s="91">
        <f>SUMIFS('ReEDs Generation Data'!K$729:K$1448,'ReEDs Generation Data'!$E$729:$E$1448,Calculations!$A73)</f>
        <v>8.0478718141897192E-4</v>
      </c>
      <c r="G73" s="91">
        <f>SUMIFS('ReEDs Generation Data'!L$729:L$1448,'ReEDs Generation Data'!$E$729:$E$1448,Calculations!$A73)</f>
        <v>8.5469842651553815E-4</v>
      </c>
      <c r="H73" s="91">
        <f>SUMIFS('ReEDs Generation Data'!M$729:M$1448,'ReEDs Generation Data'!$E$729:$E$1448,Calculations!$A73)</f>
        <v>7.8409786099341554E-4</v>
      </c>
      <c r="I73" s="91">
        <f>SUMIFS('ReEDs Generation Data'!N$729:N$1448,'ReEDs Generation Data'!$E$729:$E$1448,Calculations!$A73)</f>
        <v>7.2452600834672595E-4</v>
      </c>
      <c r="J73" s="91">
        <f>SUMIFS('ReEDs Generation Data'!O$729:O$1448,'ReEDs Generation Data'!$E$729:$E$1448,Calculations!$A73)</f>
        <v>7.2399931340307955E-4</v>
      </c>
      <c r="K73" s="91">
        <f>SUMIFS('ReEDs Generation Data'!P$729:P$1448,'ReEDs Generation Data'!$E$729:$E$1448,Calculations!$A73)</f>
        <v>7.2347496551774615E-4</v>
      </c>
      <c r="L73" s="91">
        <f>SUMIFS('ReEDs Generation Data'!Q$729:Q$1448,'ReEDs Generation Data'!$E$729:$E$1448,Calculations!$A73)</f>
        <v>7.2759278454966145E-4</v>
      </c>
      <c r="M73" s="91">
        <f>SUMIFS('ReEDs Generation Data'!R$729:R$1448,'ReEDs Generation Data'!$E$729:$E$1448,Calculations!$A73)</f>
        <v>7.3176193690555839E-4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Oklahoma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29385446</v>
      </c>
      <c r="C5" s="172">
        <f>SUMIFS(Cambium!C:C,Cambium!B:B,About!B2)</f>
        <v>29385446</v>
      </c>
      <c r="D5" s="174">
        <f>C5</f>
        <v>29385446</v>
      </c>
      <c r="E5" s="174">
        <f t="shared" ref="E5:AF5" si="0">D5</f>
        <v>29385446</v>
      </c>
      <c r="F5" s="174">
        <f t="shared" si="0"/>
        <v>29385446</v>
      </c>
      <c r="G5" s="174">
        <f t="shared" si="0"/>
        <v>29385446</v>
      </c>
      <c r="H5" s="174">
        <f t="shared" si="0"/>
        <v>29385446</v>
      </c>
      <c r="I5" s="174">
        <f t="shared" si="0"/>
        <v>29385446</v>
      </c>
      <c r="J5" s="174">
        <f t="shared" si="0"/>
        <v>29385446</v>
      </c>
      <c r="K5" s="174">
        <f t="shared" si="0"/>
        <v>29385446</v>
      </c>
      <c r="L5" s="174">
        <f t="shared" si="0"/>
        <v>29385446</v>
      </c>
      <c r="M5" s="174">
        <f t="shared" si="0"/>
        <v>29385446</v>
      </c>
      <c r="N5" s="174">
        <f t="shared" si="0"/>
        <v>29385446</v>
      </c>
      <c r="O5" s="174">
        <f t="shared" si="0"/>
        <v>29385446</v>
      </c>
      <c r="P5" s="174">
        <f t="shared" si="0"/>
        <v>29385446</v>
      </c>
      <c r="Q5" s="174">
        <f t="shared" si="0"/>
        <v>29385446</v>
      </c>
      <c r="R5" s="174">
        <f t="shared" si="0"/>
        <v>29385446</v>
      </c>
      <c r="S5" s="174">
        <f t="shared" si="0"/>
        <v>29385446</v>
      </c>
      <c r="T5" s="174">
        <f t="shared" si="0"/>
        <v>29385446</v>
      </c>
      <c r="U5" s="174">
        <f t="shared" si="0"/>
        <v>29385446</v>
      </c>
      <c r="V5" s="174">
        <f t="shared" si="0"/>
        <v>29385446</v>
      </c>
      <c r="W5" s="174">
        <f t="shared" si="0"/>
        <v>29385446</v>
      </c>
      <c r="X5" s="174">
        <f t="shared" si="0"/>
        <v>29385446</v>
      </c>
      <c r="Y5" s="174">
        <f t="shared" si="0"/>
        <v>29385446</v>
      </c>
      <c r="Z5" s="174">
        <f t="shared" si="0"/>
        <v>29385446</v>
      </c>
      <c r="AA5" s="174">
        <f t="shared" si="0"/>
        <v>29385446</v>
      </c>
      <c r="AB5" s="174">
        <f t="shared" si="0"/>
        <v>29385446</v>
      </c>
      <c r="AC5" s="174">
        <f t="shared" si="0"/>
        <v>29385446</v>
      </c>
      <c r="AD5" s="174">
        <f t="shared" si="0"/>
        <v>29385446</v>
      </c>
      <c r="AE5" s="174">
        <f t="shared" si="0"/>
        <v>29385446</v>
      </c>
      <c r="AF5" s="174">
        <f t="shared" si="0"/>
        <v>29385446</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10055996.073750056</v>
      </c>
      <c r="C10">
        <f>D10</f>
        <v>10055996.073750056</v>
      </c>
      <c r="D10" s="170">
        <f>SUM(D$5*SUMIFS(C$39:C$48,$B$39:$B$48,$A10),D$6*IF($B$2=TRUE,SUMIFS($B$147:$B$162,$A$147:$A$162,$A10),SUMIFS(E$125:E$140,$A$125:$A$140,$A10)))</f>
        <v>10055996.073750056</v>
      </c>
      <c r="E10">
        <f t="shared" ref="E10:N10" si="1">SUM(E$5*SUMIFS(D$39:D$48,$B$39:$B$48,$A10),E$6*IF($B$2=TRUE,SUMIFS($B$147:$B$162,$A$147:$A$162,$A10),SUMIFS(F$125:F$140,$A$125:$A$140,$A10)))</f>
        <v>7078009.8381833863</v>
      </c>
      <c r="F10">
        <f t="shared" si="1"/>
        <v>6038026.9564957358</v>
      </c>
      <c r="G10">
        <f t="shared" si="1"/>
        <v>5325363.4546051137</v>
      </c>
      <c r="H10">
        <f t="shared" si="1"/>
        <v>3922485.9682380194</v>
      </c>
      <c r="I10">
        <f t="shared" si="1"/>
        <v>2807353.5540349591</v>
      </c>
      <c r="J10">
        <f t="shared" si="1"/>
        <v>2284090.3004002608</v>
      </c>
      <c r="K10">
        <f t="shared" si="1"/>
        <v>1958576.3415465273</v>
      </c>
      <c r="L10">
        <f t="shared" si="1"/>
        <v>1756998.0522469524</v>
      </c>
      <c r="M10">
        <f t="shared" si="1"/>
        <v>1756998.0522469524</v>
      </c>
      <c r="N10">
        <f t="shared" si="1"/>
        <v>1756998.0522469524</v>
      </c>
      <c r="O10">
        <f t="shared" ref="O10:AE10" si="2">SUM(O$5*SUMIFS(N$39:N$48,$B$39:$B$48,$A10),O$6*IF($B$2=TRUE,SUMIFS($B$147:$B$162,$A$147:$A$162,$A10),SUMIFS(P$125:P$140,$A$125:$A$140,$A10)))</f>
        <v>1756998.0522469524</v>
      </c>
      <c r="P10">
        <f t="shared" si="2"/>
        <v>1756998.0522469524</v>
      </c>
      <c r="Q10">
        <f t="shared" si="2"/>
        <v>1756998.0522469524</v>
      </c>
      <c r="R10">
        <f t="shared" si="2"/>
        <v>1756998.0522469524</v>
      </c>
      <c r="S10">
        <f t="shared" si="2"/>
        <v>1756998.0522469524</v>
      </c>
      <c r="T10">
        <f t="shared" si="2"/>
        <v>1756998.0522469524</v>
      </c>
      <c r="U10">
        <f t="shared" si="2"/>
        <v>1756998.0522469524</v>
      </c>
      <c r="V10">
        <f t="shared" si="2"/>
        <v>1756998.0522469524</v>
      </c>
      <c r="W10">
        <f t="shared" si="2"/>
        <v>1756998.0522469524</v>
      </c>
      <c r="X10">
        <f t="shared" si="2"/>
        <v>1756998.0522469524</v>
      </c>
      <c r="Y10">
        <f t="shared" si="2"/>
        <v>1756998.0522469524</v>
      </c>
      <c r="Z10">
        <f t="shared" si="2"/>
        <v>1756998.0522469524</v>
      </c>
      <c r="AA10">
        <f t="shared" si="2"/>
        <v>1756998.0522469524</v>
      </c>
      <c r="AB10">
        <f t="shared" si="2"/>
        <v>1756998.0522469524</v>
      </c>
      <c r="AC10">
        <f t="shared" si="2"/>
        <v>1756998.0522469524</v>
      </c>
      <c r="AD10">
        <f t="shared" si="2"/>
        <v>1756998.0522469524</v>
      </c>
      <c r="AE10">
        <f t="shared" si="2"/>
        <v>1756998.0522469524</v>
      </c>
      <c r="AF10">
        <f>SUM(AF$5*SUMIFS(AE$39:AE$48,$B$39:$B$48,$A10),AF$6*IF($B$2=TRUE,SUMIFS($B$147:$B$162,$A$147:$A$162,$A10),SUMIFS(AG$125:AG$140,$A$125:$A$140,$A10)))</f>
        <v>1756998.0522469524</v>
      </c>
    </row>
    <row r="11" spans="1:32">
      <c r="A11" s="100" t="s">
        <v>347</v>
      </c>
      <c r="B11">
        <f t="shared" ref="B11:B33" si="3">D11</f>
        <v>7664281.8024666226</v>
      </c>
      <c r="C11">
        <f t="shared" ref="C11:C33" si="4">D11</f>
        <v>7664281.8024666226</v>
      </c>
      <c r="D11" s="170">
        <f t="shared" ref="D11:D33" si="5">SUM(D$5*SUMIFS(C$39:C$48,$B$39:$B$48,$A11),D$6*IF($B$2=TRUE,SUMIFS($B$147:$B$162,$A$147:$A$162,$A11),SUMIFS(E$125:E$140,$A$125:$A$140,$A11)))</f>
        <v>7664281.8024666226</v>
      </c>
      <c r="E11">
        <f t="shared" ref="E11:N11" si="6">SUM(E$5*SUMIFS(D$39:D$48,$B$39:$B$48,$A11),E$6*IF($B$2=TRUE,SUMIFS($B$147:$B$162,$A$147:$A$162,$A11),SUMIFS(F$125:F$140,$A$125:$A$140,$A11)))</f>
        <v>8655593.8884096183</v>
      </c>
      <c r="F11">
        <f t="shared" si="6"/>
        <v>8824615.2045867946</v>
      </c>
      <c r="G11">
        <f t="shared" si="6"/>
        <v>7665068.8166344846</v>
      </c>
      <c r="H11">
        <f t="shared" si="6"/>
        <v>6832935.8472348666</v>
      </c>
      <c r="I11">
        <f t="shared" si="6"/>
        <v>4736731.0152954645</v>
      </c>
      <c r="J11">
        <f t="shared" si="6"/>
        <v>2517926.8249454284</v>
      </c>
      <c r="K11">
        <f t="shared" si="6"/>
        <v>1593879.9908688813</v>
      </c>
      <c r="L11">
        <f t="shared" si="6"/>
        <v>1150537.9823629365</v>
      </c>
      <c r="M11">
        <f t="shared" si="6"/>
        <v>1150537.9823629365</v>
      </c>
      <c r="N11">
        <f t="shared" si="6"/>
        <v>1150537.9823629365</v>
      </c>
      <c r="O11">
        <f t="shared" ref="O11:AF11" si="7">SUM(O$5*SUMIFS(N$39:N$48,$B$39:$B$48,$A11),O$6*IF($B$2=TRUE,SUMIFS($B$147:$B$162,$A$147:$A$162,$A11),SUMIFS(P$125:P$140,$A$125:$A$140,$A11)))</f>
        <v>1150537.9823629365</v>
      </c>
      <c r="P11">
        <f t="shared" si="7"/>
        <v>1150537.9823629365</v>
      </c>
      <c r="Q11">
        <f t="shared" si="7"/>
        <v>1150537.9823629365</v>
      </c>
      <c r="R11">
        <f t="shared" si="7"/>
        <v>1150537.9823629365</v>
      </c>
      <c r="S11">
        <f t="shared" si="7"/>
        <v>1150537.9823629365</v>
      </c>
      <c r="T11">
        <f t="shared" si="7"/>
        <v>1150537.9823629365</v>
      </c>
      <c r="U11">
        <f t="shared" si="7"/>
        <v>1150537.9823629365</v>
      </c>
      <c r="V11">
        <f t="shared" si="7"/>
        <v>1150537.9823629365</v>
      </c>
      <c r="W11">
        <f t="shared" si="7"/>
        <v>1150537.9823629365</v>
      </c>
      <c r="X11">
        <f t="shared" si="7"/>
        <v>1150537.9823629365</v>
      </c>
      <c r="Y11">
        <f t="shared" si="7"/>
        <v>1150537.9823629365</v>
      </c>
      <c r="Z11">
        <f t="shared" si="7"/>
        <v>1150537.9823629365</v>
      </c>
      <c r="AA11">
        <f t="shared" si="7"/>
        <v>1150537.9823629365</v>
      </c>
      <c r="AB11">
        <f t="shared" si="7"/>
        <v>1150537.9823629365</v>
      </c>
      <c r="AC11">
        <f t="shared" si="7"/>
        <v>1150537.9823629365</v>
      </c>
      <c r="AD11">
        <f t="shared" si="7"/>
        <v>1150537.9823629365</v>
      </c>
      <c r="AE11">
        <f t="shared" si="7"/>
        <v>1150537.9823629365</v>
      </c>
      <c r="AF11">
        <f t="shared" si="7"/>
        <v>1150537.9823629365</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4852288.2963212002</v>
      </c>
      <c r="C13">
        <f t="shared" si="4"/>
        <v>4852288.2963212002</v>
      </c>
      <c r="D13" s="170">
        <f t="shared" si="5"/>
        <v>4852288.2963212002</v>
      </c>
      <c r="E13">
        <f t="shared" ref="E13:N13" si="10">SUM(E$5*SUMIFS(D$39:D$48,$B$39:$B$48,$A13),E$6*IF($B$2=TRUE,SUMIFS($B$147:$B$162,$A$147:$A$162,$A13),SUMIFS(F$125:F$140,$A$125:$A$140,$A13)))</f>
        <v>5856712.4495322593</v>
      </c>
      <c r="F13">
        <f t="shared" si="10"/>
        <v>5970641.9854701376</v>
      </c>
      <c r="G13">
        <f t="shared" si="10"/>
        <v>5946319.836767843</v>
      </c>
      <c r="H13">
        <f t="shared" si="10"/>
        <v>6184712.2923879763</v>
      </c>
      <c r="I13">
        <f t="shared" si="10"/>
        <v>6052958.0715491595</v>
      </c>
      <c r="J13">
        <f t="shared" si="10"/>
        <v>6456310.8165430874</v>
      </c>
      <c r="K13">
        <f t="shared" si="10"/>
        <v>6211678.8484709831</v>
      </c>
      <c r="L13">
        <f t="shared" si="10"/>
        <v>6146568.7178119784</v>
      </c>
      <c r="M13">
        <f t="shared" si="10"/>
        <v>6146568.7178119784</v>
      </c>
      <c r="N13">
        <f t="shared" si="10"/>
        <v>6146568.7178119784</v>
      </c>
      <c r="O13">
        <f t="shared" ref="O13:AF13" si="11">SUM(O$5*SUMIFS(N$39:N$48,$B$39:$B$48,$A13),O$6*IF($B$2=TRUE,SUMIFS($B$147:$B$162,$A$147:$A$162,$A13),SUMIFS(P$125:P$140,$A$125:$A$140,$A13)))</f>
        <v>6146568.7178119784</v>
      </c>
      <c r="P13">
        <f t="shared" si="11"/>
        <v>6146568.7178119784</v>
      </c>
      <c r="Q13">
        <f t="shared" si="11"/>
        <v>6146568.7178119784</v>
      </c>
      <c r="R13">
        <f t="shared" si="11"/>
        <v>6146568.7178119784</v>
      </c>
      <c r="S13">
        <f t="shared" si="11"/>
        <v>6146568.7178119784</v>
      </c>
      <c r="T13">
        <f t="shared" si="11"/>
        <v>6146568.7178119784</v>
      </c>
      <c r="U13">
        <f t="shared" si="11"/>
        <v>6146568.7178119784</v>
      </c>
      <c r="V13">
        <f t="shared" si="11"/>
        <v>6146568.7178119784</v>
      </c>
      <c r="W13">
        <f t="shared" si="11"/>
        <v>6146568.7178119784</v>
      </c>
      <c r="X13">
        <f t="shared" si="11"/>
        <v>6146568.7178119784</v>
      </c>
      <c r="Y13">
        <f t="shared" si="11"/>
        <v>6146568.7178119784</v>
      </c>
      <c r="Z13">
        <f t="shared" si="11"/>
        <v>6146568.7178119784</v>
      </c>
      <c r="AA13">
        <f t="shared" si="11"/>
        <v>6146568.7178119784</v>
      </c>
      <c r="AB13">
        <f t="shared" si="11"/>
        <v>6146568.7178119784</v>
      </c>
      <c r="AC13">
        <f t="shared" si="11"/>
        <v>6146568.7178119784</v>
      </c>
      <c r="AD13">
        <f t="shared" si="11"/>
        <v>6146568.7178119784</v>
      </c>
      <c r="AE13">
        <f t="shared" si="11"/>
        <v>6146568.7178119784</v>
      </c>
      <c r="AF13">
        <f t="shared" si="11"/>
        <v>6146568.7178119784</v>
      </c>
    </row>
    <row r="14" spans="1:32">
      <c r="A14" s="100" t="s">
        <v>101</v>
      </c>
      <c r="B14">
        <f t="shared" si="3"/>
        <v>717096.20007355406</v>
      </c>
      <c r="C14">
        <f t="shared" si="4"/>
        <v>717096.20007355406</v>
      </c>
      <c r="D14" s="170">
        <f t="shared" si="5"/>
        <v>717096.20007355406</v>
      </c>
      <c r="E14">
        <f t="shared" ref="E14:N14" si="12">SUM(E$5*SUMIFS(D$39:D$48,$B$39:$B$48,$A14),E$6*IF($B$2=TRUE,SUMIFS($B$147:$B$162,$A$147:$A$162,$A14),SUMIFS(F$125:F$140,$A$125:$A$140,$A14)))</f>
        <v>924100.22134839662</v>
      </c>
      <c r="F14">
        <f t="shared" si="12"/>
        <v>945159.05832362187</v>
      </c>
      <c r="G14">
        <f t="shared" si="12"/>
        <v>946236.82538473792</v>
      </c>
      <c r="H14">
        <f t="shared" si="12"/>
        <v>1001540.3308832849</v>
      </c>
      <c r="I14">
        <f t="shared" si="12"/>
        <v>983135.18052839581</v>
      </c>
      <c r="J14">
        <f t="shared" si="12"/>
        <v>1130013.6724500596</v>
      </c>
      <c r="K14">
        <f t="shared" si="12"/>
        <v>1123428.2082580042</v>
      </c>
      <c r="L14">
        <f t="shared" si="12"/>
        <v>1125374.1912367821</v>
      </c>
      <c r="M14">
        <f t="shared" si="12"/>
        <v>1125374.1912367821</v>
      </c>
      <c r="N14">
        <f t="shared" si="12"/>
        <v>1125374.1912367821</v>
      </c>
      <c r="O14">
        <f t="shared" ref="O14:AF14" si="13">SUM(O$5*SUMIFS(N$39:N$48,$B$39:$B$48,$A14),O$6*IF($B$2=TRUE,SUMIFS($B$147:$B$162,$A$147:$A$162,$A14),SUMIFS(P$125:P$140,$A$125:$A$140,$A14)))</f>
        <v>1125374.1912367821</v>
      </c>
      <c r="P14">
        <f t="shared" si="13"/>
        <v>1125374.1912367821</v>
      </c>
      <c r="Q14">
        <f t="shared" si="13"/>
        <v>1125374.1912367821</v>
      </c>
      <c r="R14">
        <f t="shared" si="13"/>
        <v>1125374.1912367821</v>
      </c>
      <c r="S14">
        <f t="shared" si="13"/>
        <v>1125374.1912367821</v>
      </c>
      <c r="T14">
        <f t="shared" si="13"/>
        <v>1125374.1912367821</v>
      </c>
      <c r="U14">
        <f t="shared" si="13"/>
        <v>1125374.1912367821</v>
      </c>
      <c r="V14">
        <f t="shared" si="13"/>
        <v>1125374.1912367821</v>
      </c>
      <c r="W14">
        <f t="shared" si="13"/>
        <v>1125374.1912367821</v>
      </c>
      <c r="X14">
        <f t="shared" si="13"/>
        <v>1125374.1912367821</v>
      </c>
      <c r="Y14">
        <f t="shared" si="13"/>
        <v>1125374.1912367821</v>
      </c>
      <c r="Z14">
        <f t="shared" si="13"/>
        <v>1125374.1912367821</v>
      </c>
      <c r="AA14">
        <f t="shared" si="13"/>
        <v>1125374.1912367821</v>
      </c>
      <c r="AB14">
        <f t="shared" si="13"/>
        <v>1125374.1912367821</v>
      </c>
      <c r="AC14">
        <f t="shared" si="13"/>
        <v>1125374.1912367821</v>
      </c>
      <c r="AD14">
        <f t="shared" si="13"/>
        <v>1125374.1912367821</v>
      </c>
      <c r="AE14">
        <f t="shared" si="13"/>
        <v>1125374.1912367821</v>
      </c>
      <c r="AF14">
        <f t="shared" si="13"/>
        <v>1125374.1912367821</v>
      </c>
    </row>
    <row r="15" spans="1:32">
      <c r="A15" s="100" t="s">
        <v>100</v>
      </c>
      <c r="B15">
        <f t="shared" si="3"/>
        <v>4738700.3717808872</v>
      </c>
      <c r="C15">
        <f t="shared" si="4"/>
        <v>4738700.3717808872</v>
      </c>
      <c r="D15" s="170">
        <f t="shared" si="5"/>
        <v>4738700.3717808872</v>
      </c>
      <c r="E15">
        <f t="shared" ref="E15:N15" si="14">SUM(E$5*SUMIFS(D$39:D$48,$B$39:$B$48,$A15),E$6*IF($B$2=TRUE,SUMIFS($B$147:$B$162,$A$147:$A$162,$A15),SUMIFS(F$125:F$140,$A$125:$A$140,$A15)))</f>
        <v>5007126.4594663046</v>
      </c>
      <c r="F15">
        <f t="shared" si="14"/>
        <v>5046122.3503099391</v>
      </c>
      <c r="G15">
        <f t="shared" si="14"/>
        <v>5481969.2374357162</v>
      </c>
      <c r="H15">
        <f t="shared" si="14"/>
        <v>6420455.240246526</v>
      </c>
      <c r="I15">
        <f t="shared" si="14"/>
        <v>7603617.3308621487</v>
      </c>
      <c r="J15">
        <f t="shared" si="14"/>
        <v>7692393.2086613318</v>
      </c>
      <c r="K15">
        <f t="shared" si="14"/>
        <v>7939853.2701566005</v>
      </c>
      <c r="L15">
        <f t="shared" si="14"/>
        <v>8115002.494457487</v>
      </c>
      <c r="M15">
        <f t="shared" si="14"/>
        <v>8115002.494457487</v>
      </c>
      <c r="N15">
        <f t="shared" si="14"/>
        <v>8115002.494457487</v>
      </c>
      <c r="O15">
        <f t="shared" ref="O15:AF15" si="15">SUM(O$5*SUMIFS(N$39:N$48,$B$39:$B$48,$A15),O$6*IF($B$2=TRUE,SUMIFS($B$147:$B$162,$A$147:$A$162,$A15),SUMIFS(P$125:P$140,$A$125:$A$140,$A15)))</f>
        <v>8115002.494457487</v>
      </c>
      <c r="P15">
        <f t="shared" si="15"/>
        <v>8115002.494457487</v>
      </c>
      <c r="Q15">
        <f t="shared" si="15"/>
        <v>8115002.494457487</v>
      </c>
      <c r="R15">
        <f t="shared" si="15"/>
        <v>8115002.494457487</v>
      </c>
      <c r="S15">
        <f t="shared" si="15"/>
        <v>8115002.494457487</v>
      </c>
      <c r="T15">
        <f t="shared" si="15"/>
        <v>8115002.494457487</v>
      </c>
      <c r="U15">
        <f t="shared" si="15"/>
        <v>8115002.494457487</v>
      </c>
      <c r="V15">
        <f t="shared" si="15"/>
        <v>8115002.494457487</v>
      </c>
      <c r="W15">
        <f t="shared" si="15"/>
        <v>8115002.494457487</v>
      </c>
      <c r="X15">
        <f t="shared" si="15"/>
        <v>8115002.494457487</v>
      </c>
      <c r="Y15">
        <f t="shared" si="15"/>
        <v>8115002.494457487</v>
      </c>
      <c r="Z15">
        <f t="shared" si="15"/>
        <v>8115002.494457487</v>
      </c>
      <c r="AA15">
        <f t="shared" si="15"/>
        <v>8115002.494457487</v>
      </c>
      <c r="AB15">
        <f t="shared" si="15"/>
        <v>8115002.494457487</v>
      </c>
      <c r="AC15">
        <f t="shared" si="15"/>
        <v>8115002.494457487</v>
      </c>
      <c r="AD15">
        <f t="shared" si="15"/>
        <v>8115002.494457487</v>
      </c>
      <c r="AE15">
        <f t="shared" si="15"/>
        <v>8115002.494457487</v>
      </c>
      <c r="AF15">
        <f t="shared" si="15"/>
        <v>8115002.494457487</v>
      </c>
    </row>
    <row r="16" spans="1:32">
      <c r="A16" s="100" t="s">
        <v>102</v>
      </c>
      <c r="B16">
        <f t="shared" si="3"/>
        <v>1071921.865983374</v>
      </c>
      <c r="C16">
        <f t="shared" si="4"/>
        <v>1071921.865983374</v>
      </c>
      <c r="D16" s="170">
        <f t="shared" si="5"/>
        <v>1071921.865983374</v>
      </c>
      <c r="E16">
        <f t="shared" ref="E16:N16" si="16">SUM(E$5*SUMIFS(D$39:D$48,$B$39:$B$48,$A16),E$6*IF($B$2=TRUE,SUMIFS($B$147:$B$162,$A$147:$A$162,$A16),SUMIFS(F$125:F$140,$A$125:$A$140,$A16)))</f>
        <v>1533762.2675844741</v>
      </c>
      <c r="F16">
        <f t="shared" si="16"/>
        <v>2283879.8027409208</v>
      </c>
      <c r="G16">
        <f t="shared" si="16"/>
        <v>3821034.5622877739</v>
      </c>
      <c r="H16">
        <f t="shared" si="16"/>
        <v>4840237.6282566711</v>
      </c>
      <c r="I16">
        <f t="shared" si="16"/>
        <v>7030578.4062838182</v>
      </c>
      <c r="J16">
        <f t="shared" si="16"/>
        <v>9158958.525551524</v>
      </c>
      <c r="K16">
        <f t="shared" si="16"/>
        <v>10407867.36880555</v>
      </c>
      <c r="L16">
        <f t="shared" si="16"/>
        <v>10945152.138905236</v>
      </c>
      <c r="M16">
        <f t="shared" si="16"/>
        <v>10945152.138905236</v>
      </c>
      <c r="N16">
        <f t="shared" si="16"/>
        <v>10945152.138905236</v>
      </c>
      <c r="O16">
        <f t="shared" ref="O16:AF16" si="17">SUM(O$5*SUMIFS(N$39:N$48,$B$39:$B$48,$A16),O$6*IF($B$2=TRUE,SUMIFS($B$147:$B$162,$A$147:$A$162,$A16),SUMIFS(P$125:P$140,$A$125:$A$140,$A16)))</f>
        <v>10945152.138905236</v>
      </c>
      <c r="P16">
        <f t="shared" si="17"/>
        <v>10945152.138905236</v>
      </c>
      <c r="Q16">
        <f t="shared" si="17"/>
        <v>10945152.138905236</v>
      </c>
      <c r="R16">
        <f t="shared" si="17"/>
        <v>10945152.138905236</v>
      </c>
      <c r="S16">
        <f t="shared" si="17"/>
        <v>10945152.138905236</v>
      </c>
      <c r="T16">
        <f t="shared" si="17"/>
        <v>10945152.138905236</v>
      </c>
      <c r="U16">
        <f t="shared" si="17"/>
        <v>10945152.138905236</v>
      </c>
      <c r="V16">
        <f t="shared" si="17"/>
        <v>10945152.138905236</v>
      </c>
      <c r="W16">
        <f t="shared" si="17"/>
        <v>10945152.138905236</v>
      </c>
      <c r="X16">
        <f t="shared" si="17"/>
        <v>10945152.138905236</v>
      </c>
      <c r="Y16">
        <f t="shared" si="17"/>
        <v>10945152.138905236</v>
      </c>
      <c r="Z16">
        <f t="shared" si="17"/>
        <v>10945152.138905236</v>
      </c>
      <c r="AA16">
        <f t="shared" si="17"/>
        <v>10945152.138905236</v>
      </c>
      <c r="AB16">
        <f t="shared" si="17"/>
        <v>10945152.138905236</v>
      </c>
      <c r="AC16">
        <f t="shared" si="17"/>
        <v>10945152.138905236</v>
      </c>
      <c r="AD16">
        <f t="shared" si="17"/>
        <v>10945152.138905236</v>
      </c>
      <c r="AE16">
        <f t="shared" si="17"/>
        <v>10945152.138905236</v>
      </c>
      <c r="AF16">
        <f t="shared" si="17"/>
        <v>10945152.138905236</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33771.89776396782</v>
      </c>
      <c r="C18">
        <f t="shared" si="4"/>
        <v>33771.89776396782</v>
      </c>
      <c r="D18" s="170">
        <f t="shared" si="5"/>
        <v>33771.89776396782</v>
      </c>
      <c r="E18">
        <f t="shared" ref="E18:N18" si="20">SUM(E$5*SUMIFS(D$39:D$48,$B$39:$B$48,$A18),E$6*IF($B$2=TRUE,SUMIFS($B$147:$B$162,$A$147:$A$162,$A18),SUMIFS(F$125:F$140,$A$125:$A$140,$A18)))</f>
        <v>33852.786668363486</v>
      </c>
      <c r="F18">
        <f t="shared" si="20"/>
        <v>31760.561692648385</v>
      </c>
      <c r="G18">
        <f t="shared" si="20"/>
        <v>28447.531138549912</v>
      </c>
      <c r="H18">
        <f t="shared" si="20"/>
        <v>28933.398637348633</v>
      </c>
      <c r="I18">
        <f t="shared" si="20"/>
        <v>28798.933034957052</v>
      </c>
      <c r="J18">
        <f t="shared" si="20"/>
        <v>22401.500337598234</v>
      </c>
      <c r="K18">
        <f t="shared" si="20"/>
        <v>20835.131945526158</v>
      </c>
      <c r="L18">
        <f t="shared" si="20"/>
        <v>19809.185898092543</v>
      </c>
      <c r="M18">
        <f t="shared" si="20"/>
        <v>19809.185898092543</v>
      </c>
      <c r="N18">
        <f t="shared" si="20"/>
        <v>19809.185898092543</v>
      </c>
      <c r="O18">
        <f t="shared" ref="O18:AF18" si="21">SUM(O$5*SUMIFS(N$39:N$48,$B$39:$B$48,$A18),O$6*IF($B$2=TRUE,SUMIFS($B$147:$B$162,$A$147:$A$162,$A18),SUMIFS(P$125:P$140,$A$125:$A$140,$A18)))</f>
        <v>19809.185898092543</v>
      </c>
      <c r="P18">
        <f t="shared" si="21"/>
        <v>19809.185898092543</v>
      </c>
      <c r="Q18">
        <f t="shared" si="21"/>
        <v>19809.185898092543</v>
      </c>
      <c r="R18">
        <f t="shared" si="21"/>
        <v>19809.185898092543</v>
      </c>
      <c r="S18">
        <f t="shared" si="21"/>
        <v>19809.185898092543</v>
      </c>
      <c r="T18">
        <f t="shared" si="21"/>
        <v>19809.185898092543</v>
      </c>
      <c r="U18">
        <f t="shared" si="21"/>
        <v>19809.185898092543</v>
      </c>
      <c r="V18">
        <f t="shared" si="21"/>
        <v>19809.185898092543</v>
      </c>
      <c r="W18">
        <f t="shared" si="21"/>
        <v>19809.185898092543</v>
      </c>
      <c r="X18">
        <f t="shared" si="21"/>
        <v>19809.185898092543</v>
      </c>
      <c r="Y18">
        <f t="shared" si="21"/>
        <v>19809.185898092543</v>
      </c>
      <c r="Z18">
        <f t="shared" si="21"/>
        <v>19809.185898092543</v>
      </c>
      <c r="AA18">
        <f t="shared" si="21"/>
        <v>19809.185898092543</v>
      </c>
      <c r="AB18">
        <f t="shared" si="21"/>
        <v>19809.185898092543</v>
      </c>
      <c r="AC18">
        <f t="shared" si="21"/>
        <v>19809.185898092543</v>
      </c>
      <c r="AD18">
        <f t="shared" si="21"/>
        <v>19809.185898092543</v>
      </c>
      <c r="AE18">
        <f t="shared" si="21"/>
        <v>19809.185898092543</v>
      </c>
      <c r="AF18">
        <f t="shared" si="21"/>
        <v>19809.185898092543</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251389.49186033645</v>
      </c>
      <c r="C20">
        <f t="shared" si="4"/>
        <v>251389.49186033645</v>
      </c>
      <c r="D20" s="170">
        <f t="shared" si="5"/>
        <v>251389.49186033645</v>
      </c>
      <c r="E20">
        <f t="shared" ref="E20:N20" si="24">SUM(E$5*SUMIFS(D$39:D$48,$B$39:$B$48,$A20),E$6*IF($B$2=TRUE,SUMIFS($B$147:$B$162,$A$147:$A$162,$A20),SUMIFS(F$125:F$140,$A$125:$A$140,$A20)))</f>
        <v>296288.0888072002</v>
      </c>
      <c r="F20">
        <f t="shared" si="24"/>
        <v>245240.08038019942</v>
      </c>
      <c r="G20">
        <f t="shared" si="24"/>
        <v>171005.73574578136</v>
      </c>
      <c r="H20">
        <f t="shared" si="24"/>
        <v>154145.29411530704</v>
      </c>
      <c r="I20">
        <f t="shared" si="24"/>
        <v>142273.50841109478</v>
      </c>
      <c r="J20">
        <f t="shared" si="24"/>
        <v>123351.15111070749</v>
      </c>
      <c r="K20">
        <f t="shared" si="24"/>
        <v>129326.83994792623</v>
      </c>
      <c r="L20">
        <f t="shared" si="24"/>
        <v>126003.23708053563</v>
      </c>
      <c r="M20">
        <f t="shared" si="24"/>
        <v>126003.23708053563</v>
      </c>
      <c r="N20">
        <f t="shared" si="24"/>
        <v>126003.23708053563</v>
      </c>
      <c r="O20">
        <f t="shared" ref="O20:AF20" si="25">SUM(O$5*SUMIFS(N$39:N$48,$B$39:$B$48,$A20),O$6*IF($B$2=TRUE,SUMIFS($B$147:$B$162,$A$147:$A$162,$A20),SUMIFS(P$125:P$140,$A$125:$A$140,$A20)))</f>
        <v>126003.23708053563</v>
      </c>
      <c r="P20">
        <f t="shared" si="25"/>
        <v>126003.23708053563</v>
      </c>
      <c r="Q20">
        <f t="shared" si="25"/>
        <v>126003.23708053563</v>
      </c>
      <c r="R20">
        <f t="shared" si="25"/>
        <v>126003.23708053563</v>
      </c>
      <c r="S20">
        <f t="shared" si="25"/>
        <v>126003.23708053563</v>
      </c>
      <c r="T20">
        <f t="shared" si="25"/>
        <v>126003.23708053563</v>
      </c>
      <c r="U20">
        <f t="shared" si="25"/>
        <v>126003.23708053563</v>
      </c>
      <c r="V20">
        <f t="shared" si="25"/>
        <v>126003.23708053563</v>
      </c>
      <c r="W20">
        <f t="shared" si="25"/>
        <v>126003.23708053563</v>
      </c>
      <c r="X20">
        <f t="shared" si="25"/>
        <v>126003.23708053563</v>
      </c>
      <c r="Y20">
        <f t="shared" si="25"/>
        <v>126003.23708053563</v>
      </c>
      <c r="Z20">
        <f t="shared" si="25"/>
        <v>126003.23708053563</v>
      </c>
      <c r="AA20">
        <f t="shared" si="25"/>
        <v>126003.23708053563</v>
      </c>
      <c r="AB20">
        <f t="shared" si="25"/>
        <v>126003.23708053563</v>
      </c>
      <c r="AC20">
        <f t="shared" si="25"/>
        <v>126003.23708053563</v>
      </c>
      <c r="AD20">
        <f t="shared" si="25"/>
        <v>126003.23708053563</v>
      </c>
      <c r="AE20">
        <f t="shared" si="25"/>
        <v>126003.23708053563</v>
      </c>
      <c r="AF20">
        <f t="shared" si="25"/>
        <v>126003.23708053563</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1.1492729347707643E-3</v>
      </c>
      <c r="D39">
        <f>SUMPRODUCT(P$57:P$106,$B$57:$B$106)</f>
        <v>1.1520256207227036E-3</v>
      </c>
      <c r="E39">
        <f>SUMPRODUCT(AB$57:AB$106,$B$57:$B$106)</f>
        <v>1.0808262597970569E-3</v>
      </c>
      <c r="F39">
        <f>SUMPRODUCT(AN$57:AN$106,$B$57:$B$106)</f>
        <v>9.6808233363379647E-4</v>
      </c>
      <c r="G39">
        <f>SUMPRODUCT(AZ$57:AZ$106,$B$57:$B$106)</f>
        <v>9.8461662407127101E-4</v>
      </c>
      <c r="H39">
        <f>SUMPRODUCT(BL$57:BL$106,$B$57:$B$106)</f>
        <v>9.8004069888736937E-4</v>
      </c>
      <c r="I39">
        <f>SUMPRODUCT(BX$57:BX$106,$B$57:$B$106)</f>
        <v>7.6233317464700836E-4</v>
      </c>
      <c r="J39">
        <f>SUMPRODUCT(CJ$57:CJ$106,$B$57:$B$106)</f>
        <v>7.0902895077808788E-4</v>
      </c>
      <c r="K39">
        <f>SUMPRODUCT(CV$57:CV$106,$B$57:$B$106)</f>
        <v>6.741155433915327E-4</v>
      </c>
      <c r="L39" s="156">
        <f>K39</f>
        <v>6.741155433915327E-4</v>
      </c>
      <c r="M39" s="156">
        <f t="shared" ref="M39:AE50" si="53">L39</f>
        <v>6.741155433915327E-4</v>
      </c>
      <c r="N39" s="156">
        <f t="shared" si="53"/>
        <v>6.741155433915327E-4</v>
      </c>
      <c r="O39" s="156">
        <f t="shared" si="53"/>
        <v>6.741155433915327E-4</v>
      </c>
      <c r="P39" s="156">
        <f t="shared" si="53"/>
        <v>6.741155433915327E-4</v>
      </c>
      <c r="Q39" s="156">
        <f t="shared" si="53"/>
        <v>6.741155433915327E-4</v>
      </c>
      <c r="R39" s="156">
        <f t="shared" si="53"/>
        <v>6.741155433915327E-4</v>
      </c>
      <c r="S39" s="156">
        <f t="shared" si="53"/>
        <v>6.741155433915327E-4</v>
      </c>
      <c r="T39" s="156">
        <f t="shared" si="53"/>
        <v>6.741155433915327E-4</v>
      </c>
      <c r="U39" s="156">
        <f t="shared" si="53"/>
        <v>6.741155433915327E-4</v>
      </c>
      <c r="V39" s="156">
        <f t="shared" si="53"/>
        <v>6.741155433915327E-4</v>
      </c>
      <c r="W39" s="156">
        <f t="shared" si="53"/>
        <v>6.741155433915327E-4</v>
      </c>
      <c r="X39" s="156">
        <f t="shared" si="53"/>
        <v>6.741155433915327E-4</v>
      </c>
      <c r="Y39" s="156">
        <f t="shared" si="53"/>
        <v>6.741155433915327E-4</v>
      </c>
      <c r="Z39" s="156">
        <f t="shared" si="53"/>
        <v>6.741155433915327E-4</v>
      </c>
      <c r="AA39" s="156">
        <f t="shared" si="53"/>
        <v>6.741155433915327E-4</v>
      </c>
      <c r="AB39" s="156">
        <f t="shared" si="53"/>
        <v>6.741155433915327E-4</v>
      </c>
      <c r="AC39" s="156">
        <f t="shared" si="53"/>
        <v>6.741155433915327E-4</v>
      </c>
      <c r="AD39" s="156">
        <f t="shared" si="53"/>
        <v>6.741155433915327E-4</v>
      </c>
      <c r="AE39" s="156">
        <f t="shared" si="53"/>
        <v>6.741155433915327E-4</v>
      </c>
    </row>
    <row r="40" spans="1:32">
      <c r="B40" s="2" t="s">
        <v>98</v>
      </c>
      <c r="C40">
        <f>SUMPRODUCT(E57:E106,$B$57:$B$106)</f>
        <v>0.3422100884141781</v>
      </c>
      <c r="D40">
        <f>SUMPRODUCT(Q$57:Q$106,$B$57:$B$106)</f>
        <v>0.24086787174111246</v>
      </c>
      <c r="E40">
        <f>SUMPRODUCT(AC$57:AC$106,$B$57:$B$106)</f>
        <v>0.20547678454482998</v>
      </c>
      <c r="F40">
        <f>SUMPRODUCT(AO$57:AO$106,$B$57:$B$106)</f>
        <v>0.18122452368444958</v>
      </c>
      <c r="G40">
        <f>SUMPRODUCT(BA$57:BA$106,$B$57:$B$106)</f>
        <v>0.13348396918113883</v>
      </c>
      <c r="H40">
        <f>SUMPRODUCT(BM$57:BM$106,$B$57:$B$106)</f>
        <v>9.5535509450323103E-2</v>
      </c>
      <c r="I40">
        <f>SUMPRODUCT(BY$57:BY$106,$B$57:$B$106)</f>
        <v>7.7728624585118117E-2</v>
      </c>
      <c r="J40">
        <f>SUMPRODUCT(CK$57:CK$106,$B$57:$B$106)</f>
        <v>6.6651237539376712E-2</v>
      </c>
      <c r="K40">
        <f>SUMPRODUCT(CW$57:CW$106,$B$57:$B$106)</f>
        <v>5.9791437306990422E-2</v>
      </c>
      <c r="L40" s="156">
        <f t="shared" ref="L40:AA50" si="54">K40</f>
        <v>5.9791437306990422E-2</v>
      </c>
      <c r="M40" s="156">
        <f t="shared" si="54"/>
        <v>5.9791437306990422E-2</v>
      </c>
      <c r="N40" s="156">
        <f t="shared" si="54"/>
        <v>5.9791437306990422E-2</v>
      </c>
      <c r="O40" s="156">
        <f t="shared" si="54"/>
        <v>5.9791437306990422E-2</v>
      </c>
      <c r="P40" s="156">
        <f t="shared" si="54"/>
        <v>5.9791437306990422E-2</v>
      </c>
      <c r="Q40" s="156">
        <f t="shared" si="54"/>
        <v>5.9791437306990422E-2</v>
      </c>
      <c r="R40" s="156">
        <f t="shared" si="54"/>
        <v>5.9791437306990422E-2</v>
      </c>
      <c r="S40" s="156">
        <f t="shared" si="54"/>
        <v>5.9791437306990422E-2</v>
      </c>
      <c r="T40" s="156">
        <f t="shared" si="54"/>
        <v>5.9791437306990422E-2</v>
      </c>
      <c r="U40" s="156">
        <f t="shared" si="54"/>
        <v>5.9791437306990422E-2</v>
      </c>
      <c r="V40" s="156">
        <f t="shared" si="54"/>
        <v>5.9791437306990422E-2</v>
      </c>
      <c r="W40" s="156">
        <f t="shared" si="54"/>
        <v>5.9791437306990422E-2</v>
      </c>
      <c r="X40" s="156">
        <f t="shared" si="54"/>
        <v>5.9791437306990422E-2</v>
      </c>
      <c r="Y40" s="156">
        <f t="shared" si="54"/>
        <v>5.9791437306990422E-2</v>
      </c>
      <c r="Z40" s="156">
        <f t="shared" si="54"/>
        <v>5.9791437306990422E-2</v>
      </c>
      <c r="AA40" s="156">
        <f t="shared" si="54"/>
        <v>5.9791437306990422E-2</v>
      </c>
      <c r="AB40" s="156">
        <f t="shared" si="53"/>
        <v>5.9791437306990422E-2</v>
      </c>
      <c r="AC40" s="156">
        <f t="shared" si="53"/>
        <v>5.9791437306990422E-2</v>
      </c>
      <c r="AD40" s="156">
        <f t="shared" si="53"/>
        <v>5.9791437306990422E-2</v>
      </c>
      <c r="AE40" s="156">
        <f t="shared" si="53"/>
        <v>5.9791437306990422E-2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2.4403107581676797E-2</v>
      </c>
      <c r="D42">
        <f>SUMPRODUCT(S$57:S$106,$B$57:$B$106)</f>
        <v>3.1447547923839463E-2</v>
      </c>
      <c r="E42">
        <f>SUMPRODUCT(AE$57:AE$106,$B$57:$B$106)</f>
        <v>3.2164189657819788E-2</v>
      </c>
      <c r="F42">
        <f>SUMPRODUCT(AQ$57:AQ$106,$B$57:$B$106)</f>
        <v>3.2200866557708124E-2</v>
      </c>
      <c r="G42">
        <f>SUMPRODUCT(BC$57:BC$106,$B$57:$B$106)</f>
        <v>3.4082869828937934E-2</v>
      </c>
      <c r="H42">
        <f>SUMPRODUCT(BO$57:BO$106,$B$57:$B$106)</f>
        <v>3.3456534249246918E-2</v>
      </c>
      <c r="I42">
        <f>SUMPRODUCT(CA$57:CA$106,$B$57:$B$106)</f>
        <v>3.8454875670427449E-2</v>
      </c>
      <c r="J42">
        <f>SUMPRODUCT(CM$57:CM$106,$B$57:$B$106)</f>
        <v>3.8230769349493765E-2</v>
      </c>
      <c r="K42">
        <f>SUMPRODUCT(CY$57:CY$106,$B$57:$B$106)</f>
        <v>3.8296992029210046E-2</v>
      </c>
      <c r="L42" s="156">
        <f t="shared" si="54"/>
        <v>3.8296992029210046E-2</v>
      </c>
      <c r="M42" s="156">
        <f t="shared" si="53"/>
        <v>3.8296992029210046E-2</v>
      </c>
      <c r="N42" s="156">
        <f t="shared" si="53"/>
        <v>3.8296992029210046E-2</v>
      </c>
      <c r="O42" s="156">
        <f t="shared" si="53"/>
        <v>3.8296992029210046E-2</v>
      </c>
      <c r="P42" s="156">
        <f t="shared" si="53"/>
        <v>3.8296992029210046E-2</v>
      </c>
      <c r="Q42" s="156">
        <f t="shared" si="53"/>
        <v>3.8296992029210046E-2</v>
      </c>
      <c r="R42" s="156">
        <f t="shared" si="53"/>
        <v>3.8296992029210046E-2</v>
      </c>
      <c r="S42" s="156">
        <f t="shared" si="53"/>
        <v>3.8296992029210046E-2</v>
      </c>
      <c r="T42" s="156">
        <f t="shared" si="53"/>
        <v>3.8296992029210046E-2</v>
      </c>
      <c r="U42" s="156">
        <f t="shared" si="53"/>
        <v>3.8296992029210046E-2</v>
      </c>
      <c r="V42" s="156">
        <f t="shared" si="53"/>
        <v>3.8296992029210046E-2</v>
      </c>
      <c r="W42" s="156">
        <f t="shared" si="53"/>
        <v>3.8296992029210046E-2</v>
      </c>
      <c r="X42" s="156">
        <f t="shared" si="53"/>
        <v>3.8296992029210046E-2</v>
      </c>
      <c r="Y42" s="156">
        <f t="shared" si="53"/>
        <v>3.8296992029210046E-2</v>
      </c>
      <c r="Z42" s="156">
        <f t="shared" si="53"/>
        <v>3.8296992029210046E-2</v>
      </c>
      <c r="AA42" s="156">
        <f t="shared" si="53"/>
        <v>3.8296992029210046E-2</v>
      </c>
      <c r="AB42" s="156">
        <f t="shared" si="53"/>
        <v>3.8296992029210046E-2</v>
      </c>
      <c r="AC42" s="156">
        <f t="shared" si="53"/>
        <v>3.8296992029210046E-2</v>
      </c>
      <c r="AD42" s="156">
        <f t="shared" si="53"/>
        <v>3.8296992029210046E-2</v>
      </c>
      <c r="AE42" s="156">
        <f t="shared" si="53"/>
        <v>3.8296992029210046E-2</v>
      </c>
    </row>
    <row r="43" spans="1:32">
      <c r="B43" s="2" t="s">
        <v>347</v>
      </c>
      <c r="C43">
        <f>SUMPRODUCT(H57:H106,$B$57:$B$106)</f>
        <v>0.26081897148903654</v>
      </c>
      <c r="D43">
        <f>SUMPRODUCT(T$57:T$106,$B$57:$B$106)</f>
        <v>0.29455376952283174</v>
      </c>
      <c r="E43">
        <f>SUMPRODUCT(AF$57:AF$106,$B$57:$B$106)</f>
        <v>0.30030564125474885</v>
      </c>
      <c r="F43">
        <f>SUMPRODUCT(AR$57:AR$106,$B$57:$B$106)</f>
        <v>0.26084575393664211</v>
      </c>
      <c r="G43">
        <f>SUMPRODUCT(BD$57:BD$106,$B$57:$B$106)</f>
        <v>0.23252789313576749</v>
      </c>
      <c r="H43">
        <f>SUMPRODUCT(BP$57:BP$106,$B$57:$B$106)</f>
        <v>0.16119309590521322</v>
      </c>
      <c r="I43">
        <f>SUMPRODUCT(CB$57:CB$106,$B$57:$B$106)</f>
        <v>8.5686187133093991E-2</v>
      </c>
      <c r="J43">
        <f>SUMPRODUCT(CN$57:CN$106,$B$57:$B$106)</f>
        <v>5.4240456002229175E-2</v>
      </c>
      <c r="K43">
        <f>SUMPRODUCT(CZ$57:CZ$106,$B$57:$B$106)</f>
        <v>3.915332720704448E-2</v>
      </c>
      <c r="L43" s="156">
        <f t="shared" si="54"/>
        <v>3.915332720704448E-2</v>
      </c>
      <c r="M43" s="156">
        <f t="shared" si="53"/>
        <v>3.915332720704448E-2</v>
      </c>
      <c r="N43" s="156">
        <f t="shared" si="53"/>
        <v>3.915332720704448E-2</v>
      </c>
      <c r="O43" s="156">
        <f t="shared" si="53"/>
        <v>3.915332720704448E-2</v>
      </c>
      <c r="P43" s="156">
        <f t="shared" si="53"/>
        <v>3.915332720704448E-2</v>
      </c>
      <c r="Q43" s="156">
        <f t="shared" si="53"/>
        <v>3.915332720704448E-2</v>
      </c>
      <c r="R43" s="156">
        <f t="shared" si="53"/>
        <v>3.915332720704448E-2</v>
      </c>
      <c r="S43" s="156">
        <f t="shared" si="53"/>
        <v>3.915332720704448E-2</v>
      </c>
      <c r="T43" s="156">
        <f t="shared" si="53"/>
        <v>3.915332720704448E-2</v>
      </c>
      <c r="U43" s="156">
        <f t="shared" si="53"/>
        <v>3.915332720704448E-2</v>
      </c>
      <c r="V43" s="156">
        <f t="shared" si="53"/>
        <v>3.915332720704448E-2</v>
      </c>
      <c r="W43" s="156">
        <f t="shared" si="53"/>
        <v>3.915332720704448E-2</v>
      </c>
      <c r="X43" s="156">
        <f t="shared" si="53"/>
        <v>3.915332720704448E-2</v>
      </c>
      <c r="Y43" s="156">
        <f t="shared" si="53"/>
        <v>3.915332720704448E-2</v>
      </c>
      <c r="Z43" s="156">
        <f t="shared" si="53"/>
        <v>3.915332720704448E-2</v>
      </c>
      <c r="AA43" s="156">
        <f t="shared" si="53"/>
        <v>3.915332720704448E-2</v>
      </c>
      <c r="AB43" s="156">
        <f t="shared" si="53"/>
        <v>3.915332720704448E-2</v>
      </c>
      <c r="AC43" s="156">
        <f t="shared" si="53"/>
        <v>3.915332720704448E-2</v>
      </c>
      <c r="AD43" s="156">
        <f t="shared" si="53"/>
        <v>3.915332720704448E-2</v>
      </c>
      <c r="AE43" s="156">
        <f t="shared" si="53"/>
        <v>3.915332720704448E-2</v>
      </c>
    </row>
    <row r="44" spans="1:32">
      <c r="B44" s="2" t="s">
        <v>99</v>
      </c>
      <c r="C44">
        <f>SUMPRODUCT(I57:I106,$B$57:$B$106)</f>
        <v>0.16512556237265211</v>
      </c>
      <c r="D44">
        <f>SUMPRODUCT(U$57:U$106,$B$57:$B$106)</f>
        <v>0.1993065699779496</v>
      </c>
      <c r="E44">
        <f>SUMPRODUCT(AG$57:AG$106,$B$57:$B$106)</f>
        <v>0.20318364354483978</v>
      </c>
      <c r="F44">
        <f>SUMPRODUCT(AS$57:AS$106,$B$57:$B$106)</f>
        <v>0.20235594983883665</v>
      </c>
      <c r="G44">
        <f>SUMPRODUCT(BE$57:BE$106,$B$57:$B$106)</f>
        <v>0.21046855277908583</v>
      </c>
      <c r="H44">
        <f>SUMPRODUCT(BQ$57:BQ$106,$B$57:$B$106)</f>
        <v>0.2059848971340833</v>
      </c>
      <c r="I44">
        <f>SUMPRODUCT(CC$57:CC$106,$B$57:$B$106)</f>
        <v>0.2197111732298733</v>
      </c>
      <c r="J44">
        <f>SUMPRODUCT(CO$57:CO$106,$B$57:$B$106)</f>
        <v>0.21138623686266267</v>
      </c>
      <c r="K44">
        <f>SUMPRODUCT(DA$57:DA$106,$B$57:$B$106)</f>
        <v>0.20917050970783219</v>
      </c>
      <c r="L44" s="156">
        <f t="shared" si="54"/>
        <v>0.20917050970783219</v>
      </c>
      <c r="M44" s="156">
        <f t="shared" si="53"/>
        <v>0.20917050970783219</v>
      </c>
      <c r="N44" s="156">
        <f t="shared" si="53"/>
        <v>0.20917050970783219</v>
      </c>
      <c r="O44" s="156">
        <f t="shared" si="53"/>
        <v>0.20917050970783219</v>
      </c>
      <c r="P44" s="156">
        <f t="shared" si="53"/>
        <v>0.20917050970783219</v>
      </c>
      <c r="Q44" s="156">
        <f t="shared" si="53"/>
        <v>0.20917050970783219</v>
      </c>
      <c r="R44" s="156">
        <f t="shared" si="53"/>
        <v>0.20917050970783219</v>
      </c>
      <c r="S44" s="156">
        <f t="shared" si="53"/>
        <v>0.20917050970783219</v>
      </c>
      <c r="T44" s="156">
        <f t="shared" si="53"/>
        <v>0.20917050970783219</v>
      </c>
      <c r="U44" s="156">
        <f t="shared" si="53"/>
        <v>0.20917050970783219</v>
      </c>
      <c r="V44" s="156">
        <f t="shared" si="53"/>
        <v>0.20917050970783219</v>
      </c>
      <c r="W44" s="156">
        <f t="shared" si="53"/>
        <v>0.20917050970783219</v>
      </c>
      <c r="X44" s="156">
        <f t="shared" si="53"/>
        <v>0.20917050970783219</v>
      </c>
      <c r="Y44" s="156">
        <f t="shared" si="53"/>
        <v>0.20917050970783219</v>
      </c>
      <c r="Z44" s="156">
        <f t="shared" si="53"/>
        <v>0.20917050970783219</v>
      </c>
      <c r="AA44" s="156">
        <f t="shared" si="53"/>
        <v>0.20917050970783219</v>
      </c>
      <c r="AB44" s="156">
        <f t="shared" si="53"/>
        <v>0.20917050970783219</v>
      </c>
      <c r="AC44" s="156">
        <f t="shared" si="53"/>
        <v>0.20917050970783219</v>
      </c>
      <c r="AD44" s="156">
        <f t="shared" si="53"/>
        <v>0.20917050970783219</v>
      </c>
      <c r="AE44" s="156">
        <f t="shared" si="53"/>
        <v>0.20917050970783219</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8.5548979539169304E-3</v>
      </c>
      <c r="D46">
        <f>SUMPRODUCT(W$57:W$106,$B$57:$B$106)</f>
        <v>1.0082817487514063E-2</v>
      </c>
      <c r="E46">
        <f>SUMPRODUCT(AI$57:AI$106,$B$57:$B$106)</f>
        <v>8.3456307037231767E-3</v>
      </c>
      <c r="F46">
        <f>SUMPRODUCT(AU$57:AU$106,$B$57:$B$106)</f>
        <v>5.8194024261459688E-3</v>
      </c>
      <c r="G46">
        <f>SUMPRODUCT(BG$57:BG$106,$B$57:$B$106)</f>
        <v>5.2456339820504015E-3</v>
      </c>
      <c r="H46">
        <f>SUMPRODUCT(BS$57:BS$106,$B$57:$B$106)</f>
        <v>4.8416317523679846E-3</v>
      </c>
      <c r="I46">
        <f>SUMPRODUCT(CE$57:CE$106,$B$57:$B$106)</f>
        <v>4.1976953867131194E-3</v>
      </c>
      <c r="J46">
        <f>SUMPRODUCT(CQ$57:CQ$106,$B$57:$B$106)</f>
        <v>4.4010507769024921E-3</v>
      </c>
      <c r="K46">
        <f>SUMPRODUCT(DC$57:DC$106,$B$57:$B$106)</f>
        <v>4.2879470701426697E-3</v>
      </c>
      <c r="L46" s="156">
        <f t="shared" si="54"/>
        <v>4.2879470701426697E-3</v>
      </c>
      <c r="M46" s="156">
        <f t="shared" si="53"/>
        <v>4.2879470701426697E-3</v>
      </c>
      <c r="N46" s="156">
        <f t="shared" si="53"/>
        <v>4.2879470701426697E-3</v>
      </c>
      <c r="O46" s="156">
        <f t="shared" si="53"/>
        <v>4.2879470701426697E-3</v>
      </c>
      <c r="P46" s="156">
        <f t="shared" si="53"/>
        <v>4.2879470701426697E-3</v>
      </c>
      <c r="Q46" s="156">
        <f t="shared" si="53"/>
        <v>4.2879470701426697E-3</v>
      </c>
      <c r="R46" s="156">
        <f t="shared" si="53"/>
        <v>4.2879470701426697E-3</v>
      </c>
      <c r="S46" s="156">
        <f t="shared" si="53"/>
        <v>4.2879470701426697E-3</v>
      </c>
      <c r="T46" s="156">
        <f t="shared" si="53"/>
        <v>4.2879470701426697E-3</v>
      </c>
      <c r="U46" s="156">
        <f t="shared" si="53"/>
        <v>4.2879470701426697E-3</v>
      </c>
      <c r="V46" s="156">
        <f t="shared" si="53"/>
        <v>4.2879470701426697E-3</v>
      </c>
      <c r="W46" s="156">
        <f t="shared" si="53"/>
        <v>4.2879470701426697E-3</v>
      </c>
      <c r="X46" s="156">
        <f t="shared" si="53"/>
        <v>4.2879470701426697E-3</v>
      </c>
      <c r="Y46" s="156">
        <f t="shared" si="53"/>
        <v>4.2879470701426697E-3</v>
      </c>
      <c r="Z46" s="156">
        <f t="shared" si="53"/>
        <v>4.2879470701426697E-3</v>
      </c>
      <c r="AA46" s="156">
        <f t="shared" si="53"/>
        <v>4.2879470701426697E-3</v>
      </c>
      <c r="AB46" s="156">
        <f t="shared" si="53"/>
        <v>4.2879470701426697E-3</v>
      </c>
      <c r="AC46" s="156">
        <f t="shared" si="53"/>
        <v>4.2879470701426697E-3</v>
      </c>
      <c r="AD46" s="156">
        <f t="shared" si="53"/>
        <v>4.2879470701426697E-3</v>
      </c>
      <c r="AE46" s="156">
        <f t="shared" si="53"/>
        <v>4.2879470701426697E-3</v>
      </c>
    </row>
    <row r="47" spans="1:32">
      <c r="B47" s="2" t="s">
        <v>100</v>
      </c>
      <c r="C47">
        <f>SUMPRODUCT(L57:L106,$B$57:$B$106)</f>
        <v>0.16126011399591783</v>
      </c>
      <c r="D47">
        <f>SUMPRODUCT(X$57:X$106,$B$57:$B$106)</f>
        <v>0.17039477500073691</v>
      </c>
      <c r="E47">
        <f>SUMPRODUCT(AJ$57:AJ$106,$B$57:$B$106)</f>
        <v>0.1717218227795467</v>
      </c>
      <c r="F47">
        <f>SUMPRODUCT(AV$57:AV$106,$B$57:$B$106)</f>
        <v>0.18655388920881841</v>
      </c>
      <c r="G47">
        <f>SUMPRODUCT(BH$57:BH$106,$B$57:$B$106)</f>
        <v>0.21849099177349651</v>
      </c>
      <c r="H47">
        <f>SUMPRODUCT(BT$57:BT$106,$B$57:$B$106)</f>
        <v>0.25875453211981703</v>
      </c>
      <c r="I47">
        <f>SUMPRODUCT(CF$57:CF$106,$B$57:$B$106)</f>
        <v>0.26177561533901278</v>
      </c>
      <c r="J47">
        <f>SUMPRODUCT(CR$57:CR$106,$B$57:$B$106)</f>
        <v>0.27019679300278787</v>
      </c>
      <c r="K47">
        <f>SUMPRODUCT(DD$57:DD$106,$B$57:$B$106)</f>
        <v>0.27615720021596701</v>
      </c>
      <c r="L47" s="156">
        <f t="shared" si="54"/>
        <v>0.27615720021596701</v>
      </c>
      <c r="M47" s="156">
        <f t="shared" si="53"/>
        <v>0.27615720021596701</v>
      </c>
      <c r="N47" s="156">
        <f t="shared" si="53"/>
        <v>0.27615720021596701</v>
      </c>
      <c r="O47" s="156">
        <f t="shared" si="53"/>
        <v>0.27615720021596701</v>
      </c>
      <c r="P47" s="156">
        <f t="shared" si="53"/>
        <v>0.27615720021596701</v>
      </c>
      <c r="Q47" s="156">
        <f t="shared" si="53"/>
        <v>0.27615720021596701</v>
      </c>
      <c r="R47" s="156">
        <f t="shared" si="53"/>
        <v>0.27615720021596701</v>
      </c>
      <c r="S47" s="156">
        <f t="shared" si="53"/>
        <v>0.27615720021596701</v>
      </c>
      <c r="T47" s="156">
        <f t="shared" si="53"/>
        <v>0.27615720021596701</v>
      </c>
      <c r="U47" s="156">
        <f t="shared" si="53"/>
        <v>0.27615720021596701</v>
      </c>
      <c r="V47" s="156">
        <f t="shared" si="53"/>
        <v>0.27615720021596701</v>
      </c>
      <c r="W47" s="156">
        <f t="shared" si="53"/>
        <v>0.27615720021596701</v>
      </c>
      <c r="X47" s="156">
        <f t="shared" si="53"/>
        <v>0.27615720021596701</v>
      </c>
      <c r="Y47" s="156">
        <f t="shared" si="53"/>
        <v>0.27615720021596701</v>
      </c>
      <c r="Z47" s="156">
        <f t="shared" si="53"/>
        <v>0.27615720021596701</v>
      </c>
      <c r="AA47" s="156">
        <f t="shared" si="53"/>
        <v>0.27615720021596701</v>
      </c>
      <c r="AB47" s="156">
        <f t="shared" si="53"/>
        <v>0.27615720021596701</v>
      </c>
      <c r="AC47" s="156">
        <f t="shared" si="53"/>
        <v>0.27615720021596701</v>
      </c>
      <c r="AD47" s="156">
        <f t="shared" si="53"/>
        <v>0.27615720021596701</v>
      </c>
      <c r="AE47" s="156">
        <f t="shared" si="53"/>
        <v>0.27615720021596701</v>
      </c>
    </row>
    <row r="48" spans="1:32">
      <c r="B48" s="2" t="s">
        <v>102</v>
      </c>
      <c r="C48">
        <f>SUMPRODUCT(N57:N106,$B$57:$B$106)</f>
        <v>3.6477985257850912E-2</v>
      </c>
      <c r="D48">
        <f>SUMPRODUCT(Z$57:Z$106,$B$57:$B$106)</f>
        <v>5.2194622725293127E-2</v>
      </c>
      <c r="E48">
        <f>SUMPRODUCT(AL$57:AL$106,$B$57:$B$106)</f>
        <v>7.7721461254694618E-2</v>
      </c>
      <c r="F48">
        <f>SUMPRODUCT(AX$57:AX$106,$B$57:$B$106)</f>
        <v>0.13003153201376538</v>
      </c>
      <c r="G48">
        <f>SUMPRODUCT(BJ$57:BJ$106,$B$57:$B$106)</f>
        <v>0.16471547269545173</v>
      </c>
      <c r="H48">
        <f>SUMPRODUCT(BV$57:BV$106,$B$57:$B$106)</f>
        <v>0.23925375869006099</v>
      </c>
      <c r="I48">
        <f>SUMPRODUCT(CH$57:CH$106,$B$57:$B$106)</f>
        <v>0.31168349548111418</v>
      </c>
      <c r="J48">
        <f>SUMPRODUCT(CT$57:CT$106,$B$57:$B$106)</f>
        <v>0.35418442751576917</v>
      </c>
      <c r="K48">
        <f>SUMPRODUCT(DF$57:DF$106,$B$57:$B$106)</f>
        <v>0.3724684709194217</v>
      </c>
      <c r="L48" s="156">
        <f t="shared" si="54"/>
        <v>0.3724684709194217</v>
      </c>
      <c r="M48" s="156">
        <f t="shared" si="53"/>
        <v>0.3724684709194217</v>
      </c>
      <c r="N48" s="156">
        <f t="shared" si="53"/>
        <v>0.3724684709194217</v>
      </c>
      <c r="O48" s="156">
        <f t="shared" si="53"/>
        <v>0.3724684709194217</v>
      </c>
      <c r="P48" s="156">
        <f t="shared" si="53"/>
        <v>0.3724684709194217</v>
      </c>
      <c r="Q48" s="156">
        <f t="shared" si="53"/>
        <v>0.3724684709194217</v>
      </c>
      <c r="R48" s="156">
        <f t="shared" si="53"/>
        <v>0.3724684709194217</v>
      </c>
      <c r="S48" s="156">
        <f t="shared" si="53"/>
        <v>0.3724684709194217</v>
      </c>
      <c r="T48" s="156">
        <f t="shared" si="53"/>
        <v>0.3724684709194217</v>
      </c>
      <c r="U48" s="156">
        <f t="shared" si="53"/>
        <v>0.3724684709194217</v>
      </c>
      <c r="V48" s="156">
        <f t="shared" si="53"/>
        <v>0.3724684709194217</v>
      </c>
      <c r="W48" s="156">
        <f t="shared" si="53"/>
        <v>0.3724684709194217</v>
      </c>
      <c r="X48" s="156">
        <f t="shared" si="53"/>
        <v>0.3724684709194217</v>
      </c>
      <c r="Y48" s="156">
        <f t="shared" si="53"/>
        <v>0.3724684709194217</v>
      </c>
      <c r="Z48" s="156">
        <f t="shared" si="53"/>
        <v>0.3724684709194217</v>
      </c>
      <c r="AA48" s="156">
        <f t="shared" si="53"/>
        <v>0.3724684709194217</v>
      </c>
      <c r="AB48" s="156">
        <f t="shared" si="53"/>
        <v>0.3724684709194217</v>
      </c>
      <c r="AC48" s="156">
        <f t="shared" si="53"/>
        <v>0.3724684709194217</v>
      </c>
      <c r="AD48" s="156">
        <f t="shared" si="53"/>
        <v>0.3724684709194217</v>
      </c>
      <c r="AE48" s="156">
        <f t="shared" si="53"/>
        <v>0.3724684709194217</v>
      </c>
    </row>
    <row r="49" spans="1:110">
      <c r="B49" s="1"/>
    </row>
    <row r="50" spans="1:110">
      <c r="B50" s="1"/>
      <c r="C50" s="160">
        <f>SUM(C39:C48)</f>
        <v>1</v>
      </c>
      <c r="D50" s="160">
        <f>SUM(D39:D48)</f>
        <v>1.0000000000000002</v>
      </c>
      <c r="E50" s="160">
        <f>SUM(E39:E48)</f>
        <v>0.99999999999999989</v>
      </c>
      <c r="F50" s="160">
        <f>SUM(F39:F48)</f>
        <v>1</v>
      </c>
      <c r="G50" s="160">
        <f t="shared" ref="G50:K50" si="55">SUM(G39:G48)</f>
        <v>0.99999999999999989</v>
      </c>
      <c r="H50" s="160">
        <f t="shared" si="55"/>
        <v>1</v>
      </c>
      <c r="I50" s="160">
        <f t="shared" si="55"/>
        <v>0.99999999999999989</v>
      </c>
      <c r="J50" s="160">
        <f t="shared" si="55"/>
        <v>0.99999999999999989</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0.48506281404091639</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3.8059213736856133E-2</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4.0729897543404234E-3</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0.47280498246788705</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72480580</v>
      </c>
      <c r="D2" s="91">
        <f>C2</f>
        <v>72480580</v>
      </c>
      <c r="E2" s="91">
        <f t="shared" ref="E2:AH2" si="0">D2</f>
        <v>72480580</v>
      </c>
      <c r="F2" s="91">
        <f t="shared" si="0"/>
        <v>72480580</v>
      </c>
      <c r="G2" s="91">
        <f t="shared" si="0"/>
        <v>72480580</v>
      </c>
      <c r="H2" s="91">
        <f t="shared" si="0"/>
        <v>72480580</v>
      </c>
      <c r="I2" s="91">
        <f t="shared" si="0"/>
        <v>72480580</v>
      </c>
      <c r="J2" s="91">
        <f t="shared" si="0"/>
        <v>72480580</v>
      </c>
      <c r="K2" s="91">
        <f t="shared" si="0"/>
        <v>72480580</v>
      </c>
      <c r="L2" s="91">
        <f t="shared" si="0"/>
        <v>72480580</v>
      </c>
      <c r="M2" s="91">
        <f t="shared" si="0"/>
        <v>72480580</v>
      </c>
      <c r="N2" s="91">
        <f t="shared" si="0"/>
        <v>72480580</v>
      </c>
      <c r="O2" s="91">
        <f t="shared" si="0"/>
        <v>72480580</v>
      </c>
      <c r="P2" s="91">
        <f t="shared" si="0"/>
        <v>72480580</v>
      </c>
      <c r="Q2" s="91">
        <f t="shared" si="0"/>
        <v>72480580</v>
      </c>
      <c r="R2" s="91">
        <f t="shared" si="0"/>
        <v>72480580</v>
      </c>
      <c r="S2" s="91">
        <f t="shared" si="0"/>
        <v>72480580</v>
      </c>
      <c r="T2" s="91">
        <f t="shared" si="0"/>
        <v>72480580</v>
      </c>
      <c r="U2" s="91">
        <f t="shared" si="0"/>
        <v>72480580</v>
      </c>
      <c r="V2" s="91">
        <f t="shared" si="0"/>
        <v>72480580</v>
      </c>
      <c r="W2" s="91">
        <f t="shared" si="0"/>
        <v>72480580</v>
      </c>
      <c r="X2" s="91">
        <f t="shared" si="0"/>
        <v>72480580</v>
      </c>
      <c r="Y2" s="91">
        <f t="shared" si="0"/>
        <v>72480580</v>
      </c>
      <c r="Z2" s="91">
        <f t="shared" si="0"/>
        <v>72480580</v>
      </c>
      <c r="AA2" s="91">
        <f t="shared" si="0"/>
        <v>72480580</v>
      </c>
      <c r="AB2" s="91">
        <f t="shared" si="0"/>
        <v>72480580</v>
      </c>
      <c r="AC2" s="91">
        <f t="shared" si="0"/>
        <v>72480580</v>
      </c>
      <c r="AD2" s="91">
        <f t="shared" si="0"/>
        <v>72480580</v>
      </c>
      <c r="AE2" s="91">
        <f t="shared" si="0"/>
        <v>72480580</v>
      </c>
      <c r="AF2" s="91">
        <f t="shared" si="0"/>
        <v>72480580</v>
      </c>
      <c r="AG2" s="91">
        <f t="shared" si="0"/>
        <v>72480580</v>
      </c>
      <c r="AH2" s="91">
        <f t="shared" si="0"/>
        <v>72480580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10055996.073750056</v>
      </c>
      <c r="C2" s="5">
        <f>SUMIFS(Imports_new!C$10:C$33,Imports_new!$A$10:$A$33,$A2)</f>
        <v>10055996.073750056</v>
      </c>
      <c r="D2" s="5">
        <f>SUMIFS(Imports_new!D$10:D$33,Imports_new!$A$10:$A$33,$A2)</f>
        <v>10055996.073750056</v>
      </c>
      <c r="E2" s="5">
        <f>SUMIFS(Imports_new!E$10:E$33,Imports_new!$A$10:$A$33,$A2)</f>
        <v>7078009.8381833863</v>
      </c>
      <c r="F2" s="5">
        <f>SUMIFS(Imports_new!F$10:F$33,Imports_new!$A$10:$A$33,$A2)</f>
        <v>6038026.9564957358</v>
      </c>
      <c r="G2" s="5">
        <f>SUMIFS(Imports_new!G$10:G$33,Imports_new!$A$10:$A$33,$A2)</f>
        <v>5325363.4546051137</v>
      </c>
      <c r="H2" s="5">
        <f>SUMIFS(Imports_new!H$10:H$33,Imports_new!$A$10:$A$33,$A2)</f>
        <v>3922485.9682380194</v>
      </c>
      <c r="I2" s="5">
        <f>SUMIFS(Imports_new!I$10:I$33,Imports_new!$A$10:$A$33,$A2)</f>
        <v>2807353.5540349591</v>
      </c>
      <c r="J2" s="5">
        <f>SUMIFS(Imports_new!J$10:J$33,Imports_new!$A$10:$A$33,$A2)</f>
        <v>2284090.3004002608</v>
      </c>
      <c r="K2" s="5">
        <f>SUMIFS(Imports_new!K$10:K$33,Imports_new!$A$10:$A$33,$A2)</f>
        <v>1958576.3415465273</v>
      </c>
      <c r="L2" s="5">
        <f>SUMIFS(Imports_new!L$10:L$33,Imports_new!$A$10:$A$33,$A2)</f>
        <v>1756998.0522469524</v>
      </c>
      <c r="M2" s="5">
        <f>SUMIFS(Imports_new!M$10:M$33,Imports_new!$A$10:$A$33,$A2)</f>
        <v>1756998.0522469524</v>
      </c>
      <c r="N2" s="5">
        <f>SUMIFS(Imports_new!N$10:N$33,Imports_new!$A$10:$A$33,$A2)</f>
        <v>1756998.0522469524</v>
      </c>
      <c r="O2" s="5">
        <f>SUMIFS(Imports_new!O$10:O$33,Imports_new!$A$10:$A$33,$A2)</f>
        <v>1756998.0522469524</v>
      </c>
      <c r="P2" s="5">
        <f>SUMIFS(Imports_new!P$10:P$33,Imports_new!$A$10:$A$33,$A2)</f>
        <v>1756998.0522469524</v>
      </c>
      <c r="Q2" s="5">
        <f>SUMIFS(Imports_new!Q$10:Q$33,Imports_new!$A$10:$A$33,$A2)</f>
        <v>1756998.0522469524</v>
      </c>
      <c r="R2" s="5">
        <f>SUMIFS(Imports_new!R$10:R$33,Imports_new!$A$10:$A$33,$A2)</f>
        <v>1756998.0522469524</v>
      </c>
      <c r="S2" s="5">
        <f>SUMIFS(Imports_new!S$10:S$33,Imports_new!$A$10:$A$33,$A2)</f>
        <v>1756998.0522469524</v>
      </c>
      <c r="T2" s="5">
        <f>SUMIFS(Imports_new!T$10:T$33,Imports_new!$A$10:$A$33,$A2)</f>
        <v>1756998.0522469524</v>
      </c>
      <c r="U2" s="5">
        <f>SUMIFS(Imports_new!U$10:U$33,Imports_new!$A$10:$A$33,$A2)</f>
        <v>1756998.0522469524</v>
      </c>
      <c r="V2" s="5">
        <f>SUMIFS(Imports_new!V$10:V$33,Imports_new!$A$10:$A$33,$A2)</f>
        <v>1756998.0522469524</v>
      </c>
      <c r="W2" s="5">
        <f>SUMIFS(Imports_new!W$10:W$33,Imports_new!$A$10:$A$33,$A2)</f>
        <v>1756998.0522469524</v>
      </c>
      <c r="X2" s="5">
        <f>SUMIFS(Imports_new!X$10:X$33,Imports_new!$A$10:$A$33,$A2)</f>
        <v>1756998.0522469524</v>
      </c>
      <c r="Y2" s="5">
        <f>SUMIFS(Imports_new!Y$10:Y$33,Imports_new!$A$10:$A$33,$A2)</f>
        <v>1756998.0522469524</v>
      </c>
      <c r="Z2" s="5">
        <f>SUMIFS(Imports_new!Z$10:Z$33,Imports_new!$A$10:$A$33,$A2)</f>
        <v>1756998.0522469524</v>
      </c>
      <c r="AA2" s="5">
        <f>SUMIFS(Imports_new!AA$10:AA$33,Imports_new!$A$10:$A$33,$A2)</f>
        <v>1756998.0522469524</v>
      </c>
      <c r="AB2" s="5">
        <f>SUMIFS(Imports_new!AB$10:AB$33,Imports_new!$A$10:$A$33,$A2)</f>
        <v>1756998.0522469524</v>
      </c>
      <c r="AC2" s="5">
        <f>SUMIFS(Imports_new!AC$10:AC$33,Imports_new!$A$10:$A$33,$A2)</f>
        <v>1756998.0522469524</v>
      </c>
      <c r="AD2" s="5">
        <f>SUMIFS(Imports_new!AD$10:AD$33,Imports_new!$A$10:$A$33,$A2)</f>
        <v>1756998.0522469524</v>
      </c>
      <c r="AE2" s="5">
        <f>SUMIFS(Imports_new!AE$10:AE$33,Imports_new!$A$10:$A$33,$A2)</f>
        <v>1756998.0522469524</v>
      </c>
      <c r="AF2" s="5">
        <f>SUMIFS(Imports_new!AF$10:AF$33,Imports_new!$A$10:$A$33,$A2)</f>
        <v>1756998.0522469524</v>
      </c>
    </row>
    <row r="3" spans="1:32">
      <c r="A3" s="2" t="s">
        <v>347</v>
      </c>
      <c r="B3" s="5">
        <f>SUMIFS(Imports_new!B$10:B$33,Imports_new!$A$10:$A$33,$A3)</f>
        <v>7664281.8024666226</v>
      </c>
      <c r="C3" s="5">
        <f>SUMIFS(Imports_new!C$10:C$33,Imports_new!$A$10:$A$33,$A3)</f>
        <v>7664281.8024666226</v>
      </c>
      <c r="D3" s="5">
        <f>SUMIFS(Imports_new!D$10:D$33,Imports_new!$A$10:$A$33,$A3)</f>
        <v>7664281.8024666226</v>
      </c>
      <c r="E3" s="5">
        <f>SUMIFS(Imports_new!E$10:E$33,Imports_new!$A$10:$A$33,$A3)</f>
        <v>8655593.8884096183</v>
      </c>
      <c r="F3" s="5">
        <f>SUMIFS(Imports_new!F$10:F$33,Imports_new!$A$10:$A$33,$A3)</f>
        <v>8824615.2045867946</v>
      </c>
      <c r="G3" s="5">
        <f>SUMIFS(Imports_new!G$10:G$33,Imports_new!$A$10:$A$33,$A3)</f>
        <v>7665068.8166344846</v>
      </c>
      <c r="H3" s="5">
        <f>SUMIFS(Imports_new!H$10:H$33,Imports_new!$A$10:$A$33,$A3)</f>
        <v>6832935.8472348666</v>
      </c>
      <c r="I3" s="5">
        <f>SUMIFS(Imports_new!I$10:I$33,Imports_new!$A$10:$A$33,$A3)</f>
        <v>4736731.0152954645</v>
      </c>
      <c r="J3" s="5">
        <f>SUMIFS(Imports_new!J$10:J$33,Imports_new!$A$10:$A$33,$A3)</f>
        <v>2517926.8249454284</v>
      </c>
      <c r="K3" s="5">
        <f>SUMIFS(Imports_new!K$10:K$33,Imports_new!$A$10:$A$33,$A3)</f>
        <v>1593879.9908688813</v>
      </c>
      <c r="L3" s="5">
        <f>SUMIFS(Imports_new!L$10:L$33,Imports_new!$A$10:$A$33,$A3)</f>
        <v>1150537.9823629365</v>
      </c>
      <c r="M3" s="5">
        <f>SUMIFS(Imports_new!M$10:M$33,Imports_new!$A$10:$A$33,$A3)</f>
        <v>1150537.9823629365</v>
      </c>
      <c r="N3" s="5">
        <f>SUMIFS(Imports_new!N$10:N$33,Imports_new!$A$10:$A$33,$A3)</f>
        <v>1150537.9823629365</v>
      </c>
      <c r="O3" s="5">
        <f>SUMIFS(Imports_new!O$10:O$33,Imports_new!$A$10:$A$33,$A3)</f>
        <v>1150537.9823629365</v>
      </c>
      <c r="P3" s="5">
        <f>SUMIFS(Imports_new!P$10:P$33,Imports_new!$A$10:$A$33,$A3)</f>
        <v>1150537.9823629365</v>
      </c>
      <c r="Q3" s="5">
        <f>SUMIFS(Imports_new!Q$10:Q$33,Imports_new!$A$10:$A$33,$A3)</f>
        <v>1150537.9823629365</v>
      </c>
      <c r="R3" s="5">
        <f>SUMIFS(Imports_new!R$10:R$33,Imports_new!$A$10:$A$33,$A3)</f>
        <v>1150537.9823629365</v>
      </c>
      <c r="S3" s="5">
        <f>SUMIFS(Imports_new!S$10:S$33,Imports_new!$A$10:$A$33,$A3)</f>
        <v>1150537.9823629365</v>
      </c>
      <c r="T3" s="5">
        <f>SUMIFS(Imports_new!T$10:T$33,Imports_new!$A$10:$A$33,$A3)</f>
        <v>1150537.9823629365</v>
      </c>
      <c r="U3" s="5">
        <f>SUMIFS(Imports_new!U$10:U$33,Imports_new!$A$10:$A$33,$A3)</f>
        <v>1150537.9823629365</v>
      </c>
      <c r="V3" s="5">
        <f>SUMIFS(Imports_new!V$10:V$33,Imports_new!$A$10:$A$33,$A3)</f>
        <v>1150537.9823629365</v>
      </c>
      <c r="W3" s="5">
        <f>SUMIFS(Imports_new!W$10:W$33,Imports_new!$A$10:$A$33,$A3)</f>
        <v>1150537.9823629365</v>
      </c>
      <c r="X3" s="5">
        <f>SUMIFS(Imports_new!X$10:X$33,Imports_new!$A$10:$A$33,$A3)</f>
        <v>1150537.9823629365</v>
      </c>
      <c r="Y3" s="5">
        <f>SUMIFS(Imports_new!Y$10:Y$33,Imports_new!$A$10:$A$33,$A3)</f>
        <v>1150537.9823629365</v>
      </c>
      <c r="Z3" s="5">
        <f>SUMIFS(Imports_new!Z$10:Z$33,Imports_new!$A$10:$A$33,$A3)</f>
        <v>1150537.9823629365</v>
      </c>
      <c r="AA3" s="5">
        <f>SUMIFS(Imports_new!AA$10:AA$33,Imports_new!$A$10:$A$33,$A3)</f>
        <v>1150537.9823629365</v>
      </c>
      <c r="AB3" s="5">
        <f>SUMIFS(Imports_new!AB$10:AB$33,Imports_new!$A$10:$A$33,$A3)</f>
        <v>1150537.9823629365</v>
      </c>
      <c r="AC3" s="5">
        <f>SUMIFS(Imports_new!AC$10:AC$33,Imports_new!$A$10:$A$33,$A3)</f>
        <v>1150537.9823629365</v>
      </c>
      <c r="AD3" s="5">
        <f>SUMIFS(Imports_new!AD$10:AD$33,Imports_new!$A$10:$A$33,$A3)</f>
        <v>1150537.9823629365</v>
      </c>
      <c r="AE3" s="5">
        <f>SUMIFS(Imports_new!AE$10:AE$33,Imports_new!$A$10:$A$33,$A3)</f>
        <v>1150537.9823629365</v>
      </c>
      <c r="AF3" s="5">
        <f>SUMIFS(Imports_new!AF$10:AF$33,Imports_new!$A$10:$A$33,$A3)</f>
        <v>1150537.9823629365</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4852288.2963212002</v>
      </c>
      <c r="C5" s="5">
        <f>SUMIFS(Imports_new!C$10:C$33,Imports_new!$A$10:$A$33,$A5)</f>
        <v>4852288.2963212002</v>
      </c>
      <c r="D5" s="5">
        <f>SUMIFS(Imports_new!D$10:D$33,Imports_new!$A$10:$A$33,$A5)</f>
        <v>4852288.2963212002</v>
      </c>
      <c r="E5" s="5">
        <f>SUMIFS(Imports_new!E$10:E$33,Imports_new!$A$10:$A$33,$A5)</f>
        <v>5856712.4495322593</v>
      </c>
      <c r="F5" s="5">
        <f>SUMIFS(Imports_new!F$10:F$33,Imports_new!$A$10:$A$33,$A5)</f>
        <v>5970641.9854701376</v>
      </c>
      <c r="G5" s="5">
        <f>SUMIFS(Imports_new!G$10:G$33,Imports_new!$A$10:$A$33,$A5)</f>
        <v>5946319.836767843</v>
      </c>
      <c r="H5" s="5">
        <f>SUMIFS(Imports_new!H$10:H$33,Imports_new!$A$10:$A$33,$A5)</f>
        <v>6184712.2923879763</v>
      </c>
      <c r="I5" s="5">
        <f>SUMIFS(Imports_new!I$10:I$33,Imports_new!$A$10:$A$33,$A5)</f>
        <v>6052958.0715491595</v>
      </c>
      <c r="J5" s="5">
        <f>SUMIFS(Imports_new!J$10:J$33,Imports_new!$A$10:$A$33,$A5)</f>
        <v>6456310.8165430874</v>
      </c>
      <c r="K5" s="5">
        <f>SUMIFS(Imports_new!K$10:K$33,Imports_new!$A$10:$A$33,$A5)</f>
        <v>6211678.8484709831</v>
      </c>
      <c r="L5" s="5">
        <f>SUMIFS(Imports_new!L$10:L$33,Imports_new!$A$10:$A$33,$A5)</f>
        <v>6146568.7178119784</v>
      </c>
      <c r="M5" s="5">
        <f>SUMIFS(Imports_new!M$10:M$33,Imports_new!$A$10:$A$33,$A5)</f>
        <v>6146568.7178119784</v>
      </c>
      <c r="N5" s="5">
        <f>SUMIFS(Imports_new!N$10:N$33,Imports_new!$A$10:$A$33,$A5)</f>
        <v>6146568.7178119784</v>
      </c>
      <c r="O5" s="5">
        <f>SUMIFS(Imports_new!O$10:O$33,Imports_new!$A$10:$A$33,$A5)</f>
        <v>6146568.7178119784</v>
      </c>
      <c r="P5" s="5">
        <f>SUMIFS(Imports_new!P$10:P$33,Imports_new!$A$10:$A$33,$A5)</f>
        <v>6146568.7178119784</v>
      </c>
      <c r="Q5" s="5">
        <f>SUMIFS(Imports_new!Q$10:Q$33,Imports_new!$A$10:$A$33,$A5)</f>
        <v>6146568.7178119784</v>
      </c>
      <c r="R5" s="5">
        <f>SUMIFS(Imports_new!R$10:R$33,Imports_new!$A$10:$A$33,$A5)</f>
        <v>6146568.7178119784</v>
      </c>
      <c r="S5" s="5">
        <f>SUMIFS(Imports_new!S$10:S$33,Imports_new!$A$10:$A$33,$A5)</f>
        <v>6146568.7178119784</v>
      </c>
      <c r="T5" s="5">
        <f>SUMIFS(Imports_new!T$10:T$33,Imports_new!$A$10:$A$33,$A5)</f>
        <v>6146568.7178119784</v>
      </c>
      <c r="U5" s="5">
        <f>SUMIFS(Imports_new!U$10:U$33,Imports_new!$A$10:$A$33,$A5)</f>
        <v>6146568.7178119784</v>
      </c>
      <c r="V5" s="5">
        <f>SUMIFS(Imports_new!V$10:V$33,Imports_new!$A$10:$A$33,$A5)</f>
        <v>6146568.7178119784</v>
      </c>
      <c r="W5" s="5">
        <f>SUMIFS(Imports_new!W$10:W$33,Imports_new!$A$10:$A$33,$A5)</f>
        <v>6146568.7178119784</v>
      </c>
      <c r="X5" s="5">
        <f>SUMIFS(Imports_new!X$10:X$33,Imports_new!$A$10:$A$33,$A5)</f>
        <v>6146568.7178119784</v>
      </c>
      <c r="Y5" s="5">
        <f>SUMIFS(Imports_new!Y$10:Y$33,Imports_new!$A$10:$A$33,$A5)</f>
        <v>6146568.7178119784</v>
      </c>
      <c r="Z5" s="5">
        <f>SUMIFS(Imports_new!Z$10:Z$33,Imports_new!$A$10:$A$33,$A5)</f>
        <v>6146568.7178119784</v>
      </c>
      <c r="AA5" s="5">
        <f>SUMIFS(Imports_new!AA$10:AA$33,Imports_new!$A$10:$A$33,$A5)</f>
        <v>6146568.7178119784</v>
      </c>
      <c r="AB5" s="5">
        <f>SUMIFS(Imports_new!AB$10:AB$33,Imports_new!$A$10:$A$33,$A5)</f>
        <v>6146568.7178119784</v>
      </c>
      <c r="AC5" s="5">
        <f>SUMIFS(Imports_new!AC$10:AC$33,Imports_new!$A$10:$A$33,$A5)</f>
        <v>6146568.7178119784</v>
      </c>
      <c r="AD5" s="5">
        <f>SUMIFS(Imports_new!AD$10:AD$33,Imports_new!$A$10:$A$33,$A5)</f>
        <v>6146568.7178119784</v>
      </c>
      <c r="AE5" s="5">
        <f>SUMIFS(Imports_new!AE$10:AE$33,Imports_new!$A$10:$A$33,$A5)</f>
        <v>6146568.7178119784</v>
      </c>
      <c r="AF5" s="5">
        <f>SUMIFS(Imports_new!AF$10:AF$33,Imports_new!$A$10:$A$33,$A5)</f>
        <v>6146568.7178119784</v>
      </c>
    </row>
    <row r="6" spans="1:32">
      <c r="A6" s="2" t="s">
        <v>101</v>
      </c>
      <c r="B6" s="5">
        <f>SUMIFS(Imports_new!B$10:B$33,Imports_new!$A$10:$A$33,$A6)</f>
        <v>717096.20007355406</v>
      </c>
      <c r="C6" s="5">
        <f>SUMIFS(Imports_new!C$10:C$33,Imports_new!$A$10:$A$33,$A6)</f>
        <v>717096.20007355406</v>
      </c>
      <c r="D6" s="5">
        <f>SUMIFS(Imports_new!D$10:D$33,Imports_new!$A$10:$A$33,$A6)</f>
        <v>717096.20007355406</v>
      </c>
      <c r="E6" s="5">
        <f>SUMIFS(Imports_new!E$10:E$33,Imports_new!$A$10:$A$33,$A6)</f>
        <v>924100.22134839662</v>
      </c>
      <c r="F6" s="5">
        <f>SUMIFS(Imports_new!F$10:F$33,Imports_new!$A$10:$A$33,$A6)</f>
        <v>945159.05832362187</v>
      </c>
      <c r="G6" s="5">
        <f>SUMIFS(Imports_new!G$10:G$33,Imports_new!$A$10:$A$33,$A6)</f>
        <v>946236.82538473792</v>
      </c>
      <c r="H6" s="5">
        <f>SUMIFS(Imports_new!H$10:H$33,Imports_new!$A$10:$A$33,$A6)</f>
        <v>1001540.3308832849</v>
      </c>
      <c r="I6" s="5">
        <f>SUMIFS(Imports_new!I$10:I$33,Imports_new!$A$10:$A$33,$A6)</f>
        <v>983135.18052839581</v>
      </c>
      <c r="J6" s="5">
        <f>SUMIFS(Imports_new!J$10:J$33,Imports_new!$A$10:$A$33,$A6)</f>
        <v>1130013.6724500596</v>
      </c>
      <c r="K6" s="5">
        <f>SUMIFS(Imports_new!K$10:K$33,Imports_new!$A$10:$A$33,$A6)</f>
        <v>1123428.2082580042</v>
      </c>
      <c r="L6" s="5">
        <f>SUMIFS(Imports_new!L$10:L$33,Imports_new!$A$10:$A$33,$A6)</f>
        <v>1125374.1912367821</v>
      </c>
      <c r="M6" s="5">
        <f>SUMIFS(Imports_new!M$10:M$33,Imports_new!$A$10:$A$33,$A6)</f>
        <v>1125374.1912367821</v>
      </c>
      <c r="N6" s="5">
        <f>SUMIFS(Imports_new!N$10:N$33,Imports_new!$A$10:$A$33,$A6)</f>
        <v>1125374.1912367821</v>
      </c>
      <c r="O6" s="5">
        <f>SUMIFS(Imports_new!O$10:O$33,Imports_new!$A$10:$A$33,$A6)</f>
        <v>1125374.1912367821</v>
      </c>
      <c r="P6" s="5">
        <f>SUMIFS(Imports_new!P$10:P$33,Imports_new!$A$10:$A$33,$A6)</f>
        <v>1125374.1912367821</v>
      </c>
      <c r="Q6" s="5">
        <f>SUMIFS(Imports_new!Q$10:Q$33,Imports_new!$A$10:$A$33,$A6)</f>
        <v>1125374.1912367821</v>
      </c>
      <c r="R6" s="5">
        <f>SUMIFS(Imports_new!R$10:R$33,Imports_new!$A$10:$A$33,$A6)</f>
        <v>1125374.1912367821</v>
      </c>
      <c r="S6" s="5">
        <f>SUMIFS(Imports_new!S$10:S$33,Imports_new!$A$10:$A$33,$A6)</f>
        <v>1125374.1912367821</v>
      </c>
      <c r="T6" s="5">
        <f>SUMIFS(Imports_new!T$10:T$33,Imports_new!$A$10:$A$33,$A6)</f>
        <v>1125374.1912367821</v>
      </c>
      <c r="U6" s="5">
        <f>SUMIFS(Imports_new!U$10:U$33,Imports_new!$A$10:$A$33,$A6)</f>
        <v>1125374.1912367821</v>
      </c>
      <c r="V6" s="5">
        <f>SUMIFS(Imports_new!V$10:V$33,Imports_new!$A$10:$A$33,$A6)</f>
        <v>1125374.1912367821</v>
      </c>
      <c r="W6" s="5">
        <f>SUMIFS(Imports_new!W$10:W$33,Imports_new!$A$10:$A$33,$A6)</f>
        <v>1125374.1912367821</v>
      </c>
      <c r="X6" s="5">
        <f>SUMIFS(Imports_new!X$10:X$33,Imports_new!$A$10:$A$33,$A6)</f>
        <v>1125374.1912367821</v>
      </c>
      <c r="Y6" s="5">
        <f>SUMIFS(Imports_new!Y$10:Y$33,Imports_new!$A$10:$A$33,$A6)</f>
        <v>1125374.1912367821</v>
      </c>
      <c r="Z6" s="5">
        <f>SUMIFS(Imports_new!Z$10:Z$33,Imports_new!$A$10:$A$33,$A6)</f>
        <v>1125374.1912367821</v>
      </c>
      <c r="AA6" s="5">
        <f>SUMIFS(Imports_new!AA$10:AA$33,Imports_new!$A$10:$A$33,$A6)</f>
        <v>1125374.1912367821</v>
      </c>
      <c r="AB6" s="5">
        <f>SUMIFS(Imports_new!AB$10:AB$33,Imports_new!$A$10:$A$33,$A6)</f>
        <v>1125374.1912367821</v>
      </c>
      <c r="AC6" s="5">
        <f>SUMIFS(Imports_new!AC$10:AC$33,Imports_new!$A$10:$A$33,$A6)</f>
        <v>1125374.1912367821</v>
      </c>
      <c r="AD6" s="5">
        <f>SUMIFS(Imports_new!AD$10:AD$33,Imports_new!$A$10:$A$33,$A6)</f>
        <v>1125374.1912367821</v>
      </c>
      <c r="AE6" s="5">
        <f>SUMIFS(Imports_new!AE$10:AE$33,Imports_new!$A$10:$A$33,$A6)</f>
        <v>1125374.1912367821</v>
      </c>
      <c r="AF6" s="5">
        <f>SUMIFS(Imports_new!AF$10:AF$33,Imports_new!$A$10:$A$33,$A6)</f>
        <v>1125374.1912367821</v>
      </c>
    </row>
    <row r="7" spans="1:32">
      <c r="A7" s="2" t="s">
        <v>100</v>
      </c>
      <c r="B7" s="5">
        <f>SUMIFS(Imports_new!B$10:B$33,Imports_new!$A$10:$A$33,$A7)</f>
        <v>4738700.3717808872</v>
      </c>
      <c r="C7" s="5">
        <f>SUMIFS(Imports_new!C$10:C$33,Imports_new!$A$10:$A$33,$A7)</f>
        <v>4738700.3717808872</v>
      </c>
      <c r="D7" s="5">
        <f>SUMIFS(Imports_new!D$10:D$33,Imports_new!$A$10:$A$33,$A7)</f>
        <v>4738700.3717808872</v>
      </c>
      <c r="E7" s="5">
        <f>SUMIFS(Imports_new!E$10:E$33,Imports_new!$A$10:$A$33,$A7)</f>
        <v>5007126.4594663046</v>
      </c>
      <c r="F7" s="5">
        <f>SUMIFS(Imports_new!F$10:F$33,Imports_new!$A$10:$A$33,$A7)</f>
        <v>5046122.3503099391</v>
      </c>
      <c r="G7" s="5">
        <f>SUMIFS(Imports_new!G$10:G$33,Imports_new!$A$10:$A$33,$A7)</f>
        <v>5481969.2374357162</v>
      </c>
      <c r="H7" s="5">
        <f>SUMIFS(Imports_new!H$10:H$33,Imports_new!$A$10:$A$33,$A7)</f>
        <v>6420455.240246526</v>
      </c>
      <c r="I7" s="5">
        <f>SUMIFS(Imports_new!I$10:I$33,Imports_new!$A$10:$A$33,$A7)</f>
        <v>7603617.3308621487</v>
      </c>
      <c r="J7" s="5">
        <f>SUMIFS(Imports_new!J$10:J$33,Imports_new!$A$10:$A$33,$A7)</f>
        <v>7692393.2086613318</v>
      </c>
      <c r="K7" s="5">
        <f>SUMIFS(Imports_new!K$10:K$33,Imports_new!$A$10:$A$33,$A7)</f>
        <v>7939853.2701566005</v>
      </c>
      <c r="L7" s="5">
        <f>SUMIFS(Imports_new!L$10:L$33,Imports_new!$A$10:$A$33,$A7)</f>
        <v>8115002.494457487</v>
      </c>
      <c r="M7" s="5">
        <f>SUMIFS(Imports_new!M$10:M$33,Imports_new!$A$10:$A$33,$A7)</f>
        <v>8115002.494457487</v>
      </c>
      <c r="N7" s="5">
        <f>SUMIFS(Imports_new!N$10:N$33,Imports_new!$A$10:$A$33,$A7)</f>
        <v>8115002.494457487</v>
      </c>
      <c r="O7" s="5">
        <f>SUMIFS(Imports_new!O$10:O$33,Imports_new!$A$10:$A$33,$A7)</f>
        <v>8115002.494457487</v>
      </c>
      <c r="P7" s="5">
        <f>SUMIFS(Imports_new!P$10:P$33,Imports_new!$A$10:$A$33,$A7)</f>
        <v>8115002.494457487</v>
      </c>
      <c r="Q7" s="5">
        <f>SUMIFS(Imports_new!Q$10:Q$33,Imports_new!$A$10:$A$33,$A7)</f>
        <v>8115002.494457487</v>
      </c>
      <c r="R7" s="5">
        <f>SUMIFS(Imports_new!R$10:R$33,Imports_new!$A$10:$A$33,$A7)</f>
        <v>8115002.494457487</v>
      </c>
      <c r="S7" s="5">
        <f>SUMIFS(Imports_new!S$10:S$33,Imports_new!$A$10:$A$33,$A7)</f>
        <v>8115002.494457487</v>
      </c>
      <c r="T7" s="5">
        <f>SUMIFS(Imports_new!T$10:T$33,Imports_new!$A$10:$A$33,$A7)</f>
        <v>8115002.494457487</v>
      </c>
      <c r="U7" s="5">
        <f>SUMIFS(Imports_new!U$10:U$33,Imports_new!$A$10:$A$33,$A7)</f>
        <v>8115002.494457487</v>
      </c>
      <c r="V7" s="5">
        <f>SUMIFS(Imports_new!V$10:V$33,Imports_new!$A$10:$A$33,$A7)</f>
        <v>8115002.494457487</v>
      </c>
      <c r="W7" s="5">
        <f>SUMIFS(Imports_new!W$10:W$33,Imports_new!$A$10:$A$33,$A7)</f>
        <v>8115002.494457487</v>
      </c>
      <c r="X7" s="5">
        <f>SUMIFS(Imports_new!X$10:X$33,Imports_new!$A$10:$A$33,$A7)</f>
        <v>8115002.494457487</v>
      </c>
      <c r="Y7" s="5">
        <f>SUMIFS(Imports_new!Y$10:Y$33,Imports_new!$A$10:$A$33,$A7)</f>
        <v>8115002.494457487</v>
      </c>
      <c r="Z7" s="5">
        <f>SUMIFS(Imports_new!Z$10:Z$33,Imports_new!$A$10:$A$33,$A7)</f>
        <v>8115002.494457487</v>
      </c>
      <c r="AA7" s="5">
        <f>SUMIFS(Imports_new!AA$10:AA$33,Imports_new!$A$10:$A$33,$A7)</f>
        <v>8115002.494457487</v>
      </c>
      <c r="AB7" s="5">
        <f>SUMIFS(Imports_new!AB$10:AB$33,Imports_new!$A$10:$A$33,$A7)</f>
        <v>8115002.494457487</v>
      </c>
      <c r="AC7" s="5">
        <f>SUMIFS(Imports_new!AC$10:AC$33,Imports_new!$A$10:$A$33,$A7)</f>
        <v>8115002.494457487</v>
      </c>
      <c r="AD7" s="5">
        <f>SUMIFS(Imports_new!AD$10:AD$33,Imports_new!$A$10:$A$33,$A7)</f>
        <v>8115002.494457487</v>
      </c>
      <c r="AE7" s="5">
        <f>SUMIFS(Imports_new!AE$10:AE$33,Imports_new!$A$10:$A$33,$A7)</f>
        <v>8115002.494457487</v>
      </c>
      <c r="AF7" s="5">
        <f>SUMIFS(Imports_new!AF$10:AF$33,Imports_new!$A$10:$A$33,$A7)</f>
        <v>8115002.494457487</v>
      </c>
    </row>
    <row r="8" spans="1:32">
      <c r="A8" s="2" t="s">
        <v>102</v>
      </c>
      <c r="B8" s="5">
        <f>SUMIFS(Imports_new!B$10:B$33,Imports_new!$A$10:$A$33,$A8)</f>
        <v>1071921.865983374</v>
      </c>
      <c r="C8" s="5">
        <f>SUMIFS(Imports_new!C$10:C$33,Imports_new!$A$10:$A$33,$A8)</f>
        <v>1071921.865983374</v>
      </c>
      <c r="D8" s="5">
        <f>SUMIFS(Imports_new!D$10:D$33,Imports_new!$A$10:$A$33,$A8)</f>
        <v>1071921.865983374</v>
      </c>
      <c r="E8" s="5">
        <f>SUMIFS(Imports_new!E$10:E$33,Imports_new!$A$10:$A$33,$A8)</f>
        <v>1533762.2675844741</v>
      </c>
      <c r="F8" s="5">
        <f>SUMIFS(Imports_new!F$10:F$33,Imports_new!$A$10:$A$33,$A8)</f>
        <v>2283879.8027409208</v>
      </c>
      <c r="G8" s="5">
        <f>SUMIFS(Imports_new!G$10:G$33,Imports_new!$A$10:$A$33,$A8)</f>
        <v>3821034.5622877739</v>
      </c>
      <c r="H8" s="5">
        <f>SUMIFS(Imports_new!H$10:H$33,Imports_new!$A$10:$A$33,$A8)</f>
        <v>4840237.6282566711</v>
      </c>
      <c r="I8" s="5">
        <f>SUMIFS(Imports_new!I$10:I$33,Imports_new!$A$10:$A$33,$A8)</f>
        <v>7030578.4062838182</v>
      </c>
      <c r="J8" s="5">
        <f>SUMIFS(Imports_new!J$10:J$33,Imports_new!$A$10:$A$33,$A8)</f>
        <v>9158958.525551524</v>
      </c>
      <c r="K8" s="5">
        <f>SUMIFS(Imports_new!K$10:K$33,Imports_new!$A$10:$A$33,$A8)</f>
        <v>10407867.36880555</v>
      </c>
      <c r="L8" s="5">
        <f>SUMIFS(Imports_new!L$10:L$33,Imports_new!$A$10:$A$33,$A8)</f>
        <v>10945152.138905236</v>
      </c>
      <c r="M8" s="5">
        <f>SUMIFS(Imports_new!M$10:M$33,Imports_new!$A$10:$A$33,$A8)</f>
        <v>10945152.138905236</v>
      </c>
      <c r="N8" s="5">
        <f>SUMIFS(Imports_new!N$10:N$33,Imports_new!$A$10:$A$33,$A8)</f>
        <v>10945152.138905236</v>
      </c>
      <c r="O8" s="5">
        <f>SUMIFS(Imports_new!O$10:O$33,Imports_new!$A$10:$A$33,$A8)</f>
        <v>10945152.138905236</v>
      </c>
      <c r="P8" s="5">
        <f>SUMIFS(Imports_new!P$10:P$33,Imports_new!$A$10:$A$33,$A8)</f>
        <v>10945152.138905236</v>
      </c>
      <c r="Q8" s="5">
        <f>SUMIFS(Imports_new!Q$10:Q$33,Imports_new!$A$10:$A$33,$A8)</f>
        <v>10945152.138905236</v>
      </c>
      <c r="R8" s="5">
        <f>SUMIFS(Imports_new!R$10:R$33,Imports_new!$A$10:$A$33,$A8)</f>
        <v>10945152.138905236</v>
      </c>
      <c r="S8" s="5">
        <f>SUMIFS(Imports_new!S$10:S$33,Imports_new!$A$10:$A$33,$A8)</f>
        <v>10945152.138905236</v>
      </c>
      <c r="T8" s="5">
        <f>SUMIFS(Imports_new!T$10:T$33,Imports_new!$A$10:$A$33,$A8)</f>
        <v>10945152.138905236</v>
      </c>
      <c r="U8" s="5">
        <f>SUMIFS(Imports_new!U$10:U$33,Imports_new!$A$10:$A$33,$A8)</f>
        <v>10945152.138905236</v>
      </c>
      <c r="V8" s="5">
        <f>SUMIFS(Imports_new!V$10:V$33,Imports_new!$A$10:$A$33,$A8)</f>
        <v>10945152.138905236</v>
      </c>
      <c r="W8" s="5">
        <f>SUMIFS(Imports_new!W$10:W$33,Imports_new!$A$10:$A$33,$A8)</f>
        <v>10945152.138905236</v>
      </c>
      <c r="X8" s="5">
        <f>SUMIFS(Imports_new!X$10:X$33,Imports_new!$A$10:$A$33,$A8)</f>
        <v>10945152.138905236</v>
      </c>
      <c r="Y8" s="5">
        <f>SUMIFS(Imports_new!Y$10:Y$33,Imports_new!$A$10:$A$33,$A8)</f>
        <v>10945152.138905236</v>
      </c>
      <c r="Z8" s="5">
        <f>SUMIFS(Imports_new!Z$10:Z$33,Imports_new!$A$10:$A$33,$A8)</f>
        <v>10945152.138905236</v>
      </c>
      <c r="AA8" s="5">
        <f>SUMIFS(Imports_new!AA$10:AA$33,Imports_new!$A$10:$A$33,$A8)</f>
        <v>10945152.138905236</v>
      </c>
      <c r="AB8" s="5">
        <f>SUMIFS(Imports_new!AB$10:AB$33,Imports_new!$A$10:$A$33,$A8)</f>
        <v>10945152.138905236</v>
      </c>
      <c r="AC8" s="5">
        <f>SUMIFS(Imports_new!AC$10:AC$33,Imports_new!$A$10:$A$33,$A8)</f>
        <v>10945152.138905236</v>
      </c>
      <c r="AD8" s="5">
        <f>SUMIFS(Imports_new!AD$10:AD$33,Imports_new!$A$10:$A$33,$A8)</f>
        <v>10945152.138905236</v>
      </c>
      <c r="AE8" s="5">
        <f>SUMIFS(Imports_new!AE$10:AE$33,Imports_new!$A$10:$A$33,$A8)</f>
        <v>10945152.138905236</v>
      </c>
      <c r="AF8" s="5">
        <f>SUMIFS(Imports_new!AF$10:AF$33,Imports_new!$A$10:$A$33,$A8)</f>
        <v>10945152.138905236</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33771.89776396782</v>
      </c>
      <c r="C10" s="5">
        <f>SUMIFS(Imports_new!C$10:C$33,Imports_new!$A$10:$A$33,$A10)</f>
        <v>33771.89776396782</v>
      </c>
      <c r="D10" s="5">
        <f>SUMIFS(Imports_new!D$10:D$33,Imports_new!$A$10:$A$33,$A10)</f>
        <v>33771.89776396782</v>
      </c>
      <c r="E10" s="5">
        <f>SUMIFS(Imports_new!E$10:E$33,Imports_new!$A$10:$A$33,$A10)</f>
        <v>33852.786668363486</v>
      </c>
      <c r="F10" s="5">
        <f>SUMIFS(Imports_new!F$10:F$33,Imports_new!$A$10:$A$33,$A10)</f>
        <v>31760.561692648385</v>
      </c>
      <c r="G10" s="5">
        <f>SUMIFS(Imports_new!G$10:G$33,Imports_new!$A$10:$A$33,$A10)</f>
        <v>28447.531138549912</v>
      </c>
      <c r="H10" s="5">
        <f>SUMIFS(Imports_new!H$10:H$33,Imports_new!$A$10:$A$33,$A10)</f>
        <v>28933.398637348633</v>
      </c>
      <c r="I10" s="5">
        <f>SUMIFS(Imports_new!I$10:I$33,Imports_new!$A$10:$A$33,$A10)</f>
        <v>28798.933034957052</v>
      </c>
      <c r="J10" s="5">
        <f>SUMIFS(Imports_new!J$10:J$33,Imports_new!$A$10:$A$33,$A10)</f>
        <v>22401.500337598234</v>
      </c>
      <c r="K10" s="5">
        <f>SUMIFS(Imports_new!K$10:K$33,Imports_new!$A$10:$A$33,$A10)</f>
        <v>20835.131945526158</v>
      </c>
      <c r="L10" s="5">
        <f>SUMIFS(Imports_new!L$10:L$33,Imports_new!$A$10:$A$33,$A10)</f>
        <v>19809.185898092543</v>
      </c>
      <c r="M10" s="5">
        <f>SUMIFS(Imports_new!M$10:M$33,Imports_new!$A$10:$A$33,$A10)</f>
        <v>19809.185898092543</v>
      </c>
      <c r="N10" s="5">
        <f>SUMIFS(Imports_new!N$10:N$33,Imports_new!$A$10:$A$33,$A10)</f>
        <v>19809.185898092543</v>
      </c>
      <c r="O10" s="5">
        <f>SUMIFS(Imports_new!O$10:O$33,Imports_new!$A$10:$A$33,$A10)</f>
        <v>19809.185898092543</v>
      </c>
      <c r="P10" s="5">
        <f>SUMIFS(Imports_new!P$10:P$33,Imports_new!$A$10:$A$33,$A10)</f>
        <v>19809.185898092543</v>
      </c>
      <c r="Q10" s="5">
        <f>SUMIFS(Imports_new!Q$10:Q$33,Imports_new!$A$10:$A$33,$A10)</f>
        <v>19809.185898092543</v>
      </c>
      <c r="R10" s="5">
        <f>SUMIFS(Imports_new!R$10:R$33,Imports_new!$A$10:$A$33,$A10)</f>
        <v>19809.185898092543</v>
      </c>
      <c r="S10" s="5">
        <f>SUMIFS(Imports_new!S$10:S$33,Imports_new!$A$10:$A$33,$A10)</f>
        <v>19809.185898092543</v>
      </c>
      <c r="T10" s="5">
        <f>SUMIFS(Imports_new!T$10:T$33,Imports_new!$A$10:$A$33,$A10)</f>
        <v>19809.185898092543</v>
      </c>
      <c r="U10" s="5">
        <f>SUMIFS(Imports_new!U$10:U$33,Imports_new!$A$10:$A$33,$A10)</f>
        <v>19809.185898092543</v>
      </c>
      <c r="V10" s="5">
        <f>SUMIFS(Imports_new!V$10:V$33,Imports_new!$A$10:$A$33,$A10)</f>
        <v>19809.185898092543</v>
      </c>
      <c r="W10" s="5">
        <f>SUMIFS(Imports_new!W$10:W$33,Imports_new!$A$10:$A$33,$A10)</f>
        <v>19809.185898092543</v>
      </c>
      <c r="X10" s="5">
        <f>SUMIFS(Imports_new!X$10:X$33,Imports_new!$A$10:$A$33,$A10)</f>
        <v>19809.185898092543</v>
      </c>
      <c r="Y10" s="5">
        <f>SUMIFS(Imports_new!Y$10:Y$33,Imports_new!$A$10:$A$33,$A10)</f>
        <v>19809.185898092543</v>
      </c>
      <c r="Z10" s="5">
        <f>SUMIFS(Imports_new!Z$10:Z$33,Imports_new!$A$10:$A$33,$A10)</f>
        <v>19809.185898092543</v>
      </c>
      <c r="AA10" s="5">
        <f>SUMIFS(Imports_new!AA$10:AA$33,Imports_new!$A$10:$A$33,$A10)</f>
        <v>19809.185898092543</v>
      </c>
      <c r="AB10" s="5">
        <f>SUMIFS(Imports_new!AB$10:AB$33,Imports_new!$A$10:$A$33,$A10)</f>
        <v>19809.185898092543</v>
      </c>
      <c r="AC10" s="5">
        <f>SUMIFS(Imports_new!AC$10:AC$33,Imports_new!$A$10:$A$33,$A10)</f>
        <v>19809.185898092543</v>
      </c>
      <c r="AD10" s="5">
        <f>SUMIFS(Imports_new!AD$10:AD$33,Imports_new!$A$10:$A$33,$A10)</f>
        <v>19809.185898092543</v>
      </c>
      <c r="AE10" s="5">
        <f>SUMIFS(Imports_new!AE$10:AE$33,Imports_new!$A$10:$A$33,$A10)</f>
        <v>19809.185898092543</v>
      </c>
      <c r="AF10" s="5">
        <f>SUMIFS(Imports_new!AF$10:AF$33,Imports_new!$A$10:$A$33,$A10)</f>
        <v>19809.185898092543</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251389.49186033645</v>
      </c>
      <c r="C12" s="5">
        <f>SUMIFS(Imports_new!C$10:C$33,Imports_new!$A$10:$A$33,$A12)</f>
        <v>251389.49186033645</v>
      </c>
      <c r="D12" s="5">
        <f>SUMIFS(Imports_new!D$10:D$33,Imports_new!$A$10:$A$33,$A12)</f>
        <v>251389.49186033645</v>
      </c>
      <c r="E12" s="5">
        <f>SUMIFS(Imports_new!E$10:E$33,Imports_new!$A$10:$A$33,$A12)</f>
        <v>296288.0888072002</v>
      </c>
      <c r="F12" s="5">
        <f>SUMIFS(Imports_new!F$10:F$33,Imports_new!$A$10:$A$33,$A12)</f>
        <v>245240.08038019942</v>
      </c>
      <c r="G12" s="5">
        <f>SUMIFS(Imports_new!G$10:G$33,Imports_new!$A$10:$A$33,$A12)</f>
        <v>171005.73574578136</v>
      </c>
      <c r="H12" s="5">
        <f>SUMIFS(Imports_new!H$10:H$33,Imports_new!$A$10:$A$33,$A12)</f>
        <v>154145.29411530704</v>
      </c>
      <c r="I12" s="5">
        <f>SUMIFS(Imports_new!I$10:I$33,Imports_new!$A$10:$A$33,$A12)</f>
        <v>142273.50841109478</v>
      </c>
      <c r="J12" s="5">
        <f>SUMIFS(Imports_new!J$10:J$33,Imports_new!$A$10:$A$33,$A12)</f>
        <v>123351.15111070749</v>
      </c>
      <c r="K12" s="5">
        <f>SUMIFS(Imports_new!K$10:K$33,Imports_new!$A$10:$A$33,$A12)</f>
        <v>129326.83994792623</v>
      </c>
      <c r="L12" s="5">
        <f>SUMIFS(Imports_new!L$10:L$33,Imports_new!$A$10:$A$33,$A12)</f>
        <v>126003.23708053563</v>
      </c>
      <c r="M12" s="5">
        <f>SUMIFS(Imports_new!M$10:M$33,Imports_new!$A$10:$A$33,$A12)</f>
        <v>126003.23708053563</v>
      </c>
      <c r="N12" s="5">
        <f>SUMIFS(Imports_new!N$10:N$33,Imports_new!$A$10:$A$33,$A12)</f>
        <v>126003.23708053563</v>
      </c>
      <c r="O12" s="5">
        <f>SUMIFS(Imports_new!O$10:O$33,Imports_new!$A$10:$A$33,$A12)</f>
        <v>126003.23708053563</v>
      </c>
      <c r="P12" s="5">
        <f>SUMIFS(Imports_new!P$10:P$33,Imports_new!$A$10:$A$33,$A12)</f>
        <v>126003.23708053563</v>
      </c>
      <c r="Q12" s="5">
        <f>SUMIFS(Imports_new!Q$10:Q$33,Imports_new!$A$10:$A$33,$A12)</f>
        <v>126003.23708053563</v>
      </c>
      <c r="R12" s="5">
        <f>SUMIFS(Imports_new!R$10:R$33,Imports_new!$A$10:$A$33,$A12)</f>
        <v>126003.23708053563</v>
      </c>
      <c r="S12" s="5">
        <f>SUMIFS(Imports_new!S$10:S$33,Imports_new!$A$10:$A$33,$A12)</f>
        <v>126003.23708053563</v>
      </c>
      <c r="T12" s="5">
        <f>SUMIFS(Imports_new!T$10:T$33,Imports_new!$A$10:$A$33,$A12)</f>
        <v>126003.23708053563</v>
      </c>
      <c r="U12" s="5">
        <f>SUMIFS(Imports_new!U$10:U$33,Imports_new!$A$10:$A$33,$A12)</f>
        <v>126003.23708053563</v>
      </c>
      <c r="V12" s="5">
        <f>SUMIFS(Imports_new!V$10:V$33,Imports_new!$A$10:$A$33,$A12)</f>
        <v>126003.23708053563</v>
      </c>
      <c r="W12" s="5">
        <f>SUMIFS(Imports_new!W$10:W$33,Imports_new!$A$10:$A$33,$A12)</f>
        <v>126003.23708053563</v>
      </c>
      <c r="X12" s="5">
        <f>SUMIFS(Imports_new!X$10:X$33,Imports_new!$A$10:$A$33,$A12)</f>
        <v>126003.23708053563</v>
      </c>
      <c r="Y12" s="5">
        <f>SUMIFS(Imports_new!Y$10:Y$33,Imports_new!$A$10:$A$33,$A12)</f>
        <v>126003.23708053563</v>
      </c>
      <c r="Z12" s="5">
        <f>SUMIFS(Imports_new!Z$10:Z$33,Imports_new!$A$10:$A$33,$A12)</f>
        <v>126003.23708053563</v>
      </c>
      <c r="AA12" s="5">
        <f>SUMIFS(Imports_new!AA$10:AA$33,Imports_new!$A$10:$A$33,$A12)</f>
        <v>126003.23708053563</v>
      </c>
      <c r="AB12" s="5">
        <f>SUMIFS(Imports_new!AB$10:AB$33,Imports_new!$A$10:$A$33,$A12)</f>
        <v>126003.23708053563</v>
      </c>
      <c r="AC12" s="5">
        <f>SUMIFS(Imports_new!AC$10:AC$33,Imports_new!$A$10:$A$33,$A12)</f>
        <v>126003.23708053563</v>
      </c>
      <c r="AD12" s="5">
        <f>SUMIFS(Imports_new!AD$10:AD$33,Imports_new!$A$10:$A$33,$A12)</f>
        <v>126003.23708053563</v>
      </c>
      <c r="AE12" s="5">
        <f>SUMIFS(Imports_new!AE$10:AE$33,Imports_new!$A$10:$A$33,$A12)</f>
        <v>126003.23708053563</v>
      </c>
      <c r="AF12" s="5">
        <f>SUMIFS(Imports_new!AF$10:AF$33,Imports_new!$A$10:$A$33,$A12)</f>
        <v>126003.23708053563</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72480580</v>
      </c>
      <c r="C2">
        <f>exports!E2</f>
        <v>72480580</v>
      </c>
      <c r="D2">
        <f>exports!F2</f>
        <v>72480580</v>
      </c>
      <c r="E2">
        <f>exports!G2</f>
        <v>72480580</v>
      </c>
      <c r="F2">
        <f>exports!H2</f>
        <v>72480580</v>
      </c>
      <c r="G2">
        <f>exports!I2</f>
        <v>72480580</v>
      </c>
      <c r="H2">
        <f>exports!J2</f>
        <v>72480580</v>
      </c>
      <c r="I2">
        <f>exports!K2</f>
        <v>72480580</v>
      </c>
      <c r="J2">
        <f>exports!L2</f>
        <v>72480580</v>
      </c>
      <c r="K2">
        <f>exports!M2</f>
        <v>72480580</v>
      </c>
      <c r="L2">
        <f>exports!N2</f>
        <v>72480580</v>
      </c>
      <c r="M2">
        <f>exports!O2</f>
        <v>72480580</v>
      </c>
      <c r="N2">
        <f>exports!P2</f>
        <v>72480580</v>
      </c>
      <c r="O2">
        <f>exports!Q2</f>
        <v>72480580</v>
      </c>
      <c r="P2">
        <f>exports!R2</f>
        <v>72480580</v>
      </c>
      <c r="Q2">
        <f>exports!S2</f>
        <v>72480580</v>
      </c>
      <c r="R2">
        <f>exports!T2</f>
        <v>72480580</v>
      </c>
      <c r="S2">
        <f>exports!U2</f>
        <v>72480580</v>
      </c>
      <c r="T2">
        <f>exports!V2</f>
        <v>72480580</v>
      </c>
      <c r="U2">
        <f>exports!W2</f>
        <v>72480580</v>
      </c>
      <c r="V2">
        <f>exports!X2</f>
        <v>72480580</v>
      </c>
      <c r="W2">
        <f>exports!Y2</f>
        <v>72480580</v>
      </c>
      <c r="X2">
        <f>exports!Z2</f>
        <v>72480580</v>
      </c>
      <c r="Y2">
        <f>exports!AA2</f>
        <v>72480580</v>
      </c>
      <c r="Z2">
        <f>exports!AB2</f>
        <v>72480580</v>
      </c>
      <c r="AA2">
        <f>exports!AC2</f>
        <v>72480580</v>
      </c>
      <c r="AB2">
        <f>exports!AD2</f>
        <v>72480580</v>
      </c>
      <c r="AC2">
        <f>exports!AE2</f>
        <v>72480580</v>
      </c>
      <c r="AD2">
        <f>exports!AF2</f>
        <v>72480580</v>
      </c>
      <c r="AE2">
        <f>exports!AG2</f>
        <v>72480580</v>
      </c>
      <c r="AF2">
        <f>exports!AH2</f>
        <v>72480580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38.189509969993694</v>
      </c>
      <c r="C2" s="12">
        <f>SUMIFS('State Generation Costs Calcs'!C105:C155,'State Generation Costs Calcs'!$A$105:$A$155,About!$B$2)*About!$A$67</f>
        <v>37.444782041650932</v>
      </c>
      <c r="D2" s="12">
        <f>SUMIFS('State Generation Costs Calcs'!D105:D155,'State Generation Costs Calcs'!$A$105:$A$155,About!$B$2)*About!$A$67</f>
        <v>36.749212026164962</v>
      </c>
      <c r="E2" s="12">
        <f>SUMIFS('State Generation Costs Calcs'!E105:E155,'State Generation Costs Calcs'!$A$105:$A$155,About!$B$2)*About!$A$67</f>
        <v>36.177198389206595</v>
      </c>
      <c r="F2" s="12">
        <f>SUMIFS('State Generation Costs Calcs'!F105:F155,'State Generation Costs Calcs'!$A$105:$A$155,About!$B$2)*About!$A$67</f>
        <v>36.020205852805503</v>
      </c>
      <c r="G2" s="12">
        <f>SUMIFS('State Generation Costs Calcs'!G105:G155,'State Generation Costs Calcs'!$A$105:$A$155,About!$B$2)*About!$A$67</f>
        <v>36.069729975582078</v>
      </c>
      <c r="H2" s="12">
        <f>SUMIFS('State Generation Costs Calcs'!H105:H155,'State Generation Costs Calcs'!$A$105:$A$155,About!$B$2)*About!$A$67</f>
        <v>36.412168139716918</v>
      </c>
      <c r="I2" s="12">
        <f>SUMIFS('State Generation Costs Calcs'!I105:I155,'State Generation Costs Calcs'!$A$105:$A$155,About!$B$2)*About!$A$67</f>
        <v>36.722229055078195</v>
      </c>
      <c r="J2" s="12">
        <f>SUMIFS('State Generation Costs Calcs'!J105:J155,'State Generation Costs Calcs'!$A$105:$A$155,About!$B$2)*About!$A$67</f>
        <v>36.557547335305884</v>
      </c>
      <c r="K2" s="12">
        <f>SUMIFS('State Generation Costs Calcs'!K105:K155,'State Generation Costs Calcs'!$A$105:$A$155,About!$B$2)*About!$A$67</f>
        <v>36.077151586759129</v>
      </c>
      <c r="L2" s="12">
        <f>SUMIFS('State Generation Costs Calcs'!L105:L155,'State Generation Costs Calcs'!$A$105:$A$155,About!$B$2)*About!$A$67</f>
        <v>35.525719328835756</v>
      </c>
      <c r="M2" s="12">
        <f>SUMIFS('State Generation Costs Calcs'!M105:M155,'State Generation Costs Calcs'!$A$105:$A$155,About!$B$2)*About!$A$67</f>
        <v>35.041632735159091</v>
      </c>
      <c r="N2" s="12">
        <f>SUMIFS('State Generation Costs Calcs'!N105:N155,'State Generation Costs Calcs'!$A$105:$A$155,About!$B$2)*About!$A$67</f>
        <v>34.529096207097297</v>
      </c>
      <c r="O2" s="12">
        <f>SUMIFS('State Generation Costs Calcs'!O105:O155,'State Generation Costs Calcs'!$A$105:$A$155,About!$B$2)*About!$A$67</f>
        <v>34.258941587074958</v>
      </c>
      <c r="P2" s="12">
        <f>SUMIFS('State Generation Costs Calcs'!P105:P155,'State Generation Costs Calcs'!$A$105:$A$155,About!$B$2)*About!$A$67</f>
        <v>34.191728389562151</v>
      </c>
      <c r="Q2" s="12">
        <f>SUMIFS('State Generation Costs Calcs'!Q105:Q155,'State Generation Costs Calcs'!$A$105:$A$155,About!$B$2)*About!$A$67</f>
        <v>33.882765402267871</v>
      </c>
      <c r="R2" s="12">
        <f>SUMIFS('State Generation Costs Calcs'!R105:R155,'State Generation Costs Calcs'!$A$105:$A$155,About!$B$2)*About!$A$67</f>
        <v>33.508136750715302</v>
      </c>
      <c r="S2" s="12">
        <f>SUMIFS('State Generation Costs Calcs'!S105:S155,'State Generation Costs Calcs'!$A$105:$A$155,About!$B$2)*About!$A$67</f>
        <v>33.241807091107866</v>
      </c>
      <c r="T2" s="12">
        <f>SUMIFS('State Generation Costs Calcs'!T105:T155,'State Generation Costs Calcs'!$A$105:$A$155,About!$B$2)*About!$A$67</f>
        <v>33.131621041793949</v>
      </c>
      <c r="U2" s="12">
        <f>SUMIFS('State Generation Costs Calcs'!U105:U155,'State Generation Costs Calcs'!$A$105:$A$155,About!$B$2)*About!$A$67</f>
        <v>33.040298910071513</v>
      </c>
      <c r="V2" s="12">
        <f>SUMIFS('State Generation Costs Calcs'!V105:V155,'State Generation Costs Calcs'!$A$105:$A$155,About!$B$2)*About!$A$67</f>
        <v>32.691949954942558</v>
      </c>
      <c r="W2" s="12">
        <f>SUMIFS('State Generation Costs Calcs'!W105:W155,'State Generation Costs Calcs'!$A$105:$A$155,About!$B$2)*About!$A$67</f>
        <v>32.372617722010588</v>
      </c>
      <c r="X2" s="12">
        <f>SUMIFS('State Generation Costs Calcs'!X105:X155,'State Generation Costs Calcs'!$A$105:$A$155,About!$B$2)*About!$A$67</f>
        <v>32.191627356975701</v>
      </c>
      <c r="Y2" s="12">
        <f>SUMIFS('State Generation Costs Calcs'!Y105:Y155,'State Generation Costs Calcs'!$A$105:$A$155,About!$B$2)*About!$A$67</f>
        <v>31.98841126274235</v>
      </c>
      <c r="Z2" s="12">
        <f>SUMIFS('State Generation Costs Calcs'!Z105:Z155,'State Generation Costs Calcs'!$A$105:$A$155,About!$B$2)*About!$A$67</f>
        <v>31.869800374471616</v>
      </c>
      <c r="AA2" s="12">
        <f>SUMIFS('State Generation Costs Calcs'!AA105:AA155,'State Generation Costs Calcs'!$A$105:$A$155,About!$B$2)*About!$A$67</f>
        <v>31.784636437487823</v>
      </c>
      <c r="AB2" s="12">
        <f>SUMIFS('State Generation Costs Calcs'!AB105:AB155,'State Generation Costs Calcs'!$A$105:$A$155,About!$B$2)*About!$A$67</f>
        <v>31.656174168673704</v>
      </c>
      <c r="AC2" s="12">
        <f>SUMIFS('State Generation Costs Calcs'!AC105:AC155,'State Generation Costs Calcs'!$A$105:$A$155,About!$B$2)*About!$A$67</f>
        <v>31.659437326001335</v>
      </c>
      <c r="AD2" s="12">
        <f>SUMIFS('State Generation Costs Calcs'!AD105:AD155,'State Generation Costs Calcs'!$A$105:$A$155,About!$B$2)*About!$A$67</f>
        <v>31.690948395527943</v>
      </c>
      <c r="AE2" s="12">
        <f>SUMIFS('State Generation Costs Calcs'!AE105:AE155,'State Generation Costs Calcs'!$A$105:$A$155,About!$B$2)*About!$A$67</f>
        <v>31.653482706862839</v>
      </c>
      <c r="AF2" s="12">
        <f>SUMIFS('State Generation Costs Calcs'!AF105:AF155,'State Generation Costs Calcs'!$A$105:$A$155,About!$B$2)*About!$A$67</f>
        <v>31.635826014054523</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38.189509969993694</v>
      </c>
      <c r="C2" s="12">
        <f>SUMIFS('State Generation Costs Calcs'!C105:C155,'State Generation Costs Calcs'!$A$105:$A$155,About!$B$2)*About!$A$67</f>
        <v>37.444782041650932</v>
      </c>
      <c r="D2" s="12">
        <f>SUMIFS('State Generation Costs Calcs'!D105:D155,'State Generation Costs Calcs'!$A$105:$A$155,About!$B$2)*About!$A$67</f>
        <v>36.749212026164962</v>
      </c>
      <c r="E2" s="12">
        <f>SUMIFS('State Generation Costs Calcs'!E105:E155,'State Generation Costs Calcs'!$A$105:$A$155,About!$B$2)*About!$A$67</f>
        <v>36.177198389206595</v>
      </c>
      <c r="F2" s="12">
        <f>SUMIFS('State Generation Costs Calcs'!F105:F155,'State Generation Costs Calcs'!$A$105:$A$155,About!$B$2)*About!$A$67</f>
        <v>36.020205852805503</v>
      </c>
      <c r="G2" s="12">
        <f>SUMIFS('State Generation Costs Calcs'!G105:G155,'State Generation Costs Calcs'!$A$105:$A$155,About!$B$2)*About!$A$67</f>
        <v>36.069729975582078</v>
      </c>
      <c r="H2" s="12">
        <f>SUMIFS('State Generation Costs Calcs'!H105:H155,'State Generation Costs Calcs'!$A$105:$A$155,About!$B$2)*About!$A$67</f>
        <v>36.412168139716918</v>
      </c>
      <c r="I2" s="12">
        <f>SUMIFS('State Generation Costs Calcs'!I105:I155,'State Generation Costs Calcs'!$A$105:$A$155,About!$B$2)*About!$A$67</f>
        <v>36.722229055078195</v>
      </c>
      <c r="J2" s="12">
        <f>SUMIFS('State Generation Costs Calcs'!J105:J155,'State Generation Costs Calcs'!$A$105:$A$155,About!$B$2)*About!$A$67</f>
        <v>36.557547335305884</v>
      </c>
      <c r="K2" s="12">
        <f>SUMIFS('State Generation Costs Calcs'!K105:K155,'State Generation Costs Calcs'!$A$105:$A$155,About!$B$2)*About!$A$67</f>
        <v>36.077151586759129</v>
      </c>
      <c r="L2" s="12">
        <f>SUMIFS('State Generation Costs Calcs'!L105:L155,'State Generation Costs Calcs'!$A$105:$A$155,About!$B$2)*About!$A$67</f>
        <v>35.525719328835756</v>
      </c>
      <c r="M2" s="12">
        <f>SUMIFS('State Generation Costs Calcs'!M105:M155,'State Generation Costs Calcs'!$A$105:$A$155,About!$B$2)*About!$A$67</f>
        <v>35.041632735159091</v>
      </c>
      <c r="N2" s="12">
        <f>SUMIFS('State Generation Costs Calcs'!N105:N155,'State Generation Costs Calcs'!$A$105:$A$155,About!$B$2)*About!$A$67</f>
        <v>34.529096207097297</v>
      </c>
      <c r="O2" s="12">
        <f>SUMIFS('State Generation Costs Calcs'!O105:O155,'State Generation Costs Calcs'!$A$105:$A$155,About!$B$2)*About!$A$67</f>
        <v>34.258941587074958</v>
      </c>
      <c r="P2" s="12">
        <f>SUMIFS('State Generation Costs Calcs'!P105:P155,'State Generation Costs Calcs'!$A$105:$A$155,About!$B$2)*About!$A$67</f>
        <v>34.191728389562151</v>
      </c>
      <c r="Q2" s="12">
        <f>SUMIFS('State Generation Costs Calcs'!Q105:Q155,'State Generation Costs Calcs'!$A$105:$A$155,About!$B$2)*About!$A$67</f>
        <v>33.882765402267871</v>
      </c>
      <c r="R2" s="12">
        <f>SUMIFS('State Generation Costs Calcs'!R105:R155,'State Generation Costs Calcs'!$A$105:$A$155,About!$B$2)*About!$A$67</f>
        <v>33.508136750715302</v>
      </c>
      <c r="S2" s="12">
        <f>SUMIFS('State Generation Costs Calcs'!S105:S155,'State Generation Costs Calcs'!$A$105:$A$155,About!$B$2)*About!$A$67</f>
        <v>33.241807091107866</v>
      </c>
      <c r="T2" s="12">
        <f>SUMIFS('State Generation Costs Calcs'!T105:T155,'State Generation Costs Calcs'!$A$105:$A$155,About!$B$2)*About!$A$67</f>
        <v>33.131621041793949</v>
      </c>
      <c r="U2" s="12">
        <f>SUMIFS('State Generation Costs Calcs'!U105:U155,'State Generation Costs Calcs'!$A$105:$A$155,About!$B$2)*About!$A$67</f>
        <v>33.040298910071513</v>
      </c>
      <c r="V2" s="12">
        <f>SUMIFS('State Generation Costs Calcs'!V105:V155,'State Generation Costs Calcs'!$A$105:$A$155,About!$B$2)*About!$A$67</f>
        <v>32.691949954942558</v>
      </c>
      <c r="W2" s="12">
        <f>SUMIFS('State Generation Costs Calcs'!W105:W155,'State Generation Costs Calcs'!$A$105:$A$155,About!$B$2)*About!$A$67</f>
        <v>32.372617722010588</v>
      </c>
      <c r="X2" s="12">
        <f>SUMIFS('State Generation Costs Calcs'!X105:X155,'State Generation Costs Calcs'!$A$105:$A$155,About!$B$2)*About!$A$67</f>
        <v>32.191627356975701</v>
      </c>
      <c r="Y2" s="12">
        <f>SUMIFS('State Generation Costs Calcs'!Y105:Y155,'State Generation Costs Calcs'!$A$105:$A$155,About!$B$2)*About!$A$67</f>
        <v>31.98841126274235</v>
      </c>
      <c r="Z2" s="12">
        <f>SUMIFS('State Generation Costs Calcs'!Z105:Z155,'State Generation Costs Calcs'!$A$105:$A$155,About!$B$2)*About!$A$67</f>
        <v>31.869800374471616</v>
      </c>
      <c r="AA2" s="12">
        <f>SUMIFS('State Generation Costs Calcs'!AA105:AA155,'State Generation Costs Calcs'!$A$105:$A$155,About!$B$2)*About!$A$67</f>
        <v>31.784636437487823</v>
      </c>
      <c r="AB2" s="12">
        <f>SUMIFS('State Generation Costs Calcs'!AB105:AB155,'State Generation Costs Calcs'!$A$105:$A$155,About!$B$2)*About!$A$67</f>
        <v>31.656174168673704</v>
      </c>
      <c r="AC2" s="12">
        <f>SUMIFS('State Generation Costs Calcs'!AC105:AC155,'State Generation Costs Calcs'!$A$105:$A$155,About!$B$2)*About!$A$67</f>
        <v>31.659437326001335</v>
      </c>
      <c r="AD2" s="12">
        <f>SUMIFS('State Generation Costs Calcs'!AD105:AD155,'State Generation Costs Calcs'!$A$105:$A$155,About!$B$2)*About!$A$67</f>
        <v>31.690948395527943</v>
      </c>
      <c r="AE2" s="12">
        <f>SUMIFS('State Generation Costs Calcs'!AE105:AE155,'State Generation Costs Calcs'!$A$105:$A$155,About!$B$2)*About!$A$67</f>
        <v>31.653482706862839</v>
      </c>
      <c r="AF2" s="12">
        <f>SUMIFS('State Generation Costs Calcs'!AF105:AF155,'State Generation Costs Calcs'!$A$105:$A$155,About!$B$2)*About!$A$67</f>
        <v>31.635826014054523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2024-01-10T18:44:13Z</dcterms:modified>
</cp:coreProperties>
</file>