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mc:AlternateContent xmlns:mc="http://schemas.openxmlformats.org/markup-compatibility/2006">
    <mc:Choice Requires="x15">
      <x15ac:absPath xmlns:x15ac="http://schemas.microsoft.com/office/spreadsheetml/2010/11/ac" url="C:\Users\Olivia Ashmoore\Documents\EPS_Models by Region\RMI\RMI_all_states\OK\webappdata\"/>
    </mc:Choice>
  </mc:AlternateContent>
  <xr:revisionPtr revIDLastSave="0" documentId="8_{517815A6-2145-4E69-A9E8-8C13E21FBB41}" xr6:coauthVersionLast="47" xr6:coauthVersionMax="47" xr10:uidLastSave="{00000000-0000-0000-0000-000000000000}"/>
  <bookViews>
    <workbookView xWindow="4660" yWindow="0" windowWidth="14400" windowHeight="7455" activeTab="1"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33" i="27"/>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AA1" i="23" s="1"/>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P19" i="23"/>
  <c r="G18" i="23"/>
  <c r="W16" i="23"/>
  <c r="AC15" i="23"/>
  <c r="AG14" i="23"/>
  <c r="AG13" i="23"/>
  <c r="G13" i="23"/>
  <c r="M12" i="23"/>
  <c r="M11" i="23"/>
  <c r="Q10" i="23"/>
  <c r="W9" i="23"/>
  <c r="W8" i="23"/>
  <c r="AC7" i="23"/>
  <c r="AG6" i="23"/>
  <c r="AG5" i="23"/>
  <c r="G5" i="23"/>
  <c r="S4" i="23"/>
  <c r="S1" i="23" s="1"/>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C47" i="23"/>
  <c r="D39" i="23"/>
  <c r="D1" i="23" s="1"/>
  <c r="L32" i="23"/>
  <c r="AA27" i="23"/>
  <c r="E24" i="23"/>
  <c r="E22" i="23"/>
  <c r="R20" i="23"/>
  <c r="E19" i="23"/>
  <c r="U17" i="23"/>
  <c r="O16" i="23"/>
  <c r="U15" i="23"/>
  <c r="U14" i="23"/>
  <c r="Y13" i="23"/>
  <c r="AE12" i="23"/>
  <c r="AE11" i="23"/>
  <c r="E11" i="23"/>
  <c r="I10" i="23"/>
  <c r="I9" i="23"/>
  <c r="O8" i="23"/>
  <c r="U7" i="23"/>
  <c r="U6" i="23"/>
  <c r="Y5" i="23"/>
  <c r="AG4" i="23"/>
  <c r="K4" i="23"/>
  <c r="N79" i="23"/>
  <c r="AF54" i="23"/>
  <c r="AF1" i="23" s="1"/>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K1" i="23" s="1"/>
  <c r="AA35" i="23"/>
  <c r="Y30" i="23"/>
  <c r="L25" i="23"/>
  <c r="L1" i="23" s="1"/>
  <c r="H23" i="23"/>
  <c r="R21" i="23"/>
  <c r="Y19" i="23"/>
  <c r="O18" i="23"/>
  <c r="G17" i="23"/>
  <c r="AG15" i="23"/>
  <c r="G15" i="23"/>
  <c r="M14" i="23"/>
  <c r="M13" i="23"/>
  <c r="Q12" i="23"/>
  <c r="W11" i="23"/>
  <c r="W10" i="23"/>
  <c r="AC9" i="23"/>
  <c r="AG8" i="23"/>
  <c r="AG7" i="23"/>
  <c r="G7" i="23"/>
  <c r="M6" i="23"/>
  <c r="M5" i="23"/>
  <c r="W4" i="23"/>
  <c r="G4" i="23"/>
  <c r="O33" i="27"/>
  <c r="P33" i="27" s="1"/>
  <c r="J33" i="27"/>
  <c r="K33" i="27" s="1"/>
  <c r="V7" i="23"/>
  <c r="V5" i="23"/>
  <c r="V1" i="23" s="1"/>
  <c r="J32" i="27"/>
  <c r="K32" i="27" s="1"/>
  <c r="O32" i="27"/>
  <c r="P32" i="27" s="1"/>
  <c r="Z1" i="23"/>
  <c r="X1" i="23"/>
  <c r="AH1" i="23" l="1"/>
  <c r="AD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K2" i="29" s="1"/>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<sst xmlns="http://schemas.openxmlformats.org/spreadsheetml/2006/main" count="30722" uniqueCount="2649">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</sst>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15" fillId="12" borderId="30" xfId="0" applyFont="1" applyFill="1" applyBorder="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0" fillId="4" borderId="0" xfId="0" applyFill="1" applyAlignment="1">
      <alignment horizontal="center"/>
    </xf>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13" fillId="12" borderId="0" xfId="0" applyFont="1" applyFill="1" applyAlignment="1">
      <alignment horizontal="center"/>
    </xf>
    <xf numFmtId="0" fontId="13" fillId="4" borderId="0" xfId="0" applyFont="1" applyFill="1" applyAlignment="1">
      <alignment horizontal="left"/>
    </xf>
    <xf numFmtId="0" fontId="0" fillId="5" borderId="0" xfId="0" applyFill="1" applyAlignment="1">
      <alignment horizontal="left"/>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6328125" defaultRowHeight="14.75" x14ac:dyDescent="0.75"/>
  <cols>
    <col min="1" max="1" width="28.40625" customWidth="1"/>
    <col min="2" max="2" width="24.40625" customWidth="1"/>
    <col min="3" max="3" width="9.7265625" bestFit="1" customWidth="1"/>
  </cols>
  <sheetData>
    <row r="1" spans="1:8" ht="15.5" thickBot="1" x14ac:dyDescent="0.9">
      <c r="A1" s="4" t="s">
        <v>102</v>
      </c>
      <c r="B1" t="s">
        <v>2387</v>
      </c>
      <c r="C1" s="194">
        <v>45764</v>
      </c>
      <c r="G1" s="123" t="s">
        <v>2263</v>
      </c>
      <c r="H1" s="123" t="s">
        <v>2264</v>
      </c>
    </row>
    <row r="2" spans="1:8" x14ac:dyDescent="0.75">
      <c r="B2" t="str">
        <f>_xlfn.XLOOKUP(B1,H:H,G:G,0,0,1)</f>
        <v>OK</v>
      </c>
      <c r="C2" t="str">
        <f>_xlfn.XLOOKUP(B2,G:G, H:H, 0,0,1)</f>
        <v>Oklahoma</v>
      </c>
      <c r="G2" t="s">
        <v>2080</v>
      </c>
      <c r="H2" t="s">
        <v>2280</v>
      </c>
    </row>
    <row r="3" spans="1:8" x14ac:dyDescent="0.75">
      <c r="A3" t="s">
        <v>103</v>
      </c>
      <c r="G3" t="s">
        <v>2081</v>
      </c>
      <c r="H3" t="s">
        <v>2281</v>
      </c>
    </row>
    <row r="4" spans="1:8" x14ac:dyDescent="0.75">
      <c r="A4" t="s">
        <v>136</v>
      </c>
      <c r="G4" t="s">
        <v>2082</v>
      </c>
      <c r="H4" t="s">
        <v>2282</v>
      </c>
    </row>
    <row r="5" spans="1:8" x14ac:dyDescent="0.75">
      <c r="A5" t="s">
        <v>107</v>
      </c>
      <c r="G5" t="s">
        <v>2083</v>
      </c>
      <c r="H5" t="s">
        <v>2283</v>
      </c>
    </row>
    <row r="6" spans="1:8" x14ac:dyDescent="0.75">
      <c r="A6" t="s">
        <v>104</v>
      </c>
      <c r="G6" t="s">
        <v>2084</v>
      </c>
      <c r="H6" t="s">
        <v>2284</v>
      </c>
    </row>
    <row r="7" spans="1:8" x14ac:dyDescent="0.75">
      <c r="G7" t="s">
        <v>474</v>
      </c>
      <c r="H7" t="s">
        <v>2290</v>
      </c>
    </row>
    <row r="8" spans="1:8" x14ac:dyDescent="0.75">
      <c r="A8" t="s">
        <v>105</v>
      </c>
      <c r="G8" t="s">
        <v>2085</v>
      </c>
      <c r="H8" t="s">
        <v>2296</v>
      </c>
    </row>
    <row r="9" spans="1:8" x14ac:dyDescent="0.75">
      <c r="A9" t="s">
        <v>106</v>
      </c>
      <c r="G9" t="s">
        <v>2086</v>
      </c>
      <c r="H9" t="s">
        <v>2086</v>
      </c>
    </row>
    <row r="10" spans="1:8" x14ac:dyDescent="0.75">
      <c r="A10" s="36" t="s">
        <v>1003</v>
      </c>
      <c r="G10" t="s">
        <v>2087</v>
      </c>
      <c r="H10" t="s">
        <v>2302</v>
      </c>
    </row>
    <row r="11" spans="1:8" x14ac:dyDescent="0.75">
      <c r="A11" s="36"/>
      <c r="G11" t="s">
        <v>2088</v>
      </c>
      <c r="H11" t="s">
        <v>2307</v>
      </c>
    </row>
    <row r="12" spans="1:8" x14ac:dyDescent="0.75">
      <c r="A12" t="s">
        <v>108</v>
      </c>
      <c r="G12" t="s">
        <v>2089</v>
      </c>
      <c r="H12" t="s">
        <v>2311</v>
      </c>
    </row>
    <row r="13" spans="1:8" x14ac:dyDescent="0.75">
      <c r="A13" t="s">
        <v>109</v>
      </c>
      <c r="G13" t="s">
        <v>2090</v>
      </c>
      <c r="H13" t="s">
        <v>2312</v>
      </c>
    </row>
    <row r="14" spans="1:8" x14ac:dyDescent="0.75">
      <c r="A14" t="s">
        <v>110</v>
      </c>
      <c r="G14" t="s">
        <v>2091</v>
      </c>
      <c r="H14" t="s">
        <v>2313</v>
      </c>
    </row>
    <row r="15" spans="1:8" x14ac:dyDescent="0.75">
      <c r="G15" t="s">
        <v>2092</v>
      </c>
      <c r="H15" t="s">
        <v>2314</v>
      </c>
    </row>
    <row r="16" spans="1:8" x14ac:dyDescent="0.75">
      <c r="A16" s="37" t="s">
        <v>1089</v>
      </c>
      <c r="B16" s="38"/>
      <c r="G16" t="s">
        <v>2093</v>
      </c>
      <c r="H16" t="s">
        <v>2315</v>
      </c>
    </row>
    <row r="17" spans="1:8" x14ac:dyDescent="0.75">
      <c r="A17" t="s">
        <v>1072</v>
      </c>
      <c r="B17" s="15">
        <f>MAX(PolicyLevers!H:H)</f>
        <v>2769</v>
      </c>
      <c r="G17" t="s">
        <v>2094</v>
      </c>
      <c r="H17" t="s">
        <v>2316</v>
      </c>
    </row>
    <row r="18" spans="1:8" x14ac:dyDescent="0.7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29.5" x14ac:dyDescent="0.7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75">
      <c r="G20" t="s">
        <v>2097</v>
      </c>
      <c r="H20" t="s">
        <v>2321</v>
      </c>
    </row>
    <row r="21" spans="1:8" x14ac:dyDescent="0.75">
      <c r="A21" s="37" t="s">
        <v>1437</v>
      </c>
      <c r="B21" s="38"/>
      <c r="G21" t="s">
        <v>2098</v>
      </c>
      <c r="H21" t="s">
        <v>2326</v>
      </c>
    </row>
    <row r="22" spans="1:8" x14ac:dyDescent="0.75">
      <c r="A22" t="s">
        <v>1431</v>
      </c>
      <c r="G22" t="s">
        <v>2099</v>
      </c>
      <c r="H22" t="s">
        <v>2331</v>
      </c>
    </row>
    <row r="23" spans="1:8" x14ac:dyDescent="0.75">
      <c r="A23" t="s">
        <v>1432</v>
      </c>
      <c r="G23" t="s">
        <v>2100</v>
      </c>
      <c r="H23" t="s">
        <v>2337</v>
      </c>
    </row>
    <row r="24" spans="1:8" x14ac:dyDescent="0.75">
      <c r="A24" t="s">
        <v>1433</v>
      </c>
      <c r="G24" t="s">
        <v>2101</v>
      </c>
      <c r="H24" t="s">
        <v>2342</v>
      </c>
    </row>
    <row r="25" spans="1:8" x14ac:dyDescent="0.75">
      <c r="A25" t="s">
        <v>1434</v>
      </c>
      <c r="G25" t="s">
        <v>2102</v>
      </c>
      <c r="H25" t="s">
        <v>2348</v>
      </c>
    </row>
    <row r="26" spans="1:8" x14ac:dyDescent="0.75">
      <c r="G26" t="s">
        <v>2103</v>
      </c>
      <c r="H26" t="s">
        <v>2354</v>
      </c>
    </row>
    <row r="27" spans="1:8" x14ac:dyDescent="0.75">
      <c r="A27" s="37" t="s">
        <v>1435</v>
      </c>
      <c r="B27" s="38"/>
      <c r="C27" s="38"/>
      <c r="G27" t="s">
        <v>2104</v>
      </c>
      <c r="H27" t="s">
        <v>2355</v>
      </c>
    </row>
    <row r="28" spans="1:8" x14ac:dyDescent="0.75">
      <c r="A28" t="s">
        <v>1082</v>
      </c>
      <c r="G28" t="s">
        <v>2105</v>
      </c>
      <c r="H28" t="s">
        <v>2356</v>
      </c>
    </row>
    <row r="29" spans="1:8" x14ac:dyDescent="0.75">
      <c r="A29" t="s">
        <v>1068</v>
      </c>
      <c r="G29" t="s">
        <v>2106</v>
      </c>
      <c r="H29" t="s">
        <v>2358</v>
      </c>
    </row>
    <row r="30" spans="1:8" x14ac:dyDescent="0.75">
      <c r="A30" t="s">
        <v>1069</v>
      </c>
      <c r="G30" t="s">
        <v>2107</v>
      </c>
      <c r="H30" t="s">
        <v>2362</v>
      </c>
    </row>
    <row r="31" spans="1:8" x14ac:dyDescent="0.75">
      <c r="A31" t="s">
        <v>1070</v>
      </c>
      <c r="G31" t="s">
        <v>475</v>
      </c>
      <c r="H31" t="s">
        <v>2363</v>
      </c>
    </row>
    <row r="32" spans="1:8" x14ac:dyDescent="0.75">
      <c r="A32" t="s">
        <v>1071</v>
      </c>
      <c r="G32" t="s">
        <v>2108</v>
      </c>
      <c r="H32" t="s">
        <v>2364</v>
      </c>
    </row>
    <row r="33" spans="1:8" x14ac:dyDescent="0.75">
      <c r="G33" t="s">
        <v>2109</v>
      </c>
      <c r="H33" t="s">
        <v>2369</v>
      </c>
    </row>
    <row r="34" spans="1:8" x14ac:dyDescent="0.75">
      <c r="A34" t="s">
        <v>1083</v>
      </c>
      <c r="G34" t="s">
        <v>2110</v>
      </c>
      <c r="H34" t="s">
        <v>2375</v>
      </c>
    </row>
    <row r="35" spans="1:8" x14ac:dyDescent="0.75">
      <c r="A35" t="s">
        <v>1066</v>
      </c>
      <c r="G35" t="s">
        <v>2111</v>
      </c>
      <c r="H35" t="s">
        <v>2378</v>
      </c>
    </row>
    <row r="36" spans="1:8" x14ac:dyDescent="0.75">
      <c r="A36" t="s">
        <v>1067</v>
      </c>
      <c r="G36" t="s">
        <v>2112</v>
      </c>
      <c r="H36" t="s">
        <v>2382</v>
      </c>
    </row>
    <row r="37" spans="1:8" x14ac:dyDescent="0.75">
      <c r="G37" t="s">
        <v>2113</v>
      </c>
      <c r="H37" t="s">
        <v>2386</v>
      </c>
    </row>
    <row r="38" spans="1:8" x14ac:dyDescent="0.75">
      <c r="A38" t="s">
        <v>1084</v>
      </c>
      <c r="G38" t="s">
        <v>2114</v>
      </c>
      <c r="H38" t="s">
        <v>2387</v>
      </c>
    </row>
    <row r="39" spans="1:8" x14ac:dyDescent="0.75">
      <c r="A39" t="s">
        <v>1073</v>
      </c>
      <c r="G39" t="s">
        <v>2115</v>
      </c>
      <c r="H39" t="s">
        <v>2388</v>
      </c>
    </row>
    <row r="40" spans="1:8" x14ac:dyDescent="0.75">
      <c r="A40" t="s">
        <v>1074</v>
      </c>
      <c r="G40" t="s">
        <v>2116</v>
      </c>
      <c r="H40" t="s">
        <v>2393</v>
      </c>
    </row>
    <row r="41" spans="1:8" x14ac:dyDescent="0.75">
      <c r="G41" t="s">
        <v>2117</v>
      </c>
      <c r="H41" t="s">
        <v>2398</v>
      </c>
    </row>
    <row r="42" spans="1:8" x14ac:dyDescent="0.75">
      <c r="A42" t="s">
        <v>1085</v>
      </c>
      <c r="G42" t="s">
        <v>2118</v>
      </c>
      <c r="H42" t="s">
        <v>2403</v>
      </c>
    </row>
    <row r="43" spans="1:8" x14ac:dyDescent="0.75">
      <c r="A43" t="s">
        <v>1075</v>
      </c>
      <c r="G43" t="s">
        <v>2119</v>
      </c>
      <c r="H43" t="s">
        <v>2404</v>
      </c>
    </row>
    <row r="44" spans="1:8" x14ac:dyDescent="0.75">
      <c r="A44" t="s">
        <v>1076</v>
      </c>
      <c r="G44" t="s">
        <v>2120</v>
      </c>
      <c r="H44" t="s">
        <v>2405</v>
      </c>
    </row>
    <row r="45" spans="1:8" x14ac:dyDescent="0.75">
      <c r="G45" t="s">
        <v>2121</v>
      </c>
      <c r="H45" t="s">
        <v>2406</v>
      </c>
    </row>
    <row r="46" spans="1:8" x14ac:dyDescent="0.75">
      <c r="A46" s="37" t="s">
        <v>1436</v>
      </c>
      <c r="B46" s="38"/>
      <c r="G46" t="s">
        <v>2122</v>
      </c>
      <c r="H46" t="s">
        <v>2407</v>
      </c>
    </row>
    <row r="47" spans="1:8" x14ac:dyDescent="0.75">
      <c r="A47" t="s">
        <v>1077</v>
      </c>
      <c r="G47" t="s">
        <v>2123</v>
      </c>
      <c r="H47" t="s">
        <v>2408</v>
      </c>
    </row>
    <row r="48" spans="1:8" x14ac:dyDescent="0.75">
      <c r="A48" t="s">
        <v>1078</v>
      </c>
      <c r="G48" t="s">
        <v>2124</v>
      </c>
      <c r="H48" t="s">
        <v>2410</v>
      </c>
    </row>
    <row r="49" spans="1:8" x14ac:dyDescent="0.75">
      <c r="G49" t="s">
        <v>2125</v>
      </c>
      <c r="H49" t="s">
        <v>2414</v>
      </c>
    </row>
    <row r="50" spans="1:8" x14ac:dyDescent="0.75">
      <c r="A50" t="s">
        <v>1079</v>
      </c>
      <c r="G50" t="s">
        <v>2126</v>
      </c>
      <c r="H50" t="s">
        <v>2418</v>
      </c>
    </row>
    <row r="51" spans="1:8" x14ac:dyDescent="0.75">
      <c r="A51" t="s">
        <v>1086</v>
      </c>
      <c r="G51" t="s">
        <v>2127</v>
      </c>
      <c r="H51" t="s">
        <v>2419</v>
      </c>
    </row>
    <row r="52" spans="1:8" x14ac:dyDescent="0.75">
      <c r="A52" t="s">
        <v>1080</v>
      </c>
      <c r="G52" t="s">
        <v>2128</v>
      </c>
      <c r="H52" t="s">
        <v>2420</v>
      </c>
    </row>
    <row r="53" spans="1:8" x14ac:dyDescent="0.7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abSelected="1" topLeftCell="C1" zoomScale="80" zoomScaleNormal="80" workbookViewId="0">
      <selection activeCell="I1" sqref="I1"/>
    </sheetView>
  </sheetViews>
  <sheetFormatPr defaultColWidth="8.86328125" defaultRowHeight="14.75" x14ac:dyDescent="0.75"/>
  <cols>
    <col min="1" max="12" width="12.2265625" customWidth="1"/>
    <col min="13" max="13" width="12.2265625" style="102" customWidth="1"/>
    <col min="14" max="14" width="12.2265625" customWidth="1"/>
  </cols>
  <sheetData>
    <row r="1" spans="1:14" x14ac:dyDescent="0.75">
      <c r="A1" s="4" t="s">
        <v>1413</v>
      </c>
      <c r="M1"/>
    </row>
    <row r="2" spans="1:14" x14ac:dyDescent="0.75">
      <c r="A2" s="11" t="s">
        <v>1414</v>
      </c>
      <c r="M2"/>
    </row>
    <row r="3" spans="1:14" x14ac:dyDescent="0.75">
      <c r="A3" s="98" t="s">
        <v>3</v>
      </c>
      <c r="B3" s="98" t="s">
        <v>0</v>
      </c>
      <c r="C3" s="98" t="s">
        <v>1</v>
      </c>
      <c r="D3" s="99" t="s">
        <v>341</v>
      </c>
      <c r="E3" s="98" t="s">
        <v>506</v>
      </c>
      <c r="F3" s="100" t="s">
        <v>69</v>
      </c>
      <c r="G3" s="100" t="s">
        <v>70</v>
      </c>
      <c r="H3" s="100" t="s">
        <v>81</v>
      </c>
      <c r="I3" s="98" t="s">
        <v>28</v>
      </c>
      <c r="J3" s="98" t="s">
        <v>2</v>
      </c>
      <c r="K3" s="98" t="s">
        <v>438</v>
      </c>
      <c r="L3" s="98" t="s">
        <v>187</v>
      </c>
      <c r="M3" s="230" t="s">
        <v>143</v>
      </c>
      <c r="N3" s="231" t="s">
        <v>144</v>
      </c>
    </row>
    <row r="4" spans="1:14" x14ac:dyDescent="0.75">
      <c r="A4" s="143" t="s">
        <v>4</v>
      </c>
      <c r="B4" s="143" t="s">
        <v>630</v>
      </c>
      <c r="C4" t="s">
        <v>625</v>
      </c>
      <c r="D4" s="143" t="s">
        <v>624</v>
      </c>
      <c r="E4" s="143" t="s">
        <v>626</v>
      </c>
      <c r="F4" s="223">
        <v>0</v>
      </c>
      <c r="G4" s="223">
        <v>1</v>
      </c>
      <c r="H4" s="223">
        <v>0.02</v>
      </c>
      <c r="I4" s="143" t="s">
        <v>627</v>
      </c>
      <c r="J4" s="88" t="s">
        <v>1625</v>
      </c>
      <c r="K4" s="101" t="s">
        <v>629</v>
      </c>
      <c r="L4" s="143" t="s">
        <v>628</v>
      </c>
    </row>
    <row r="5" spans="1:14" x14ac:dyDescent="0.7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7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75">
      <c r="A7" s="143" t="s">
        <v>4</v>
      </c>
      <c r="B7" s="143" t="s">
        <v>1609</v>
      </c>
      <c r="C7" t="s">
        <v>1611</v>
      </c>
      <c r="D7" s="143" t="s">
        <v>1613</v>
      </c>
      <c r="E7" t="s">
        <v>1614</v>
      </c>
      <c r="F7" s="199">
        <v>-45000</v>
      </c>
      <c r="G7" s="199">
        <v>50000</v>
      </c>
      <c r="H7" s="199">
        <v>100</v>
      </c>
      <c r="I7" s="199" t="s">
        <v>1616</v>
      </c>
      <c r="J7" s="232" t="str">
        <f>_xlfn.XLOOKUP($C7,'State Policy Descriptions'!$C:$C,'State Policy Descriptions'!$L:$L,0,1,1)</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K7" s="101" t="s">
        <v>457</v>
      </c>
      <c r="L7" s="101" t="s">
        <v>458</v>
      </c>
      <c r="M7" s="105" t="s">
        <v>459</v>
      </c>
    </row>
    <row r="8" spans="1:14" x14ac:dyDescent="0.75">
      <c r="A8" s="143" t="s">
        <v>4</v>
      </c>
      <c r="B8" s="143" t="s">
        <v>1610</v>
      </c>
      <c r="C8" t="s">
        <v>1612</v>
      </c>
      <c r="D8" s="143" t="s">
        <v>1613</v>
      </c>
      <c r="E8" t="s">
        <v>1615</v>
      </c>
      <c r="F8" s="199">
        <v>-45000</v>
      </c>
      <c r="G8" s="199">
        <v>50000</v>
      </c>
      <c r="H8" s="199">
        <v>100</v>
      </c>
      <c r="I8" s="199" t="s">
        <v>1616</v>
      </c>
      <c r="J8" s="232"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75">
      <c r="A9" t="s">
        <v>4</v>
      </c>
      <c r="B9" t="s">
        <v>11</v>
      </c>
      <c r="C9" t="s">
        <v>111</v>
      </c>
      <c r="D9" s="15" t="s">
        <v>11</v>
      </c>
      <c r="E9" t="s">
        <v>545</v>
      </c>
      <c r="F9" s="106">
        <v>0</v>
      </c>
      <c r="G9" s="106">
        <v>1</v>
      </c>
      <c r="H9" s="8">
        <v>0.02</v>
      </c>
      <c r="I9" s="88" t="s">
        <v>439</v>
      </c>
      <c r="J9" s="88" t="s">
        <v>1481</v>
      </c>
      <c r="K9" s="88" t="s">
        <v>188</v>
      </c>
      <c r="L9" s="78" t="s">
        <v>189</v>
      </c>
      <c r="M9" s="228" t="s">
        <v>145</v>
      </c>
      <c r="N9" s="88" t="s">
        <v>171</v>
      </c>
    </row>
    <row r="10" spans="1:14" x14ac:dyDescent="0.7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8" t="s">
        <v>1416</v>
      </c>
      <c r="N10" s="88" t="s">
        <v>1417</v>
      </c>
    </row>
    <row r="11" spans="1:14" x14ac:dyDescent="0.75">
      <c r="A11" s="143" t="s">
        <v>4</v>
      </c>
      <c r="B11" s="143" t="s">
        <v>462</v>
      </c>
      <c r="C11" t="s">
        <v>463</v>
      </c>
      <c r="D11" s="143" t="s">
        <v>462</v>
      </c>
      <c r="E11" t="s">
        <v>543</v>
      </c>
      <c r="F11" s="223">
        <v>0</v>
      </c>
      <c r="G11" s="223">
        <v>1</v>
      </c>
      <c r="H11" s="223">
        <v>0.01</v>
      </c>
      <c r="I11" s="78" t="s">
        <v>464</v>
      </c>
      <c r="J11" s="88" t="s">
        <v>2597</v>
      </c>
      <c r="K11" s="88" t="s">
        <v>465</v>
      </c>
      <c r="L11" s="78" t="s">
        <v>466</v>
      </c>
      <c r="M11" s="233" t="s">
        <v>467</v>
      </c>
    </row>
    <row r="12" spans="1:14" x14ac:dyDescent="0.75">
      <c r="A12" s="143" t="s">
        <v>4</v>
      </c>
      <c r="B12" s="143" t="s">
        <v>1825</v>
      </c>
      <c r="C12" t="s">
        <v>1826</v>
      </c>
      <c r="D12" s="143" t="s">
        <v>462</v>
      </c>
      <c r="E12" t="s">
        <v>1827</v>
      </c>
      <c r="F12" s="107">
        <v>0</v>
      </c>
      <c r="G12" s="107">
        <v>1</v>
      </c>
      <c r="H12" s="107">
        <v>1</v>
      </c>
      <c r="I12" s="88" t="s">
        <v>29</v>
      </c>
      <c r="J12" s="88" t="s">
        <v>1828</v>
      </c>
      <c r="K12" s="88" t="s">
        <v>465</v>
      </c>
      <c r="L12" s="78" t="s">
        <v>466</v>
      </c>
      <c r="M12" s="233" t="s">
        <v>467</v>
      </c>
    </row>
    <row r="13" spans="1:14" x14ac:dyDescent="0.75">
      <c r="A13" t="s">
        <v>4</v>
      </c>
      <c r="B13" t="s">
        <v>1225</v>
      </c>
      <c r="C13" t="s">
        <v>1226</v>
      </c>
      <c r="D13" t="s">
        <v>1225</v>
      </c>
      <c r="E13" t="s">
        <v>1227</v>
      </c>
      <c r="F13" s="8">
        <v>0</v>
      </c>
      <c r="G13" s="8">
        <f>-ROUND(MaxBoundCalculations!$B$206,2)</f>
        <v>0.33</v>
      </c>
      <c r="H13" s="8">
        <v>0.01</v>
      </c>
      <c r="I13" s="88" t="s">
        <v>1228</v>
      </c>
      <c r="J13" s="88" t="s">
        <v>2598</v>
      </c>
      <c r="K13" s="88" t="s">
        <v>192</v>
      </c>
      <c r="L13" s="78" t="s">
        <v>193</v>
      </c>
      <c r="M13" s="234" t="s">
        <v>1428</v>
      </c>
    </row>
    <row r="14" spans="1:14" ht="16" x14ac:dyDescent="0.8">
      <c r="A14" s="143" t="s">
        <v>4</v>
      </c>
      <c r="B14" s="143" t="s">
        <v>1601</v>
      </c>
      <c r="C14" s="235"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75">
      <c r="A15" s="143" t="s">
        <v>4</v>
      </c>
      <c r="B15" s="143" t="s">
        <v>1606</v>
      </c>
      <c r="C15" t="s">
        <v>1607</v>
      </c>
      <c r="D15" s="143" t="s">
        <v>1602</v>
      </c>
      <c r="E15" t="s">
        <v>1604</v>
      </c>
      <c r="F15" s="107">
        <v>0</v>
      </c>
      <c r="G15" s="107">
        <v>1</v>
      </c>
      <c r="H15" s="107">
        <v>1</v>
      </c>
      <c r="I15" s="88" t="s">
        <v>29</v>
      </c>
      <c r="J15" s="88" t="s">
        <v>1605</v>
      </c>
      <c r="K15" s="101"/>
      <c r="L15" s="101"/>
    </row>
    <row r="16" spans="1:14" x14ac:dyDescent="0.7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75">
      <c r="A17" s="112" t="s">
        <v>4</v>
      </c>
      <c r="B17" s="112" t="s">
        <v>1938</v>
      </c>
      <c r="C17" s="112" t="s">
        <v>1940</v>
      </c>
      <c r="D17" s="236" t="s">
        <v>1602</v>
      </c>
      <c r="E17" s="112" t="s">
        <v>1939</v>
      </c>
      <c r="F17" s="195">
        <v>0</v>
      </c>
      <c r="G17" s="195">
        <v>1</v>
      </c>
      <c r="H17" s="195">
        <v>1</v>
      </c>
      <c r="I17" s="237" t="s">
        <v>29</v>
      </c>
      <c r="J17" s="237" t="s">
        <v>2645</v>
      </c>
      <c r="K17" s="196"/>
      <c r="L17" s="196"/>
      <c r="M17" s="238"/>
    </row>
    <row r="18" spans="1:14" x14ac:dyDescent="0.75">
      <c r="A18" t="s">
        <v>71</v>
      </c>
      <c r="B18" t="s">
        <v>15</v>
      </c>
      <c r="C18" t="s">
        <v>727</v>
      </c>
      <c r="D18" t="s">
        <v>15</v>
      </c>
      <c r="E18" t="s">
        <v>726</v>
      </c>
      <c r="F18" s="106">
        <v>0</v>
      </c>
      <c r="G18" s="106">
        <v>1</v>
      </c>
      <c r="H18" s="106">
        <v>0.01</v>
      </c>
      <c r="I18" s="88" t="s">
        <v>113</v>
      </c>
      <c r="J18" s="232"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K18" s="88" t="s">
        <v>194</v>
      </c>
      <c r="L18" s="78" t="s">
        <v>195</v>
      </c>
      <c r="M18" s="228" t="s">
        <v>1418</v>
      </c>
    </row>
    <row r="19" spans="1:14" x14ac:dyDescent="0.75">
      <c r="A19" t="s">
        <v>71</v>
      </c>
      <c r="B19" t="s">
        <v>100</v>
      </c>
      <c r="C19" t="s">
        <v>297</v>
      </c>
      <c r="D19" t="s">
        <v>100</v>
      </c>
      <c r="E19" t="s">
        <v>542</v>
      </c>
      <c r="F19" s="106">
        <v>0</v>
      </c>
      <c r="G19" s="106">
        <v>0.75</v>
      </c>
      <c r="H19" s="106">
        <v>0.01</v>
      </c>
      <c r="I19" s="88" t="s">
        <v>30</v>
      </c>
      <c r="J19" s="232"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8" t="s">
        <v>146</v>
      </c>
      <c r="N19" s="88" t="s">
        <v>427</v>
      </c>
    </row>
    <row r="20" spans="1:14" x14ac:dyDescent="0.75">
      <c r="A20" t="s">
        <v>71</v>
      </c>
      <c r="B20" t="s">
        <v>14</v>
      </c>
      <c r="C20" t="s">
        <v>7</v>
      </c>
      <c r="D20" t="s">
        <v>14</v>
      </c>
      <c r="E20" t="s">
        <v>541</v>
      </c>
      <c r="F20">
        <v>0</v>
      </c>
      <c r="G20">
        <v>1</v>
      </c>
      <c r="H20">
        <v>1</v>
      </c>
      <c r="I20" s="88" t="s">
        <v>29</v>
      </c>
      <c r="J20" s="88" t="s">
        <v>552</v>
      </c>
      <c r="K20" s="88" t="s">
        <v>198</v>
      </c>
      <c r="L20" s="78" t="s">
        <v>199</v>
      </c>
    </row>
    <row r="21" spans="1:14" x14ac:dyDescent="0.75">
      <c r="A21" t="s">
        <v>71</v>
      </c>
      <c r="B21" t="s">
        <v>257</v>
      </c>
      <c r="C21" t="s">
        <v>298</v>
      </c>
      <c r="D21" s="15" t="s">
        <v>343</v>
      </c>
      <c r="E21" t="s">
        <v>540</v>
      </c>
      <c r="F21" s="8">
        <v>0</v>
      </c>
      <c r="G21" s="8">
        <f>ROUND(MaxBoundCalculations!B172,2)</f>
        <v>0.24</v>
      </c>
      <c r="H21" s="239">
        <v>5.0000000000000001E-3</v>
      </c>
      <c r="I21" s="88" t="s">
        <v>258</v>
      </c>
      <c r="J21" s="88" t="s">
        <v>2592</v>
      </c>
      <c r="K21" s="88" t="s">
        <v>259</v>
      </c>
      <c r="L21" s="78" t="s">
        <v>260</v>
      </c>
      <c r="M21" s="233" t="s">
        <v>302</v>
      </c>
      <c r="N21" s="78" t="s">
        <v>393</v>
      </c>
    </row>
    <row r="22" spans="1:14" x14ac:dyDescent="0.75">
      <c r="A22" t="s">
        <v>71</v>
      </c>
      <c r="B22" t="s">
        <v>261</v>
      </c>
      <c r="C22" t="s">
        <v>1628</v>
      </c>
      <c r="D22" s="15" t="s">
        <v>343</v>
      </c>
      <c r="E22" t="s">
        <v>539</v>
      </c>
      <c r="F22" s="106">
        <v>0</v>
      </c>
      <c r="G22" s="106">
        <v>0.5</v>
      </c>
      <c r="H22" s="8">
        <v>0.01</v>
      </c>
      <c r="I22" s="88" t="s">
        <v>264</v>
      </c>
      <c r="J22" s="88" t="s">
        <v>2624</v>
      </c>
      <c r="K22" s="88" t="s">
        <v>262</v>
      </c>
      <c r="L22" s="78" t="s">
        <v>263</v>
      </c>
      <c r="M22" s="233" t="s">
        <v>303</v>
      </c>
      <c r="N22" s="240"/>
    </row>
    <row r="23" spans="1:14" s="112" customFormat="1" x14ac:dyDescent="0.75">
      <c r="A23" s="112" t="s">
        <v>71</v>
      </c>
      <c r="B23" s="112" t="s">
        <v>1896</v>
      </c>
      <c r="C23" s="112" t="s">
        <v>1897</v>
      </c>
      <c r="D23" s="197" t="s">
        <v>343</v>
      </c>
      <c r="E23" s="112" t="s">
        <v>1898</v>
      </c>
      <c r="F23" s="241">
        <v>0</v>
      </c>
      <c r="G23" s="241">
        <v>600000</v>
      </c>
      <c r="H23" s="241">
        <v>5000</v>
      </c>
      <c r="I23" s="237" t="s">
        <v>1899</v>
      </c>
      <c r="J23" s="237" t="s">
        <v>2593</v>
      </c>
      <c r="K23" s="237"/>
      <c r="L23" s="242"/>
      <c r="M23" s="238"/>
    </row>
    <row r="24" spans="1:14" s="112" customFormat="1" x14ac:dyDescent="0.75">
      <c r="A24" s="112" t="s">
        <v>71</v>
      </c>
      <c r="B24" s="112" t="s">
        <v>1951</v>
      </c>
      <c r="C24" s="112" t="s">
        <v>1950</v>
      </c>
      <c r="D24" s="197" t="s">
        <v>343</v>
      </c>
      <c r="E24" s="112" t="s">
        <v>1952</v>
      </c>
      <c r="F24" s="112">
        <v>0</v>
      </c>
      <c r="G24" s="112">
        <v>1</v>
      </c>
      <c r="H24" s="112">
        <v>1</v>
      </c>
      <c r="I24" s="237" t="s">
        <v>29</v>
      </c>
      <c r="J24" s="237" t="s">
        <v>2646</v>
      </c>
      <c r="K24" s="237"/>
      <c r="L24" s="242"/>
      <c r="M24" s="238"/>
    </row>
    <row r="25" spans="1:14" x14ac:dyDescent="0.75">
      <c r="A25" t="s">
        <v>71</v>
      </c>
      <c r="B25" t="s">
        <v>13</v>
      </c>
      <c r="C25" t="s">
        <v>126</v>
      </c>
      <c r="D25" t="s">
        <v>13</v>
      </c>
      <c r="E25" t="s">
        <v>538</v>
      </c>
      <c r="F25">
        <v>0</v>
      </c>
      <c r="G25">
        <v>1</v>
      </c>
      <c r="H25">
        <v>1</v>
      </c>
      <c r="I25" s="88" t="s">
        <v>29</v>
      </c>
      <c r="J25" s="88" t="s">
        <v>1181</v>
      </c>
      <c r="K25" s="88" t="s">
        <v>200</v>
      </c>
      <c r="L25" s="78" t="s">
        <v>201</v>
      </c>
      <c r="M25" s="233" t="s">
        <v>74</v>
      </c>
      <c r="N25" s="240"/>
    </row>
    <row r="26" spans="1:14" x14ac:dyDescent="0.75">
      <c r="A26" t="s">
        <v>71</v>
      </c>
      <c r="B26" t="s">
        <v>704</v>
      </c>
      <c r="C26" t="s">
        <v>703</v>
      </c>
      <c r="D26" t="s">
        <v>16</v>
      </c>
      <c r="E26" t="s">
        <v>537</v>
      </c>
      <c r="F26" s="106">
        <v>0</v>
      </c>
      <c r="G26" s="106">
        <v>1</v>
      </c>
      <c r="H26" s="106">
        <v>0.01</v>
      </c>
      <c r="I26" s="88" t="s">
        <v>705</v>
      </c>
      <c r="J26" s="88" t="s">
        <v>2594</v>
      </c>
      <c r="K26" s="88" t="s">
        <v>202</v>
      </c>
      <c r="L26" s="78" t="s">
        <v>203</v>
      </c>
      <c r="M26" s="228" t="s">
        <v>150</v>
      </c>
    </row>
    <row r="27" spans="1:14" x14ac:dyDescent="0.75">
      <c r="A27" t="s">
        <v>71</v>
      </c>
      <c r="B27" t="s">
        <v>12</v>
      </c>
      <c r="C27" t="s">
        <v>6</v>
      </c>
      <c r="D27" t="s">
        <v>12</v>
      </c>
      <c r="E27" t="s">
        <v>536</v>
      </c>
      <c r="F27">
        <v>0</v>
      </c>
      <c r="G27">
        <v>1</v>
      </c>
      <c r="H27">
        <v>1</v>
      </c>
      <c r="I27" s="88" t="s">
        <v>29</v>
      </c>
      <c r="J27" s="88" t="s">
        <v>1420</v>
      </c>
      <c r="K27" s="88" t="s">
        <v>204</v>
      </c>
      <c r="L27" s="78" t="s">
        <v>205</v>
      </c>
    </row>
    <row r="28" spans="1:14" x14ac:dyDescent="0.75">
      <c r="A28" s="143" t="s">
        <v>8</v>
      </c>
      <c r="B28" s="143" t="s">
        <v>326</v>
      </c>
      <c r="C28" t="s">
        <v>327</v>
      </c>
      <c r="D28" s="143" t="s">
        <v>326</v>
      </c>
      <c r="E28" t="s">
        <v>535</v>
      </c>
      <c r="F28" s="143">
        <v>0</v>
      </c>
      <c r="G28" s="143">
        <v>1</v>
      </c>
      <c r="H28" s="143">
        <v>1</v>
      </c>
      <c r="I28" s="78" t="s">
        <v>29</v>
      </c>
      <c r="J28" s="232" t="str">
        <f>_xlfn.XLOOKUP($C28,'State Policy Descriptions'!$C:$C,'State Policy Descriptions'!$L:$L,0,1,1)</f>
        <v>**Description:** This policy prevents new capacity of the selected type(s) from being built or deployed.  // **Guidance for setting values:** No new coal is planned in Oklahoma.</v>
      </c>
      <c r="K28" s="88" t="s">
        <v>328</v>
      </c>
      <c r="L28" s="78" t="s">
        <v>329</v>
      </c>
    </row>
    <row r="29" spans="1:14" s="112" customFormat="1" x14ac:dyDescent="0.75">
      <c r="A29" s="236" t="s">
        <v>8</v>
      </c>
      <c r="B29" s="236" t="s">
        <v>1900</v>
      </c>
      <c r="C29" s="112" t="s">
        <v>1901</v>
      </c>
      <c r="D29" s="236" t="s">
        <v>1900</v>
      </c>
      <c r="E29" s="112" t="s">
        <v>1902</v>
      </c>
      <c r="F29" s="236">
        <v>0</v>
      </c>
      <c r="G29" s="236">
        <v>1</v>
      </c>
      <c r="H29" s="236">
        <v>1</v>
      </c>
      <c r="I29" s="242" t="s">
        <v>29</v>
      </c>
      <c r="J29" s="243" t="s">
        <v>1903</v>
      </c>
      <c r="K29" s="237"/>
      <c r="L29" s="242"/>
      <c r="M29" s="238"/>
    </row>
    <row r="30" spans="1:14" x14ac:dyDescent="0.75">
      <c r="A30" t="s">
        <v>8</v>
      </c>
      <c r="B30" s="88" t="s">
        <v>1360</v>
      </c>
      <c r="C30" t="s">
        <v>980</v>
      </c>
      <c r="D30" s="88" t="s">
        <v>1360</v>
      </c>
      <c r="E30" t="s">
        <v>526</v>
      </c>
      <c r="F30" s="8">
        <v>0</v>
      </c>
      <c r="G30" s="8">
        <v>1</v>
      </c>
      <c r="H30" s="8">
        <v>0.01</v>
      </c>
      <c r="I30" s="88" t="s">
        <v>34</v>
      </c>
      <c r="J30" s="232"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3" t="s">
        <v>148</v>
      </c>
    </row>
    <row r="31" spans="1:14" x14ac:dyDescent="0.75">
      <c r="A31" t="s">
        <v>8</v>
      </c>
      <c r="B31" s="88" t="s">
        <v>1711</v>
      </c>
      <c r="C31" t="s">
        <v>1712</v>
      </c>
      <c r="D31" s="58"/>
      <c r="E31" s="58"/>
      <c r="F31" s="143">
        <v>0</v>
      </c>
      <c r="G31" s="143">
        <v>1</v>
      </c>
      <c r="H31" s="143">
        <v>1</v>
      </c>
      <c r="I31" s="78" t="s">
        <v>29</v>
      </c>
      <c r="J31" s="88" t="s">
        <v>1713</v>
      </c>
      <c r="K31" s="88"/>
      <c r="L31" s="78"/>
      <c r="M31" s="233"/>
    </row>
    <row r="32" spans="1:14" x14ac:dyDescent="0.75">
      <c r="A32" t="s">
        <v>8</v>
      </c>
      <c r="B32" s="88" t="s">
        <v>1888</v>
      </c>
      <c r="C32" t="s">
        <v>1889</v>
      </c>
      <c r="D32" s="88" t="s">
        <v>1360</v>
      </c>
      <c r="E32" t="s">
        <v>1886</v>
      </c>
      <c r="F32" s="143">
        <v>0</v>
      </c>
      <c r="G32" s="143">
        <v>1</v>
      </c>
      <c r="H32" s="143">
        <v>1</v>
      </c>
      <c r="I32" s="143" t="s">
        <v>29</v>
      </c>
      <c r="J32" s="198" t="str">
        <f>_xlfn.XLOOKUP($C32,'State Policy Descriptions'!$C:$C,'State Policy Descriptions'!$L:$L,0,1,1)</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3"/>
    </row>
    <row r="33" spans="1:14" x14ac:dyDescent="0.75">
      <c r="A33" s="143" t="s">
        <v>8</v>
      </c>
      <c r="B33" s="143" t="s">
        <v>265</v>
      </c>
      <c r="C33" t="s">
        <v>268</v>
      </c>
      <c r="D33" s="143" t="s">
        <v>344</v>
      </c>
      <c r="E33" t="s">
        <v>534</v>
      </c>
      <c r="F33" s="223">
        <v>-0.5</v>
      </c>
      <c r="G33" s="223">
        <v>1</v>
      </c>
      <c r="H33" s="223">
        <v>0.02</v>
      </c>
      <c r="I33" s="78" t="s">
        <v>269</v>
      </c>
      <c r="J33" s="232"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3" t="s">
        <v>304</v>
      </c>
    </row>
    <row r="34" spans="1:14" x14ac:dyDescent="0.75">
      <c r="A34" s="143" t="s">
        <v>8</v>
      </c>
      <c r="B34" s="143" t="s">
        <v>266</v>
      </c>
      <c r="C34" t="s">
        <v>267</v>
      </c>
      <c r="D34" s="143" t="s">
        <v>344</v>
      </c>
      <c r="E34" t="s">
        <v>533</v>
      </c>
      <c r="F34" s="223">
        <v>-0.5</v>
      </c>
      <c r="G34" s="223">
        <v>1</v>
      </c>
      <c r="H34" s="223">
        <v>0.02</v>
      </c>
      <c r="I34" s="78" t="s">
        <v>270</v>
      </c>
      <c r="J34" s="232"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K34" s="88" t="s">
        <v>272</v>
      </c>
      <c r="L34" s="78" t="s">
        <v>273</v>
      </c>
      <c r="M34" s="233" t="s">
        <v>304</v>
      </c>
    </row>
    <row r="35" spans="1:14" x14ac:dyDescent="0.75">
      <c r="A35" t="s">
        <v>8</v>
      </c>
      <c r="B35" t="s">
        <v>300</v>
      </c>
      <c r="C35" t="s">
        <v>299</v>
      </c>
      <c r="D35" t="s">
        <v>300</v>
      </c>
      <c r="E35" t="s">
        <v>532</v>
      </c>
      <c r="F35">
        <v>0</v>
      </c>
      <c r="G35">
        <v>1</v>
      </c>
      <c r="H35">
        <v>1</v>
      </c>
      <c r="I35" s="88" t="s">
        <v>29</v>
      </c>
    </row>
    <row r="36" spans="1:14" x14ac:dyDescent="0.75">
      <c r="A36" t="s">
        <v>8</v>
      </c>
      <c r="B36" t="s">
        <v>1649</v>
      </c>
      <c r="C36" t="s">
        <v>1650</v>
      </c>
      <c r="D36" t="s">
        <v>1651</v>
      </c>
      <c r="E36" t="s">
        <v>1807</v>
      </c>
      <c r="F36" s="103">
        <v>0</v>
      </c>
      <c r="G36" s="103">
        <v>1</v>
      </c>
      <c r="H36" s="143">
        <v>1</v>
      </c>
      <c r="I36" s="143" t="s">
        <v>1652</v>
      </c>
      <c r="J36" s="88" t="s">
        <v>1653</v>
      </c>
      <c r="K36" s="88"/>
      <c r="L36" s="78"/>
      <c r="M36" s="36" t="s">
        <v>1654</v>
      </c>
    </row>
    <row r="37" spans="1:14" x14ac:dyDescent="0.75">
      <c r="A37" t="s">
        <v>8</v>
      </c>
      <c r="B37" t="s">
        <v>17</v>
      </c>
      <c r="C37" t="s">
        <v>27</v>
      </c>
      <c r="D37" t="s">
        <v>17</v>
      </c>
      <c r="E37" t="s">
        <v>531</v>
      </c>
      <c r="F37" s="8">
        <v>0</v>
      </c>
      <c r="G37" s="8">
        <v>1</v>
      </c>
      <c r="H37" s="8">
        <v>0.01</v>
      </c>
      <c r="I37" s="88" t="s">
        <v>33</v>
      </c>
      <c r="J37" s="232"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c r="K37" s="88" t="s">
        <v>206</v>
      </c>
      <c r="L37" s="78" t="s">
        <v>207</v>
      </c>
      <c r="M37" s="228" t="s">
        <v>150</v>
      </c>
    </row>
    <row r="38" spans="1:14" x14ac:dyDescent="0.75">
      <c r="A38" t="s">
        <v>8</v>
      </c>
      <c r="B38" t="s">
        <v>128</v>
      </c>
      <c r="C38" t="s">
        <v>127</v>
      </c>
      <c r="D38" t="s">
        <v>128</v>
      </c>
      <c r="E38" t="s">
        <v>530</v>
      </c>
      <c r="F38" s="34">
        <v>0</v>
      </c>
      <c r="G38" s="34">
        <v>5000</v>
      </c>
      <c r="H38" s="34">
        <v>50</v>
      </c>
      <c r="I38" s="88" t="s">
        <v>185</v>
      </c>
      <c r="J38" s="232" t="str">
        <f>_xlfn.XLOOKUP($C38,'State Policy Descriptions'!$C:$C,'State Policy Descriptions'!$L:$L,0,1,1)</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K38" s="88" t="s">
        <v>208</v>
      </c>
      <c r="L38" s="78" t="s">
        <v>209</v>
      </c>
      <c r="M38" s="228" t="s">
        <v>147</v>
      </c>
      <c r="N38" s="88" t="s">
        <v>186</v>
      </c>
    </row>
    <row r="39" spans="1:14" x14ac:dyDescent="0.75">
      <c r="A39" t="s">
        <v>8</v>
      </c>
      <c r="B39" t="s">
        <v>1257</v>
      </c>
      <c r="C39" t="s">
        <v>1258</v>
      </c>
      <c r="D39" t="s">
        <v>1257</v>
      </c>
      <c r="E39" s="58"/>
      <c r="F39">
        <v>0</v>
      </c>
      <c r="G39">
        <v>1</v>
      </c>
      <c r="H39">
        <v>1</v>
      </c>
      <c r="I39" s="88" t="s">
        <v>29</v>
      </c>
      <c r="J39" s="225" t="s">
        <v>2637</v>
      </c>
    </row>
    <row r="40" spans="1:14" x14ac:dyDescent="0.75">
      <c r="A40" t="s">
        <v>8</v>
      </c>
      <c r="B40" t="s">
        <v>59</v>
      </c>
      <c r="C40" t="s">
        <v>129</v>
      </c>
      <c r="D40" t="s">
        <v>59</v>
      </c>
      <c r="E40" s="58"/>
      <c r="F40">
        <v>0</v>
      </c>
      <c r="G40">
        <v>1</v>
      </c>
      <c r="H40">
        <v>1</v>
      </c>
      <c r="I40" s="88" t="s">
        <v>29</v>
      </c>
      <c r="J40" s="225" t="s">
        <v>2625</v>
      </c>
    </row>
    <row r="41" spans="1:14" x14ac:dyDescent="0.75">
      <c r="A41" t="s">
        <v>8</v>
      </c>
      <c r="B41" t="s">
        <v>1857</v>
      </c>
      <c r="C41" t="s">
        <v>1858</v>
      </c>
      <c r="D41" t="s">
        <v>1857</v>
      </c>
      <c r="E41" s="58"/>
      <c r="F41">
        <v>0</v>
      </c>
      <c r="G41">
        <v>1</v>
      </c>
      <c r="H41">
        <v>1</v>
      </c>
      <c r="I41" s="88" t="s">
        <v>29</v>
      </c>
      <c r="J41" s="225" t="s">
        <v>2638</v>
      </c>
    </row>
    <row r="42" spans="1:14" s="244" customFormat="1" x14ac:dyDescent="0.75">
      <c r="A42" s="244" t="s">
        <v>8</v>
      </c>
      <c r="B42" s="244" t="s">
        <v>355</v>
      </c>
      <c r="C42" s="244" t="s">
        <v>356</v>
      </c>
      <c r="D42" s="244" t="s">
        <v>355</v>
      </c>
      <c r="E42" s="244" t="s">
        <v>529</v>
      </c>
      <c r="F42" s="245">
        <v>0</v>
      </c>
      <c r="G42" s="245">
        <v>1</v>
      </c>
      <c r="H42" s="245">
        <v>1</v>
      </c>
      <c r="I42" s="246" t="s">
        <v>29</v>
      </c>
      <c r="J42" s="232" t="s">
        <v>2546</v>
      </c>
      <c r="K42" s="246"/>
      <c r="L42" s="247" t="s">
        <v>2547</v>
      </c>
      <c r="M42" s="248"/>
      <c r="N42" s="246"/>
    </row>
    <row r="43" spans="1:14" x14ac:dyDescent="0.75">
      <c r="A43" s="143" t="s">
        <v>8</v>
      </c>
      <c r="B43" s="143" t="s">
        <v>2629</v>
      </c>
      <c r="C43" t="s">
        <v>253</v>
      </c>
      <c r="D43" s="143" t="s">
        <v>252</v>
      </c>
      <c r="E43" t="s">
        <v>528</v>
      </c>
      <c r="F43" s="223">
        <v>-0.3</v>
      </c>
      <c r="G43" s="223">
        <v>0.6</v>
      </c>
      <c r="H43" s="223">
        <v>0.01</v>
      </c>
      <c r="I43" s="78" t="s">
        <v>254</v>
      </c>
      <c r="J43" s="88" t="s">
        <v>2630</v>
      </c>
      <c r="K43" s="78" t="s">
        <v>489</v>
      </c>
      <c r="L43" s="78" t="s">
        <v>255</v>
      </c>
      <c r="M43" s="228" t="s">
        <v>1427</v>
      </c>
    </row>
    <row r="44" spans="1:14" x14ac:dyDescent="0.75">
      <c r="A44" s="143" t="s">
        <v>8</v>
      </c>
      <c r="B44" s="80" t="s">
        <v>565</v>
      </c>
      <c r="C44" t="s">
        <v>566</v>
      </c>
      <c r="D44" s="80" t="s">
        <v>565</v>
      </c>
      <c r="E44" s="143" t="s">
        <v>567</v>
      </c>
      <c r="F44" s="223">
        <v>0</v>
      </c>
      <c r="G44" s="223">
        <v>0.9</v>
      </c>
      <c r="H44" s="223">
        <v>0.01</v>
      </c>
      <c r="I44" s="78" t="s">
        <v>568</v>
      </c>
      <c r="J44" s="88" t="s">
        <v>1421</v>
      </c>
      <c r="K44" s="78" t="s">
        <v>621</v>
      </c>
      <c r="L44" s="78" t="s">
        <v>620</v>
      </c>
    </row>
    <row r="45" spans="1:14" x14ac:dyDescent="0.75">
      <c r="A45" s="143" t="s">
        <v>8</v>
      </c>
      <c r="B45" s="143" t="s">
        <v>249</v>
      </c>
      <c r="C45" t="s">
        <v>279</v>
      </c>
      <c r="D45" s="143" t="s">
        <v>345</v>
      </c>
      <c r="E45" t="s">
        <v>527</v>
      </c>
      <c r="F45" s="223">
        <v>0</v>
      </c>
      <c r="G45" s="223">
        <v>0.4</v>
      </c>
      <c r="H45" s="223">
        <v>0.01</v>
      </c>
      <c r="I45" s="78" t="s">
        <v>250</v>
      </c>
      <c r="J45" s="88" t="s">
        <v>546</v>
      </c>
      <c r="K45" s="78" t="s">
        <v>490</v>
      </c>
      <c r="L45" s="78" t="s">
        <v>251</v>
      </c>
      <c r="M45" s="233" t="s">
        <v>305</v>
      </c>
    </row>
    <row r="46" spans="1:14" x14ac:dyDescent="0.75">
      <c r="A46" s="143" t="s">
        <v>8</v>
      </c>
      <c r="B46" t="s">
        <v>1026</v>
      </c>
      <c r="C46" t="s">
        <v>1028</v>
      </c>
      <c r="D46" t="s">
        <v>1026</v>
      </c>
      <c r="E46" t="s">
        <v>1029</v>
      </c>
      <c r="F46" s="223">
        <v>0</v>
      </c>
      <c r="G46" s="223">
        <v>0.95</v>
      </c>
      <c r="H46" s="223">
        <v>0.01</v>
      </c>
      <c r="I46" s="78" t="s">
        <v>1030</v>
      </c>
      <c r="J46" s="88" t="s">
        <v>2642</v>
      </c>
      <c r="K46" s="88" t="s">
        <v>210</v>
      </c>
      <c r="L46" s="78"/>
      <c r="M46" s="228" t="s">
        <v>1426</v>
      </c>
    </row>
    <row r="47" spans="1:14" x14ac:dyDescent="0.75">
      <c r="A47" t="s">
        <v>8</v>
      </c>
      <c r="B47" t="s">
        <v>18</v>
      </c>
      <c r="C47" t="s">
        <v>130</v>
      </c>
      <c r="D47" t="s">
        <v>18</v>
      </c>
      <c r="E47" t="s">
        <v>1027</v>
      </c>
      <c r="F47" s="143">
        <v>0</v>
      </c>
      <c r="G47" s="143">
        <v>60</v>
      </c>
      <c r="H47" s="143">
        <v>1</v>
      </c>
      <c r="I47" s="143" t="str">
        <f>UnitControlCenter!$B$51</f>
        <v>$/MWh</v>
      </c>
      <c r="J47" s="88" t="s">
        <v>2626</v>
      </c>
      <c r="K47" s="88" t="s">
        <v>210</v>
      </c>
      <c r="L47" s="78" t="s">
        <v>211</v>
      </c>
      <c r="M47" s="228" t="s">
        <v>149</v>
      </c>
    </row>
    <row r="48" spans="1:14" x14ac:dyDescent="0.75">
      <c r="A48" t="s">
        <v>8</v>
      </c>
      <c r="B48" t="s">
        <v>1740</v>
      </c>
      <c r="C48" t="s">
        <v>1741</v>
      </c>
      <c r="D48" t="s">
        <v>1742</v>
      </c>
      <c r="E48" t="s">
        <v>1743</v>
      </c>
      <c r="F48" s="8">
        <v>0</v>
      </c>
      <c r="G48" s="8">
        <v>1</v>
      </c>
      <c r="H48" s="8">
        <v>0.01</v>
      </c>
      <c r="I48" s="143" t="s">
        <v>1744</v>
      </c>
      <c r="J48" s="88" t="s">
        <v>1745</v>
      </c>
      <c r="K48" s="88"/>
      <c r="L48" s="78"/>
      <c r="M48" s="228"/>
    </row>
    <row r="49" spans="1:14" x14ac:dyDescent="0.75">
      <c r="A49" t="s">
        <v>8</v>
      </c>
      <c r="B49" t="s">
        <v>2586</v>
      </c>
      <c r="C49" t="s">
        <v>2588</v>
      </c>
      <c r="D49" t="s">
        <v>1795</v>
      </c>
      <c r="E49" t="s">
        <v>2589</v>
      </c>
      <c r="F49" s="217">
        <v>-100</v>
      </c>
      <c r="G49">
        <v>100</v>
      </c>
      <c r="H49">
        <v>1</v>
      </c>
      <c r="I49" s="88" t="s">
        <v>1833</v>
      </c>
      <c r="J49" s="88" t="s">
        <v>2621</v>
      </c>
      <c r="K49" s="88"/>
      <c r="L49" s="78"/>
      <c r="M49" s="228"/>
    </row>
    <row r="50" spans="1:14" x14ac:dyDescent="0.75">
      <c r="A50" t="s">
        <v>8</v>
      </c>
      <c r="B50" t="s">
        <v>1796</v>
      </c>
      <c r="C50" t="s">
        <v>1794</v>
      </c>
      <c r="D50" t="s">
        <v>1795</v>
      </c>
      <c r="E50" t="s">
        <v>1799</v>
      </c>
      <c r="F50" s="217">
        <v>-100</v>
      </c>
      <c r="G50">
        <v>100</v>
      </c>
      <c r="H50">
        <v>1</v>
      </c>
      <c r="I50" t="s">
        <v>1802</v>
      </c>
      <c r="J50" s="88" t="s">
        <v>1954</v>
      </c>
      <c r="K50" s="88"/>
      <c r="L50" s="88"/>
      <c r="M50" s="228"/>
    </row>
    <row r="51" spans="1:14" x14ac:dyDescent="0.75">
      <c r="A51" t="s">
        <v>8</v>
      </c>
      <c r="B51" t="s">
        <v>1797</v>
      </c>
      <c r="C51" t="s">
        <v>1798</v>
      </c>
      <c r="D51" t="s">
        <v>1795</v>
      </c>
      <c r="E51" t="s">
        <v>1800</v>
      </c>
      <c r="F51" s="106">
        <v>-1</v>
      </c>
      <c r="G51" s="8">
        <v>1</v>
      </c>
      <c r="H51" s="8">
        <v>0.01</v>
      </c>
      <c r="I51" s="143" t="s">
        <v>1801</v>
      </c>
      <c r="J51" s="88" t="s">
        <v>2627</v>
      </c>
      <c r="K51" s="88"/>
      <c r="L51" s="78"/>
      <c r="M51" s="228"/>
    </row>
    <row r="52" spans="1:14" x14ac:dyDescent="0.75">
      <c r="A52" t="s">
        <v>8</v>
      </c>
      <c r="B52" t="s">
        <v>1803</v>
      </c>
      <c r="C52" t="s">
        <v>1804</v>
      </c>
      <c r="D52" t="s">
        <v>1803</v>
      </c>
      <c r="E52" t="s">
        <v>1805</v>
      </c>
      <c r="F52">
        <v>-100</v>
      </c>
      <c r="G52">
        <v>100</v>
      </c>
      <c r="H52">
        <v>1</v>
      </c>
      <c r="I52" s="143" t="s">
        <v>1806</v>
      </c>
      <c r="J52" s="88" t="s">
        <v>2599</v>
      </c>
      <c r="K52" s="88"/>
      <c r="L52" s="78"/>
      <c r="M52" s="228"/>
    </row>
    <row r="53" spans="1:14" x14ac:dyDescent="0.75">
      <c r="A53" t="s">
        <v>9</v>
      </c>
      <c r="B53" t="s">
        <v>1446</v>
      </c>
      <c r="C53" t="s">
        <v>1411</v>
      </c>
      <c r="D53" t="s">
        <v>1446</v>
      </c>
      <c r="E53" t="s">
        <v>1412</v>
      </c>
      <c r="F53" s="223">
        <v>0</v>
      </c>
      <c r="G53" s="223">
        <v>0.5</v>
      </c>
      <c r="H53" s="223">
        <v>0.01</v>
      </c>
      <c r="I53" s="78" t="s">
        <v>1410</v>
      </c>
      <c r="J53" s="88" t="s">
        <v>1447</v>
      </c>
    </row>
    <row r="54" spans="1:14" x14ac:dyDescent="0.7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75">
      <c r="A55" s="112" t="s">
        <v>9</v>
      </c>
      <c r="B55" s="112" t="s">
        <v>1948</v>
      </c>
      <c r="C55" s="112" t="s">
        <v>1947</v>
      </c>
      <c r="D55" s="112" t="s">
        <v>1261</v>
      </c>
      <c r="E55" s="112" t="s">
        <v>1949</v>
      </c>
      <c r="F55" s="112">
        <v>0</v>
      </c>
      <c r="G55" s="112">
        <v>1</v>
      </c>
      <c r="H55" s="112">
        <v>1</v>
      </c>
      <c r="I55" s="237" t="s">
        <v>29</v>
      </c>
      <c r="J55" s="237" t="s">
        <v>2622</v>
      </c>
      <c r="K55" s="237" t="s">
        <v>237</v>
      </c>
      <c r="L55" s="242" t="s">
        <v>238</v>
      </c>
      <c r="M55" s="238"/>
    </row>
    <row r="56" spans="1:14" x14ac:dyDescent="0.75">
      <c r="A56" t="s">
        <v>9</v>
      </c>
      <c r="B56" t="s">
        <v>20</v>
      </c>
      <c r="C56" t="s">
        <v>1008</v>
      </c>
      <c r="D56" t="s">
        <v>20</v>
      </c>
      <c r="E56" t="s">
        <v>1009</v>
      </c>
      <c r="F56" s="8">
        <v>0</v>
      </c>
      <c r="G56" s="8">
        <v>1</v>
      </c>
      <c r="H56" s="8">
        <v>0.01</v>
      </c>
      <c r="I56" s="88" t="s">
        <v>33</v>
      </c>
      <c r="J56" s="88" t="s">
        <v>633</v>
      </c>
      <c r="K56" s="88" t="s">
        <v>212</v>
      </c>
      <c r="L56" s="78" t="s">
        <v>213</v>
      </c>
      <c r="M56" s="228" t="s">
        <v>634</v>
      </c>
    </row>
    <row r="57" spans="1:14" x14ac:dyDescent="0.75">
      <c r="A57" t="s">
        <v>9</v>
      </c>
      <c r="B57" t="s">
        <v>24</v>
      </c>
      <c r="C57" t="s">
        <v>280</v>
      </c>
      <c r="D57" t="s">
        <v>24</v>
      </c>
      <c r="E57" t="s">
        <v>525</v>
      </c>
      <c r="F57" s="8">
        <v>0</v>
      </c>
      <c r="G57" s="8">
        <v>1</v>
      </c>
      <c r="H57" s="8">
        <v>0.01</v>
      </c>
      <c r="I57" s="88" t="s">
        <v>33</v>
      </c>
      <c r="J57" s="88" t="s">
        <v>547</v>
      </c>
      <c r="K57" s="88" t="s">
        <v>214</v>
      </c>
      <c r="L57" s="78" t="s">
        <v>215</v>
      </c>
      <c r="M57" s="228" t="s">
        <v>150</v>
      </c>
    </row>
    <row r="58" spans="1:14" x14ac:dyDescent="0.75">
      <c r="A58" t="s">
        <v>9</v>
      </c>
      <c r="B58" t="s">
        <v>22</v>
      </c>
      <c r="C58" t="s">
        <v>58</v>
      </c>
      <c r="D58" t="s">
        <v>22</v>
      </c>
      <c r="E58" t="s">
        <v>524</v>
      </c>
      <c r="F58" s="8">
        <v>0</v>
      </c>
      <c r="G58" s="8">
        <v>1</v>
      </c>
      <c r="H58" s="8">
        <v>0.01</v>
      </c>
      <c r="I58" s="88" t="s">
        <v>33</v>
      </c>
      <c r="J58" s="88" t="s">
        <v>548</v>
      </c>
      <c r="K58" s="88" t="s">
        <v>216</v>
      </c>
      <c r="L58" s="78" t="s">
        <v>217</v>
      </c>
      <c r="M58" s="228" t="s">
        <v>150</v>
      </c>
    </row>
    <row r="59" spans="1:14" x14ac:dyDescent="0.75">
      <c r="A59" t="s">
        <v>9</v>
      </c>
      <c r="B59" t="s">
        <v>101</v>
      </c>
      <c r="C59" t="s">
        <v>281</v>
      </c>
      <c r="D59" t="s">
        <v>101</v>
      </c>
      <c r="E59" t="s">
        <v>523</v>
      </c>
      <c r="F59" s="8">
        <v>0</v>
      </c>
      <c r="G59" s="8">
        <v>0.25</v>
      </c>
      <c r="H59" s="8">
        <v>0.01</v>
      </c>
      <c r="I59" s="88" t="s">
        <v>30</v>
      </c>
      <c r="J59" s="88" t="s">
        <v>1265</v>
      </c>
      <c r="K59" s="88" t="s">
        <v>218</v>
      </c>
      <c r="L59" s="78" t="s">
        <v>219</v>
      </c>
      <c r="M59" s="233" t="s">
        <v>502</v>
      </c>
      <c r="N59" s="78" t="s">
        <v>502</v>
      </c>
    </row>
    <row r="60" spans="1:14" x14ac:dyDescent="0.75">
      <c r="A60" t="s">
        <v>9</v>
      </c>
      <c r="B60" t="s">
        <v>23</v>
      </c>
      <c r="C60" t="s">
        <v>282</v>
      </c>
      <c r="D60" t="s">
        <v>23</v>
      </c>
      <c r="E60" t="s">
        <v>522</v>
      </c>
      <c r="F60" s="8">
        <v>0</v>
      </c>
      <c r="G60" s="8">
        <v>1</v>
      </c>
      <c r="H60" s="8">
        <v>0.01</v>
      </c>
      <c r="I60" s="88" t="s">
        <v>33</v>
      </c>
      <c r="J60" s="88" t="s">
        <v>549</v>
      </c>
      <c r="K60" s="88" t="s">
        <v>220</v>
      </c>
      <c r="L60" s="78" t="s">
        <v>221</v>
      </c>
      <c r="M60" s="228" t="s">
        <v>150</v>
      </c>
    </row>
    <row r="61" spans="1:14" x14ac:dyDescent="0.75">
      <c r="A61" t="s">
        <v>9</v>
      </c>
      <c r="B61" t="s">
        <v>1703</v>
      </c>
      <c r="C61" t="s">
        <v>1705</v>
      </c>
      <c r="D61" t="s">
        <v>1703</v>
      </c>
      <c r="E61" t="s">
        <v>1707</v>
      </c>
      <c r="F61" s="106">
        <v>0</v>
      </c>
      <c r="G61" s="106">
        <v>1</v>
      </c>
      <c r="H61" s="8">
        <v>0.01</v>
      </c>
      <c r="I61" s="88" t="s">
        <v>654</v>
      </c>
      <c r="J61" s="88" t="s">
        <v>1710</v>
      </c>
      <c r="K61" s="88" t="s">
        <v>222</v>
      </c>
      <c r="L61" s="78" t="s">
        <v>942</v>
      </c>
      <c r="M61" s="228"/>
    </row>
    <row r="62" spans="1:14" x14ac:dyDescent="0.75">
      <c r="A62" s="143" t="s">
        <v>9</v>
      </c>
      <c r="B62" s="143" t="s">
        <v>1013</v>
      </c>
      <c r="C62" t="s">
        <v>1016</v>
      </c>
      <c r="D62" s="143" t="s">
        <v>1020</v>
      </c>
      <c r="E62" s="143" t="s">
        <v>1021</v>
      </c>
      <c r="F62" s="223">
        <v>0</v>
      </c>
      <c r="G62" s="223">
        <v>1</v>
      </c>
      <c r="H62" s="223">
        <v>0.01</v>
      </c>
      <c r="I62" s="78" t="s">
        <v>33</v>
      </c>
      <c r="J62" s="78" t="s">
        <v>1842</v>
      </c>
      <c r="K62" s="78" t="s">
        <v>504</v>
      </c>
      <c r="L62" s="78" t="s">
        <v>505</v>
      </c>
      <c r="M62" s="233" t="s">
        <v>150</v>
      </c>
    </row>
    <row r="63" spans="1:14" x14ac:dyDescent="0.75">
      <c r="A63" s="143" t="s">
        <v>9</v>
      </c>
      <c r="B63" s="143" t="s">
        <v>1014</v>
      </c>
      <c r="C63" t="s">
        <v>1017</v>
      </c>
      <c r="D63" s="143" t="s">
        <v>1020</v>
      </c>
      <c r="E63" s="143" t="s">
        <v>1022</v>
      </c>
      <c r="F63" s="223">
        <v>0</v>
      </c>
      <c r="G63" s="223">
        <v>1</v>
      </c>
      <c r="H63" s="223">
        <v>0.01</v>
      </c>
      <c r="I63" s="78" t="s">
        <v>33</v>
      </c>
      <c r="J63" s="78" t="s">
        <v>1843</v>
      </c>
      <c r="K63" s="78" t="s">
        <v>504</v>
      </c>
      <c r="L63" s="78" t="s">
        <v>505</v>
      </c>
      <c r="M63" s="233"/>
    </row>
    <row r="64" spans="1:14" x14ac:dyDescent="0.75">
      <c r="A64" s="143" t="s">
        <v>9</v>
      </c>
      <c r="B64" s="143" t="s">
        <v>1015</v>
      </c>
      <c r="C64" t="s">
        <v>1018</v>
      </c>
      <c r="D64" s="143" t="s">
        <v>1020</v>
      </c>
      <c r="E64" s="143" t="s">
        <v>1023</v>
      </c>
      <c r="F64" s="223">
        <v>0</v>
      </c>
      <c r="G64" s="223">
        <v>1</v>
      </c>
      <c r="H64" s="223">
        <v>0.01</v>
      </c>
      <c r="I64" s="78" t="s">
        <v>33</v>
      </c>
      <c r="J64" s="78" t="s">
        <v>1844</v>
      </c>
      <c r="K64" s="78" t="s">
        <v>504</v>
      </c>
      <c r="L64" s="78" t="s">
        <v>505</v>
      </c>
      <c r="M64" s="233"/>
    </row>
    <row r="65" spans="1:14" x14ac:dyDescent="0.75">
      <c r="A65" s="143" t="s">
        <v>9</v>
      </c>
      <c r="B65" s="143" t="s">
        <v>1025</v>
      </c>
      <c r="C65" t="s">
        <v>1019</v>
      </c>
      <c r="D65" s="143" t="s">
        <v>1020</v>
      </c>
      <c r="E65" s="143" t="s">
        <v>1024</v>
      </c>
      <c r="F65" s="223">
        <v>0</v>
      </c>
      <c r="G65" s="223">
        <v>1</v>
      </c>
      <c r="H65" s="223">
        <v>0.01</v>
      </c>
      <c r="I65" s="78" t="s">
        <v>33</v>
      </c>
      <c r="J65" s="78" t="s">
        <v>1845</v>
      </c>
      <c r="K65" s="78" t="s">
        <v>504</v>
      </c>
      <c r="L65" s="78" t="s">
        <v>505</v>
      </c>
      <c r="M65" s="233"/>
    </row>
    <row r="66" spans="1:14" s="112" customFormat="1" x14ac:dyDescent="0.75">
      <c r="A66" s="112" t="s">
        <v>9</v>
      </c>
      <c r="B66" s="112" t="s">
        <v>1904</v>
      </c>
      <c r="C66" s="112" t="s">
        <v>1925</v>
      </c>
      <c r="D66" s="112" t="s">
        <v>1904</v>
      </c>
      <c r="E66" s="236" t="s">
        <v>1905</v>
      </c>
      <c r="F66" s="249">
        <v>0</v>
      </c>
      <c r="G66" s="249">
        <v>1</v>
      </c>
      <c r="H66" s="249">
        <v>0.01</v>
      </c>
      <c r="I66" s="242" t="s">
        <v>33</v>
      </c>
      <c r="J66" s="242" t="s">
        <v>1906</v>
      </c>
      <c r="K66" s="242"/>
      <c r="L66" s="242"/>
      <c r="M66" s="250"/>
    </row>
    <row r="67" spans="1:14" x14ac:dyDescent="0.75">
      <c r="A67" t="s">
        <v>9</v>
      </c>
      <c r="B67" t="s">
        <v>1704</v>
      </c>
      <c r="C67" t="s">
        <v>1706</v>
      </c>
      <c r="D67" t="s">
        <v>1704</v>
      </c>
      <c r="E67" t="s">
        <v>1708</v>
      </c>
      <c r="F67" s="106">
        <v>0</v>
      </c>
      <c r="G67" s="106">
        <v>1</v>
      </c>
      <c r="H67" s="8">
        <v>0.01</v>
      </c>
      <c r="I67" s="88" t="s">
        <v>654</v>
      </c>
      <c r="J67" s="88" t="s">
        <v>1709</v>
      </c>
      <c r="K67" s="88" t="s">
        <v>222</v>
      </c>
      <c r="L67" s="78" t="s">
        <v>942</v>
      </c>
      <c r="M67" s="228"/>
    </row>
    <row r="68" spans="1:14" x14ac:dyDescent="0.75">
      <c r="A68" t="s">
        <v>9</v>
      </c>
      <c r="B68" t="s">
        <v>679</v>
      </c>
      <c r="C68" t="s">
        <v>678</v>
      </c>
      <c r="D68" t="s">
        <v>679</v>
      </c>
      <c r="E68" t="s">
        <v>681</v>
      </c>
      <c r="F68" s="8">
        <v>0</v>
      </c>
      <c r="G68" s="8">
        <v>1</v>
      </c>
      <c r="H68" s="8">
        <v>0.01</v>
      </c>
      <c r="I68" s="88" t="s">
        <v>682</v>
      </c>
      <c r="J68" s="88" t="s">
        <v>1422</v>
      </c>
      <c r="K68" s="88"/>
      <c r="L68" s="78" t="s">
        <v>937</v>
      </c>
      <c r="M68" s="228" t="s">
        <v>1425</v>
      </c>
    </row>
    <row r="69" spans="1:14" x14ac:dyDescent="0.75">
      <c r="A69" t="s">
        <v>9</v>
      </c>
      <c r="B69" t="s">
        <v>21</v>
      </c>
      <c r="C69" t="s">
        <v>283</v>
      </c>
      <c r="D69" s="15" t="s">
        <v>346</v>
      </c>
      <c r="E69" t="s">
        <v>521</v>
      </c>
      <c r="F69" s="8">
        <v>0</v>
      </c>
      <c r="G69" s="8">
        <v>1</v>
      </c>
      <c r="H69" s="8">
        <v>0.01</v>
      </c>
      <c r="I69" s="88" t="s">
        <v>33</v>
      </c>
      <c r="J69" s="88" t="s">
        <v>2595</v>
      </c>
      <c r="K69" s="88" t="s">
        <v>223</v>
      </c>
      <c r="L69" s="78" t="s">
        <v>224</v>
      </c>
      <c r="M69" s="228"/>
    </row>
    <row r="70" spans="1:14" x14ac:dyDescent="0.75">
      <c r="A70" t="s">
        <v>9</v>
      </c>
      <c r="B70" t="s">
        <v>19</v>
      </c>
      <c r="C70" t="s">
        <v>284</v>
      </c>
      <c r="D70" s="15" t="s">
        <v>346</v>
      </c>
      <c r="E70" t="s">
        <v>520</v>
      </c>
      <c r="F70" s="8">
        <v>0</v>
      </c>
      <c r="G70" s="8">
        <v>1</v>
      </c>
      <c r="H70" s="8">
        <v>0.01</v>
      </c>
      <c r="I70" s="88" t="s">
        <v>33</v>
      </c>
      <c r="J70" s="88" t="s">
        <v>1841</v>
      </c>
      <c r="K70" s="88" t="s">
        <v>225</v>
      </c>
      <c r="L70" s="78" t="s">
        <v>226</v>
      </c>
      <c r="M70" s="228"/>
    </row>
    <row r="71" spans="1:14" x14ac:dyDescent="0.75">
      <c r="A71" t="s">
        <v>9</v>
      </c>
      <c r="B71" t="s">
        <v>1454</v>
      </c>
      <c r="C71" t="s">
        <v>1455</v>
      </c>
      <c r="D71" t="s">
        <v>1454</v>
      </c>
      <c r="E71" t="s">
        <v>1456</v>
      </c>
      <c r="F71" s="8">
        <v>0</v>
      </c>
      <c r="G71" s="8">
        <v>1</v>
      </c>
      <c r="H71" s="8">
        <v>0.01</v>
      </c>
      <c r="I71" s="88" t="s">
        <v>33</v>
      </c>
      <c r="J71" s="88" t="s">
        <v>1846</v>
      </c>
      <c r="K71" s="88"/>
      <c r="L71" s="78"/>
      <c r="M71" s="228"/>
    </row>
    <row r="72" spans="1:14" s="112" customFormat="1" x14ac:dyDescent="0.75">
      <c r="A72" s="112" t="s">
        <v>9</v>
      </c>
      <c r="B72" s="112" t="s">
        <v>2582</v>
      </c>
      <c r="C72" s="112" t="s">
        <v>1941</v>
      </c>
      <c r="D72" s="112" t="s">
        <v>2583</v>
      </c>
      <c r="E72" s="112" t="s">
        <v>2584</v>
      </c>
      <c r="F72" s="251">
        <v>0</v>
      </c>
      <c r="G72" s="251">
        <v>1</v>
      </c>
      <c r="H72" s="251">
        <v>1</v>
      </c>
      <c r="I72" s="237" t="s">
        <v>29</v>
      </c>
      <c r="J72" s="237" t="s">
        <v>2620</v>
      </c>
      <c r="K72" s="237"/>
      <c r="L72" s="242"/>
      <c r="M72" s="252"/>
    </row>
    <row r="73" spans="1:14" x14ac:dyDescent="0.75">
      <c r="A73" t="s">
        <v>9</v>
      </c>
      <c r="B73" t="s">
        <v>731</v>
      </c>
      <c r="C73" t="s">
        <v>732</v>
      </c>
      <c r="D73" t="s">
        <v>732</v>
      </c>
      <c r="E73" t="s">
        <v>733</v>
      </c>
      <c r="F73" s="8">
        <v>0</v>
      </c>
      <c r="G73" s="8">
        <v>1</v>
      </c>
      <c r="H73" s="8">
        <v>0.01</v>
      </c>
      <c r="I73" s="88" t="s">
        <v>734</v>
      </c>
      <c r="J73" s="232" t="str">
        <f>_xlfn.XLOOKUP($C73,'State Policy Descriptions'!$C:$C,'State Policy Descriptions'!$L:$L,0,1,1)</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K73" s="88"/>
      <c r="L73" s="78" t="s">
        <v>938</v>
      </c>
      <c r="M73" s="228" t="s">
        <v>150</v>
      </c>
    </row>
    <row r="74" spans="1:14" x14ac:dyDescent="0.75">
      <c r="A74" t="s">
        <v>132</v>
      </c>
      <c r="B74" t="s">
        <v>134</v>
      </c>
      <c r="C74" t="s">
        <v>428</v>
      </c>
      <c r="D74" t="s">
        <v>134</v>
      </c>
      <c r="E74" t="s">
        <v>519</v>
      </c>
      <c r="F74" s="8">
        <v>0</v>
      </c>
      <c r="G74" s="8">
        <v>1</v>
      </c>
      <c r="H74" s="8">
        <v>0.01</v>
      </c>
      <c r="I74" s="88" t="s">
        <v>33</v>
      </c>
      <c r="J74" s="232"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K74" s="88" t="s">
        <v>227</v>
      </c>
      <c r="L74" s="78" t="s">
        <v>228</v>
      </c>
      <c r="M74" s="228" t="s">
        <v>150</v>
      </c>
      <c r="N74" s="88" t="s">
        <v>183</v>
      </c>
    </row>
    <row r="75" spans="1:14" x14ac:dyDescent="0.75">
      <c r="A75" t="s">
        <v>132</v>
      </c>
      <c r="B75" t="s">
        <v>256</v>
      </c>
      <c r="C75" t="s">
        <v>435</v>
      </c>
      <c r="D75" t="s">
        <v>256</v>
      </c>
      <c r="E75" t="s">
        <v>518</v>
      </c>
      <c r="F75" s="8">
        <v>0</v>
      </c>
      <c r="G75" s="8">
        <v>1</v>
      </c>
      <c r="H75" s="8">
        <v>0.01</v>
      </c>
      <c r="I75" s="88" t="s">
        <v>33</v>
      </c>
      <c r="J75" s="88" t="s">
        <v>1490</v>
      </c>
      <c r="K75" s="88" t="s">
        <v>310</v>
      </c>
      <c r="L75" s="78" t="s">
        <v>311</v>
      </c>
      <c r="M75" s="228"/>
      <c r="N75" s="88"/>
    </row>
    <row r="76" spans="1:14" x14ac:dyDescent="0.75">
      <c r="A76" t="s">
        <v>132</v>
      </c>
      <c r="B76" t="s">
        <v>1588</v>
      </c>
      <c r="C76" t="s">
        <v>432</v>
      </c>
      <c r="D76" t="s">
        <v>1588</v>
      </c>
      <c r="E76" t="s">
        <v>517</v>
      </c>
      <c r="F76" s="8">
        <v>0</v>
      </c>
      <c r="G76" s="8">
        <v>1</v>
      </c>
      <c r="H76" s="8">
        <v>0.01</v>
      </c>
      <c r="I76" s="88" t="s">
        <v>33</v>
      </c>
      <c r="J76" s="88" t="s">
        <v>1589</v>
      </c>
      <c r="K76" s="88"/>
      <c r="L76" s="78" t="s">
        <v>943</v>
      </c>
      <c r="M76" s="228" t="s">
        <v>1590</v>
      </c>
      <c r="N76" s="88"/>
    </row>
    <row r="77" spans="1:14" x14ac:dyDescent="0.75">
      <c r="A77" t="s">
        <v>132</v>
      </c>
      <c r="B77" t="s">
        <v>184</v>
      </c>
      <c r="C77" t="s">
        <v>429</v>
      </c>
      <c r="D77" t="s">
        <v>184</v>
      </c>
      <c r="E77" t="s">
        <v>516</v>
      </c>
      <c r="F77" s="8">
        <v>0</v>
      </c>
      <c r="G77" s="8">
        <v>1</v>
      </c>
      <c r="H77" s="8">
        <v>0.01</v>
      </c>
      <c r="I77" s="88" t="s">
        <v>33</v>
      </c>
      <c r="J77" s="88" t="s">
        <v>550</v>
      </c>
      <c r="K77" s="88" t="s">
        <v>229</v>
      </c>
      <c r="L77" s="78" t="s">
        <v>230</v>
      </c>
      <c r="M77" s="228" t="s">
        <v>150</v>
      </c>
      <c r="N77" s="88"/>
    </row>
    <row r="78" spans="1:14" x14ac:dyDescent="0.75">
      <c r="A78" t="s">
        <v>132</v>
      </c>
      <c r="B78" t="s">
        <v>1010</v>
      </c>
      <c r="C78" t="s">
        <v>1011</v>
      </c>
      <c r="D78" t="s">
        <v>1010</v>
      </c>
      <c r="E78" t="s">
        <v>1012</v>
      </c>
      <c r="F78" s="8">
        <v>0</v>
      </c>
      <c r="G78" s="8">
        <v>1</v>
      </c>
      <c r="H78" s="8">
        <v>0.01</v>
      </c>
      <c r="I78" s="88" t="s">
        <v>33</v>
      </c>
      <c r="J78" s="88" t="s">
        <v>1867</v>
      </c>
      <c r="K78" s="88" t="s">
        <v>231</v>
      </c>
      <c r="L78" s="78" t="s">
        <v>232</v>
      </c>
      <c r="M78" s="228" t="s">
        <v>150</v>
      </c>
      <c r="N78" s="88"/>
    </row>
    <row r="79" spans="1:14" x14ac:dyDescent="0.75">
      <c r="A79" t="s">
        <v>132</v>
      </c>
      <c r="B79" t="s">
        <v>1591</v>
      </c>
      <c r="C79" t="s">
        <v>1535</v>
      </c>
      <c r="D79" t="s">
        <v>1591</v>
      </c>
      <c r="E79" t="s">
        <v>1536</v>
      </c>
      <c r="F79" s="8">
        <v>0</v>
      </c>
      <c r="G79" s="8">
        <v>1</v>
      </c>
      <c r="H79" s="8">
        <v>0.01</v>
      </c>
      <c r="I79" s="88" t="s">
        <v>33</v>
      </c>
      <c r="J79" s="88" t="s">
        <v>1592</v>
      </c>
      <c r="K79" s="88"/>
      <c r="L79" s="78"/>
      <c r="M79" s="228"/>
      <c r="N79" s="88"/>
    </row>
    <row r="80" spans="1:14" x14ac:dyDescent="0.75">
      <c r="A80" t="s">
        <v>132</v>
      </c>
      <c r="B80" t="s">
        <v>135</v>
      </c>
      <c r="C80" t="s">
        <v>430</v>
      </c>
      <c r="D80" t="s">
        <v>135</v>
      </c>
      <c r="E80" t="s">
        <v>515</v>
      </c>
      <c r="F80" s="8">
        <v>0</v>
      </c>
      <c r="G80" s="8">
        <v>1</v>
      </c>
      <c r="H80" s="8">
        <v>0.01</v>
      </c>
      <c r="I80" s="88" t="s">
        <v>33</v>
      </c>
      <c r="J80" s="88" t="s">
        <v>2633</v>
      </c>
      <c r="K80" s="88" t="s">
        <v>233</v>
      </c>
      <c r="L80" s="78" t="s">
        <v>234</v>
      </c>
      <c r="M80" s="228" t="s">
        <v>150</v>
      </c>
      <c r="N80" s="88"/>
    </row>
    <row r="81" spans="1:14" x14ac:dyDescent="0.75">
      <c r="A81" t="s">
        <v>132</v>
      </c>
      <c r="B81" t="s">
        <v>133</v>
      </c>
      <c r="C81" t="s">
        <v>1043</v>
      </c>
      <c r="D81" t="s">
        <v>133</v>
      </c>
      <c r="E81" t="s">
        <v>514</v>
      </c>
      <c r="F81" s="8">
        <v>0</v>
      </c>
      <c r="G81" s="8">
        <v>1</v>
      </c>
      <c r="H81" s="8">
        <v>0.01</v>
      </c>
      <c r="I81" s="88" t="s">
        <v>33</v>
      </c>
      <c r="J81" s="88" t="s">
        <v>1868</v>
      </c>
      <c r="K81" s="88" t="s">
        <v>235</v>
      </c>
      <c r="L81" s="78" t="s">
        <v>236</v>
      </c>
      <c r="M81" s="228" t="s">
        <v>150</v>
      </c>
      <c r="N81" s="88"/>
    </row>
    <row r="82" spans="1:14" x14ac:dyDescent="0.75">
      <c r="A82" t="s">
        <v>132</v>
      </c>
      <c r="B82" t="s">
        <v>1585</v>
      </c>
      <c r="C82" t="s">
        <v>431</v>
      </c>
      <c r="D82" t="s">
        <v>1585</v>
      </c>
      <c r="E82" t="s">
        <v>513</v>
      </c>
      <c r="F82" s="8">
        <v>0</v>
      </c>
      <c r="G82" s="8">
        <v>1</v>
      </c>
      <c r="H82" s="8">
        <v>0.01</v>
      </c>
      <c r="I82" s="88" t="s">
        <v>33</v>
      </c>
      <c r="J82" s="88" t="s">
        <v>1586</v>
      </c>
      <c r="K82" s="88"/>
      <c r="L82" s="78" t="s">
        <v>944</v>
      </c>
      <c r="M82" s="228" t="s">
        <v>1587</v>
      </c>
      <c r="N82" s="88"/>
    </row>
    <row r="83" spans="1:14" x14ac:dyDescent="0.7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75">
      <c r="A84" s="143" t="s">
        <v>720</v>
      </c>
      <c r="B84" s="143" t="s">
        <v>723</v>
      </c>
      <c r="C84" t="s">
        <v>285</v>
      </c>
      <c r="D84" s="143" t="s">
        <v>722</v>
      </c>
      <c r="E84" t="s">
        <v>512</v>
      </c>
      <c r="F84" s="223">
        <v>0</v>
      </c>
      <c r="G84" s="223">
        <v>1</v>
      </c>
      <c r="H84" s="223">
        <v>0.01</v>
      </c>
      <c r="I84" s="78" t="s">
        <v>57</v>
      </c>
      <c r="J84" s="78" t="s">
        <v>551</v>
      </c>
      <c r="K84" s="78" t="s">
        <v>241</v>
      </c>
      <c r="L84" s="78" t="s">
        <v>242</v>
      </c>
      <c r="M84" s="228" t="s">
        <v>150</v>
      </c>
      <c r="N84" s="78"/>
    </row>
    <row r="85" spans="1:14" x14ac:dyDescent="0.75">
      <c r="A85" s="143" t="s">
        <v>720</v>
      </c>
      <c r="B85" s="143" t="s">
        <v>1892</v>
      </c>
      <c r="C85" t="s">
        <v>979</v>
      </c>
      <c r="D85" s="143" t="s">
        <v>347</v>
      </c>
      <c r="E85" t="s">
        <v>977</v>
      </c>
      <c r="F85" s="223">
        <v>0</v>
      </c>
      <c r="G85" s="223">
        <v>1</v>
      </c>
      <c r="H85" s="223">
        <v>0.01</v>
      </c>
      <c r="I85" s="88" t="s">
        <v>978</v>
      </c>
      <c r="J85" s="78" t="s">
        <v>1847</v>
      </c>
      <c r="K85" s="78" t="s">
        <v>340</v>
      </c>
      <c r="L85" s="78" t="s">
        <v>940</v>
      </c>
      <c r="M85" s="228" t="s">
        <v>150</v>
      </c>
      <c r="N85" s="78"/>
    </row>
    <row r="86" spans="1:14" x14ac:dyDescent="0.75">
      <c r="A86" s="143" t="s">
        <v>720</v>
      </c>
      <c r="B86" s="143" t="s">
        <v>1945</v>
      </c>
      <c r="C86" t="s">
        <v>721</v>
      </c>
      <c r="D86" s="143" t="s">
        <v>1945</v>
      </c>
      <c r="E86" t="s">
        <v>724</v>
      </c>
      <c r="F86" s="223">
        <v>0</v>
      </c>
      <c r="G86" s="223">
        <v>1</v>
      </c>
      <c r="H86" s="223">
        <v>0.01</v>
      </c>
      <c r="I86" s="88" t="s">
        <v>725</v>
      </c>
      <c r="J86" s="78" t="s">
        <v>2647</v>
      </c>
      <c r="K86" s="78"/>
      <c r="L86" s="78" t="s">
        <v>941</v>
      </c>
      <c r="M86" s="228"/>
      <c r="N86" s="78"/>
    </row>
    <row r="87" spans="1:14" s="112" customFormat="1" x14ac:dyDescent="0.75">
      <c r="A87" s="236" t="s">
        <v>720</v>
      </c>
      <c r="B87" s="112" t="s">
        <v>1946</v>
      </c>
      <c r="C87" s="112" t="s">
        <v>1942</v>
      </c>
      <c r="D87" s="112" t="s">
        <v>1943</v>
      </c>
      <c r="E87" s="112" t="s">
        <v>1944</v>
      </c>
      <c r="F87" s="112">
        <v>0</v>
      </c>
      <c r="G87" s="112">
        <v>1</v>
      </c>
      <c r="H87" s="112">
        <v>1</v>
      </c>
      <c r="I87" s="237" t="s">
        <v>29</v>
      </c>
      <c r="J87" s="242" t="s">
        <v>2648</v>
      </c>
      <c r="K87" s="242"/>
      <c r="L87" s="242" t="s">
        <v>941</v>
      </c>
      <c r="M87" s="252"/>
      <c r="N87" s="242"/>
    </row>
    <row r="88" spans="1:14" x14ac:dyDescent="0.75">
      <c r="A88" t="s">
        <v>10</v>
      </c>
      <c r="B88" t="s">
        <v>1359</v>
      </c>
      <c r="C88" t="s">
        <v>655</v>
      </c>
      <c r="D88" t="s">
        <v>1359</v>
      </c>
      <c r="E88" t="s">
        <v>511</v>
      </c>
      <c r="F88">
        <v>0</v>
      </c>
      <c r="G88">
        <v>300</v>
      </c>
      <c r="H88">
        <v>5</v>
      </c>
      <c r="I88" s="58" t="str">
        <f>UnitControlCenter!$B$50</f>
        <v>$/metric ton CO2e</v>
      </c>
      <c r="J88" s="88" t="s">
        <v>1840</v>
      </c>
      <c r="K88" s="88" t="s">
        <v>239</v>
      </c>
      <c r="L88" s="78" t="s">
        <v>240</v>
      </c>
      <c r="M88" s="233" t="s">
        <v>631</v>
      </c>
      <c r="N88" s="78" t="s">
        <v>395</v>
      </c>
    </row>
    <row r="89" spans="1:14" x14ac:dyDescent="0.75">
      <c r="A89" t="s">
        <v>10</v>
      </c>
      <c r="B89" t="s">
        <v>25</v>
      </c>
      <c r="C89" t="s">
        <v>138</v>
      </c>
      <c r="D89" t="s">
        <v>25</v>
      </c>
      <c r="E89" t="s">
        <v>510</v>
      </c>
      <c r="F89" s="223">
        <v>0</v>
      </c>
      <c r="G89" s="223">
        <v>1</v>
      </c>
      <c r="H89" s="223">
        <v>0.01</v>
      </c>
      <c r="I89" s="88" t="s">
        <v>140</v>
      </c>
      <c r="J89" s="88" t="s">
        <v>2639</v>
      </c>
      <c r="K89" s="78" t="s">
        <v>243</v>
      </c>
      <c r="L89" s="78" t="s">
        <v>244</v>
      </c>
      <c r="M89" s="228" t="s">
        <v>150</v>
      </c>
    </row>
    <row r="90" spans="1:14" x14ac:dyDescent="0.75">
      <c r="A90" s="143" t="s">
        <v>10</v>
      </c>
      <c r="B90" s="143" t="s">
        <v>688</v>
      </c>
      <c r="C90" t="s">
        <v>689</v>
      </c>
      <c r="D90" s="58"/>
      <c r="E90" s="143" t="s">
        <v>690</v>
      </c>
      <c r="F90">
        <v>0</v>
      </c>
      <c r="G90">
        <v>1</v>
      </c>
      <c r="H90">
        <v>1</v>
      </c>
      <c r="I90" s="88" t="s">
        <v>29</v>
      </c>
      <c r="J90" s="88" t="s">
        <v>1520</v>
      </c>
      <c r="K90" s="88" t="s">
        <v>239</v>
      </c>
      <c r="L90" s="78" t="s">
        <v>240</v>
      </c>
    </row>
    <row r="91" spans="1:14" x14ac:dyDescent="0.75">
      <c r="A91" s="143" t="s">
        <v>10</v>
      </c>
      <c r="B91" s="143" t="s">
        <v>1213</v>
      </c>
      <c r="C91" t="s">
        <v>1561</v>
      </c>
      <c r="D91" s="58"/>
      <c r="E91" s="143" t="s">
        <v>1563</v>
      </c>
      <c r="F91">
        <v>0</v>
      </c>
      <c r="G91">
        <v>1</v>
      </c>
      <c r="H91">
        <v>1</v>
      </c>
      <c r="I91" s="88" t="s">
        <v>29</v>
      </c>
      <c r="J91" s="88" t="s">
        <v>2640</v>
      </c>
      <c r="K91" s="88" t="s">
        <v>239</v>
      </c>
      <c r="L91" s="78" t="s">
        <v>240</v>
      </c>
    </row>
    <row r="92" spans="1:14" x14ac:dyDescent="0.75">
      <c r="A92" s="143" t="s">
        <v>10</v>
      </c>
      <c r="B92" t="s">
        <v>1519</v>
      </c>
      <c r="C92" t="s">
        <v>1562</v>
      </c>
      <c r="D92" s="58"/>
      <c r="E92" s="58"/>
      <c r="F92">
        <v>0</v>
      </c>
      <c r="G92">
        <v>1</v>
      </c>
      <c r="H92">
        <v>1</v>
      </c>
      <c r="I92" s="88" t="s">
        <v>29</v>
      </c>
      <c r="J92" t="s">
        <v>2641</v>
      </c>
      <c r="K92" s="88" t="s">
        <v>239</v>
      </c>
      <c r="L92" s="78" t="s">
        <v>240</v>
      </c>
    </row>
    <row r="93" spans="1:14" x14ac:dyDescent="0.75">
      <c r="A93" s="143" t="s">
        <v>10</v>
      </c>
      <c r="B93" s="143" t="s">
        <v>954</v>
      </c>
      <c r="C93" t="s">
        <v>953</v>
      </c>
      <c r="D93" s="143" t="s">
        <v>954</v>
      </c>
      <c r="E93" t="s">
        <v>955</v>
      </c>
      <c r="F93">
        <v>0</v>
      </c>
      <c r="G93">
        <v>1</v>
      </c>
      <c r="H93">
        <v>1</v>
      </c>
      <c r="I93" s="88" t="s">
        <v>29</v>
      </c>
      <c r="J93" s="78"/>
    </row>
    <row r="94" spans="1:14" x14ac:dyDescent="0.75">
      <c r="A94" s="143" t="s">
        <v>10</v>
      </c>
      <c r="B94" s="143" t="s">
        <v>996</v>
      </c>
      <c r="C94" t="s">
        <v>996</v>
      </c>
      <c r="D94" s="143" t="s">
        <v>996</v>
      </c>
      <c r="E94" s="143" t="s">
        <v>997</v>
      </c>
      <c r="F94" s="223">
        <v>0</v>
      </c>
      <c r="G94" s="223">
        <v>1</v>
      </c>
      <c r="H94" s="223">
        <v>0.01</v>
      </c>
      <c r="I94" s="88" t="s">
        <v>998</v>
      </c>
      <c r="J94" s="88" t="s">
        <v>1423</v>
      </c>
      <c r="K94" s="78" t="s">
        <v>1148</v>
      </c>
    </row>
    <row r="95" spans="1:14" x14ac:dyDescent="0.75">
      <c r="A95" t="s">
        <v>10</v>
      </c>
      <c r="B95" t="s">
        <v>1466</v>
      </c>
      <c r="C95" t="s">
        <v>1465</v>
      </c>
      <c r="D95" t="s">
        <v>1466</v>
      </c>
      <c r="E95" t="s">
        <v>509</v>
      </c>
      <c r="F95" s="106">
        <v>-0.9</v>
      </c>
      <c r="G95" s="106">
        <v>0.9</v>
      </c>
      <c r="H95" s="223">
        <v>0.01</v>
      </c>
      <c r="I95" s="88" t="s">
        <v>141</v>
      </c>
      <c r="J95" s="88" t="s">
        <v>1467</v>
      </c>
      <c r="K95" s="78" t="s">
        <v>245</v>
      </c>
      <c r="L95" s="78" t="s">
        <v>246</v>
      </c>
      <c r="M95" s="233" t="s">
        <v>151</v>
      </c>
    </row>
    <row r="96" spans="1:14" s="112" customFormat="1" x14ac:dyDescent="0.75">
      <c r="A96" s="112" t="s">
        <v>10</v>
      </c>
      <c r="B96" s="112" t="s">
        <v>1848</v>
      </c>
      <c r="C96" s="112" t="s">
        <v>1851</v>
      </c>
      <c r="F96" s="112">
        <v>0</v>
      </c>
      <c r="G96" s="112">
        <v>1</v>
      </c>
      <c r="H96" s="112">
        <v>1</v>
      </c>
      <c r="I96" s="237" t="s">
        <v>29</v>
      </c>
      <c r="J96" s="237" t="s">
        <v>1854</v>
      </c>
      <c r="M96" s="238"/>
    </row>
    <row r="97" spans="1:13" s="112" customFormat="1" x14ac:dyDescent="0.75">
      <c r="A97" s="112" t="s">
        <v>10</v>
      </c>
      <c r="B97" s="112" t="s">
        <v>1849</v>
      </c>
      <c r="C97" s="112" t="s">
        <v>1852</v>
      </c>
      <c r="F97" s="112">
        <v>0</v>
      </c>
      <c r="G97" s="112">
        <v>1</v>
      </c>
      <c r="H97" s="112">
        <v>1</v>
      </c>
      <c r="I97" s="237" t="s">
        <v>29</v>
      </c>
      <c r="J97" s="237" t="s">
        <v>1855</v>
      </c>
      <c r="M97" s="238"/>
    </row>
    <row r="98" spans="1:13" s="112" customFormat="1" x14ac:dyDescent="0.75">
      <c r="A98" s="112" t="s">
        <v>10</v>
      </c>
      <c r="B98" s="112" t="s">
        <v>1850</v>
      </c>
      <c r="C98" s="112" t="s">
        <v>1853</v>
      </c>
      <c r="F98" s="112">
        <v>0</v>
      </c>
      <c r="G98" s="112">
        <v>1</v>
      </c>
      <c r="H98" s="112">
        <v>1</v>
      </c>
      <c r="I98" s="237" t="s">
        <v>29</v>
      </c>
      <c r="J98" s="237" t="s">
        <v>1856</v>
      </c>
      <c r="M98" s="238"/>
    </row>
    <row r="99" spans="1:13" x14ac:dyDescent="0.75">
      <c r="A99" t="s">
        <v>899</v>
      </c>
      <c r="B99" s="58" t="s">
        <v>312</v>
      </c>
      <c r="C99" t="s">
        <v>286</v>
      </c>
      <c r="D99" t="s">
        <v>348</v>
      </c>
      <c r="E99" t="s">
        <v>508</v>
      </c>
      <c r="F99" s="8">
        <v>0</v>
      </c>
      <c r="G99" s="8">
        <v>0.4</v>
      </c>
      <c r="H99" s="106">
        <v>0.01</v>
      </c>
      <c r="I99" s="88" t="s">
        <v>31</v>
      </c>
      <c r="J99" s="88" t="s">
        <v>1424</v>
      </c>
      <c r="K99" s="88" t="s">
        <v>247</v>
      </c>
      <c r="L99" s="78" t="s">
        <v>248</v>
      </c>
      <c r="M99" s="228"/>
    </row>
    <row r="100" spans="1:13" x14ac:dyDescent="0.7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8"/>
    </row>
    <row r="101" spans="1:13" x14ac:dyDescent="0.7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8"/>
    </row>
    <row r="102" spans="1:13" x14ac:dyDescent="0.7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8"/>
    </row>
    <row r="103" spans="1:13" x14ac:dyDescent="0.7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8"/>
    </row>
    <row r="104" spans="1:13" x14ac:dyDescent="0.7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3" t="s">
        <v>1045</v>
      </c>
    </row>
    <row r="105" spans="1:13" x14ac:dyDescent="0.75">
      <c r="A105" s="143" t="s">
        <v>899</v>
      </c>
      <c r="B105" s="143" t="s">
        <v>1881</v>
      </c>
      <c r="C105" t="s">
        <v>1882</v>
      </c>
      <c r="D105" s="143" t="s">
        <v>1895</v>
      </c>
      <c r="E105" s="104" t="s">
        <v>1883</v>
      </c>
      <c r="F105" s="8">
        <v>0</v>
      </c>
      <c r="G105" s="8">
        <v>1</v>
      </c>
      <c r="H105" s="106">
        <v>0.01</v>
      </c>
      <c r="I105" s="88" t="s">
        <v>33</v>
      </c>
      <c r="J105" s="88" t="s">
        <v>1885</v>
      </c>
      <c r="K105" s="78"/>
      <c r="L105" s="78"/>
      <c r="M105" s="233" t="s">
        <v>1884</v>
      </c>
    </row>
    <row r="106" spans="1:13" x14ac:dyDescent="0.7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7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7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7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7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75">
      <c r="A111" t="s">
        <v>1183</v>
      </c>
      <c r="B111" t="s">
        <v>1184</v>
      </c>
      <c r="C111" t="s">
        <v>1191</v>
      </c>
      <c r="D111" s="58"/>
      <c r="E111" t="s">
        <v>1216</v>
      </c>
      <c r="F111">
        <v>0</v>
      </c>
      <c r="G111">
        <v>10</v>
      </c>
      <c r="H111">
        <v>1</v>
      </c>
      <c r="I111" t="s">
        <v>1161</v>
      </c>
      <c r="J111" t="s">
        <v>2635</v>
      </c>
      <c r="K111" t="s">
        <v>1162</v>
      </c>
    </row>
    <row r="112" spans="1:13" x14ac:dyDescent="0.7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7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7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7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7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7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7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7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7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7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75">
      <c r="A122" t="s">
        <v>1062</v>
      </c>
      <c r="B122" t="s">
        <v>1063</v>
      </c>
      <c r="C122" t="s">
        <v>1593</v>
      </c>
      <c r="D122" s="58"/>
      <c r="E122" t="s">
        <v>1064</v>
      </c>
      <c r="F122">
        <v>0</v>
      </c>
      <c r="G122">
        <v>1</v>
      </c>
      <c r="H122">
        <v>1</v>
      </c>
      <c r="I122" s="88" t="s">
        <v>29</v>
      </c>
      <c r="J122" t="s">
        <v>1594</v>
      </c>
      <c r="M122" s="253"/>
    </row>
    <row r="123" spans="1:13" x14ac:dyDescent="0.7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328125" defaultRowHeight="14.75" x14ac:dyDescent="0.75"/>
  <cols>
    <col min="1" max="1" width="15.86328125" customWidth="1"/>
    <col min="2" max="2" width="46" customWidth="1"/>
    <col min="3" max="3" width="21.40625" customWidth="1"/>
    <col min="4" max="4" width="31.7265625" customWidth="1"/>
    <col min="5" max="5" width="11.86328125" customWidth="1"/>
    <col min="9" max="9" width="8.7265625" customWidth="1"/>
    <col min="10" max="10" width="88.40625" customWidth="1"/>
    <col min="11" max="11" width="64.40625" customWidth="1"/>
    <col min="12" max="12" width="67.54296875" customWidth="1"/>
    <col min="13" max="13" width="37.1328125" customWidth="1"/>
    <col min="14" max="14" width="29.86328125" customWidth="1"/>
    <col min="15" max="15" width="31.7265625" customWidth="1"/>
    <col min="16" max="16" width="34" customWidth="1"/>
    <col min="17" max="17" width="29.54296875" customWidth="1"/>
    <col min="18" max="18" width="23.54296875" customWidth="1"/>
    <col min="19" max="19" width="23.86328125" customWidth="1"/>
    <col min="20" max="20" width="24.86328125" customWidth="1"/>
  </cols>
  <sheetData>
    <row r="1" spans="1:20" x14ac:dyDescent="0.7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75">
      <c r="A2" t="s">
        <v>71</v>
      </c>
      <c r="B2" t="s">
        <v>15</v>
      </c>
      <c r="C2" t="s">
        <v>727</v>
      </c>
      <c r="D2" t="s">
        <v>15</v>
      </c>
      <c r="E2" t="s">
        <v>726</v>
      </c>
      <c r="F2" s="221">
        <v>0</v>
      </c>
      <c r="G2" s="221">
        <v>1</v>
      </c>
      <c r="H2" s="221">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Oklahoma, the share of electricity among fuels used for heating in urban, residential buildings will rise from 19% to 31%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Oklahoma, the share of electricity among fuels used for appliances in urban, residential buildings will rise from 40% to 42%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Oklahoma, the share of electricity among fuels used for heating in rural, residential buildings will rise from 19% to 31%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Oklahoma, the share of electricity among fuels used for appliances in rural, residential buildings will rise from 40% to 42%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Oklahoma, the share of electricity among fuels used for heating in commercial buildings will rise from 7% to 8%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Oklahoma, the share of electricity among fuels used for appliances in commercial buildings will fall from 45% to 42%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Oklahoma, the share of electricity among fuels used for other components in commercial buildings will rise from 63% to 74% through 2050.</v>
      </c>
    </row>
    <row r="3" spans="1:20" x14ac:dyDescent="0.75">
      <c r="A3" t="s">
        <v>8</v>
      </c>
      <c r="B3" s="88" t="s">
        <v>1360</v>
      </c>
      <c r="C3" s="222" t="s">
        <v>2527</v>
      </c>
      <c r="D3" s="88" t="s">
        <v>1360</v>
      </c>
      <c r="E3" t="s">
        <v>526</v>
      </c>
      <c r="F3" s="221">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75">
      <c r="A4" s="143" t="s">
        <v>8</v>
      </c>
      <c r="B4" s="143" t="s">
        <v>265</v>
      </c>
      <c r="C4" t="s">
        <v>268</v>
      </c>
      <c r="D4" s="143" t="s">
        <v>344</v>
      </c>
      <c r="E4" t="s">
        <v>534</v>
      </c>
      <c r="F4" s="223">
        <v>-0.5</v>
      </c>
      <c r="G4" s="223">
        <v>1</v>
      </c>
      <c r="H4" s="223">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75">
      <c r="A5" s="143" t="s">
        <v>8</v>
      </c>
      <c r="B5" s="143" t="s">
        <v>266</v>
      </c>
      <c r="C5" t="s">
        <v>267</v>
      </c>
      <c r="D5" s="143" t="s">
        <v>344</v>
      </c>
      <c r="E5" t="s">
        <v>533</v>
      </c>
      <c r="F5" s="223">
        <v>-0.5</v>
      </c>
      <c r="G5" s="223">
        <v>1</v>
      </c>
      <c r="H5" s="223">
        <v>0.02</v>
      </c>
      <c r="I5" s="78" t="s">
        <v>270</v>
      </c>
      <c r="J5" s="88" t="s">
        <v>2530</v>
      </c>
      <c r="K5" t="str">
        <f>_xlfn.CONCAT("From 2008 to 2021, electricity imports grew by ",'Supporting Data'!F3,"%.")</f>
        <v>From 2008 to 2021, electricity imports grew by 0%.</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row>
    <row r="6" spans="1:20" x14ac:dyDescent="0.75">
      <c r="A6" t="s">
        <v>8</v>
      </c>
      <c r="B6" t="s">
        <v>17</v>
      </c>
      <c r="C6" t="s">
        <v>27</v>
      </c>
      <c r="D6" t="s">
        <v>17</v>
      </c>
      <c r="E6" t="s">
        <v>531</v>
      </c>
      <c r="F6" s="221">
        <v>0</v>
      </c>
      <c r="G6" s="8">
        <v>1</v>
      </c>
      <c r="H6" s="8">
        <v>0.01</v>
      </c>
      <c r="I6" s="88" t="s">
        <v>33</v>
      </c>
      <c r="J6" s="88" t="s">
        <v>2531</v>
      </c>
      <c r="K6" t="str">
        <f>_xlfn.CONCAT("For ", About!$C$2, ", a 100% setting provides for an additional  ",'Supporting Data'!J3," MW of demand response capacity in 2050 (on top of a BAU quantity of ", 'Supporting Data'!L3, " MW).")</f>
        <v>For Oklahoma, a 100% setting provides for an additional  4313 MW of demand response capacity in 2050 (on top of a BAU quantity of 2063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row>
    <row r="7" spans="1:20" x14ac:dyDescent="0.75">
      <c r="A7" s="143" t="s">
        <v>8</v>
      </c>
      <c r="B7" t="s">
        <v>1026</v>
      </c>
      <c r="C7" t="s">
        <v>1028</v>
      </c>
      <c r="D7" t="s">
        <v>1026</v>
      </c>
      <c r="E7" t="s">
        <v>1029</v>
      </c>
      <c r="F7" s="223">
        <v>0</v>
      </c>
      <c r="G7" s="223">
        <v>0.95</v>
      </c>
      <c r="H7" s="223">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Oklahoma does not have a capacity construction subsidy. However, the Investment Tax Credit, a similar program for solar power, covers 30% of system costs through 2019, with declining amounts thereafter.//**Solar PV: **Oklahoma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**Oklahoma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Oklahoma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**Oklahoma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**Oklahoma does not have a capacity construction subsidy. However, the Investment Tax Credit, a similar program for solar power, covers 30% of system costs through 2019, with declining amounts thereafter.</v>
      </c>
    </row>
    <row r="8" spans="1:20" x14ac:dyDescent="0.75">
      <c r="A8" t="s">
        <v>132</v>
      </c>
      <c r="B8" t="s">
        <v>134</v>
      </c>
      <c r="C8" t="s">
        <v>428</v>
      </c>
      <c r="D8" t="s">
        <v>134</v>
      </c>
      <c r="E8" t="s">
        <v>519</v>
      </c>
      <c r="F8" s="221">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68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row>
    <row r="9" spans="1:20" x14ac:dyDescent="0.7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Oklahoma.</v>
      </c>
      <c r="L9" s="143" t="str">
        <f>J9&amp;K9</f>
        <v>**Description:** This policy prevents new capacity of the selected type(s) from being built or deployed.  // **Guidance for setting values:** No new coal is planned in Oklahoma.</v>
      </c>
      <c r="M9" s="102"/>
    </row>
    <row r="10" spans="1:20" ht="147.5" x14ac:dyDescent="0.75">
      <c r="A10" s="143" t="s">
        <v>4</v>
      </c>
      <c r="B10" s="143" t="s">
        <v>1609</v>
      </c>
      <c r="C10" t="s">
        <v>1611</v>
      </c>
      <c r="D10" s="143" t="s">
        <v>1613</v>
      </c>
      <c r="E10" t="s">
        <v>1614</v>
      </c>
      <c r="F10" s="224">
        <v>0</v>
      </c>
      <c r="G10" s="224">
        <v>50000</v>
      </c>
      <c r="H10" s="224">
        <v>100</v>
      </c>
      <c r="I10" s="224" t="s">
        <v>1616</v>
      </c>
      <c r="J10" s="225" t="s">
        <v>2643</v>
      </c>
      <c r="K10" s="220" t="str">
        <f>_xlfn.CONCAT(IF('Supporting Data'!$AN$3=0," This state has no additional state subsidies. ",_xlfn.CONCAT(" As of late 2020, there is an additional state subsidy of $",'Supporting Data'!$AN$3,".")))</f>
        <v xml:space="preserve"> This state has no additional state subsidies. </v>
      </c>
      <c r="L10" s="220" t="str">
        <f>J10&amp;K10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M10" s="226"/>
      <c r="N10" s="227"/>
    </row>
    <row r="11" spans="1:20" ht="88.5" x14ac:dyDescent="0.75">
      <c r="A11" s="143" t="s">
        <v>4</v>
      </c>
      <c r="B11" s="143" t="s">
        <v>1610</v>
      </c>
      <c r="C11" t="s">
        <v>1612</v>
      </c>
      <c r="D11" s="143" t="s">
        <v>1613</v>
      </c>
      <c r="E11" t="s">
        <v>1615</v>
      </c>
      <c r="F11" s="224">
        <v>0</v>
      </c>
      <c r="G11" s="224">
        <v>50000</v>
      </c>
      <c r="H11" s="224">
        <v>100</v>
      </c>
      <c r="I11" s="224" t="s">
        <v>1616</v>
      </c>
      <c r="J11" s="225" t="s">
        <v>2644</v>
      </c>
      <c r="K11" s="220" t="str">
        <f>_xlfn.CONCAT(IF('Supporting Data'!$AO$3=0," This state has no additional state subsidies. ",_xlfn.CONCAT(" As of late 2020, there is an additional state subsidy of $",'Supporting Data'!$AO$3,".")))</f>
        <v xml:space="preserve"> This state has no additional state subsidies. </v>
      </c>
      <c r="L11" s="220"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6"/>
      <c r="N11" s="227"/>
    </row>
    <row r="12" spans="1:20" x14ac:dyDescent="0.7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Oklahoma will retire 1850 MW of coal by 2050. Oklahoma currently has 3246 MW of coal capacity.</v>
      </c>
      <c r="L12" s="78" t="str">
        <f>J12&amp;K12&amp;M12&amp;N12&amp;O12&amp;P12</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OK will retire 250 MW of natural gas by 2050. OK currently has 7321 MW of natural gas non-peaker capacity.</v>
      </c>
      <c r="N12" t="str">
        <f>_xlfn.CONCAT("//**Nuclear:** The EIA projects that ", About!B2, " will retire ", 'Supporting Data'!$O$3, " MW of nuclear by 2050. ", About!B2, " currently has ",'Supporting Data'!$V$3, " MW of nuclear capacity." )</f>
        <v>//**Nuclear:** The EIA projects that OK will retire 0 MW of nuclear by 2050. OK currently has 0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OK will retire 50 MW of natural gas by 2050. OK currently has 7249 MW of natural gas peaker capacity.</v>
      </c>
      <c r="P12" t="str">
        <f>_xlfn.CONCAT("//**Lignite:** The EIA projects that ", About!B2, " will retire ", 'Supporting Data'!$S$3, " MW of lignite by 2050. ", About!B2, " currently has ",'Supporting Data'!$AE$3, " MW of lignite capacity." )</f>
        <v>//**Lignite:** The EIA projects that OK will retire 0 MW of lignite by 2050. OK currently has 0 MW of lignite capacity.</v>
      </c>
    </row>
    <row r="13" spans="1:20" x14ac:dyDescent="0.75">
      <c r="A13" t="s">
        <v>9</v>
      </c>
      <c r="B13" t="s">
        <v>731</v>
      </c>
      <c r="C13" t="s">
        <v>732</v>
      </c>
      <c r="D13" t="s">
        <v>732</v>
      </c>
      <c r="E13" t="s">
        <v>733</v>
      </c>
      <c r="F13" s="221">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**Hard coal:** The model assumes that exports represent 69.88% of the state's production.</v>
      </c>
      <c r="L13" s="143" t="str">
        <f>J13&amp;K13&amp;M13&amp;N13&amp;O13&amp;P13&amp;Q13&amp;R13&amp;S13</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M13" s="102" t="str">
        <f>_xlfn.CONCAT(IF('Supporting Data'!$BA$3=0,"//**Crude oil:**: The model assumes the state has no crude oil production. ",_xlfn.CONCAT("//**Crude oil:** The model assumes that exports represent ",'Supporting Data'!BI3,"% of the state's production.")))</f>
        <v>//**Crude oil:** The model assumes that exports represent 94.37% of the state's production.</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23.82%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52.89%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100.79% of the state's production.</v>
      </c>
      <c r="Q13" t="str">
        <f>_xlfn.CONCAT(IF('Supporting Data'!$BF$3=0,"//**Natural gas:** The model assumes the state has no natural gas production. ",_xlfn.CONCAT("//**Natural gas:** The model assumes that exports represent ",'Supporting Data'!BN3,"% of the state's production.")))</f>
        <v>//**Natural gas:** The model assumes that exports represent 56.68% of the state's production.</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65.62% of the state's production.</v>
      </c>
      <c r="S13" t="str">
        <f>_xlfn.CONCAT(IF('Supporting Data'!$BB$3=0,"//**Petroleum gasoline:** The model assumes the state has no petroleum gasoline production. ",_xlfn.CONCAT("//**Petroleum gasoline:** The model assumes that exports represent ",'Supporting Data'!BP3,"% of the state's production.")))</f>
        <v>//**Petroleum gasoline:** The model assumes that exports represent 69.63% of the state's production.</v>
      </c>
    </row>
    <row r="14" spans="1:20" x14ac:dyDescent="0.75">
      <c r="A14" t="s">
        <v>71</v>
      </c>
      <c r="B14" t="s">
        <v>100</v>
      </c>
      <c r="C14" t="s">
        <v>297</v>
      </c>
      <c r="D14" t="s">
        <v>100</v>
      </c>
      <c r="E14" t="s">
        <v>542</v>
      </c>
      <c r="F14" s="221">
        <v>0</v>
      </c>
      <c r="G14" s="221">
        <v>0.75</v>
      </c>
      <c r="H14" s="221">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8" t="s">
        <v>2539</v>
      </c>
      <c r="N14" s="88"/>
    </row>
    <row r="15" spans="1:20" x14ac:dyDescent="0.75">
      <c r="K15" s="58" t="s">
        <v>2540</v>
      </c>
      <c r="M15" s="58" t="s">
        <v>2541</v>
      </c>
    </row>
    <row r="16" spans="1:20" x14ac:dyDescent="0.75">
      <c r="A16" s="143" t="s">
        <v>4</v>
      </c>
      <c r="B16" s="143" t="s">
        <v>1601</v>
      </c>
      <c r="C16" t="s">
        <v>2585</v>
      </c>
      <c r="D16" s="143" t="s">
        <v>1602</v>
      </c>
      <c r="E16" t="s">
        <v>1603</v>
      </c>
      <c r="F16" s="221">
        <v>0</v>
      </c>
      <c r="G16" s="221">
        <v>1</v>
      </c>
      <c r="H16" s="221">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not adopted ACC or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75">
      <c r="A17" t="s">
        <v>8</v>
      </c>
      <c r="B17" s="88" t="s">
        <v>2544</v>
      </c>
      <c r="C17" t="s">
        <v>1889</v>
      </c>
      <c r="F17" s="143">
        <v>0</v>
      </c>
      <c r="G17" s="143">
        <v>1000</v>
      </c>
      <c r="H17" s="229">
        <v>20</v>
      </c>
      <c r="I17" s="143" t="s">
        <v>1835</v>
      </c>
      <c r="J17" s="88" t="s">
        <v>1887</v>
      </c>
      <c r="K17" t="s">
        <v>2545</v>
      </c>
      <c r="L17" t="str">
        <f>M17&amp;K17</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 xml:space="preserve">**Description:** This setting caps the CES credit price. </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RowHeight="14.75" x14ac:dyDescent="0.75"/>
  <cols>
    <col min="1" max="1" width="11.7265625" customWidth="1"/>
    <col min="2" max="2" width="16.26953125" customWidth="1"/>
    <col min="3" max="3" width="11.1328125" style="131" bestFit="1" customWidth="1"/>
    <col min="4" max="4" width="11.1328125" customWidth="1"/>
    <col min="6" max="6" width="17.86328125" style="131" customWidth="1"/>
    <col min="9" max="9" width="16" style="131" customWidth="1"/>
    <col min="10" max="10" width="21.1328125" style="131" customWidth="1"/>
    <col min="11" max="11" width="16" customWidth="1"/>
    <col min="12" max="12" width="14.7265625" style="131" customWidth="1"/>
    <col min="19" max="19" width="8.7265625" style="131"/>
    <col min="35" max="35" width="8.7265625" style="131"/>
    <col min="39" max="39" width="8.7265625" style="131"/>
    <col min="40" max="40" width="10.54296875" bestFit="1" customWidth="1"/>
    <col min="41" max="41" width="8.7265625" style="131"/>
    <col min="43" max="43" width="13.86328125" customWidth="1"/>
    <col min="44" max="44" width="8.7265625" style="131"/>
    <col min="45" max="45" width="11.54296875" bestFit="1" customWidth="1"/>
    <col min="52" max="52" width="8.7265625" style="131"/>
    <col min="60" max="60" width="8.7265625" style="131"/>
    <col min="68" max="68" width="8.7265625" style="131"/>
    <col min="69" max="69" width="10.40625" customWidth="1"/>
    <col min="70" max="70" width="11.40625" customWidth="1"/>
    <col min="71" max="71" width="12.86328125" customWidth="1"/>
    <col min="72" max="72" width="12.7265625" customWidth="1"/>
    <col min="73" max="73" width="12.40625" customWidth="1"/>
    <col min="74" max="74" width="11.26953125" customWidth="1"/>
    <col min="75" max="75" width="9.26953125" customWidth="1"/>
    <col min="77" max="77" width="9.86328125" customWidth="1"/>
    <col min="78" max="78" width="9.40625" customWidth="1"/>
    <col min="83" max="84" width="10.86328125" customWidth="1"/>
    <col min="86" max="86" width="8.7265625" style="131"/>
  </cols>
  <sheetData>
    <row r="1" spans="1:91" x14ac:dyDescent="0.75">
      <c r="B1" s="255" t="s">
        <v>2435</v>
      </c>
      <c r="C1" s="255"/>
      <c r="D1" s="162"/>
      <c r="E1" s="163" t="s">
        <v>2436</v>
      </c>
      <c r="F1" s="164"/>
      <c r="H1" s="163" t="s">
        <v>2437</v>
      </c>
      <c r="J1" s="165" t="s">
        <v>2438</v>
      </c>
      <c r="K1" s="255" t="s">
        <v>2439</v>
      </c>
      <c r="L1" s="255"/>
      <c r="M1" s="255" t="s">
        <v>2440</v>
      </c>
      <c r="N1" s="255"/>
      <c r="O1" s="255"/>
      <c r="P1" s="255"/>
      <c r="Q1" s="255"/>
      <c r="R1" s="255"/>
      <c r="S1" s="255"/>
      <c r="T1" s="255" t="s">
        <v>2441</v>
      </c>
      <c r="U1" s="255"/>
      <c r="V1" s="255"/>
      <c r="W1" s="255"/>
      <c r="X1" s="255"/>
      <c r="Y1" s="255"/>
      <c r="Z1" s="255"/>
      <c r="AA1" s="255"/>
      <c r="AB1" s="255"/>
      <c r="AC1" s="255"/>
      <c r="AD1" s="255"/>
      <c r="AE1" s="255"/>
      <c r="AF1" s="255"/>
      <c r="AG1" s="255"/>
      <c r="AH1" s="255"/>
      <c r="AI1" s="256"/>
      <c r="AJ1" s="257" t="s">
        <v>2442</v>
      </c>
      <c r="AK1" s="257"/>
      <c r="AL1" s="257"/>
      <c r="AM1"/>
      <c r="AN1" s="254" t="s">
        <v>2443</v>
      </c>
      <c r="AO1" s="254"/>
      <c r="AQ1" t="s">
        <v>2444</v>
      </c>
      <c r="AS1" s="258" t="s">
        <v>2445</v>
      </c>
      <c r="AT1" s="259"/>
      <c r="AU1" s="259"/>
      <c r="AV1" s="259"/>
      <c r="AW1" s="259"/>
      <c r="AX1" s="259"/>
      <c r="AY1" s="259"/>
      <c r="AZ1" s="259"/>
      <c r="BA1" s="258" t="s">
        <v>2446</v>
      </c>
      <c r="BB1" s="259"/>
      <c r="BC1" s="259"/>
      <c r="BD1" s="259"/>
      <c r="BE1" s="259"/>
      <c r="BF1" s="259"/>
      <c r="BG1" s="259"/>
      <c r="BH1" s="259"/>
      <c r="BI1" s="260" t="s">
        <v>2447</v>
      </c>
      <c r="BJ1" s="261"/>
      <c r="BK1" s="261"/>
      <c r="BL1" s="261"/>
      <c r="BM1" s="261"/>
      <c r="BN1" s="261"/>
      <c r="BO1" s="261"/>
      <c r="BP1" s="261"/>
      <c r="BQ1" s="257" t="s">
        <v>2448</v>
      </c>
      <c r="BR1" s="257"/>
      <c r="BS1" s="257"/>
      <c r="BT1" s="257"/>
      <c r="BU1" s="257"/>
      <c r="BV1" s="257"/>
      <c r="BW1" s="257"/>
      <c r="BX1" s="257"/>
      <c r="BY1" s="257"/>
      <c r="BZ1" s="257"/>
      <c r="CA1" s="257"/>
      <c r="CB1" s="257"/>
      <c r="CC1" s="257"/>
      <c r="CD1" s="257"/>
      <c r="CE1" s="257"/>
      <c r="CF1" s="257"/>
      <c r="CG1" s="257"/>
      <c r="CH1" s="257"/>
      <c r="CI1" s="262" t="s">
        <v>2449</v>
      </c>
      <c r="CJ1" s="263"/>
      <c r="CK1" s="264"/>
      <c r="CL1" s="38" t="s">
        <v>2450</v>
      </c>
    </row>
    <row r="2" spans="1:91" s="146" customFormat="1" ht="59.15" customHeight="1" thickBot="1" x14ac:dyDescent="0.9">
      <c r="A2" s="65"/>
      <c r="B2" s="166" t="s">
        <v>2451</v>
      </c>
      <c r="C2" s="167" t="s">
        <v>2452</v>
      </c>
      <c r="D2" s="65" t="s">
        <v>2453</v>
      </c>
      <c r="E2" s="65" t="s">
        <v>2454</v>
      </c>
      <c r="F2" s="167" t="s">
        <v>2455</v>
      </c>
      <c r="G2" s="65" t="s">
        <v>2456</v>
      </c>
      <c r="H2" s="65" t="s">
        <v>2457</v>
      </c>
      <c r="I2" s="167" t="s">
        <v>2458</v>
      </c>
      <c r="J2" s="167" t="s">
        <v>2459</v>
      </c>
      <c r="K2" s="168" t="s">
        <v>2460</v>
      </c>
      <c r="L2" s="169" t="s">
        <v>2461</v>
      </c>
      <c r="M2" s="170" t="s">
        <v>2462</v>
      </c>
      <c r="N2" s="170" t="s">
        <v>2463</v>
      </c>
      <c r="O2" s="170" t="s">
        <v>2464</v>
      </c>
      <c r="P2" s="170" t="s">
        <v>2465</v>
      </c>
      <c r="Q2" s="170" t="s">
        <v>2466</v>
      </c>
      <c r="R2" s="170" t="s">
        <v>2467</v>
      </c>
      <c r="S2" s="171" t="s">
        <v>2468</v>
      </c>
      <c r="T2" s="172" t="s">
        <v>2469</v>
      </c>
      <c r="U2" s="172" t="s">
        <v>2470</v>
      </c>
      <c r="V2" s="172" t="s">
        <v>2471</v>
      </c>
      <c r="W2" s="172" t="s">
        <v>2472</v>
      </c>
      <c r="X2" s="172" t="s">
        <v>2473</v>
      </c>
      <c r="Y2" s="172" t="s">
        <v>2474</v>
      </c>
      <c r="Z2" s="172" t="s">
        <v>2475</v>
      </c>
      <c r="AA2" s="172" t="s">
        <v>2476</v>
      </c>
      <c r="AB2" s="172" t="s">
        <v>2477</v>
      </c>
      <c r="AC2" s="172" t="s">
        <v>2478</v>
      </c>
      <c r="AD2" s="172" t="s">
        <v>2479</v>
      </c>
      <c r="AE2" s="172" t="s">
        <v>2480</v>
      </c>
      <c r="AF2" s="172" t="s">
        <v>2481</v>
      </c>
      <c r="AG2" s="172" t="s">
        <v>2482</v>
      </c>
      <c r="AH2" s="172" t="s">
        <v>2483</v>
      </c>
      <c r="AI2" s="173" t="s">
        <v>2484</v>
      </c>
      <c r="AJ2" s="146">
        <v>2021</v>
      </c>
      <c r="AK2" s="146">
        <v>2030</v>
      </c>
      <c r="AL2" s="146">
        <v>2050</v>
      </c>
      <c r="AM2" s="174" t="s">
        <v>2485</v>
      </c>
      <c r="AN2" s="175" t="s">
        <v>2486</v>
      </c>
      <c r="AO2" s="167" t="s">
        <v>2487</v>
      </c>
      <c r="AP2" s="176" t="s">
        <v>2488</v>
      </c>
      <c r="AQ2" s="176" t="s">
        <v>2489</v>
      </c>
      <c r="AR2" s="174" t="s">
        <v>2490</v>
      </c>
      <c r="AS2" s="177" t="s">
        <v>708</v>
      </c>
      <c r="AT2" s="177" t="s">
        <v>447</v>
      </c>
      <c r="AU2" s="177" t="s">
        <v>2491</v>
      </c>
      <c r="AV2" s="177" t="s">
        <v>716</v>
      </c>
      <c r="AW2" s="177" t="s">
        <v>709</v>
      </c>
      <c r="AX2" s="177" t="s">
        <v>46</v>
      </c>
      <c r="AY2" s="177" t="s">
        <v>54</v>
      </c>
      <c r="AZ2" s="178" t="s">
        <v>53</v>
      </c>
      <c r="BA2" s="177" t="s">
        <v>708</v>
      </c>
      <c r="BB2" s="177" t="s">
        <v>447</v>
      </c>
      <c r="BC2" s="177" t="s">
        <v>2491</v>
      </c>
      <c r="BD2" s="177" t="s">
        <v>716</v>
      </c>
      <c r="BE2" s="177" t="s">
        <v>709</v>
      </c>
      <c r="BF2" s="177" t="s">
        <v>46</v>
      </c>
      <c r="BG2" s="177" t="s">
        <v>54</v>
      </c>
      <c r="BH2" s="178" t="s">
        <v>53</v>
      </c>
      <c r="BI2" s="177" t="s">
        <v>708</v>
      </c>
      <c r="BJ2" s="177" t="s">
        <v>447</v>
      </c>
      <c r="BK2" s="177" t="s">
        <v>2491</v>
      </c>
      <c r="BL2" s="177" t="s">
        <v>716</v>
      </c>
      <c r="BM2" s="177" t="s">
        <v>709</v>
      </c>
      <c r="BN2" s="177" t="s">
        <v>46</v>
      </c>
      <c r="BO2" s="177" t="s">
        <v>54</v>
      </c>
      <c r="BP2" s="178"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7" t="s">
        <v>2509</v>
      </c>
      <c r="CI2" s="179" t="s">
        <v>2510</v>
      </c>
      <c r="CJ2" s="180" t="s">
        <v>2511</v>
      </c>
      <c r="CK2" s="181" t="s">
        <v>2512</v>
      </c>
      <c r="CL2" s="146" t="s">
        <v>2513</v>
      </c>
      <c r="CM2" s="65" t="s">
        <v>2514</v>
      </c>
    </row>
    <row r="3" spans="1:91" s="58" customFormat="1" x14ac:dyDescent="0.75">
      <c r="A3" s="182" t="str">
        <f>About!$C$2</f>
        <v>Oklahoma</v>
      </c>
      <c r="B3" s="183">
        <f>ROUND(SUMIFS(B$4:B$54, $A$4:$A$54, $A$3),0)</f>
        <v>68399</v>
      </c>
      <c r="C3" s="184">
        <f t="shared" ref="C3" si="0">ROUND(SUMIFS(C$4:C$54, $A$4:$A$54, $A$3),0)</f>
        <v>68</v>
      </c>
      <c r="D3" s="183">
        <f>SUMIFS(D$4:D$54, $A$4:$A$54, $A$3)</f>
        <v>0</v>
      </c>
      <c r="E3" s="183">
        <f>SUMIFS(E$4:E$54, $A$4:$A$54, $A$3)</f>
        <v>0</v>
      </c>
      <c r="F3" s="134">
        <f>ROUND(SUMIFS(F$4:F$54,$A$4:$A$54,$A$3)*100,0)</f>
        <v>0</v>
      </c>
      <c r="G3" s="58">
        <f>SUMIFS(G$4:G$54, $A$4:$A$54, $A$3)</f>
        <v>14384521</v>
      </c>
      <c r="H3" s="58">
        <f>SUMIFS(H$4:H$54, $A$4:$A$54, $A$3)</f>
        <v>11919968</v>
      </c>
      <c r="I3" s="134">
        <f>ROUND(SUMIFS(I$4:I$54,$A$4:$A$54,$A$3)*100,0)</f>
        <v>-17</v>
      </c>
      <c r="J3" s="134">
        <f>ROUND(SUMIFS(J$4:J$54, $A$4:$A$54, $A$3),0)</f>
        <v>4313</v>
      </c>
      <c r="K3" s="58">
        <f t="shared" ref="K3:AI3" si="1">ROUND(SUMIFS(K$4:K$54, $A$4:$A$54, $A$3),0)</f>
        <v>1570</v>
      </c>
      <c r="L3" s="134">
        <f t="shared" si="1"/>
        <v>2063</v>
      </c>
      <c r="M3" s="58">
        <f t="shared" si="1"/>
        <v>1850</v>
      </c>
      <c r="N3" s="58">
        <f t="shared" si="1"/>
        <v>250</v>
      </c>
      <c r="O3" s="58">
        <f t="shared" si="1"/>
        <v>0</v>
      </c>
      <c r="P3" s="58">
        <f t="shared" si="1"/>
        <v>0</v>
      </c>
      <c r="Q3" s="58">
        <f t="shared" si="1"/>
        <v>0</v>
      </c>
      <c r="R3" s="58">
        <f t="shared" si="1"/>
        <v>50</v>
      </c>
      <c r="S3" s="134">
        <f t="shared" si="1"/>
        <v>0</v>
      </c>
      <c r="T3" s="58">
        <f t="shared" si="1"/>
        <v>3246</v>
      </c>
      <c r="U3" s="58">
        <f t="shared" si="1"/>
        <v>7321</v>
      </c>
      <c r="V3" s="58">
        <f t="shared" si="1"/>
        <v>0</v>
      </c>
      <c r="W3" s="58">
        <f t="shared" si="1"/>
        <v>864</v>
      </c>
      <c r="X3" s="58">
        <f t="shared" si="1"/>
        <v>8169</v>
      </c>
      <c r="Y3" s="58">
        <f t="shared" si="1"/>
        <v>31</v>
      </c>
      <c r="Z3" s="58">
        <f t="shared" si="1"/>
        <v>0</v>
      </c>
      <c r="AA3" s="58">
        <f t="shared" si="1"/>
        <v>3</v>
      </c>
      <c r="AB3" s="58">
        <f t="shared" si="1"/>
        <v>0</v>
      </c>
      <c r="AC3" s="58">
        <f t="shared" si="1"/>
        <v>65</v>
      </c>
      <c r="AD3" s="58">
        <f t="shared" si="1"/>
        <v>7249</v>
      </c>
      <c r="AE3" s="58">
        <f t="shared" si="1"/>
        <v>0</v>
      </c>
      <c r="AF3" s="58">
        <f t="shared" si="1"/>
        <v>0</v>
      </c>
      <c r="AG3" s="58">
        <f t="shared" si="1"/>
        <v>0</v>
      </c>
      <c r="AH3" s="58">
        <f t="shared" si="1"/>
        <v>0</v>
      </c>
      <c r="AI3" s="134">
        <f t="shared" si="1"/>
        <v>0</v>
      </c>
      <c r="AJ3" s="58">
        <f>ROUND(SUMIFS(AJ$4:AJ$54,$A$4:$A$54,$A$3)*100,0)</f>
        <v>0</v>
      </c>
      <c r="AK3" s="58">
        <f t="shared" ref="AK3:AL3" si="2">ROUND(SUMIFS(AK$4:AK$54,$A$4:$A$54,$A$3)*100,0)</f>
        <v>0</v>
      </c>
      <c r="AL3" s="58">
        <f t="shared" si="2"/>
        <v>0</v>
      </c>
      <c r="AM3" s="58">
        <f>SUMIFS(AM$4:AM$54, $A$4:$A$54, $A$3)</f>
        <v>0</v>
      </c>
      <c r="AN3" s="58">
        <f t="shared" ref="AN3:AQ3" si="3">SUMIFS(AN$4:AN$54, $A$4:$A$54, $A$3)</f>
        <v>0</v>
      </c>
      <c r="AO3" s="134">
        <f t="shared" si="3"/>
        <v>0</v>
      </c>
      <c r="AP3" s="134">
        <f t="shared" si="3"/>
        <v>975</v>
      </c>
      <c r="AQ3" s="134">
        <f t="shared" si="3"/>
        <v>4088377</v>
      </c>
      <c r="AR3" s="134">
        <f>ROUND(SUMIFS(AR$4:AR$54,$A$4:$A$54,$A$3),2)</f>
        <v>23.85</v>
      </c>
      <c r="AS3" s="58">
        <f>SUMIFS(AS$4:AS$54, $A$4:$A$54, $A$3)</f>
        <v>1211559100000000</v>
      </c>
      <c r="AT3" s="58">
        <f t="shared" ref="AT3:BH3" si="4">SUMIFS(AT$4:AT$54, $A$4:$A$54, $A$3)</f>
        <v>3272182628088</v>
      </c>
      <c r="AU3" s="58">
        <f t="shared" si="4"/>
        <v>3279078281142.0601</v>
      </c>
      <c r="AV3" s="58">
        <f t="shared" si="4"/>
        <v>40918870918529.703</v>
      </c>
      <c r="AW3" s="58">
        <f t="shared" si="4"/>
        <v>315064379595500</v>
      </c>
      <c r="AX3" s="58">
        <f t="shared" si="4"/>
        <v>1799887716000000</v>
      </c>
      <c r="AY3" s="58">
        <f t="shared" si="4"/>
        <v>213932923974652</v>
      </c>
      <c r="AZ3" s="58">
        <f t="shared" si="4"/>
        <v>450152951148179</v>
      </c>
      <c r="BA3" s="58">
        <f t="shared" si="4"/>
        <v>1283899668393580</v>
      </c>
      <c r="BB3" s="58">
        <f t="shared" si="4"/>
        <v>4682784166304.7002</v>
      </c>
      <c r="BC3" s="58">
        <f t="shared" si="4"/>
        <v>13765443060414.801</v>
      </c>
      <c r="BD3" s="58">
        <f t="shared" si="4"/>
        <v>77359549009847.297</v>
      </c>
      <c r="BE3" s="58">
        <f t="shared" si="4"/>
        <v>312609505393362</v>
      </c>
      <c r="BF3" s="58">
        <f t="shared" si="4"/>
        <v>3175457278562280</v>
      </c>
      <c r="BG3" s="58">
        <f t="shared" si="4"/>
        <v>326041428299364</v>
      </c>
      <c r="BH3" s="58">
        <f t="shared" si="4"/>
        <v>646452281523616</v>
      </c>
      <c r="BI3" s="58">
        <f>ROUND(SUMIFS(BI$4:BI$54,$A$4:$A$54,$A$3),2)</f>
        <v>94.37</v>
      </c>
      <c r="BJ3" s="58">
        <f t="shared" ref="BJ3:BP3" si="5">ROUND(SUMIFS(BJ$4:BJ$54,$A$4:$A$54,$A$3),2)</f>
        <v>69.88</v>
      </c>
      <c r="BK3" s="58">
        <f t="shared" si="5"/>
        <v>23.82</v>
      </c>
      <c r="BL3" s="58">
        <f t="shared" si="5"/>
        <v>52.89</v>
      </c>
      <c r="BM3" s="58">
        <f t="shared" si="5"/>
        <v>100.79</v>
      </c>
      <c r="BN3" s="58">
        <f t="shared" si="5"/>
        <v>56.68</v>
      </c>
      <c r="BO3" s="58">
        <f t="shared" si="5"/>
        <v>65.62</v>
      </c>
      <c r="BP3" s="134">
        <f t="shared" si="5"/>
        <v>69.63</v>
      </c>
      <c r="BQ3" s="134">
        <f t="shared" ref="BQ3:BR3" si="6">ROUND(SUMIFS(BQ$4:BQ$54,$A$4:$A$54,$A$3)*100,0)</f>
        <v>7</v>
      </c>
      <c r="BR3" s="134">
        <f t="shared" si="6"/>
        <v>8</v>
      </c>
      <c r="BS3" s="134">
        <f>ROUND(SUMIFS(BS$4:BS$54,$A$4:$A$54,$A$3)*100,0)</f>
        <v>45</v>
      </c>
      <c r="BT3" s="134">
        <f>ROUND(SUMIFS(BT$4:BT$54,$A$4:$A$54,$A$3)*100,0)</f>
        <v>42</v>
      </c>
      <c r="BU3" s="134">
        <f t="shared" ref="BU3:CH3" si="7">ROUND(SUMIFS(BU$4:BU$54,$A$4:$A$54,$A$3)*100,0)</f>
        <v>63</v>
      </c>
      <c r="BV3" s="134">
        <f t="shared" si="7"/>
        <v>74</v>
      </c>
      <c r="BW3" s="134">
        <f t="shared" si="7"/>
        <v>19</v>
      </c>
      <c r="BX3" s="134">
        <f t="shared" si="7"/>
        <v>31</v>
      </c>
      <c r="BY3" s="134">
        <f t="shared" si="7"/>
        <v>40</v>
      </c>
      <c r="BZ3" s="134">
        <f>ROUND(SUMIFS(BZ$4:BZ$54,$A$4:$A$54,$A$3)*100,0)</f>
        <v>42</v>
      </c>
      <c r="CA3" s="134">
        <f>ROUND(SUMIFS(CA$4:CA$54,$A$4:$A$54,$A$3)*100,0)</f>
        <v>100</v>
      </c>
      <c r="CB3" s="134">
        <f>ROUND(SUMIFS(CB$4:CB$54,$A$4:$A$54,$A$3)*100,0)</f>
        <v>100</v>
      </c>
      <c r="CC3" s="134">
        <f t="shared" si="7"/>
        <v>19</v>
      </c>
      <c r="CD3" s="134">
        <f t="shared" si="7"/>
        <v>31</v>
      </c>
      <c r="CE3" s="134">
        <f t="shared" si="7"/>
        <v>40</v>
      </c>
      <c r="CF3" s="134">
        <f t="shared" si="7"/>
        <v>42</v>
      </c>
      <c r="CG3" s="134">
        <f t="shared" si="7"/>
        <v>100</v>
      </c>
      <c r="CH3" s="134">
        <f t="shared" si="7"/>
        <v>100</v>
      </c>
      <c r="CI3" s="58">
        <f>SUMIFS(CI$4:CI$54, $A$4:$A$54, $A$3)</f>
        <v>0</v>
      </c>
      <c r="CJ3" s="58">
        <f t="shared" ref="CJ3:CK3" si="8">SUMIFS(CJ$4:CJ$54, $A$4:$A$54, $A$3)</f>
        <v>0</v>
      </c>
      <c r="CK3" s="58">
        <f t="shared" si="8"/>
        <v>0</v>
      </c>
      <c r="CL3" s="58" t="str">
        <f>_xlfn.XLOOKUP($A$3,A4:A54,CL4:CL54,0,0,1)</f>
        <v>FALSE</v>
      </c>
      <c r="CM3" s="58">
        <f>SUMIFS(CM$4:CM$54, $A$4:$A$54, $A$3)</f>
        <v>0</v>
      </c>
    </row>
    <row r="4" spans="1:91" x14ac:dyDescent="0.75">
      <c r="A4" t="s">
        <v>2280</v>
      </c>
      <c r="B4" s="34">
        <v>0</v>
      </c>
      <c r="C4" s="185">
        <f>B4/1000</f>
        <v>0</v>
      </c>
      <c r="D4" s="120">
        <v>0</v>
      </c>
      <c r="E4">
        <v>0</v>
      </c>
      <c r="F4" s="131">
        <f>IFERROR(($E4/$D4) - 1, 0)</f>
        <v>0</v>
      </c>
      <c r="G4" s="186">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7">
        <v>0.25605600000000001</v>
      </c>
      <c r="AK4" s="188">
        <v>0.25605600000000001</v>
      </c>
      <c r="AL4" s="188">
        <v>0.25605600000000001</v>
      </c>
      <c r="AM4" s="164">
        <v>0</v>
      </c>
      <c r="AN4" s="189">
        <v>0</v>
      </c>
      <c r="AO4" s="190">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8">
        <v>6.8524148269979837E-2</v>
      </c>
      <c r="BR4" s="188">
        <v>6.210065353833736E-2</v>
      </c>
      <c r="BS4" s="188">
        <v>0.28467688522687823</v>
      </c>
      <c r="BT4" s="188">
        <v>0.25560039503346799</v>
      </c>
      <c r="BU4" s="188">
        <v>0.273667327610779</v>
      </c>
      <c r="BV4" s="188">
        <v>0.37469110372694958</v>
      </c>
      <c r="BW4" s="188">
        <v>5.9503822671797428E-2</v>
      </c>
      <c r="BX4" s="188">
        <v>0.10054067064808749</v>
      </c>
      <c r="BY4" s="188">
        <v>0.27923582562443172</v>
      </c>
      <c r="BZ4" s="188">
        <v>0.26232587030922982</v>
      </c>
      <c r="CA4" s="188">
        <v>1</v>
      </c>
      <c r="CB4" s="188">
        <v>1</v>
      </c>
      <c r="CC4" s="188">
        <v>5.9503822671797463E-2</v>
      </c>
      <c r="CD4" s="188">
        <v>0.10054067064808786</v>
      </c>
      <c r="CE4" s="188">
        <v>0.27923582562443222</v>
      </c>
      <c r="CF4" s="188">
        <v>0.26232587030923121</v>
      </c>
      <c r="CG4" s="188">
        <v>1</v>
      </c>
      <c r="CH4" s="191">
        <v>1</v>
      </c>
      <c r="CI4" s="192">
        <v>0</v>
      </c>
      <c r="CJ4">
        <v>0</v>
      </c>
      <c r="CK4" s="131">
        <v>0</v>
      </c>
      <c r="CL4" t="str">
        <f>IF(CM4=0,"FALSE","TRUE")</f>
        <v>FALSE</v>
      </c>
      <c r="CM4">
        <v>0</v>
      </c>
    </row>
    <row r="5" spans="1:91" x14ac:dyDescent="0.75">
      <c r="A5" t="s">
        <v>2281</v>
      </c>
      <c r="B5" s="34">
        <v>121652.039466667</v>
      </c>
      <c r="C5" s="185">
        <f t="shared" ref="C5:C54" si="9">B5/1000</f>
        <v>121.65203946666701</v>
      </c>
      <c r="D5" s="120">
        <v>0</v>
      </c>
      <c r="E5">
        <v>0</v>
      </c>
      <c r="F5" s="131">
        <f t="shared" ref="F5:F54" si="10">IFERROR(($E5/$D5) - 1, 0)</f>
        <v>0</v>
      </c>
      <c r="G5" s="186">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7">
        <v>0.40325100000000003</v>
      </c>
      <c r="AK5" s="188">
        <v>0.40325100000000003</v>
      </c>
      <c r="AL5" s="188">
        <v>0.40325100000000003</v>
      </c>
      <c r="AM5" s="164">
        <v>0</v>
      </c>
      <c r="AN5" s="189">
        <v>0</v>
      </c>
      <c r="AO5" s="190">
        <v>0</v>
      </c>
      <c r="AP5">
        <v>480</v>
      </c>
      <c r="AQ5" s="193">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8">
        <v>8.5789391626109657E-2</v>
      </c>
      <c r="BR5" s="188">
        <v>0.11229566953574503</v>
      </c>
      <c r="BS5" s="188">
        <v>0.59595277548008685</v>
      </c>
      <c r="BT5" s="188">
        <v>0.57754600075119744</v>
      </c>
      <c r="BU5" s="188">
        <v>0.66876054265908991</v>
      </c>
      <c r="BV5" s="188">
        <v>0.77454566785785572</v>
      </c>
      <c r="BW5" s="188">
        <v>0.3068028798736584</v>
      </c>
      <c r="BX5" s="188">
        <v>0.411480131701147</v>
      </c>
      <c r="BY5" s="188">
        <v>0.68501844803566325</v>
      </c>
      <c r="BZ5" s="188">
        <v>0.67974705962824589</v>
      </c>
      <c r="CA5" s="188">
        <v>1</v>
      </c>
      <c r="CB5" s="188">
        <v>1</v>
      </c>
      <c r="CC5" s="188">
        <v>0.30679662407504193</v>
      </c>
      <c r="CD5" s="188">
        <v>0.41087332831568268</v>
      </c>
      <c r="CE5" s="188">
        <v>0.68501210117746303</v>
      </c>
      <c r="CF5" s="188">
        <v>0.67919526509404216</v>
      </c>
      <c r="CG5" s="188">
        <v>1</v>
      </c>
      <c r="CH5" s="191">
        <v>1</v>
      </c>
      <c r="CI5" s="192">
        <v>0</v>
      </c>
      <c r="CJ5">
        <v>0</v>
      </c>
      <c r="CK5" s="131">
        <v>0</v>
      </c>
      <c r="CL5" t="str">
        <f t="shared" ref="CL5:CL54" si="21">IF(CM5=0,"FALSE","TRUE")</f>
        <v>FALSE</v>
      </c>
      <c r="CM5">
        <v>0</v>
      </c>
    </row>
    <row r="6" spans="1:91" x14ac:dyDescent="0.75">
      <c r="A6" t="s">
        <v>2282</v>
      </c>
      <c r="B6" s="34">
        <v>68319.005066666999</v>
      </c>
      <c r="C6" s="185">
        <f t="shared" si="9"/>
        <v>68.319005066667003</v>
      </c>
      <c r="D6" s="120">
        <v>0</v>
      </c>
      <c r="E6">
        <v>0</v>
      </c>
      <c r="F6" s="131">
        <f t="shared" si="10"/>
        <v>0</v>
      </c>
      <c r="G6" s="186">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7">
        <v>0.287796</v>
      </c>
      <c r="AK6" s="188">
        <v>0.287796</v>
      </c>
      <c r="AL6" s="188">
        <v>0.287796</v>
      </c>
      <c r="AM6" s="164">
        <v>0</v>
      </c>
      <c r="AN6" s="189">
        <v>0</v>
      </c>
      <c r="AO6" s="190">
        <v>0</v>
      </c>
      <c r="AP6">
        <v>412</v>
      </c>
      <c r="AQ6" s="193">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8">
        <v>3.4657057842495002E-2</v>
      </c>
      <c r="BR6" s="188">
        <v>4.390581892992939E-2</v>
      </c>
      <c r="BS6" s="188">
        <v>0.26374900208063512</v>
      </c>
      <c r="BT6" s="188">
        <v>0.2510004875088831</v>
      </c>
      <c r="BU6" s="188">
        <v>0.48970893872339627</v>
      </c>
      <c r="BV6" s="188">
        <v>0.62415124740739314</v>
      </c>
      <c r="BW6" s="188">
        <v>0.23737193566655659</v>
      </c>
      <c r="BX6" s="188">
        <v>0.35822978376636</v>
      </c>
      <c r="BY6" s="188">
        <v>0.49724639834412032</v>
      </c>
      <c r="BZ6" s="188">
        <v>0.51031827855929546</v>
      </c>
      <c r="CA6" s="188">
        <v>1</v>
      </c>
      <c r="CB6" s="188">
        <v>1</v>
      </c>
      <c r="CC6" s="188">
        <v>0.2373631741470156</v>
      </c>
      <c r="CD6" s="188">
        <v>0.35754467454262595</v>
      </c>
      <c r="CE6" s="188">
        <v>0.49723429878408876</v>
      </c>
      <c r="CF6" s="188">
        <v>0.50954398184760386</v>
      </c>
      <c r="CG6" s="188">
        <v>1</v>
      </c>
      <c r="CH6" s="191">
        <v>1</v>
      </c>
      <c r="CI6" s="192">
        <v>0</v>
      </c>
      <c r="CJ6">
        <v>0</v>
      </c>
      <c r="CK6" s="131">
        <v>0</v>
      </c>
      <c r="CL6" t="str">
        <f t="shared" si="21"/>
        <v>FALSE</v>
      </c>
      <c r="CM6">
        <v>0</v>
      </c>
    </row>
    <row r="7" spans="1:91" x14ac:dyDescent="0.75">
      <c r="A7" t="s">
        <v>2283</v>
      </c>
      <c r="B7" s="34">
        <v>106989.80336666699</v>
      </c>
      <c r="C7" s="185">
        <f t="shared" si="9"/>
        <v>106.98980336666699</v>
      </c>
      <c r="D7" s="120">
        <v>87916</v>
      </c>
      <c r="E7">
        <v>0</v>
      </c>
      <c r="F7" s="131">
        <f t="shared" si="10"/>
        <v>-1</v>
      </c>
      <c r="G7" s="186">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7">
        <v>0.456235</v>
      </c>
      <c r="AK7" s="188">
        <v>0.49623499999999998</v>
      </c>
      <c r="AL7" s="188">
        <v>0.49623499999999998</v>
      </c>
      <c r="AM7" s="164">
        <v>0</v>
      </c>
      <c r="AN7" s="189">
        <v>0</v>
      </c>
      <c r="AO7" s="190">
        <v>0</v>
      </c>
      <c r="AP7">
        <v>1952</v>
      </c>
      <c r="AQ7" s="193">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8">
        <v>5.5702456826177249E-2</v>
      </c>
      <c r="BR7" s="188">
        <v>6.9434030810889946E-2</v>
      </c>
      <c r="BS7" s="188">
        <v>0.50713130719514399</v>
      </c>
      <c r="BT7" s="188">
        <v>0.48224196260864993</v>
      </c>
      <c r="BU7" s="188">
        <v>0.67434715270698509</v>
      </c>
      <c r="BV7" s="188">
        <v>0.77055494865401164</v>
      </c>
      <c r="BW7" s="188">
        <v>0.29309353169916025</v>
      </c>
      <c r="BX7" s="188">
        <v>0.40447901088912536</v>
      </c>
      <c r="BY7" s="188">
        <v>0.56551533858970104</v>
      </c>
      <c r="BZ7" s="188">
        <v>0.56526797282189611</v>
      </c>
      <c r="CA7" s="188">
        <v>1</v>
      </c>
      <c r="CB7" s="188">
        <v>1</v>
      </c>
      <c r="CC7" s="188">
        <v>0.29255560730485242</v>
      </c>
      <c r="CD7" s="188">
        <v>0.40330033603765575</v>
      </c>
      <c r="CE7" s="188">
        <v>0.56487695874470234</v>
      </c>
      <c r="CF7" s="188">
        <v>0.56396139190840056</v>
      </c>
      <c r="CG7" s="188">
        <v>1</v>
      </c>
      <c r="CH7" s="191">
        <v>1</v>
      </c>
      <c r="CI7" s="192">
        <v>0</v>
      </c>
      <c r="CJ7">
        <v>0</v>
      </c>
      <c r="CK7" s="131">
        <v>0</v>
      </c>
      <c r="CL7" t="str">
        <f t="shared" si="21"/>
        <v>FALSE</v>
      </c>
      <c r="CM7">
        <v>0</v>
      </c>
    </row>
    <row r="8" spans="1:91" x14ac:dyDescent="0.75">
      <c r="A8" t="s">
        <v>2284</v>
      </c>
      <c r="B8" s="34">
        <v>226073.1684</v>
      </c>
      <c r="C8" s="185">
        <f t="shared" si="9"/>
        <v>226.07316839999999</v>
      </c>
      <c r="D8" s="120">
        <v>94891488</v>
      </c>
      <c r="E8">
        <v>80377637.999999851</v>
      </c>
      <c r="F8" s="131">
        <f t="shared" si="10"/>
        <v>-0.15295207511131192</v>
      </c>
      <c r="G8" s="186">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7">
        <v>0.31444100000000003</v>
      </c>
      <c r="AK8" s="188">
        <v>0.52773300000000001</v>
      </c>
      <c r="AL8" s="188">
        <v>0.87955399999999995</v>
      </c>
      <c r="AM8" s="164">
        <v>1</v>
      </c>
      <c r="AN8" s="189">
        <v>2500</v>
      </c>
      <c r="AO8" s="190">
        <v>0</v>
      </c>
      <c r="AP8">
        <v>34185</v>
      </c>
      <c r="AQ8" s="193">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8">
        <v>9.471449488546356E-2</v>
      </c>
      <c r="BR8" s="188">
        <v>0.10006029144496795</v>
      </c>
      <c r="BS8" s="188">
        <v>0.39190810331637554</v>
      </c>
      <c r="BT8" s="188">
        <v>0.37080992324239975</v>
      </c>
      <c r="BU8" s="188">
        <v>0.57072795584960312</v>
      </c>
      <c r="BV8" s="188">
        <v>0.68511780926718457</v>
      </c>
      <c r="BW8" s="188">
        <v>0.13396842048158894</v>
      </c>
      <c r="BX8" s="188">
        <v>0.22272940796282886</v>
      </c>
      <c r="BY8" s="188">
        <v>0.30757766858452601</v>
      </c>
      <c r="BZ8" s="188">
        <v>0.32534458805559646</v>
      </c>
      <c r="CA8" s="188">
        <v>1</v>
      </c>
      <c r="CB8" s="188">
        <v>1</v>
      </c>
      <c r="CC8" s="188">
        <v>0.13165795606163594</v>
      </c>
      <c r="CD8" s="188">
        <v>0.21690918845863089</v>
      </c>
      <c r="CE8" s="188">
        <v>0.30332175236498166</v>
      </c>
      <c r="CF8" s="188">
        <v>0.31731580536912446</v>
      </c>
      <c r="CG8" s="188">
        <v>1</v>
      </c>
      <c r="CH8" s="191">
        <v>1</v>
      </c>
      <c r="CI8" s="192">
        <v>1</v>
      </c>
      <c r="CJ8">
        <v>1</v>
      </c>
      <c r="CK8" s="131">
        <v>1</v>
      </c>
      <c r="CL8" t="str">
        <f t="shared" si="21"/>
        <v>FALSE</v>
      </c>
      <c r="CM8">
        <v>0</v>
      </c>
    </row>
    <row r="9" spans="1:91" x14ac:dyDescent="0.75">
      <c r="A9" t="s">
        <v>2290</v>
      </c>
      <c r="B9" s="34">
        <v>219494.68506666701</v>
      </c>
      <c r="C9" s="185">
        <f t="shared" si="9"/>
        <v>219.49468506666702</v>
      </c>
      <c r="D9" s="120">
        <v>2807326</v>
      </c>
      <c r="E9">
        <v>2791383.9999999963</v>
      </c>
      <c r="F9" s="131">
        <f t="shared" si="10"/>
        <v>-5.6787134803737427E-3</v>
      </c>
      <c r="G9" s="186">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7">
        <v>0.27271800000000002</v>
      </c>
      <c r="AK9" s="188">
        <v>0.35934500000000003</v>
      </c>
      <c r="AL9" s="188">
        <v>0.55184699999999998</v>
      </c>
      <c r="AM9" s="164">
        <v>1</v>
      </c>
      <c r="AN9" s="189">
        <v>2400</v>
      </c>
      <c r="AO9" s="190">
        <v>4000</v>
      </c>
      <c r="AP9">
        <v>3355</v>
      </c>
      <c r="AQ9" s="193">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8">
        <v>4.7499800098794447E-2</v>
      </c>
      <c r="BR9" s="188">
        <v>5.2728436436463556E-2</v>
      </c>
      <c r="BS9" s="188">
        <v>0.42961481850489031</v>
      </c>
      <c r="BT9" s="188">
        <v>0.40757344967609221</v>
      </c>
      <c r="BU9" s="188">
        <v>0.63551481560151923</v>
      </c>
      <c r="BV9" s="188">
        <v>0.74097400776675715</v>
      </c>
      <c r="BW9" s="188">
        <v>9.1777266030595758E-2</v>
      </c>
      <c r="BX9" s="188">
        <v>0.12816516237454695</v>
      </c>
      <c r="BY9" s="188">
        <v>0.33922668511490889</v>
      </c>
      <c r="BZ9" s="188">
        <v>0.34832920567192738</v>
      </c>
      <c r="CA9" s="188">
        <v>1</v>
      </c>
      <c r="CB9" s="188">
        <v>1</v>
      </c>
      <c r="CC9" s="188">
        <v>9.1731581022439931E-2</v>
      </c>
      <c r="CD9" s="188">
        <v>0.12795607740584078</v>
      </c>
      <c r="CE9" s="188">
        <v>0.33910381461353445</v>
      </c>
      <c r="CF9" s="188">
        <v>0.34790879390585028</v>
      </c>
      <c r="CG9" s="188">
        <v>1</v>
      </c>
      <c r="CH9" s="191">
        <v>1</v>
      </c>
      <c r="CI9" s="192">
        <v>1</v>
      </c>
      <c r="CJ9" s="58">
        <v>0.82</v>
      </c>
      <c r="CK9" s="131">
        <v>1</v>
      </c>
      <c r="CL9" t="str">
        <f t="shared" si="21"/>
        <v>FALSE</v>
      </c>
      <c r="CM9">
        <v>0</v>
      </c>
    </row>
    <row r="10" spans="1:91" x14ac:dyDescent="0.75">
      <c r="A10" t="s">
        <v>2296</v>
      </c>
      <c r="B10" s="34">
        <v>3467.3275866670001</v>
      </c>
      <c r="C10" s="185">
        <f t="shared" si="9"/>
        <v>3.4673275866669999</v>
      </c>
      <c r="D10" s="120">
        <v>3587296</v>
      </c>
      <c r="E10">
        <v>73555</v>
      </c>
      <c r="F10" s="131">
        <f t="shared" si="10"/>
        <v>-0.97949569815259185</v>
      </c>
      <c r="G10" s="186">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7">
        <v>0.70640899999999995</v>
      </c>
      <c r="AK10" s="188">
        <v>0.881409</v>
      </c>
      <c r="AL10" s="188">
        <v>0.69140900000000005</v>
      </c>
      <c r="AM10" s="164">
        <v>0</v>
      </c>
      <c r="AN10" s="189">
        <v>2250</v>
      </c>
      <c r="AO10" s="190">
        <v>0</v>
      </c>
      <c r="AP10">
        <v>1216</v>
      </c>
      <c r="AQ10" s="193">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8">
        <v>1.8606315515451347E-2</v>
      </c>
      <c r="BR10" s="188">
        <v>1.8449311164725996E-2</v>
      </c>
      <c r="BS10" s="188">
        <v>0.44621209390087679</v>
      </c>
      <c r="BT10" s="188">
        <v>0.40396344583897059</v>
      </c>
      <c r="BU10" s="188">
        <v>0.50472799829030091</v>
      </c>
      <c r="BV10" s="188">
        <v>0.62794652660455186</v>
      </c>
      <c r="BW10" s="188">
        <v>6.388548270624736E-2</v>
      </c>
      <c r="BX10" s="188">
        <v>0.12517229317301082</v>
      </c>
      <c r="BY10" s="188">
        <v>0.42339737656280496</v>
      </c>
      <c r="BZ10" s="188">
        <v>0.42646895871886131</v>
      </c>
      <c r="CA10" s="188">
        <v>1</v>
      </c>
      <c r="CB10" s="188">
        <v>1</v>
      </c>
      <c r="CC10" s="188">
        <v>6.3509105459469098E-2</v>
      </c>
      <c r="CD10" s="188">
        <v>0.12403024851106161</v>
      </c>
      <c r="CE10" s="188">
        <v>0.42185744748507192</v>
      </c>
      <c r="CF10" s="188">
        <v>0.42271741854096567</v>
      </c>
      <c r="CG10" s="188">
        <v>1</v>
      </c>
      <c r="CH10" s="191">
        <v>1</v>
      </c>
      <c r="CI10" s="192">
        <v>1</v>
      </c>
      <c r="CJ10">
        <v>0</v>
      </c>
      <c r="CK10" s="131">
        <v>0</v>
      </c>
      <c r="CL10" t="str">
        <f t="shared" si="21"/>
        <v>TRUE</v>
      </c>
      <c r="CM10">
        <v>55.15</v>
      </c>
    </row>
    <row r="11" spans="1:91" x14ac:dyDescent="0.75">
      <c r="A11" t="s">
        <v>2086</v>
      </c>
      <c r="B11" s="34">
        <v>0</v>
      </c>
      <c r="C11" s="185">
        <f t="shared" si="9"/>
        <v>0</v>
      </c>
      <c r="D11" s="34"/>
      <c r="T11">
        <v>0</v>
      </c>
      <c r="U11">
        <v>0</v>
      </c>
      <c r="V11">
        <v>0</v>
      </c>
      <c r="W11">
        <v>0</v>
      </c>
      <c r="X11">
        <v>0</v>
      </c>
      <c r="Y11">
        <v>6.9</v>
      </c>
      <c r="Z11">
        <v>0</v>
      </c>
      <c r="AA11">
        <v>0</v>
      </c>
      <c r="AB11">
        <v>0</v>
      </c>
      <c r="AC11">
        <v>0</v>
      </c>
      <c r="AD11">
        <v>0</v>
      </c>
      <c r="AE11">
        <v>0</v>
      </c>
      <c r="AF11">
        <v>0</v>
      </c>
      <c r="AG11">
        <v>0</v>
      </c>
      <c r="AH11">
        <v>0</v>
      </c>
      <c r="AI11" s="131">
        <v>0</v>
      </c>
      <c r="AJ11" s="187">
        <v>0</v>
      </c>
      <c r="AK11" s="188">
        <v>0</v>
      </c>
      <c r="AL11" s="188">
        <v>0</v>
      </c>
      <c r="AM11" s="164"/>
      <c r="AP11">
        <v>671</v>
      </c>
      <c r="AQ11" s="193">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8"/>
      <c r="BR11" s="188"/>
      <c r="BS11" s="188"/>
      <c r="BT11" s="188"/>
      <c r="BU11" s="188"/>
      <c r="BV11" s="188"/>
      <c r="BW11" s="188"/>
      <c r="BX11" s="188"/>
      <c r="BY11" s="188"/>
      <c r="BZ11" s="188"/>
      <c r="CA11" s="188"/>
      <c r="CB11" s="188"/>
      <c r="CC11" s="188"/>
      <c r="CD11" s="188"/>
      <c r="CE11" s="188"/>
      <c r="CF11" s="188"/>
      <c r="CG11" s="188"/>
      <c r="CH11" s="191"/>
      <c r="CI11" s="192">
        <v>0</v>
      </c>
      <c r="CJ11" s="58">
        <v>0.82</v>
      </c>
      <c r="CK11" s="131">
        <v>0</v>
      </c>
      <c r="CL11" t="str">
        <f t="shared" si="21"/>
        <v>TRUE</v>
      </c>
      <c r="CM11" t="s">
        <v>2515</v>
      </c>
    </row>
    <row r="12" spans="1:91" x14ac:dyDescent="0.75">
      <c r="A12" t="s">
        <v>2302</v>
      </c>
      <c r="B12" s="34">
        <v>3008.482745667</v>
      </c>
      <c r="C12" s="185">
        <f t="shared" si="9"/>
        <v>3.008482745667</v>
      </c>
      <c r="D12" s="120">
        <v>5877137</v>
      </c>
      <c r="E12">
        <v>8705705.9999999851</v>
      </c>
      <c r="F12" s="131">
        <f t="shared" si="10"/>
        <v>0.48128348888242445</v>
      </c>
      <c r="G12" s="186">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7">
        <v>0.21</v>
      </c>
      <c r="AK12" s="188">
        <v>0.25</v>
      </c>
      <c r="AL12" s="188">
        <v>0.25</v>
      </c>
      <c r="AM12" s="164">
        <v>0</v>
      </c>
      <c r="AN12" s="189">
        <v>2500</v>
      </c>
      <c r="AO12" s="190">
        <v>0</v>
      </c>
      <c r="AP12">
        <v>271</v>
      </c>
      <c r="AQ12" s="193">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8">
        <v>4.4924604715033338E-2</v>
      </c>
      <c r="BR12" s="188">
        <v>5.0296834863836751E-2</v>
      </c>
      <c r="BS12" s="188">
        <v>0.34603106861694394</v>
      </c>
      <c r="BT12" s="188">
        <v>0.3130539629364858</v>
      </c>
      <c r="BU12" s="188">
        <v>0.52940701362740583</v>
      </c>
      <c r="BV12" s="188">
        <v>0.64967905145798666</v>
      </c>
      <c r="BW12" s="188">
        <v>0.19672869866565834</v>
      </c>
      <c r="BX12" s="188">
        <v>0.27794117321464684</v>
      </c>
      <c r="BY12" s="188">
        <v>0.57780217696183855</v>
      </c>
      <c r="BZ12" s="188">
        <v>0.5772066078504462</v>
      </c>
      <c r="CA12" s="188">
        <v>1</v>
      </c>
      <c r="CB12" s="188">
        <v>1</v>
      </c>
      <c r="CC12" s="188">
        <v>0.19652807712949308</v>
      </c>
      <c r="CD12" s="188">
        <v>0.276909795809475</v>
      </c>
      <c r="CE12" s="188">
        <v>0.57749232596152722</v>
      </c>
      <c r="CF12" s="188">
        <v>0.57608392852489632</v>
      </c>
      <c r="CG12" s="188">
        <v>1</v>
      </c>
      <c r="CH12" s="191">
        <v>1</v>
      </c>
      <c r="CI12" s="192">
        <v>0</v>
      </c>
      <c r="CJ12">
        <v>1</v>
      </c>
      <c r="CK12" s="131">
        <v>0</v>
      </c>
      <c r="CL12" t="str">
        <f t="shared" si="21"/>
        <v>TRUE</v>
      </c>
      <c r="CM12">
        <v>25</v>
      </c>
    </row>
    <row r="13" spans="1:91" x14ac:dyDescent="0.75">
      <c r="A13" t="s">
        <v>2307</v>
      </c>
      <c r="B13" s="34">
        <v>99253.471433333005</v>
      </c>
      <c r="C13" s="185">
        <f t="shared" si="9"/>
        <v>99.253471433333004</v>
      </c>
      <c r="D13" s="120">
        <v>28820791</v>
      </c>
      <c r="E13">
        <v>13186726.999999989</v>
      </c>
      <c r="F13" s="131">
        <f t="shared" si="10"/>
        <v>-0.54245783885667853</v>
      </c>
      <c r="G13" s="186">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7">
        <v>0.127695</v>
      </c>
      <c r="AK13" s="188">
        <v>0.127695</v>
      </c>
      <c r="AL13" s="188">
        <v>0.127695</v>
      </c>
      <c r="AM13" s="164">
        <v>0</v>
      </c>
      <c r="AN13" s="189">
        <v>0</v>
      </c>
      <c r="AO13" s="190">
        <v>0</v>
      </c>
      <c r="AP13">
        <v>5644</v>
      </c>
      <c r="AQ13" s="193">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8">
        <v>4.7655825475999752E-2</v>
      </c>
      <c r="BR13" s="188">
        <v>5.0352665111781408E-2</v>
      </c>
      <c r="BS13" s="188">
        <v>0.62784483873658514</v>
      </c>
      <c r="BT13" s="188">
        <v>0.59516607613099193</v>
      </c>
      <c r="BU13" s="188">
        <v>0.67586841621176508</v>
      </c>
      <c r="BV13" s="188">
        <v>0.77121589057112527</v>
      </c>
      <c r="BW13" s="188">
        <v>0.66470590629020254</v>
      </c>
      <c r="BX13" s="188">
        <v>0.76887318040580099</v>
      </c>
      <c r="BY13" s="188">
        <v>0.88980166298015628</v>
      </c>
      <c r="BZ13" s="188">
        <v>0.89265521701713946</v>
      </c>
      <c r="CA13" s="188">
        <v>1</v>
      </c>
      <c r="CB13" s="188">
        <v>1</v>
      </c>
      <c r="CC13" s="188">
        <v>0.66481586541285931</v>
      </c>
      <c r="CD13" s="188">
        <v>0.76973149311559663</v>
      </c>
      <c r="CE13" s="188">
        <v>0.88985003518132555</v>
      </c>
      <c r="CF13" s="188">
        <v>0.89311244524330602</v>
      </c>
      <c r="CG13" s="188">
        <v>1</v>
      </c>
      <c r="CH13" s="191">
        <v>1</v>
      </c>
      <c r="CI13" s="192">
        <v>0</v>
      </c>
      <c r="CJ13">
        <v>0</v>
      </c>
      <c r="CK13" s="131">
        <v>0</v>
      </c>
      <c r="CL13" t="str">
        <f t="shared" si="21"/>
        <v>FALSE</v>
      </c>
      <c r="CM13">
        <v>0</v>
      </c>
    </row>
    <row r="14" spans="1:91" x14ac:dyDescent="0.75">
      <c r="A14" t="s">
        <v>2311</v>
      </c>
      <c r="B14" s="34">
        <v>122035.6669</v>
      </c>
      <c r="C14" s="185">
        <f t="shared" si="9"/>
        <v>122.0356669</v>
      </c>
      <c r="D14" s="120">
        <v>14025574</v>
      </c>
      <c r="E14">
        <v>25641905.999999981</v>
      </c>
      <c r="F14" s="131">
        <f t="shared" si="10"/>
        <v>0.82822506943387708</v>
      </c>
      <c r="G14" s="186">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7">
        <v>0.30284100000000003</v>
      </c>
      <c r="AK14" s="188">
        <v>0.30284100000000003</v>
      </c>
      <c r="AL14" s="188">
        <v>0.30284100000000003</v>
      </c>
      <c r="AM14" s="164">
        <v>0</v>
      </c>
      <c r="AN14" s="189">
        <v>0</v>
      </c>
      <c r="AO14" s="190">
        <v>0</v>
      </c>
      <c r="AP14">
        <v>3754</v>
      </c>
      <c r="AQ14" s="193">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8">
        <v>8.4643674009203709E-2</v>
      </c>
      <c r="BR14" s="188">
        <v>8.9127144083477869E-2</v>
      </c>
      <c r="BS14" s="188">
        <v>0.58201811714631957</v>
      </c>
      <c r="BT14" s="188">
        <v>0.54521743804940181</v>
      </c>
      <c r="BU14" s="188">
        <v>0.68907229982770546</v>
      </c>
      <c r="BV14" s="188">
        <v>0.78281016091056477</v>
      </c>
      <c r="BW14" s="188">
        <v>0.21972716363920794</v>
      </c>
      <c r="BX14" s="188">
        <v>0.28262390583352842</v>
      </c>
      <c r="BY14" s="188">
        <v>0.54077375082950441</v>
      </c>
      <c r="BZ14" s="188">
        <v>0.52821561642615522</v>
      </c>
      <c r="CA14" s="188">
        <v>1</v>
      </c>
      <c r="CB14" s="188">
        <v>1</v>
      </c>
      <c r="CC14" s="188">
        <v>0.21971475641967805</v>
      </c>
      <c r="CD14" s="188">
        <v>0.28221683456611885</v>
      </c>
      <c r="CE14" s="188">
        <v>0.54075577882056047</v>
      </c>
      <c r="CF14" s="188">
        <v>0.52776244845813158</v>
      </c>
      <c r="CG14" s="188">
        <v>1</v>
      </c>
      <c r="CH14" s="191">
        <v>1</v>
      </c>
      <c r="CI14" s="192">
        <v>0</v>
      </c>
      <c r="CJ14">
        <v>0</v>
      </c>
      <c r="CK14" s="131">
        <v>0</v>
      </c>
      <c r="CL14" t="str">
        <f t="shared" si="21"/>
        <v>FALSE</v>
      </c>
      <c r="CM14">
        <v>0</v>
      </c>
    </row>
    <row r="15" spans="1:91" x14ac:dyDescent="0.75">
      <c r="A15" t="s">
        <v>2312</v>
      </c>
      <c r="B15" s="34">
        <v>0</v>
      </c>
      <c r="C15" s="185">
        <f t="shared" si="9"/>
        <v>0</v>
      </c>
      <c r="D15" s="120">
        <v>0</v>
      </c>
      <c r="E15">
        <v>0</v>
      </c>
      <c r="F15" s="131">
        <f t="shared" si="10"/>
        <v>0</v>
      </c>
      <c r="G15" s="186">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7">
        <v>0.322521</v>
      </c>
      <c r="AK15" s="188">
        <v>0.41252100000000003</v>
      </c>
      <c r="AL15" s="188">
        <v>1</v>
      </c>
      <c r="AM15" s="164">
        <v>1</v>
      </c>
      <c r="AN15" s="189">
        <v>0</v>
      </c>
      <c r="AO15" s="190">
        <v>0</v>
      </c>
      <c r="AP15">
        <v>751</v>
      </c>
      <c r="AQ15" s="193">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8">
        <v>2.9999707422524551E-4</v>
      </c>
      <c r="BR15" s="188">
        <v>4.0906165691248161E-4</v>
      </c>
      <c r="BS15" s="188">
        <v>0.56046021612016694</v>
      </c>
      <c r="BT15" s="188">
        <v>0.527694774316949</v>
      </c>
      <c r="BU15" s="188">
        <v>0.50598865796770209</v>
      </c>
      <c r="BV15" s="188">
        <v>0.61934885777968152</v>
      </c>
      <c r="BW15" s="188">
        <v>0.62782514211530382</v>
      </c>
      <c r="BX15" s="188">
        <v>0.74531223271681013</v>
      </c>
      <c r="BY15" s="188">
        <v>0.72788754375712761</v>
      </c>
      <c r="BZ15" s="188">
        <v>0.72518805837098288</v>
      </c>
      <c r="CA15" s="188">
        <v>1</v>
      </c>
      <c r="CB15" s="188">
        <v>1</v>
      </c>
      <c r="CC15" s="188">
        <v>0.62782514211530294</v>
      </c>
      <c r="CD15" s="188">
        <v>0.74531223271681069</v>
      </c>
      <c r="CE15" s="188">
        <v>0.72788754375712716</v>
      </c>
      <c r="CF15" s="188">
        <v>0.7251880583709821</v>
      </c>
      <c r="CG15" s="188">
        <v>1</v>
      </c>
      <c r="CH15" s="191">
        <v>1</v>
      </c>
      <c r="CI15" s="192">
        <v>0</v>
      </c>
      <c r="CJ15">
        <v>0</v>
      </c>
      <c r="CK15" s="131">
        <v>0</v>
      </c>
      <c r="CL15" t="str">
        <f t="shared" si="21"/>
        <v>FALSE</v>
      </c>
      <c r="CM15">
        <v>0</v>
      </c>
    </row>
    <row r="16" spans="1:91" x14ac:dyDescent="0.75">
      <c r="A16" t="s">
        <v>2313</v>
      </c>
      <c r="B16" s="34">
        <v>64827.355633332998</v>
      </c>
      <c r="C16" s="185">
        <f t="shared" si="9"/>
        <v>64.827355633332999</v>
      </c>
      <c r="D16" s="120">
        <v>0</v>
      </c>
      <c r="E16">
        <v>24479.999999999996</v>
      </c>
      <c r="F16" s="131">
        <f t="shared" si="10"/>
        <v>0</v>
      </c>
      <c r="G16" s="186">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7">
        <v>1.4583E-2</v>
      </c>
      <c r="AK16" s="188">
        <v>1.4583E-2</v>
      </c>
      <c r="AL16" s="188">
        <v>1.4583E-2</v>
      </c>
      <c r="AM16" s="164">
        <v>0</v>
      </c>
      <c r="AN16" s="189">
        <v>0</v>
      </c>
      <c r="AO16" s="190">
        <v>0</v>
      </c>
      <c r="AP16">
        <v>523</v>
      </c>
      <c r="AQ16" s="193">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8">
        <v>3.437321600316505E-2</v>
      </c>
      <c r="BR16" s="188">
        <v>3.8052460535847606E-2</v>
      </c>
      <c r="BS16" s="188">
        <v>0.39824130513933081</v>
      </c>
      <c r="BT16" s="188">
        <v>0.37843320078113546</v>
      </c>
      <c r="BU16" s="188">
        <v>0.55306068930255969</v>
      </c>
      <c r="BV16" s="188">
        <v>0.67777045808970948</v>
      </c>
      <c r="BW16" s="188">
        <v>9.9086115233292554E-2</v>
      </c>
      <c r="BX16" s="188">
        <v>0.13684800012936954</v>
      </c>
      <c r="BY16" s="188">
        <v>0.39964564339841174</v>
      </c>
      <c r="BZ16" s="188">
        <v>0.39779267536405194</v>
      </c>
      <c r="CA16" s="188">
        <v>1</v>
      </c>
      <c r="CB16" s="188">
        <v>1</v>
      </c>
      <c r="CC16" s="188">
        <v>9.9073291376579789E-2</v>
      </c>
      <c r="CD16" s="188">
        <v>0.13664637019030532</v>
      </c>
      <c r="CE16" s="188">
        <v>0.3996111747641195</v>
      </c>
      <c r="CF16" s="188">
        <v>0.39731573083500238</v>
      </c>
      <c r="CG16" s="188">
        <v>1</v>
      </c>
      <c r="CH16" s="191">
        <v>1</v>
      </c>
      <c r="CI16" s="192">
        <v>0</v>
      </c>
      <c r="CJ16">
        <v>0</v>
      </c>
      <c r="CK16" s="131">
        <v>0</v>
      </c>
      <c r="CL16" t="str">
        <f t="shared" si="21"/>
        <v>FALSE</v>
      </c>
      <c r="CM16">
        <v>0</v>
      </c>
    </row>
    <row r="17" spans="1:91" x14ac:dyDescent="0.75">
      <c r="A17" t="s">
        <v>2314</v>
      </c>
      <c r="B17" s="34">
        <v>199705.748066667</v>
      </c>
      <c r="C17" s="185">
        <f t="shared" si="9"/>
        <v>199.70574806666701</v>
      </c>
      <c r="D17" s="120">
        <v>14467241</v>
      </c>
      <c r="E17">
        <v>10428326.999999989</v>
      </c>
      <c r="F17" s="131">
        <f t="shared" si="10"/>
        <v>-0.27917652025013007</v>
      </c>
      <c r="G17" s="186">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7">
        <v>0.47487499999999999</v>
      </c>
      <c r="AK17" s="188">
        <v>0.47487499999999999</v>
      </c>
      <c r="AL17" s="188">
        <v>0.47487499999999999</v>
      </c>
      <c r="AM17" s="164">
        <v>0</v>
      </c>
      <c r="AN17" s="189">
        <v>0</v>
      </c>
      <c r="AO17" s="190">
        <v>0</v>
      </c>
      <c r="AP17">
        <v>260</v>
      </c>
      <c r="AQ17" s="193">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8">
        <v>3.9382038104106967E-2</v>
      </c>
      <c r="BR17" s="188">
        <v>4.2626525901697791E-2</v>
      </c>
      <c r="BS17" s="188">
        <v>0.41312259945297664</v>
      </c>
      <c r="BT17" s="188">
        <v>0.38638519749448419</v>
      </c>
      <c r="BU17" s="188">
        <v>0.62733717599892058</v>
      </c>
      <c r="BV17" s="188">
        <v>0.73139706461426413</v>
      </c>
      <c r="BW17" s="188">
        <v>0.11809843237642104</v>
      </c>
      <c r="BX17" s="188">
        <v>0.1499016180095985</v>
      </c>
      <c r="BY17" s="188">
        <v>0.49445255900765872</v>
      </c>
      <c r="BZ17" s="188">
        <v>0.50242416120988609</v>
      </c>
      <c r="CA17" s="188">
        <v>1</v>
      </c>
      <c r="CB17" s="188">
        <v>1</v>
      </c>
      <c r="CC17" s="188">
        <v>0.11800170803599717</v>
      </c>
      <c r="CD17" s="188">
        <v>0.14912560803679847</v>
      </c>
      <c r="CE17" s="188">
        <v>0.49422033351412875</v>
      </c>
      <c r="CF17" s="188">
        <v>0.50092122056164756</v>
      </c>
      <c r="CG17" s="188">
        <v>1</v>
      </c>
      <c r="CH17" s="191">
        <v>1</v>
      </c>
      <c r="CI17" s="192">
        <v>0</v>
      </c>
      <c r="CJ17">
        <v>0</v>
      </c>
      <c r="CK17" s="131">
        <v>0</v>
      </c>
      <c r="CL17" t="str">
        <f t="shared" si="21"/>
        <v>FALSE</v>
      </c>
      <c r="CM17">
        <v>0</v>
      </c>
    </row>
    <row r="18" spans="1:91" x14ac:dyDescent="0.75">
      <c r="A18" t="s">
        <v>2315</v>
      </c>
      <c r="B18" s="34">
        <v>68672.634866666995</v>
      </c>
      <c r="C18" s="185">
        <f t="shared" si="9"/>
        <v>68.672634866666996</v>
      </c>
      <c r="D18" s="120">
        <v>52802</v>
      </c>
      <c r="E18">
        <v>0</v>
      </c>
      <c r="F18" s="131">
        <f t="shared" si="10"/>
        <v>-1</v>
      </c>
      <c r="G18" s="186">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7">
        <v>0.70970800000000001</v>
      </c>
      <c r="AK18" s="188">
        <v>0.93470799999999998</v>
      </c>
      <c r="AL18" s="188">
        <v>1</v>
      </c>
      <c r="AM18" s="164">
        <v>1</v>
      </c>
      <c r="AN18" s="189">
        <v>0</v>
      </c>
      <c r="AO18" s="190">
        <v>0</v>
      </c>
      <c r="AP18">
        <v>2251</v>
      </c>
      <c r="AQ18" s="193">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8">
        <v>2.5383592232339484E-2</v>
      </c>
      <c r="BR18" s="188">
        <v>2.9313160412152379E-2</v>
      </c>
      <c r="BS18" s="188">
        <v>0.32912647192630529</v>
      </c>
      <c r="BT18" s="188">
        <v>0.30062602113969605</v>
      </c>
      <c r="BU18" s="188">
        <v>0.60123649851970684</v>
      </c>
      <c r="BV18" s="188">
        <v>0.71481889537557297</v>
      </c>
      <c r="BW18" s="188">
        <v>7.5302591742216624E-2</v>
      </c>
      <c r="BX18" s="188">
        <v>0.11178244158150062</v>
      </c>
      <c r="BY18" s="188">
        <v>0.29590059873644314</v>
      </c>
      <c r="BZ18" s="188">
        <v>0.29281164178401481</v>
      </c>
      <c r="CA18" s="188">
        <v>1</v>
      </c>
      <c r="CB18" s="188">
        <v>1</v>
      </c>
      <c r="CC18" s="188">
        <v>7.5282060991799862E-2</v>
      </c>
      <c r="CD18" s="188">
        <v>0.11114283677131588</v>
      </c>
      <c r="CE18" s="188">
        <v>0.29583916550974426</v>
      </c>
      <c r="CF18" s="188">
        <v>0.29127879866835865</v>
      </c>
      <c r="CG18" s="188">
        <v>1</v>
      </c>
      <c r="CH18" s="191">
        <v>1</v>
      </c>
      <c r="CI18" s="192">
        <v>0</v>
      </c>
      <c r="CJ18">
        <v>0</v>
      </c>
      <c r="CK18" s="131">
        <v>0</v>
      </c>
      <c r="CL18" t="str">
        <f t="shared" si="21"/>
        <v>FALSE</v>
      </c>
      <c r="CM18">
        <v>0</v>
      </c>
    </row>
    <row r="19" spans="1:91" x14ac:dyDescent="0.75">
      <c r="A19" t="s">
        <v>2316</v>
      </c>
      <c r="B19" s="34">
        <v>87980.974066666997</v>
      </c>
      <c r="C19" s="185">
        <f t="shared" si="9"/>
        <v>87.980974066667002</v>
      </c>
      <c r="D19" s="120">
        <v>22719</v>
      </c>
      <c r="E19">
        <v>18310965.999999981</v>
      </c>
      <c r="F19" s="131">
        <f t="shared" si="10"/>
        <v>804.97587922003527</v>
      </c>
      <c r="G19" s="186">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7">
        <v>8.4110000000000004E-2</v>
      </c>
      <c r="AK19" s="188">
        <v>0.10410999999999999</v>
      </c>
      <c r="AL19" s="188">
        <v>0.10410999999999999</v>
      </c>
      <c r="AM19" s="164">
        <v>0</v>
      </c>
      <c r="AN19" s="189">
        <v>0</v>
      </c>
      <c r="AO19" s="190">
        <v>0</v>
      </c>
      <c r="AP19">
        <v>830</v>
      </c>
      <c r="AQ19" s="193">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8">
        <v>2.635464268260506E-2</v>
      </c>
      <c r="BR19" s="188">
        <v>3.3307416236769825E-2</v>
      </c>
      <c r="BS19" s="188">
        <v>0.35992150631790143</v>
      </c>
      <c r="BT19" s="188">
        <v>0.34616492796128395</v>
      </c>
      <c r="BU19" s="188">
        <v>0.60958834749645574</v>
      </c>
      <c r="BV19" s="188">
        <v>0.73096952794583669</v>
      </c>
      <c r="BW19" s="188">
        <v>0.12944087816476291</v>
      </c>
      <c r="BX19" s="188">
        <v>0.18336619467159551</v>
      </c>
      <c r="BY19" s="188">
        <v>0.44888058600606473</v>
      </c>
      <c r="BZ19" s="188">
        <v>0.44714468441712368</v>
      </c>
      <c r="CA19" s="188">
        <v>1</v>
      </c>
      <c r="CB19" s="188">
        <v>1</v>
      </c>
      <c r="CC19" s="188">
        <v>0.12941921880397442</v>
      </c>
      <c r="CD19" s="188">
        <v>0.1828861434082302</v>
      </c>
      <c r="CE19" s="188">
        <v>0.44883303287547516</v>
      </c>
      <c r="CF19" s="188">
        <v>0.44624219924069652</v>
      </c>
      <c r="CG19" s="188">
        <v>1</v>
      </c>
      <c r="CH19" s="191">
        <v>1</v>
      </c>
      <c r="CI19" s="192">
        <v>0</v>
      </c>
      <c r="CJ19">
        <v>0</v>
      </c>
      <c r="CK19" s="131">
        <v>0</v>
      </c>
      <c r="CL19" t="str">
        <f t="shared" si="21"/>
        <v>FALSE</v>
      </c>
      <c r="CM19">
        <v>0</v>
      </c>
    </row>
    <row r="20" spans="1:91" x14ac:dyDescent="0.75">
      <c r="A20" t="s">
        <v>2317</v>
      </c>
      <c r="B20" s="34">
        <v>53004.2019</v>
      </c>
      <c r="C20" s="185">
        <f t="shared" si="9"/>
        <v>53.004201899999998</v>
      </c>
      <c r="D20" s="120">
        <v>0</v>
      </c>
      <c r="E20">
        <v>0</v>
      </c>
      <c r="F20" s="131">
        <f t="shared" si="10"/>
        <v>0</v>
      </c>
      <c r="G20" s="186">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7">
        <v>0.151944</v>
      </c>
      <c r="AK20" s="188">
        <v>0.151944</v>
      </c>
      <c r="AL20" s="188">
        <v>0.151944</v>
      </c>
      <c r="AM20" s="164">
        <v>0</v>
      </c>
      <c r="AN20" s="189">
        <v>0</v>
      </c>
      <c r="AO20" s="190">
        <v>0</v>
      </c>
      <c r="AP20">
        <v>937</v>
      </c>
      <c r="AQ20" s="193">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8">
        <v>4.9619555441662168E-2</v>
      </c>
      <c r="BR20" s="188">
        <v>5.8474483259616919E-2</v>
      </c>
      <c r="BS20" s="188">
        <v>0.46009995205354826</v>
      </c>
      <c r="BT20" s="188">
        <v>0.42909385507229719</v>
      </c>
      <c r="BU20" s="188">
        <v>0.63027476002153049</v>
      </c>
      <c r="BV20" s="188">
        <v>0.73838938152838396</v>
      </c>
      <c r="BW20" s="188">
        <v>0.10797167014658475</v>
      </c>
      <c r="BX20" s="188">
        <v>0.16465647213311085</v>
      </c>
      <c r="BY20" s="188">
        <v>0.36095743282887233</v>
      </c>
      <c r="BZ20" s="188">
        <v>0.37126915162577989</v>
      </c>
      <c r="CA20" s="188">
        <v>1</v>
      </c>
      <c r="CB20" s="188">
        <v>1</v>
      </c>
      <c r="CC20" s="188">
        <v>0.10791999570993627</v>
      </c>
      <c r="CD20" s="188">
        <v>0.16343277702128306</v>
      </c>
      <c r="CE20" s="188">
        <v>0.36083365809164869</v>
      </c>
      <c r="CF20" s="188">
        <v>0.36887116223210598</v>
      </c>
      <c r="CG20" s="188">
        <v>1</v>
      </c>
      <c r="CH20" s="191">
        <v>1</v>
      </c>
      <c r="CI20" s="192">
        <v>0</v>
      </c>
      <c r="CJ20">
        <v>0</v>
      </c>
      <c r="CK20" s="131">
        <v>0</v>
      </c>
      <c r="CL20" t="str">
        <f t="shared" si="21"/>
        <v>FALSE</v>
      </c>
      <c r="CM20">
        <v>0</v>
      </c>
    </row>
    <row r="21" spans="1:91" x14ac:dyDescent="0.75">
      <c r="A21" t="s">
        <v>2318</v>
      </c>
      <c r="B21" s="34">
        <v>0</v>
      </c>
      <c r="C21" s="185">
        <f t="shared" si="9"/>
        <v>0</v>
      </c>
      <c r="D21" s="120">
        <v>3102595</v>
      </c>
      <c r="E21">
        <v>9143235.999999987</v>
      </c>
      <c r="F21" s="131">
        <f t="shared" si="10"/>
        <v>1.946964073622238</v>
      </c>
      <c r="G21" s="186">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7">
        <v>6.9754999999999998E-2</v>
      </c>
      <c r="AK21" s="188">
        <v>6.9754999999999998E-2</v>
      </c>
      <c r="AL21" s="188">
        <v>6.9754999999999998E-2</v>
      </c>
      <c r="AM21" s="164">
        <v>0</v>
      </c>
      <c r="AN21" s="189">
        <v>0</v>
      </c>
      <c r="AO21" s="190">
        <v>0</v>
      </c>
      <c r="AP21">
        <v>399</v>
      </c>
      <c r="AQ21" s="193">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8">
        <v>7.7970299613027733E-2</v>
      </c>
      <c r="BR21" s="188">
        <v>9.3221950228082551E-2</v>
      </c>
      <c r="BS21" s="188">
        <v>0.52150136613670361</v>
      </c>
      <c r="BT21" s="188">
        <v>0.48761769865635729</v>
      </c>
      <c r="BU21" s="188">
        <v>0.65922723566296959</v>
      </c>
      <c r="BV21" s="188">
        <v>0.7600564617932617</v>
      </c>
      <c r="BW21" s="188">
        <v>0.22413671319256201</v>
      </c>
      <c r="BX21" s="188">
        <v>0.30629535402097302</v>
      </c>
      <c r="BY21" s="188">
        <v>0.62391054769140708</v>
      </c>
      <c r="BZ21" s="188">
        <v>0.62721264412577815</v>
      </c>
      <c r="CA21" s="188">
        <v>1</v>
      </c>
      <c r="CB21" s="188">
        <v>1</v>
      </c>
      <c r="CC21" s="188">
        <v>0.22413832709974588</v>
      </c>
      <c r="CD21" s="188">
        <v>0.3065188240473033</v>
      </c>
      <c r="CE21" s="188">
        <v>0.62391272536218723</v>
      </c>
      <c r="CF21" s="188">
        <v>0.62745771014630469</v>
      </c>
      <c r="CG21" s="188">
        <v>1</v>
      </c>
      <c r="CH21" s="191">
        <v>1</v>
      </c>
      <c r="CI21" s="192">
        <v>0</v>
      </c>
      <c r="CJ21">
        <v>0</v>
      </c>
      <c r="CK21" s="131">
        <v>0</v>
      </c>
      <c r="CL21" t="str">
        <f t="shared" si="21"/>
        <v>FALSE</v>
      </c>
      <c r="CM21">
        <v>0</v>
      </c>
    </row>
    <row r="22" spans="1:91" x14ac:dyDescent="0.75">
      <c r="A22" t="s">
        <v>2321</v>
      </c>
      <c r="B22" s="34">
        <v>73514.234800000006</v>
      </c>
      <c r="C22" s="185">
        <f t="shared" si="9"/>
        <v>73.514234800000011</v>
      </c>
      <c r="D22" s="120">
        <v>11978785</v>
      </c>
      <c r="E22">
        <v>24913873.999999981</v>
      </c>
      <c r="F22" s="131">
        <f t="shared" si="10"/>
        <v>1.0798331383358146</v>
      </c>
      <c r="G22" s="186">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7">
        <v>0.18596799999999999</v>
      </c>
      <c r="AK22" s="188">
        <v>0.18596799999999999</v>
      </c>
      <c r="AL22" s="188">
        <v>0.18596799999999999</v>
      </c>
      <c r="AM22" s="164">
        <v>0</v>
      </c>
      <c r="AN22" s="189">
        <v>1500</v>
      </c>
      <c r="AO22" s="190">
        <v>0</v>
      </c>
      <c r="AP22">
        <v>339</v>
      </c>
      <c r="AQ22" s="193">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8">
        <v>7.9603037018759162E-2</v>
      </c>
      <c r="BR22" s="188">
        <v>9.0441014115131016E-2</v>
      </c>
      <c r="BS22" s="188">
        <v>0.47970529517435279</v>
      </c>
      <c r="BT22" s="188">
        <v>0.44303781941484299</v>
      </c>
      <c r="BU22" s="188">
        <v>0.66226106206115876</v>
      </c>
      <c r="BV22" s="188">
        <v>0.76078053537924428</v>
      </c>
      <c r="BW22" s="188">
        <v>0.3273970589003331</v>
      </c>
      <c r="BX22" s="188">
        <v>0.53754771224839348</v>
      </c>
      <c r="BY22" s="188">
        <v>0.53043290198855364</v>
      </c>
      <c r="BZ22" s="188">
        <v>0.55043531923752997</v>
      </c>
      <c r="CA22" s="188">
        <v>1</v>
      </c>
      <c r="CB22" s="188">
        <v>1</v>
      </c>
      <c r="CC22" s="188">
        <v>0.32728774112263959</v>
      </c>
      <c r="CD22" s="188">
        <v>0.53494657748054142</v>
      </c>
      <c r="CE22" s="188">
        <v>0.53030924201525342</v>
      </c>
      <c r="CF22" s="188">
        <v>0.54771246110516469</v>
      </c>
      <c r="CG22" s="188">
        <v>1</v>
      </c>
      <c r="CH22" s="191">
        <v>1</v>
      </c>
      <c r="CI22" s="192">
        <v>0</v>
      </c>
      <c r="CJ22">
        <v>0</v>
      </c>
      <c r="CK22" s="131">
        <v>0</v>
      </c>
      <c r="CL22" t="str">
        <f t="shared" si="21"/>
        <v>FALSE</v>
      </c>
      <c r="CM22">
        <v>0</v>
      </c>
    </row>
    <row r="23" spans="1:91" x14ac:dyDescent="0.75">
      <c r="A23" t="s">
        <v>2326</v>
      </c>
      <c r="B23" s="34">
        <v>5379.790436667</v>
      </c>
      <c r="C23" s="185">
        <f t="shared" si="9"/>
        <v>5.3797904366670002</v>
      </c>
      <c r="D23" s="120">
        <v>18950009</v>
      </c>
      <c r="E23">
        <v>34836184.999999933</v>
      </c>
      <c r="F23" s="131">
        <f t="shared" si="10"/>
        <v>0.83832023509856546</v>
      </c>
      <c r="G23" s="186">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7">
        <v>0.237375</v>
      </c>
      <c r="AK23" s="188">
        <v>0.45737499999999998</v>
      </c>
      <c r="AL23" s="188">
        <v>0.65737500000000004</v>
      </c>
      <c r="AM23" s="164">
        <v>1</v>
      </c>
      <c r="AN23" s="189">
        <v>2500</v>
      </c>
      <c r="AO23" s="190">
        <v>0</v>
      </c>
      <c r="AP23">
        <v>4110</v>
      </c>
      <c r="AQ23" s="193">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8">
        <v>2.4066737703253602E-2</v>
      </c>
      <c r="BR23" s="188">
        <v>2.4358535668658751E-2</v>
      </c>
      <c r="BS23" s="188">
        <v>0.48570253832383431</v>
      </c>
      <c r="BT23" s="188">
        <v>0.44540855251205835</v>
      </c>
      <c r="BU23" s="188">
        <v>0.54876510236334963</v>
      </c>
      <c r="BV23" s="188">
        <v>0.66623413837705903</v>
      </c>
      <c r="BW23" s="188">
        <v>5.971073281295796E-2</v>
      </c>
      <c r="BX23" s="188">
        <v>9.9824284584590792E-2</v>
      </c>
      <c r="BY23" s="188">
        <v>0.35864111688084499</v>
      </c>
      <c r="BZ23" s="188">
        <v>0.35164843811702673</v>
      </c>
      <c r="CA23" s="188">
        <v>1</v>
      </c>
      <c r="CB23" s="188">
        <v>1</v>
      </c>
      <c r="CC23" s="188">
        <v>5.9386849561149001E-2</v>
      </c>
      <c r="CD23" s="188">
        <v>9.9275920295419789E-2</v>
      </c>
      <c r="CE23" s="188">
        <v>0.35731193210348061</v>
      </c>
      <c r="CF23" s="188">
        <v>0.34959320869506144</v>
      </c>
      <c r="CG23" s="188">
        <v>1</v>
      </c>
      <c r="CH23" s="191">
        <v>1</v>
      </c>
      <c r="CI23" s="192">
        <v>1</v>
      </c>
      <c r="CJ23">
        <v>1</v>
      </c>
      <c r="CK23" s="131">
        <v>1</v>
      </c>
      <c r="CL23" t="str">
        <f t="shared" si="21"/>
        <v>TRUE</v>
      </c>
      <c r="CM23">
        <v>35</v>
      </c>
    </row>
    <row r="24" spans="1:91" x14ac:dyDescent="0.75">
      <c r="A24" t="s">
        <v>2331</v>
      </c>
      <c r="B24" s="34">
        <v>19532.942066667001</v>
      </c>
      <c r="C24" s="185">
        <f t="shared" si="9"/>
        <v>19.532942066667001</v>
      </c>
      <c r="D24" s="120">
        <v>22029904</v>
      </c>
      <c r="E24">
        <v>24532371.999999989</v>
      </c>
      <c r="F24" s="131">
        <f t="shared" si="10"/>
        <v>0.11359414003801338</v>
      </c>
      <c r="G24" s="186">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7">
        <v>0.71664300000000003</v>
      </c>
      <c r="AK24" s="188">
        <v>0.89214300000000002</v>
      </c>
      <c r="AL24" s="188">
        <v>0.89214300000000002</v>
      </c>
      <c r="AM24" s="164">
        <v>0</v>
      </c>
      <c r="AN24" s="189">
        <v>2500</v>
      </c>
      <c r="AO24" s="190">
        <v>0</v>
      </c>
      <c r="AP24">
        <v>2815</v>
      </c>
      <c r="AQ24" s="193">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8">
        <v>6.3947167262094096E-2</v>
      </c>
      <c r="BR24" s="188">
        <v>6.9669162949925173E-2</v>
      </c>
      <c r="BS24" s="188">
        <v>0.4530557992836155</v>
      </c>
      <c r="BT24" s="188">
        <v>0.41508452577491306</v>
      </c>
      <c r="BU24" s="188">
        <v>0.61119136444926481</v>
      </c>
      <c r="BV24" s="188">
        <v>0.71930393759799971</v>
      </c>
      <c r="BW24" s="188">
        <v>0.19780586385224383</v>
      </c>
      <c r="BX24" s="188">
        <v>0.27380956728141781</v>
      </c>
      <c r="BY24" s="188">
        <v>0.57291448751365648</v>
      </c>
      <c r="BZ24" s="188">
        <v>0.56507427165103619</v>
      </c>
      <c r="CA24" s="188">
        <v>1</v>
      </c>
      <c r="CB24" s="188">
        <v>1</v>
      </c>
      <c r="CC24" s="188">
        <v>0.1970314489226806</v>
      </c>
      <c r="CD24" s="188">
        <v>0.27139017314398517</v>
      </c>
      <c r="CE24" s="188">
        <v>0.57171814510416574</v>
      </c>
      <c r="CF24" s="188">
        <v>0.56241862218380434</v>
      </c>
      <c r="CG24" s="188">
        <v>1</v>
      </c>
      <c r="CH24" s="191">
        <v>1</v>
      </c>
      <c r="CI24" s="192">
        <v>1</v>
      </c>
      <c r="CJ24">
        <v>1</v>
      </c>
      <c r="CK24" s="131">
        <v>1</v>
      </c>
      <c r="CL24" t="str">
        <f t="shared" si="21"/>
        <v>TRUE</v>
      </c>
      <c r="CM24">
        <v>30</v>
      </c>
    </row>
    <row r="25" spans="1:91" x14ac:dyDescent="0.75">
      <c r="A25" t="s">
        <v>2337</v>
      </c>
      <c r="B25" s="34">
        <v>35771.111366666999</v>
      </c>
      <c r="C25" s="185">
        <f t="shared" si="9"/>
        <v>35.771111366667</v>
      </c>
      <c r="D25" s="120">
        <v>1743201</v>
      </c>
      <c r="E25">
        <v>3130907.9999999958</v>
      </c>
      <c r="F25" s="131">
        <f t="shared" si="10"/>
        <v>0.79606826751475923</v>
      </c>
      <c r="G25" s="186">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7">
        <v>0.52307700000000001</v>
      </c>
      <c r="AK25" s="188">
        <v>0.8</v>
      </c>
      <c r="AL25" s="188">
        <v>1</v>
      </c>
      <c r="AM25" s="164">
        <v>1</v>
      </c>
      <c r="AN25" s="189">
        <v>2000</v>
      </c>
      <c r="AO25" s="190">
        <v>0</v>
      </c>
      <c r="AP25">
        <v>537</v>
      </c>
      <c r="AQ25" s="193">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8">
        <v>1.4864613373627614E-2</v>
      </c>
      <c r="BR25" s="188">
        <v>1.5507322995286723E-2</v>
      </c>
      <c r="BS25" s="188">
        <v>0.65107516730786164</v>
      </c>
      <c r="BT25" s="188">
        <v>0.63656582031649034</v>
      </c>
      <c r="BU25" s="188">
        <v>0.66096728624776757</v>
      </c>
      <c r="BV25" s="188">
        <v>0.77468238183237603</v>
      </c>
      <c r="BW25" s="188">
        <v>5.3281832883351851E-2</v>
      </c>
      <c r="BX25" s="188">
        <v>0.11463756211123378</v>
      </c>
      <c r="BY25" s="188">
        <v>0.62952604000309087</v>
      </c>
      <c r="BZ25" s="188">
        <v>0.64014967149664936</v>
      </c>
      <c r="CA25" s="188">
        <v>1</v>
      </c>
      <c r="CB25" s="188">
        <v>1</v>
      </c>
      <c r="CC25" s="188">
        <v>5.3281257944299089E-2</v>
      </c>
      <c r="CD25" s="188">
        <v>0.11463155069651607</v>
      </c>
      <c r="CE25" s="188">
        <v>0.62952338175089728</v>
      </c>
      <c r="CF25" s="188">
        <v>0.64012894145822541</v>
      </c>
      <c r="CG25" s="188">
        <v>1</v>
      </c>
      <c r="CH25" s="191">
        <v>1</v>
      </c>
      <c r="CI25" s="192">
        <v>1</v>
      </c>
      <c r="CJ25">
        <v>0</v>
      </c>
      <c r="CK25" s="131">
        <v>0</v>
      </c>
      <c r="CL25" t="str">
        <f t="shared" si="21"/>
        <v>TRUE</v>
      </c>
      <c r="CM25">
        <v>50</v>
      </c>
    </row>
    <row r="26" spans="1:91" x14ac:dyDescent="0.75">
      <c r="A26" t="s">
        <v>2342</v>
      </c>
      <c r="B26" s="34">
        <v>115273.7062</v>
      </c>
      <c r="C26" s="185">
        <f t="shared" si="9"/>
        <v>115.27370620000001</v>
      </c>
      <c r="D26" s="120">
        <v>6305172</v>
      </c>
      <c r="E26">
        <v>5282203.9999999907</v>
      </c>
      <c r="F26" s="131">
        <f t="shared" si="10"/>
        <v>-0.16224267950184534</v>
      </c>
      <c r="G26" s="186">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7">
        <v>0.458866</v>
      </c>
      <c r="AK26" s="188">
        <v>0.458866</v>
      </c>
      <c r="AL26" s="188">
        <v>0.458866</v>
      </c>
      <c r="AM26" s="164">
        <v>1</v>
      </c>
      <c r="AN26" s="189">
        <v>0</v>
      </c>
      <c r="AO26" s="190">
        <v>0</v>
      </c>
      <c r="AP26">
        <v>1642</v>
      </c>
      <c r="AQ26" s="193">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8">
        <v>2.6968590087856702E-2</v>
      </c>
      <c r="BR26" s="188">
        <v>3.0464109295922925E-2</v>
      </c>
      <c r="BS26" s="188">
        <v>0.36109376566989831</v>
      </c>
      <c r="BT26" s="188">
        <v>0.3312541679789871</v>
      </c>
      <c r="BU26" s="188">
        <v>0.62117297500022828</v>
      </c>
      <c r="BV26" s="188">
        <v>0.73147157267974128</v>
      </c>
      <c r="BW26" s="188">
        <v>6.7563426009709479E-2</v>
      </c>
      <c r="BX26" s="188">
        <v>0.10347161836540777</v>
      </c>
      <c r="BY26" s="188">
        <v>0.30295022988509118</v>
      </c>
      <c r="BZ26" s="188">
        <v>0.31612244293988795</v>
      </c>
      <c r="CA26" s="188">
        <v>1</v>
      </c>
      <c r="CB26" s="188">
        <v>1</v>
      </c>
      <c r="CC26" s="188">
        <v>6.7554809614505579E-2</v>
      </c>
      <c r="CD26" s="188">
        <v>0.10289975356666793</v>
      </c>
      <c r="CE26" s="188">
        <v>0.30292134679178256</v>
      </c>
      <c r="CF26" s="188">
        <v>0.31460438515654665</v>
      </c>
      <c r="CG26" s="188">
        <v>1</v>
      </c>
      <c r="CH26" s="191">
        <v>1</v>
      </c>
      <c r="CI26" s="192">
        <v>0</v>
      </c>
      <c r="CJ26">
        <v>0</v>
      </c>
      <c r="CK26" s="131">
        <v>0</v>
      </c>
      <c r="CL26" t="str">
        <f t="shared" si="21"/>
        <v>FALSE</v>
      </c>
      <c r="CM26">
        <v>0</v>
      </c>
    </row>
    <row r="27" spans="1:91" x14ac:dyDescent="0.75">
      <c r="A27" t="s">
        <v>2348</v>
      </c>
      <c r="B27" s="34">
        <v>90029.208933332993</v>
      </c>
      <c r="C27" s="185">
        <f t="shared" si="9"/>
        <v>90.029208933332995</v>
      </c>
      <c r="D27" s="120">
        <v>21346284</v>
      </c>
      <c r="E27">
        <v>13010952.999999993</v>
      </c>
      <c r="F27" s="131">
        <f t="shared" si="10"/>
        <v>-0.390481593892408</v>
      </c>
      <c r="G27" s="186">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7">
        <v>0.46956399999999998</v>
      </c>
      <c r="AK27" s="188">
        <v>0.50949999999999995</v>
      </c>
      <c r="AL27" s="188">
        <v>0.50949999999999995</v>
      </c>
      <c r="AM27" s="164">
        <v>1</v>
      </c>
      <c r="AN27" s="189">
        <v>0</v>
      </c>
      <c r="AO27" s="190">
        <v>0</v>
      </c>
      <c r="AP27">
        <v>1226</v>
      </c>
      <c r="AQ27" s="193">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8">
        <v>3.8838365889638869E-2</v>
      </c>
      <c r="BR27" s="188">
        <v>4.0548066114314184E-2</v>
      </c>
      <c r="BS27" s="188">
        <v>0.41468035485321686</v>
      </c>
      <c r="BT27" s="188">
        <v>0.38588094150809776</v>
      </c>
      <c r="BU27" s="188">
        <v>0.58883677268470214</v>
      </c>
      <c r="BV27" s="188">
        <v>0.70381692574028742</v>
      </c>
      <c r="BW27" s="188">
        <v>8.9794303342942736E-2</v>
      </c>
      <c r="BX27" s="188">
        <v>0.12947017260288771</v>
      </c>
      <c r="BY27" s="188">
        <v>0.39535982574963696</v>
      </c>
      <c r="BZ27" s="188">
        <v>0.39930600029291669</v>
      </c>
      <c r="CA27" s="188">
        <v>1</v>
      </c>
      <c r="CB27" s="188">
        <v>1</v>
      </c>
      <c r="CC27" s="188">
        <v>8.9643851573683167E-2</v>
      </c>
      <c r="CD27" s="188">
        <v>0.12876052461544876</v>
      </c>
      <c r="CE27" s="188">
        <v>0.39491953166050831</v>
      </c>
      <c r="CF27" s="188">
        <v>0.39755749964818349</v>
      </c>
      <c r="CG27" s="188">
        <v>1</v>
      </c>
      <c r="CH27" s="191">
        <v>1</v>
      </c>
      <c r="CI27" s="192">
        <v>1</v>
      </c>
      <c r="CJ27">
        <v>0</v>
      </c>
      <c r="CK27" s="131">
        <v>0</v>
      </c>
      <c r="CL27" t="str">
        <f t="shared" si="21"/>
        <v>FALSE</v>
      </c>
      <c r="CM27">
        <v>0</v>
      </c>
    </row>
    <row r="28" spans="1:91" x14ac:dyDescent="0.75">
      <c r="A28" t="s">
        <v>2354</v>
      </c>
      <c r="B28" s="34">
        <v>121019.436966667</v>
      </c>
      <c r="C28" s="185">
        <f t="shared" si="9"/>
        <v>121.019436966667</v>
      </c>
      <c r="D28" s="120">
        <v>208971</v>
      </c>
      <c r="E28">
        <v>5266397.9999999814</v>
      </c>
      <c r="F28" s="131">
        <f t="shared" si="10"/>
        <v>24.201573424063536</v>
      </c>
      <c r="G28" s="186">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7">
        <v>0.17099200000000001</v>
      </c>
      <c r="AK28" s="188">
        <v>0.17945900000000001</v>
      </c>
      <c r="AL28" s="188">
        <v>0.17945900000000001</v>
      </c>
      <c r="AM28" s="164">
        <v>0</v>
      </c>
      <c r="AN28" s="189">
        <v>0</v>
      </c>
      <c r="AO28" s="190">
        <v>0</v>
      </c>
      <c r="AP28">
        <v>2045</v>
      </c>
      <c r="AQ28" s="193">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8">
        <v>5.8601056069016361E-2</v>
      </c>
      <c r="BR28" s="188">
        <v>6.8437208338393701E-2</v>
      </c>
      <c r="BS28" s="188">
        <v>0.55057909086193191</v>
      </c>
      <c r="BT28" s="188">
        <v>0.5216617988549459</v>
      </c>
      <c r="BU28" s="188">
        <v>0.68720880301734744</v>
      </c>
      <c r="BV28" s="188">
        <v>0.78488636792874289</v>
      </c>
      <c r="BW28" s="188">
        <v>0.14595807150908155</v>
      </c>
      <c r="BX28" s="188">
        <v>0.20488259216038002</v>
      </c>
      <c r="BY28" s="188">
        <v>0.49841163792539517</v>
      </c>
      <c r="BZ28" s="188">
        <v>0.50087519778250233</v>
      </c>
      <c r="CA28" s="188">
        <v>1</v>
      </c>
      <c r="CB28" s="188">
        <v>1</v>
      </c>
      <c r="CC28" s="188">
        <v>0.14593270431132904</v>
      </c>
      <c r="CD28" s="188">
        <v>0.20440280540378322</v>
      </c>
      <c r="CE28" s="188">
        <v>0.49836075969917426</v>
      </c>
      <c r="CF28" s="188">
        <v>0.50002528989381334</v>
      </c>
      <c r="CG28" s="188">
        <v>1</v>
      </c>
      <c r="CH28" s="191">
        <v>1</v>
      </c>
      <c r="CI28" s="192">
        <v>0</v>
      </c>
      <c r="CJ28">
        <v>0</v>
      </c>
      <c r="CK28" s="131">
        <v>0</v>
      </c>
      <c r="CL28" t="str">
        <f t="shared" si="21"/>
        <v>FALSE</v>
      </c>
      <c r="CM28">
        <v>0</v>
      </c>
    </row>
    <row r="29" spans="1:91" x14ac:dyDescent="0.75">
      <c r="A29" t="s">
        <v>2355</v>
      </c>
      <c r="B29" s="34">
        <v>111091.52413333301</v>
      </c>
      <c r="C29" s="185">
        <f t="shared" si="9"/>
        <v>111.09152413333301</v>
      </c>
      <c r="D29" s="120">
        <v>5054916</v>
      </c>
      <c r="E29">
        <v>85752.000000000015</v>
      </c>
      <c r="F29" s="131">
        <f t="shared" si="10"/>
        <v>-0.98303591988472216</v>
      </c>
      <c r="G29" s="186">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7">
        <v>0.17382500000000001</v>
      </c>
      <c r="AK29" s="188">
        <v>0.17382500000000001</v>
      </c>
      <c r="AL29" s="188">
        <v>0.17382500000000001</v>
      </c>
      <c r="AM29" s="164">
        <v>0</v>
      </c>
      <c r="AN29" s="189">
        <v>0</v>
      </c>
      <c r="AO29" s="190">
        <v>0</v>
      </c>
      <c r="AP29">
        <v>281</v>
      </c>
      <c r="AQ29" s="193">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8">
        <v>7.2480947174019192E-2</v>
      </c>
      <c r="BR29" s="188">
        <v>9.0269709086841884E-2</v>
      </c>
      <c r="BS29" s="188">
        <v>0.54022435760128928</v>
      </c>
      <c r="BT29" s="188">
        <v>0.5172231966643438</v>
      </c>
      <c r="BU29" s="188">
        <v>0.65002438321968004</v>
      </c>
      <c r="BV29" s="188">
        <v>0.75794306005201928</v>
      </c>
      <c r="BW29" s="188">
        <v>0.25842372089036708</v>
      </c>
      <c r="BX29" s="188">
        <v>0.35356856973022299</v>
      </c>
      <c r="BY29" s="188">
        <v>0.62613736791592123</v>
      </c>
      <c r="BZ29" s="188">
        <v>0.62843612515938974</v>
      </c>
      <c r="CA29" s="188">
        <v>1</v>
      </c>
      <c r="CB29" s="188">
        <v>1</v>
      </c>
      <c r="CC29" s="188">
        <v>0.25841332549397411</v>
      </c>
      <c r="CD29" s="188">
        <v>0.35149006761623358</v>
      </c>
      <c r="CE29" s="188">
        <v>0.62612466968576064</v>
      </c>
      <c r="CF29" s="188">
        <v>0.62627734178162231</v>
      </c>
      <c r="CG29" s="188">
        <v>1</v>
      </c>
      <c r="CH29" s="191">
        <v>1</v>
      </c>
      <c r="CI29" s="192">
        <v>0</v>
      </c>
      <c r="CJ29">
        <v>0</v>
      </c>
      <c r="CK29" s="131">
        <v>0</v>
      </c>
      <c r="CL29" t="str">
        <f t="shared" si="21"/>
        <v>FALSE</v>
      </c>
      <c r="CM29">
        <v>0</v>
      </c>
    </row>
    <row r="30" spans="1:91" x14ac:dyDescent="0.75">
      <c r="A30" t="s">
        <v>2356</v>
      </c>
      <c r="B30" s="34">
        <v>270678.5416</v>
      </c>
      <c r="C30" s="185">
        <f t="shared" si="9"/>
        <v>270.67854160000002</v>
      </c>
      <c r="D30" s="120">
        <v>241397</v>
      </c>
      <c r="E30">
        <v>60054.999999999003</v>
      </c>
      <c r="F30" s="131">
        <f t="shared" si="10"/>
        <v>-0.75121894638293352</v>
      </c>
      <c r="G30" s="186">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7">
        <v>0.52110800000000002</v>
      </c>
      <c r="AK30" s="188">
        <v>0.52110800000000002</v>
      </c>
      <c r="AL30" s="188">
        <v>0.52110800000000002</v>
      </c>
      <c r="AM30" s="164">
        <v>0</v>
      </c>
      <c r="AN30" s="189">
        <v>0</v>
      </c>
      <c r="AO30" s="190">
        <v>0</v>
      </c>
      <c r="AP30">
        <v>203</v>
      </c>
      <c r="AQ30" s="193">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8">
        <v>3.0244396428805557E-2</v>
      </c>
      <c r="BR30" s="188">
        <v>3.1467479580026742E-2</v>
      </c>
      <c r="BS30" s="188">
        <v>0.31266925251910943</v>
      </c>
      <c r="BT30" s="188">
        <v>0.29098036786515519</v>
      </c>
      <c r="BU30" s="188">
        <v>0.61901285880869328</v>
      </c>
      <c r="BV30" s="188">
        <v>0.72746608936177393</v>
      </c>
      <c r="BW30" s="188">
        <v>8.6209749101452252E-2</v>
      </c>
      <c r="BX30" s="188">
        <v>0.10303423668214483</v>
      </c>
      <c r="BY30" s="188">
        <v>0.42998963207897156</v>
      </c>
      <c r="BZ30" s="188">
        <v>0.43161607096898053</v>
      </c>
      <c r="CA30" s="188">
        <v>1</v>
      </c>
      <c r="CB30" s="188">
        <v>1</v>
      </c>
      <c r="CC30" s="188">
        <v>8.6186839633959109E-2</v>
      </c>
      <c r="CD30" s="188">
        <v>0.10254696518438558</v>
      </c>
      <c r="CE30" s="188">
        <v>0.42991834739097468</v>
      </c>
      <c r="CF30" s="188">
        <v>0.43033914626452463</v>
      </c>
      <c r="CG30" s="188">
        <v>1</v>
      </c>
      <c r="CH30" s="191">
        <v>1</v>
      </c>
      <c r="CI30" s="192">
        <v>0</v>
      </c>
      <c r="CJ30">
        <v>0</v>
      </c>
      <c r="CK30" s="131">
        <v>0</v>
      </c>
      <c r="CL30" t="str">
        <f t="shared" si="21"/>
        <v>TRUE</v>
      </c>
      <c r="CM30">
        <v>10</v>
      </c>
    </row>
    <row r="31" spans="1:91" x14ac:dyDescent="0.75">
      <c r="A31" t="s">
        <v>2358</v>
      </c>
      <c r="B31" s="34">
        <v>79839.766900000002</v>
      </c>
      <c r="C31" s="185">
        <f t="shared" si="9"/>
        <v>79.839766900000001</v>
      </c>
      <c r="D31" s="120">
        <v>17693787</v>
      </c>
      <c r="E31">
        <v>15131735.999999991</v>
      </c>
      <c r="F31" s="131">
        <f t="shared" si="10"/>
        <v>-0.14479947113639435</v>
      </c>
      <c r="G31" s="186">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7">
        <v>0.497365</v>
      </c>
      <c r="AK31" s="188">
        <v>0.497365</v>
      </c>
      <c r="AL31" s="188">
        <v>0.497365</v>
      </c>
      <c r="AM31" s="164">
        <v>1</v>
      </c>
      <c r="AN31" s="189">
        <v>0</v>
      </c>
      <c r="AO31" s="190">
        <v>0</v>
      </c>
      <c r="AP31">
        <v>2287</v>
      </c>
      <c r="AQ31" s="193">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8">
        <v>7.8225137625723154E-2</v>
      </c>
      <c r="BR31" s="188">
        <v>8.4645943851423877E-2</v>
      </c>
      <c r="BS31" s="188">
        <v>0.59017956590193144</v>
      </c>
      <c r="BT31" s="188">
        <v>0.55639349427395457</v>
      </c>
      <c r="BU31" s="188">
        <v>0.70540935059661836</v>
      </c>
      <c r="BV31" s="188">
        <v>0.79740087828781692</v>
      </c>
      <c r="BW31" s="188">
        <v>0.2858565004530112</v>
      </c>
      <c r="BX31" s="188">
        <v>0.37281693438136376</v>
      </c>
      <c r="BY31" s="188">
        <v>0.68220096670504526</v>
      </c>
      <c r="BZ31" s="188">
        <v>0.6890796422910106</v>
      </c>
      <c r="CA31" s="188">
        <v>1</v>
      </c>
      <c r="CB31" s="188">
        <v>1</v>
      </c>
      <c r="CC31" s="188">
        <v>0.28590337717933378</v>
      </c>
      <c r="CD31" s="188">
        <v>0.37361943951793558</v>
      </c>
      <c r="CE31" s="188">
        <v>0.68225074604031699</v>
      </c>
      <c r="CF31" s="188">
        <v>0.68974459950639777</v>
      </c>
      <c r="CG31" s="188">
        <v>1</v>
      </c>
      <c r="CH31" s="191">
        <v>1</v>
      </c>
      <c r="CI31" s="192">
        <v>0</v>
      </c>
      <c r="CJ31">
        <v>0</v>
      </c>
      <c r="CK31" s="131">
        <v>0</v>
      </c>
      <c r="CL31" t="str">
        <f t="shared" si="21"/>
        <v>FALSE</v>
      </c>
      <c r="CM31">
        <v>0</v>
      </c>
    </row>
    <row r="32" spans="1:91" x14ac:dyDescent="0.75">
      <c r="A32" t="s">
        <v>2362</v>
      </c>
      <c r="B32" s="34">
        <v>28456.966700000001</v>
      </c>
      <c r="C32" s="185">
        <f t="shared" si="9"/>
        <v>28.456966700000002</v>
      </c>
      <c r="D32" s="120">
        <v>1413663</v>
      </c>
      <c r="E32">
        <v>2982525.0000000009</v>
      </c>
      <c r="F32" s="131">
        <f t="shared" si="10"/>
        <v>1.1097850053371991</v>
      </c>
      <c r="G32" s="186">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7">
        <v>4.6221999999999999E-2</v>
      </c>
      <c r="AK32" s="188">
        <v>4.6221999999999999E-2</v>
      </c>
      <c r="AL32" s="188">
        <v>4.6221999999999999E-2</v>
      </c>
      <c r="AM32" s="164">
        <v>0</v>
      </c>
      <c r="AN32" s="189">
        <v>0</v>
      </c>
      <c r="AO32" s="190">
        <v>0</v>
      </c>
      <c r="AP32">
        <v>134</v>
      </c>
      <c r="AQ32" s="193">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8">
        <v>7.2463032732496629E-2</v>
      </c>
      <c r="BR32" s="188">
        <v>7.1145499063948528E-2</v>
      </c>
      <c r="BS32" s="188">
        <v>0.62159344461969224</v>
      </c>
      <c r="BT32" s="188">
        <v>0.58587472222935377</v>
      </c>
      <c r="BU32" s="188">
        <v>0.71239155402114163</v>
      </c>
      <c r="BV32" s="188">
        <v>0.80099348747105492</v>
      </c>
      <c r="BW32" s="188">
        <v>0.16259041824301534</v>
      </c>
      <c r="BX32" s="188">
        <v>0.20969137265672055</v>
      </c>
      <c r="BY32" s="188">
        <v>0.59274090163569437</v>
      </c>
      <c r="BZ32" s="188">
        <v>0.5843705490707285</v>
      </c>
      <c r="CA32" s="188">
        <v>1</v>
      </c>
      <c r="CB32" s="188">
        <v>1</v>
      </c>
      <c r="CC32" s="188">
        <v>0.16264612061306952</v>
      </c>
      <c r="CD32" s="188">
        <v>0.20997488534379549</v>
      </c>
      <c r="CE32" s="188">
        <v>0.59283964321561899</v>
      </c>
      <c r="CF32" s="188">
        <v>0.58484863176855517</v>
      </c>
      <c r="CG32" s="188">
        <v>1</v>
      </c>
      <c r="CH32" s="191">
        <v>1</v>
      </c>
      <c r="CI32" s="192">
        <v>0</v>
      </c>
      <c r="CJ32">
        <v>0</v>
      </c>
      <c r="CK32" s="131">
        <v>0</v>
      </c>
      <c r="CL32" t="str">
        <f t="shared" si="21"/>
        <v>FALSE</v>
      </c>
      <c r="CM32">
        <v>0</v>
      </c>
    </row>
    <row r="33" spans="1:91" x14ac:dyDescent="0.75">
      <c r="A33" t="s">
        <v>2363</v>
      </c>
      <c r="B33" s="34">
        <v>60527.139266667</v>
      </c>
      <c r="C33" s="185">
        <f t="shared" si="9"/>
        <v>60.527139266667</v>
      </c>
      <c r="D33" s="120">
        <v>257</v>
      </c>
      <c r="E33">
        <v>0</v>
      </c>
      <c r="F33" s="131">
        <f t="shared" si="10"/>
        <v>-1</v>
      </c>
      <c r="G33" s="186">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7">
        <v>0.211121</v>
      </c>
      <c r="AK33" s="188">
        <v>0.211121</v>
      </c>
      <c r="AL33" s="188">
        <v>0.211121</v>
      </c>
      <c r="AM33" s="164">
        <v>1</v>
      </c>
      <c r="AN33" s="189">
        <v>0</v>
      </c>
      <c r="AO33" s="190">
        <v>0</v>
      </c>
      <c r="AP33">
        <v>345</v>
      </c>
      <c r="AQ33" s="193">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8">
        <v>4.0945399304812294E-2</v>
      </c>
      <c r="BR33" s="188">
        <v>4.3171571723123782E-2</v>
      </c>
      <c r="BS33" s="188">
        <v>0.43415703225010371</v>
      </c>
      <c r="BT33" s="188">
        <v>0.39948499865030013</v>
      </c>
      <c r="BU33" s="188">
        <v>0.60733244440982603</v>
      </c>
      <c r="BV33" s="188">
        <v>0.71684027098256764</v>
      </c>
      <c r="BW33" s="188">
        <v>0.13248801890855141</v>
      </c>
      <c r="BX33" s="188">
        <v>0.18990495464852622</v>
      </c>
      <c r="BY33" s="188">
        <v>0.4534015177046623</v>
      </c>
      <c r="BZ33" s="188">
        <v>0.45753961094301548</v>
      </c>
      <c r="CA33" s="188">
        <v>1</v>
      </c>
      <c r="CB33" s="188">
        <v>1</v>
      </c>
      <c r="CC33" s="188">
        <v>0.13248431982795411</v>
      </c>
      <c r="CD33" s="188">
        <v>0.18985080553832623</v>
      </c>
      <c r="CE33" s="188">
        <v>0.45339354147623684</v>
      </c>
      <c r="CF33" s="188">
        <v>0.45743847404055266</v>
      </c>
      <c r="CG33" s="188">
        <v>1</v>
      </c>
      <c r="CH33" s="191">
        <v>1</v>
      </c>
      <c r="CI33" s="192">
        <v>0</v>
      </c>
      <c r="CJ33">
        <v>0</v>
      </c>
      <c r="CK33" s="131">
        <v>0</v>
      </c>
      <c r="CL33" t="str">
        <f t="shared" si="21"/>
        <v>FALSE</v>
      </c>
      <c r="CM33">
        <v>0</v>
      </c>
    </row>
    <row r="34" spans="1:91" x14ac:dyDescent="0.75">
      <c r="A34" t="s">
        <v>2364</v>
      </c>
      <c r="B34" s="34">
        <v>9516.2785033330001</v>
      </c>
      <c r="C34" s="185">
        <f t="shared" si="9"/>
        <v>9.516278503333</v>
      </c>
      <c r="D34" s="120">
        <v>938788</v>
      </c>
      <c r="E34">
        <v>0</v>
      </c>
      <c r="F34" s="131">
        <f t="shared" si="10"/>
        <v>-1</v>
      </c>
      <c r="G34" s="186">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7">
        <v>0.83387199999999995</v>
      </c>
      <c r="AK34" s="188">
        <v>0.86987199999999998</v>
      </c>
      <c r="AL34" s="188">
        <v>0.86987199999999998</v>
      </c>
      <c r="AM34" s="164">
        <v>0</v>
      </c>
      <c r="AN34" s="189">
        <v>0</v>
      </c>
      <c r="AO34" s="190">
        <v>0</v>
      </c>
      <c r="AP34">
        <v>305</v>
      </c>
      <c r="AQ34" s="193">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8">
        <v>1.7544028273402758E-2</v>
      </c>
      <c r="BR34" s="188">
        <v>1.7298663422753383E-2</v>
      </c>
      <c r="BS34" s="188">
        <v>0.64792294414282081</v>
      </c>
      <c r="BT34" s="188">
        <v>0.61538719317838209</v>
      </c>
      <c r="BU34" s="188">
        <v>0.67459657006390839</v>
      </c>
      <c r="BV34" s="188">
        <v>0.77747291374216143</v>
      </c>
      <c r="BW34" s="188">
        <v>5.945874625034301E-2</v>
      </c>
      <c r="BX34" s="188">
        <v>0.11340257083235025</v>
      </c>
      <c r="BY34" s="188">
        <v>0.56540858488216639</v>
      </c>
      <c r="BZ34" s="188">
        <v>0.58103733703937144</v>
      </c>
      <c r="CA34" s="188">
        <v>1</v>
      </c>
      <c r="CB34" s="188">
        <v>1</v>
      </c>
      <c r="CC34" s="188">
        <v>5.9369201137810995E-2</v>
      </c>
      <c r="CD34" s="188">
        <v>0.11286242306861811</v>
      </c>
      <c r="CE34" s="188">
        <v>0.56501481380854957</v>
      </c>
      <c r="CF34" s="188">
        <v>0.57908958431678903</v>
      </c>
      <c r="CG34" s="188">
        <v>1</v>
      </c>
      <c r="CH34" s="191">
        <v>1</v>
      </c>
      <c r="CI34" s="192">
        <v>1</v>
      </c>
      <c r="CJ34">
        <v>1</v>
      </c>
      <c r="CK34" s="131">
        <v>0</v>
      </c>
      <c r="CL34" t="str">
        <f t="shared" si="21"/>
        <v>TRUE</v>
      </c>
      <c r="CM34">
        <v>61.18</v>
      </c>
    </row>
    <row r="35" spans="1:91" x14ac:dyDescent="0.75">
      <c r="A35" t="s">
        <v>2369</v>
      </c>
      <c r="B35" s="34">
        <v>6819.1451566670003</v>
      </c>
      <c r="C35" s="185">
        <f t="shared" si="9"/>
        <v>6.8191451566670001</v>
      </c>
      <c r="D35" s="120">
        <v>24337437</v>
      </c>
      <c r="E35">
        <v>16636177.999999981</v>
      </c>
      <c r="F35" s="131">
        <f t="shared" si="10"/>
        <v>-0.316436730786402</v>
      </c>
      <c r="G35" s="186">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7">
        <v>0.66838500000000001</v>
      </c>
      <c r="AK35" s="188">
        <v>0.95838500000000004</v>
      </c>
      <c r="AL35" s="188">
        <v>0.95838500000000004</v>
      </c>
      <c r="AM35" s="164">
        <v>0</v>
      </c>
      <c r="AN35" s="189">
        <v>5000</v>
      </c>
      <c r="AO35" s="190">
        <v>0</v>
      </c>
      <c r="AP35">
        <v>1610</v>
      </c>
      <c r="AQ35" s="193">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8">
        <v>2.8160411104317596E-2</v>
      </c>
      <c r="BR35" s="188">
        <v>3.3225739098298429E-2</v>
      </c>
      <c r="BS35" s="188">
        <v>0.29806788398605394</v>
      </c>
      <c r="BT35" s="188">
        <v>0.27880605929516089</v>
      </c>
      <c r="BU35" s="188">
        <v>0.65953711556983619</v>
      </c>
      <c r="BV35" s="188">
        <v>0.76140062985915502</v>
      </c>
      <c r="BW35" s="188">
        <v>7.1908575130339755E-2</v>
      </c>
      <c r="BX35" s="188">
        <v>0.11384127820330897</v>
      </c>
      <c r="BY35" s="188">
        <v>0.3053573789747131</v>
      </c>
      <c r="BZ35" s="188">
        <v>0.29923373056117331</v>
      </c>
      <c r="CA35" s="188">
        <v>1</v>
      </c>
      <c r="CB35" s="188">
        <v>1</v>
      </c>
      <c r="CC35" s="188">
        <v>7.1381462339902529E-2</v>
      </c>
      <c r="CD35" s="188">
        <v>0.1126194633996362</v>
      </c>
      <c r="CE35" s="188">
        <v>0.30367894807275525</v>
      </c>
      <c r="CF35" s="188">
        <v>0.29599971716484619</v>
      </c>
      <c r="CG35" s="188">
        <v>1</v>
      </c>
      <c r="CH35" s="191">
        <v>1</v>
      </c>
      <c r="CI35" s="192">
        <v>1</v>
      </c>
      <c r="CJ35" s="58">
        <v>0.82</v>
      </c>
      <c r="CK35" s="131">
        <v>1</v>
      </c>
      <c r="CL35" t="str">
        <f t="shared" si="21"/>
        <v>TRUE</v>
      </c>
      <c r="CM35">
        <v>50</v>
      </c>
    </row>
    <row r="36" spans="1:91" x14ac:dyDescent="0.75">
      <c r="A36" t="s">
        <v>2375</v>
      </c>
      <c r="B36" s="34">
        <v>131739.79323333301</v>
      </c>
      <c r="C36" s="185">
        <f t="shared" si="9"/>
        <v>131.73979323333302</v>
      </c>
      <c r="D36" s="120">
        <v>39073</v>
      </c>
      <c r="E36">
        <v>0</v>
      </c>
      <c r="F36" s="131">
        <f t="shared" si="10"/>
        <v>-1</v>
      </c>
      <c r="G36" s="186">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7">
        <v>0.20213</v>
      </c>
      <c r="AK36" s="188">
        <v>0.44662299999999999</v>
      </c>
      <c r="AL36" s="188">
        <v>0.78797799999999996</v>
      </c>
      <c r="AM36" s="164">
        <v>1</v>
      </c>
      <c r="AN36" s="189">
        <v>0</v>
      </c>
      <c r="AO36" s="190">
        <v>0</v>
      </c>
      <c r="AP36">
        <v>397</v>
      </c>
      <c r="AQ36" s="193">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8">
        <v>3.4370007123328744E-2</v>
      </c>
      <c r="BR36" s="188">
        <v>4.2409806679409537E-2</v>
      </c>
      <c r="BS36" s="188">
        <v>0.35602683800250323</v>
      </c>
      <c r="BT36" s="188">
        <v>0.33905809478493476</v>
      </c>
      <c r="BU36" s="188">
        <v>0.62994204285356581</v>
      </c>
      <c r="BV36" s="188">
        <v>0.73965683913752234</v>
      </c>
      <c r="BW36" s="188">
        <v>8.0988664887650899E-2</v>
      </c>
      <c r="BX36" s="188">
        <v>0.11765957472583793</v>
      </c>
      <c r="BY36" s="188">
        <v>0.32781501681874425</v>
      </c>
      <c r="BZ36" s="188">
        <v>0.35001975675757513</v>
      </c>
      <c r="CA36" s="188">
        <v>1</v>
      </c>
      <c r="CB36" s="188">
        <v>1</v>
      </c>
      <c r="CC36" s="188">
        <v>8.0497558206635525E-2</v>
      </c>
      <c r="CD36" s="188">
        <v>0.11500634336216209</v>
      </c>
      <c r="CE36" s="188">
        <v>0.32635869865507999</v>
      </c>
      <c r="CF36" s="188">
        <v>0.34397265111456171</v>
      </c>
      <c r="CG36" s="188">
        <v>1</v>
      </c>
      <c r="CH36" s="191">
        <v>1</v>
      </c>
      <c r="CI36" s="192">
        <v>1</v>
      </c>
      <c r="CJ36">
        <v>1</v>
      </c>
      <c r="CK36" s="131">
        <v>1</v>
      </c>
      <c r="CL36" t="str">
        <f t="shared" si="21"/>
        <v>FALSE</v>
      </c>
      <c r="CM36">
        <v>0</v>
      </c>
    </row>
    <row r="37" spans="1:91" x14ac:dyDescent="0.75">
      <c r="A37" t="s">
        <v>2378</v>
      </c>
      <c r="B37" s="34">
        <v>47252.35</v>
      </c>
      <c r="C37" s="185">
        <f t="shared" si="9"/>
        <v>47.25235</v>
      </c>
      <c r="D37" s="120">
        <v>2917972</v>
      </c>
      <c r="E37">
        <v>843788.00000000105</v>
      </c>
      <c r="F37" s="131">
        <f t="shared" si="10"/>
        <v>-0.71083067280974555</v>
      </c>
      <c r="G37" s="186">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7">
        <v>0.26702100000000001</v>
      </c>
      <c r="AK37" s="188">
        <v>0.49103200000000002</v>
      </c>
      <c r="AL37" s="188">
        <v>0.36658099999999999</v>
      </c>
      <c r="AM37" s="164">
        <v>0</v>
      </c>
      <c r="AN37" s="189">
        <v>0</v>
      </c>
      <c r="AO37" s="190">
        <v>0</v>
      </c>
      <c r="AP37">
        <v>1209</v>
      </c>
      <c r="AQ37" s="193">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8">
        <v>4.0298519322841148E-2</v>
      </c>
      <c r="BR37" s="188">
        <v>4.8093012910775376E-2</v>
      </c>
      <c r="BS37" s="188">
        <v>0.37303226755270241</v>
      </c>
      <c r="BT37" s="188">
        <v>0.34771411367398014</v>
      </c>
      <c r="BU37" s="188">
        <v>0.60632412982256156</v>
      </c>
      <c r="BV37" s="188">
        <v>0.71396784698205107</v>
      </c>
      <c r="BW37" s="188">
        <v>0.15006140742063068</v>
      </c>
      <c r="BX37" s="188">
        <v>0.22546691780312014</v>
      </c>
      <c r="BY37" s="188">
        <v>0.40845798690680496</v>
      </c>
      <c r="BZ37" s="188">
        <v>0.41708861635937233</v>
      </c>
      <c r="CA37" s="188">
        <v>1</v>
      </c>
      <c r="CB37" s="188">
        <v>1</v>
      </c>
      <c r="CC37" s="188">
        <v>0.14995033748105213</v>
      </c>
      <c r="CD37" s="188">
        <v>0.22503929354737257</v>
      </c>
      <c r="CE37" s="188">
        <v>0.40824752635942857</v>
      </c>
      <c r="CF37" s="188">
        <v>0.41646850729815493</v>
      </c>
      <c r="CG37" s="188">
        <v>1</v>
      </c>
      <c r="CH37" s="191">
        <v>1</v>
      </c>
      <c r="CI37" s="192">
        <v>1</v>
      </c>
      <c r="CJ37">
        <v>0</v>
      </c>
      <c r="CK37" s="131">
        <v>0</v>
      </c>
      <c r="CL37" t="str">
        <f t="shared" si="21"/>
        <v>FALSE</v>
      </c>
      <c r="CM37">
        <v>0</v>
      </c>
    </row>
    <row r="38" spans="1:91" x14ac:dyDescent="0.75">
      <c r="A38" t="s">
        <v>2382</v>
      </c>
      <c r="B38" s="34">
        <v>65139.618300000002</v>
      </c>
      <c r="C38" s="185">
        <f t="shared" si="9"/>
        <v>65.139618299999995</v>
      </c>
      <c r="D38" s="120">
        <v>19936949</v>
      </c>
      <c r="E38">
        <v>27919145.999999937</v>
      </c>
      <c r="F38" s="131">
        <f t="shared" si="10"/>
        <v>0.40037204288379002</v>
      </c>
      <c r="G38" s="186">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7">
        <v>0.45400000000000001</v>
      </c>
      <c r="AK38" s="188">
        <v>0.7</v>
      </c>
      <c r="AL38" s="188">
        <v>1</v>
      </c>
      <c r="AM38" s="164">
        <v>1</v>
      </c>
      <c r="AN38" s="189">
        <v>2000</v>
      </c>
      <c r="AO38" s="190">
        <v>0</v>
      </c>
      <c r="AP38">
        <v>6547</v>
      </c>
      <c r="AQ38" s="193">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8">
        <v>2.6460828731275171E-2</v>
      </c>
      <c r="BR38" s="188">
        <v>2.9938480810594595E-2</v>
      </c>
      <c r="BS38" s="188">
        <v>0.30977612223159928</v>
      </c>
      <c r="BT38" s="188">
        <v>0.28854985783495707</v>
      </c>
      <c r="BU38" s="188">
        <v>0.66010193873718592</v>
      </c>
      <c r="BV38" s="188">
        <v>0.76242707655357955</v>
      </c>
      <c r="BW38" s="188">
        <v>5.5836347418964392E-2</v>
      </c>
      <c r="BX38" s="188">
        <v>9.4843142397807029E-2</v>
      </c>
      <c r="BY38" s="188">
        <v>0.28870407769834683</v>
      </c>
      <c r="BZ38" s="188">
        <v>0.28336793465204657</v>
      </c>
      <c r="CA38" s="188">
        <v>1</v>
      </c>
      <c r="CB38" s="188">
        <v>1</v>
      </c>
      <c r="CC38" s="188">
        <v>5.5791853674318839E-2</v>
      </c>
      <c r="CD38" s="188">
        <v>9.4666171280818723E-2</v>
      </c>
      <c r="CE38" s="188">
        <v>0.28853072792425716</v>
      </c>
      <c r="CF38" s="188">
        <v>0.28282966903504952</v>
      </c>
      <c r="CG38" s="188">
        <v>1</v>
      </c>
      <c r="CH38" s="191">
        <v>1</v>
      </c>
      <c r="CI38" s="192">
        <v>1</v>
      </c>
      <c r="CJ38">
        <v>1</v>
      </c>
      <c r="CK38" s="131">
        <v>1</v>
      </c>
      <c r="CL38" t="str">
        <f t="shared" si="21"/>
        <v>TRUE</v>
      </c>
      <c r="CM38">
        <v>35</v>
      </c>
    </row>
    <row r="39" spans="1:91" x14ac:dyDescent="0.75">
      <c r="A39" t="s">
        <v>2386</v>
      </c>
      <c r="B39" s="34">
        <v>105180.238733333</v>
      </c>
      <c r="C39" s="185">
        <f t="shared" si="9"/>
        <v>105.180238733333</v>
      </c>
      <c r="D39" s="120">
        <v>19424322</v>
      </c>
      <c r="E39">
        <v>30782465.999999966</v>
      </c>
      <c r="F39" s="131">
        <f t="shared" si="10"/>
        <v>0.58473824723457346</v>
      </c>
      <c r="G39" s="186">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7">
        <v>0.17366100000000001</v>
      </c>
      <c r="AK39" s="188">
        <v>0.13881199999999999</v>
      </c>
      <c r="AL39" s="188">
        <v>0.13881199999999999</v>
      </c>
      <c r="AM39" s="164">
        <v>0</v>
      </c>
      <c r="AN39" s="189">
        <v>0</v>
      </c>
      <c r="AO39" s="190">
        <v>0</v>
      </c>
      <c r="AP39">
        <v>1807</v>
      </c>
      <c r="AQ39" s="193">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8">
        <v>2.8603588876449797E-2</v>
      </c>
      <c r="BR39" s="188">
        <v>3.4508531869657653E-2</v>
      </c>
      <c r="BS39" s="188">
        <v>0.36908759610057357</v>
      </c>
      <c r="BT39" s="188">
        <v>0.34388909800285089</v>
      </c>
      <c r="BU39" s="188">
        <v>0.60017688885432119</v>
      </c>
      <c r="BV39" s="188">
        <v>0.7161287958787087</v>
      </c>
      <c r="BW39" s="188">
        <v>0.10450849944421357</v>
      </c>
      <c r="BX39" s="188">
        <v>0.15544161049013858</v>
      </c>
      <c r="BY39" s="188">
        <v>0.38362729839578374</v>
      </c>
      <c r="BZ39" s="188">
        <v>0.38383276511430064</v>
      </c>
      <c r="CA39" s="188">
        <v>1</v>
      </c>
      <c r="CB39" s="188">
        <v>1</v>
      </c>
      <c r="CC39" s="188">
        <v>0.10448686023519155</v>
      </c>
      <c r="CD39" s="188">
        <v>0.15473927705953133</v>
      </c>
      <c r="CE39" s="188">
        <v>0.38357262082257415</v>
      </c>
      <c r="CF39" s="188">
        <v>0.38238895426324143</v>
      </c>
      <c r="CG39" s="188">
        <v>1</v>
      </c>
      <c r="CH39" s="191">
        <v>1</v>
      </c>
      <c r="CI39" s="192">
        <v>0</v>
      </c>
      <c r="CJ39">
        <v>0</v>
      </c>
      <c r="CK39" s="131">
        <v>0</v>
      </c>
      <c r="CL39" t="str">
        <f t="shared" si="21"/>
        <v>TRUE</v>
      </c>
      <c r="CM39">
        <v>45</v>
      </c>
    </row>
    <row r="40" spans="1:91" x14ac:dyDescent="0.75">
      <c r="A40" t="s">
        <v>2387</v>
      </c>
      <c r="B40" s="34">
        <v>68399.361300000004</v>
      </c>
      <c r="C40" s="185">
        <f t="shared" si="9"/>
        <v>68.39936130000001</v>
      </c>
      <c r="D40" s="120">
        <v>0</v>
      </c>
      <c r="E40">
        <v>0</v>
      </c>
      <c r="F40" s="131">
        <f t="shared" si="10"/>
        <v>0</v>
      </c>
      <c r="G40" s="186">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7">
        <v>0</v>
      </c>
      <c r="AK40" s="188">
        <v>0</v>
      </c>
      <c r="AL40" s="188">
        <v>0</v>
      </c>
      <c r="AM40" s="164">
        <v>0</v>
      </c>
      <c r="AN40" s="189">
        <v>0</v>
      </c>
      <c r="AO40" s="190">
        <v>0</v>
      </c>
      <c r="AP40">
        <v>975</v>
      </c>
      <c r="AQ40" s="193">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8">
        <v>7.2155482890882375E-2</v>
      </c>
      <c r="BR40" s="188">
        <v>8.4925066127456886E-2</v>
      </c>
      <c r="BS40" s="188">
        <v>0.45004907321300247</v>
      </c>
      <c r="BT40" s="188">
        <v>0.41941773626260376</v>
      </c>
      <c r="BU40" s="188">
        <v>0.62815632967419699</v>
      </c>
      <c r="BV40" s="188">
        <v>0.73582369550388926</v>
      </c>
      <c r="BW40" s="188">
        <v>0.18893915745484954</v>
      </c>
      <c r="BX40" s="188">
        <v>0.30726116166367817</v>
      </c>
      <c r="BY40" s="188">
        <v>0.40109872017145654</v>
      </c>
      <c r="BZ40" s="188">
        <v>0.42055112745754858</v>
      </c>
      <c r="CA40" s="188">
        <v>1</v>
      </c>
      <c r="CB40" s="188">
        <v>1</v>
      </c>
      <c r="CC40" s="188">
        <v>0.18892072314314551</v>
      </c>
      <c r="CD40" s="188">
        <v>0.30543598398136607</v>
      </c>
      <c r="CE40" s="188">
        <v>0.40106982208277941</v>
      </c>
      <c r="CF40" s="188">
        <v>0.41837975105754421</v>
      </c>
      <c r="CG40" s="188">
        <v>1</v>
      </c>
      <c r="CH40" s="191">
        <v>1</v>
      </c>
      <c r="CI40" s="192">
        <v>0</v>
      </c>
      <c r="CJ40">
        <v>0</v>
      </c>
      <c r="CK40" s="131">
        <v>0</v>
      </c>
      <c r="CL40" t="str">
        <f t="shared" si="21"/>
        <v>FALSE</v>
      </c>
      <c r="CM40">
        <v>0</v>
      </c>
    </row>
    <row r="41" spans="1:91" x14ac:dyDescent="0.75">
      <c r="A41" t="s">
        <v>2388</v>
      </c>
      <c r="B41" s="34">
        <v>144557.54870000001</v>
      </c>
      <c r="C41" s="185">
        <f t="shared" si="9"/>
        <v>144.55754870000001</v>
      </c>
      <c r="D41" s="120">
        <v>596545</v>
      </c>
      <c r="E41">
        <v>191994</v>
      </c>
      <c r="F41" s="131">
        <f t="shared" si="10"/>
        <v>-0.67815671910752751</v>
      </c>
      <c r="G41" s="186">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7">
        <v>0.59795699999999996</v>
      </c>
      <c r="AK41" s="188">
        <v>0.72169899999999998</v>
      </c>
      <c r="AL41" s="188">
        <v>0.81916500000000003</v>
      </c>
      <c r="AM41" s="164">
        <v>1</v>
      </c>
      <c r="AN41" s="189">
        <v>2500</v>
      </c>
      <c r="AO41" s="190">
        <v>0</v>
      </c>
      <c r="AP41">
        <v>2142</v>
      </c>
      <c r="AQ41" s="193">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8">
        <v>0.11855881729552314</v>
      </c>
      <c r="BR41" s="188">
        <v>0.11829808305400182</v>
      </c>
      <c r="BS41" s="188">
        <v>0.48870707160197641</v>
      </c>
      <c r="BT41" s="188">
        <v>0.4610428649159895</v>
      </c>
      <c r="BU41" s="188">
        <v>0.66869035509867325</v>
      </c>
      <c r="BV41" s="188">
        <v>0.76666279651831304</v>
      </c>
      <c r="BW41" s="188">
        <v>0.16486545065007738</v>
      </c>
      <c r="BX41" s="188">
        <v>0.21946611468392432</v>
      </c>
      <c r="BY41" s="188">
        <v>0.51824043146660037</v>
      </c>
      <c r="BZ41" s="188">
        <v>0.51407361548861052</v>
      </c>
      <c r="CA41" s="188">
        <v>1</v>
      </c>
      <c r="CB41" s="188">
        <v>1</v>
      </c>
      <c r="CC41" s="188">
        <v>0.16482563030499447</v>
      </c>
      <c r="CD41" s="188">
        <v>0.21919798907351215</v>
      </c>
      <c r="CE41" s="188">
        <v>0.5181682168776548</v>
      </c>
      <c r="CF41" s="188">
        <v>0.51364560564845152</v>
      </c>
      <c r="CG41" s="188">
        <v>1</v>
      </c>
      <c r="CH41" s="191">
        <v>1</v>
      </c>
      <c r="CI41" s="192">
        <v>1</v>
      </c>
      <c r="CJ41">
        <v>1</v>
      </c>
      <c r="CK41" s="131">
        <v>1</v>
      </c>
      <c r="CL41" t="str">
        <f t="shared" si="21"/>
        <v>TRUE</v>
      </c>
      <c r="CM41">
        <v>110</v>
      </c>
    </row>
    <row r="42" spans="1:91" x14ac:dyDescent="0.75">
      <c r="A42" t="s">
        <v>2393</v>
      </c>
      <c r="B42" s="34">
        <v>86791.760999999999</v>
      </c>
      <c r="C42" s="185">
        <f t="shared" si="9"/>
        <v>86.791760999999994</v>
      </c>
      <c r="D42" s="120">
        <v>888943</v>
      </c>
      <c r="E42">
        <v>0</v>
      </c>
      <c r="F42" s="131">
        <f t="shared" si="10"/>
        <v>-1</v>
      </c>
      <c r="G42" s="186">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7">
        <v>0.50750600000000001</v>
      </c>
      <c r="AK42" s="188">
        <v>0.50750600000000001</v>
      </c>
      <c r="AL42" s="188">
        <v>0.50750600000000001</v>
      </c>
      <c r="AM42" s="164">
        <v>0</v>
      </c>
      <c r="AN42" s="189">
        <v>0</v>
      </c>
      <c r="AO42" s="190">
        <v>0</v>
      </c>
      <c r="AP42">
        <v>2438</v>
      </c>
      <c r="AQ42" s="193">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8">
        <v>2.3258829999231484E-2</v>
      </c>
      <c r="BR42" s="188">
        <v>2.6025845067463509E-2</v>
      </c>
      <c r="BS42" s="188">
        <v>0.29945212029530921</v>
      </c>
      <c r="BT42" s="188">
        <v>0.28322694224555722</v>
      </c>
      <c r="BU42" s="188">
        <v>0.64910356925735069</v>
      </c>
      <c r="BV42" s="188">
        <v>0.75678357350883163</v>
      </c>
      <c r="BW42" s="188">
        <v>9.3115868247127809E-2</v>
      </c>
      <c r="BX42" s="188">
        <v>0.16354690517613621</v>
      </c>
      <c r="BY42" s="188">
        <v>0.42501168639868908</v>
      </c>
      <c r="BZ42" s="188">
        <v>0.43149889507529077</v>
      </c>
      <c r="CA42" s="188">
        <v>1</v>
      </c>
      <c r="CB42" s="188">
        <v>1</v>
      </c>
      <c r="CC42" s="188">
        <v>9.2977047936036464E-2</v>
      </c>
      <c r="CD42" s="188">
        <v>0.16221703721855404</v>
      </c>
      <c r="CE42" s="188">
        <v>0.42460973418807491</v>
      </c>
      <c r="CF42" s="188">
        <v>0.42847681788238806</v>
      </c>
      <c r="CG42" s="188">
        <v>1</v>
      </c>
      <c r="CH42" s="191">
        <v>1</v>
      </c>
      <c r="CI42" s="192">
        <v>0</v>
      </c>
      <c r="CJ42">
        <v>0</v>
      </c>
      <c r="CK42" s="131">
        <v>0</v>
      </c>
      <c r="CL42" t="str">
        <f t="shared" si="21"/>
        <v>FALSE</v>
      </c>
      <c r="CM42">
        <v>0</v>
      </c>
    </row>
    <row r="43" spans="1:91" x14ac:dyDescent="0.75">
      <c r="A43" t="s">
        <v>2398</v>
      </c>
      <c r="B43" s="34">
        <v>924.25092466700005</v>
      </c>
      <c r="C43" s="185">
        <f t="shared" si="9"/>
        <v>0.9242509246670001</v>
      </c>
      <c r="D43" s="120">
        <v>1142517</v>
      </c>
      <c r="E43">
        <v>12783.000000001</v>
      </c>
      <c r="F43" s="131">
        <f t="shared" si="10"/>
        <v>-0.98881154503609048</v>
      </c>
      <c r="G43" s="186">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7">
        <v>0.175478</v>
      </c>
      <c r="AK43" s="188">
        <v>0.72047799999999995</v>
      </c>
      <c r="AL43" s="188">
        <v>1</v>
      </c>
      <c r="AM43" s="164">
        <v>1</v>
      </c>
      <c r="AN43" s="189">
        <v>0</v>
      </c>
      <c r="AO43" s="190">
        <v>0</v>
      </c>
      <c r="AP43">
        <v>521</v>
      </c>
      <c r="AQ43" s="193">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8">
        <v>2.5742265800287593E-2</v>
      </c>
      <c r="BR43" s="188">
        <v>2.6858354706065582E-2</v>
      </c>
      <c r="BS43" s="188">
        <v>0.55059449571079067</v>
      </c>
      <c r="BT43" s="188">
        <v>0.52023283867382208</v>
      </c>
      <c r="BU43" s="188">
        <v>0.60288434981721006</v>
      </c>
      <c r="BV43" s="188">
        <v>0.72104019466158975</v>
      </c>
      <c r="BW43" s="188">
        <v>5.0841729932680574E-2</v>
      </c>
      <c r="BX43" s="188">
        <v>9.1941895108262506E-2</v>
      </c>
      <c r="BY43" s="188">
        <v>0.32477224535996041</v>
      </c>
      <c r="BZ43" s="188">
        <v>0.3161335971331995</v>
      </c>
      <c r="CA43" s="188">
        <v>1</v>
      </c>
      <c r="CB43" s="188">
        <v>1</v>
      </c>
      <c r="CC43" s="188">
        <v>5.0864317219208338E-2</v>
      </c>
      <c r="CD43" s="188">
        <v>9.2025851616732948E-2</v>
      </c>
      <c r="CE43" s="188">
        <v>0.3248748763736316</v>
      </c>
      <c r="CF43" s="188">
        <v>0.31645970673079521</v>
      </c>
      <c r="CG43" s="188">
        <v>1</v>
      </c>
      <c r="CH43" s="191">
        <v>1</v>
      </c>
      <c r="CI43" s="192">
        <v>1</v>
      </c>
      <c r="CJ43">
        <v>1</v>
      </c>
      <c r="CK43" s="131">
        <v>1</v>
      </c>
      <c r="CL43" t="str">
        <f t="shared" si="21"/>
        <v>TRUE</v>
      </c>
      <c r="CM43">
        <v>67.069999999999993</v>
      </c>
    </row>
    <row r="44" spans="1:91" x14ac:dyDescent="0.75">
      <c r="A44" t="s">
        <v>2403</v>
      </c>
      <c r="B44" s="34">
        <v>64623.770133332997</v>
      </c>
      <c r="C44" s="185">
        <f t="shared" si="9"/>
        <v>64.623770133332997</v>
      </c>
      <c r="D44" s="120">
        <v>0</v>
      </c>
      <c r="E44">
        <v>0</v>
      </c>
      <c r="F44" s="131">
        <f t="shared" si="10"/>
        <v>0</v>
      </c>
      <c r="G44" s="186">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7">
        <v>0.57236399999999998</v>
      </c>
      <c r="AK44" s="188">
        <v>0.57236399999999998</v>
      </c>
      <c r="AL44" s="188">
        <v>0.57236399999999998</v>
      </c>
      <c r="AM44" s="164">
        <v>0</v>
      </c>
      <c r="AN44" s="189">
        <v>0</v>
      </c>
      <c r="AO44" s="190">
        <v>0</v>
      </c>
      <c r="AP44">
        <v>769</v>
      </c>
      <c r="AQ44" s="193">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8">
        <v>7.367804495972724E-2</v>
      </c>
      <c r="BR44" s="188">
        <v>7.8572948532277503E-2</v>
      </c>
      <c r="BS44" s="188">
        <v>0.56153581394565122</v>
      </c>
      <c r="BT44" s="188">
        <v>0.5265095218992798</v>
      </c>
      <c r="BU44" s="188">
        <v>0.67172579174554992</v>
      </c>
      <c r="BV44" s="188">
        <v>0.76985026964076375</v>
      </c>
      <c r="BW44" s="188">
        <v>0.33282891959686645</v>
      </c>
      <c r="BX44" s="188">
        <v>0.42486159080694313</v>
      </c>
      <c r="BY44" s="188">
        <v>0.69132731098731326</v>
      </c>
      <c r="BZ44" s="188">
        <v>0.69349238193952933</v>
      </c>
      <c r="CA44" s="188">
        <v>1</v>
      </c>
      <c r="CB44" s="188">
        <v>1</v>
      </c>
      <c r="CC44" s="188">
        <v>0.33321912994746639</v>
      </c>
      <c r="CD44" s="188">
        <v>0.42709334180095138</v>
      </c>
      <c r="CE44" s="188">
        <v>0.69170206727242101</v>
      </c>
      <c r="CF44" s="188">
        <v>0.69526411265212484</v>
      </c>
      <c r="CG44" s="188">
        <v>1</v>
      </c>
      <c r="CH44" s="191">
        <v>1</v>
      </c>
      <c r="CI44" s="192">
        <v>0</v>
      </c>
      <c r="CJ44">
        <v>0</v>
      </c>
      <c r="CK44" s="131">
        <v>0</v>
      </c>
      <c r="CL44" t="str">
        <f t="shared" si="21"/>
        <v>FALSE</v>
      </c>
      <c r="CM44">
        <v>0</v>
      </c>
    </row>
    <row r="45" spans="1:91" x14ac:dyDescent="0.75">
      <c r="A45" t="s">
        <v>2404</v>
      </c>
      <c r="B45" s="34">
        <v>85695.248133333007</v>
      </c>
      <c r="C45" s="185">
        <f t="shared" si="9"/>
        <v>85.69524813333301</v>
      </c>
      <c r="D45" s="120">
        <v>4734456</v>
      </c>
      <c r="E45">
        <v>0</v>
      </c>
      <c r="F45" s="131">
        <f t="shared" si="10"/>
        <v>-1</v>
      </c>
      <c r="G45" s="186">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7">
        <v>0.287636</v>
      </c>
      <c r="AK45" s="188">
        <v>0.287636</v>
      </c>
      <c r="AL45" s="188">
        <v>0.287636</v>
      </c>
      <c r="AM45" s="164">
        <v>0</v>
      </c>
      <c r="AN45" s="189">
        <v>0</v>
      </c>
      <c r="AO45" s="190">
        <v>0</v>
      </c>
      <c r="AP45">
        <v>147</v>
      </c>
      <c r="AQ45" s="193">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8">
        <v>6.478711403225805E-2</v>
      </c>
      <c r="BR45" s="188">
        <v>6.6727494279261668E-2</v>
      </c>
      <c r="BS45" s="188">
        <v>0.54615590562956662</v>
      </c>
      <c r="BT45" s="188">
        <v>0.51218251446155805</v>
      </c>
      <c r="BU45" s="188">
        <v>0.69954875715597475</v>
      </c>
      <c r="BV45" s="188">
        <v>0.79253454650690613</v>
      </c>
      <c r="BW45" s="188">
        <v>0.15508245143704008</v>
      </c>
      <c r="BX45" s="188">
        <v>0.21124956196340966</v>
      </c>
      <c r="BY45" s="188">
        <v>0.55096995802238935</v>
      </c>
      <c r="BZ45" s="188">
        <v>0.55491897349579244</v>
      </c>
      <c r="CA45" s="188">
        <v>1</v>
      </c>
      <c r="CB45" s="188">
        <v>1</v>
      </c>
      <c r="CC45" s="188">
        <v>0.1551182752794551</v>
      </c>
      <c r="CD45" s="188">
        <v>0.2115137955841781</v>
      </c>
      <c r="CE45" s="188">
        <v>0.55103758990742768</v>
      </c>
      <c r="CF45" s="188">
        <v>0.5553705449315397</v>
      </c>
      <c r="CG45" s="188">
        <v>1</v>
      </c>
      <c r="CH45" s="191">
        <v>1</v>
      </c>
      <c r="CI45" s="192">
        <v>0</v>
      </c>
      <c r="CJ45">
        <v>0</v>
      </c>
      <c r="CK45" s="131">
        <v>0</v>
      </c>
      <c r="CL45" t="str">
        <f t="shared" si="21"/>
        <v>FALSE</v>
      </c>
      <c r="CM45">
        <v>0</v>
      </c>
    </row>
    <row r="46" spans="1:91" x14ac:dyDescent="0.75">
      <c r="A46" t="s">
        <v>2405</v>
      </c>
      <c r="B46" s="34">
        <v>0</v>
      </c>
      <c r="C46" s="185">
        <f t="shared" si="9"/>
        <v>0</v>
      </c>
      <c r="D46" s="120">
        <v>23974629</v>
      </c>
      <c r="E46">
        <v>28450919.999999955</v>
      </c>
      <c r="F46" s="131">
        <f t="shared" si="10"/>
        <v>0.18670950028048217</v>
      </c>
      <c r="G46" s="186">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7">
        <v>0.58441100000000001</v>
      </c>
      <c r="AK46" s="188">
        <v>0.58441100000000001</v>
      </c>
      <c r="AL46" s="188">
        <v>0.58441100000000001</v>
      </c>
      <c r="AM46" s="164">
        <v>0</v>
      </c>
      <c r="AN46" s="189">
        <v>0</v>
      </c>
      <c r="AO46" s="190">
        <v>0</v>
      </c>
      <c r="AP46">
        <v>1381</v>
      </c>
      <c r="AQ46" s="193">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8">
        <v>8.6752437534522817E-2</v>
      </c>
      <c r="BR46" s="188">
        <v>0.10757546507169305</v>
      </c>
      <c r="BS46" s="188">
        <v>0.5423539284065616</v>
      </c>
      <c r="BT46" s="188">
        <v>0.51801219640531104</v>
      </c>
      <c r="BU46" s="188">
        <v>0.67890288396352827</v>
      </c>
      <c r="BV46" s="188">
        <v>0.78057165995965683</v>
      </c>
      <c r="BW46" s="188">
        <v>0.24666210307093628</v>
      </c>
      <c r="BX46" s="188">
        <v>0.33389756499197198</v>
      </c>
      <c r="BY46" s="188">
        <v>0.63534239756509792</v>
      </c>
      <c r="BZ46" s="188">
        <v>0.62878747854228767</v>
      </c>
      <c r="CA46" s="188">
        <v>1</v>
      </c>
      <c r="CB46" s="188">
        <v>1</v>
      </c>
      <c r="CC46" s="188">
        <v>0.24665953595115472</v>
      </c>
      <c r="CD46" s="188">
        <v>0.33381664863328292</v>
      </c>
      <c r="CE46" s="188">
        <v>0.63533919683296458</v>
      </c>
      <c r="CF46" s="188">
        <v>0.62870258440311488</v>
      </c>
      <c r="CG46" s="188">
        <v>1</v>
      </c>
      <c r="CH46" s="191">
        <v>1</v>
      </c>
      <c r="CI46" s="192">
        <v>0</v>
      </c>
      <c r="CJ46">
        <v>0</v>
      </c>
      <c r="CK46" s="131">
        <v>0</v>
      </c>
      <c r="CL46" t="str">
        <f t="shared" si="21"/>
        <v>FALSE</v>
      </c>
      <c r="CM46">
        <v>0</v>
      </c>
    </row>
    <row r="47" spans="1:91" x14ac:dyDescent="0.75">
      <c r="A47" t="s">
        <v>2406</v>
      </c>
      <c r="B47" s="34">
        <v>178690.99886666701</v>
      </c>
      <c r="C47" s="185">
        <f t="shared" si="9"/>
        <v>178.690998866667</v>
      </c>
      <c r="D47" s="120">
        <v>960994</v>
      </c>
      <c r="E47">
        <v>21903653.999999985</v>
      </c>
      <c r="F47" s="131">
        <f t="shared" si="10"/>
        <v>21.792706302016438</v>
      </c>
      <c r="G47" s="186">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7">
        <v>0.153087</v>
      </c>
      <c r="AK47" s="188">
        <v>0.16755999999999999</v>
      </c>
      <c r="AL47" s="188">
        <v>0.16755999999999999</v>
      </c>
      <c r="AM47" s="164">
        <v>0</v>
      </c>
      <c r="AN47" s="189">
        <v>0</v>
      </c>
      <c r="AO47" s="190">
        <v>0</v>
      </c>
      <c r="AP47">
        <v>4946</v>
      </c>
      <c r="AQ47" s="193">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8">
        <v>8.1188150270916165E-2</v>
      </c>
      <c r="BR47" s="188">
        <v>9.2424789386434392E-2</v>
      </c>
      <c r="BS47" s="188">
        <v>0.52612910676174696</v>
      </c>
      <c r="BT47" s="188">
        <v>0.49080316026101023</v>
      </c>
      <c r="BU47" s="188">
        <v>0.70121573574935014</v>
      </c>
      <c r="BV47" s="188">
        <v>0.79262209614140522</v>
      </c>
      <c r="BW47" s="188">
        <v>0.29969265119679606</v>
      </c>
      <c r="BX47" s="188">
        <v>0.48424970403824252</v>
      </c>
      <c r="BY47" s="188">
        <v>0.50835928579056078</v>
      </c>
      <c r="BZ47" s="188">
        <v>0.52174904566064595</v>
      </c>
      <c r="CA47" s="188">
        <v>1</v>
      </c>
      <c r="CB47" s="188">
        <v>1</v>
      </c>
      <c r="CC47" s="188">
        <v>0.29951651490960618</v>
      </c>
      <c r="CD47" s="188">
        <v>0.4822302350572808</v>
      </c>
      <c r="CE47" s="188">
        <v>0.50814949871812942</v>
      </c>
      <c r="CF47" s="188">
        <v>0.51963432265382026</v>
      </c>
      <c r="CG47" s="188">
        <v>1</v>
      </c>
      <c r="CH47" s="191">
        <v>1</v>
      </c>
      <c r="CI47" s="192">
        <v>0</v>
      </c>
      <c r="CJ47">
        <v>0</v>
      </c>
      <c r="CK47" s="131">
        <v>0</v>
      </c>
      <c r="CL47" t="str">
        <f t="shared" si="21"/>
        <v>FALSE</v>
      </c>
      <c r="CM47">
        <v>0</v>
      </c>
    </row>
    <row r="48" spans="1:91" x14ac:dyDescent="0.75">
      <c r="A48" t="s">
        <v>2407</v>
      </c>
      <c r="B48" s="34">
        <v>156641.1611</v>
      </c>
      <c r="C48" s="185">
        <f t="shared" si="9"/>
        <v>156.64116110000001</v>
      </c>
      <c r="D48" s="120">
        <v>12346</v>
      </c>
      <c r="E48">
        <v>0</v>
      </c>
      <c r="F48" s="131">
        <f t="shared" si="10"/>
        <v>-1</v>
      </c>
      <c r="G48" s="186">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7">
        <v>1.1594999999999999E-2</v>
      </c>
      <c r="AK48" s="188">
        <v>1.1594999999999999E-2</v>
      </c>
      <c r="AL48" s="188">
        <v>1.1594999999999999E-2</v>
      </c>
      <c r="AM48" s="164">
        <v>0</v>
      </c>
      <c r="AN48" s="189">
        <v>0</v>
      </c>
      <c r="AO48" s="190">
        <v>0</v>
      </c>
      <c r="AP48">
        <v>1758</v>
      </c>
      <c r="AQ48" s="193">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8">
        <v>3.6053125455752941E-2</v>
      </c>
      <c r="BR48" s="188">
        <v>3.932244624074091E-2</v>
      </c>
      <c r="BS48" s="188">
        <v>0.35608271804476072</v>
      </c>
      <c r="BT48" s="188">
        <v>0.33099359654600491</v>
      </c>
      <c r="BU48" s="188">
        <v>0.62512897613655971</v>
      </c>
      <c r="BV48" s="188">
        <v>0.73013949958939084</v>
      </c>
      <c r="BW48" s="188">
        <v>9.8539556482365731E-2</v>
      </c>
      <c r="BX48" s="188">
        <v>0.13537149835103141</v>
      </c>
      <c r="BY48" s="188">
        <v>0.35146551667082299</v>
      </c>
      <c r="BZ48" s="188">
        <v>0.34966782500167537</v>
      </c>
      <c r="CA48" s="188">
        <v>1</v>
      </c>
      <c r="CB48" s="188">
        <v>1</v>
      </c>
      <c r="CC48" s="188">
        <v>9.8133189377164476E-2</v>
      </c>
      <c r="CD48" s="188">
        <v>0.13431277158278634</v>
      </c>
      <c r="CE48" s="188">
        <v>0.35042156629164617</v>
      </c>
      <c r="CF48" s="188">
        <v>0.34764096384056153</v>
      </c>
      <c r="CG48" s="188">
        <v>1</v>
      </c>
      <c r="CH48" s="191">
        <v>1</v>
      </c>
      <c r="CI48" s="192">
        <v>0</v>
      </c>
      <c r="CJ48">
        <v>0</v>
      </c>
      <c r="CK48" s="131">
        <v>0</v>
      </c>
      <c r="CL48" t="str">
        <f t="shared" si="21"/>
        <v>FALSE</v>
      </c>
      <c r="CM48">
        <v>0</v>
      </c>
    </row>
    <row r="49" spans="1:91" x14ac:dyDescent="0.75">
      <c r="A49" t="s">
        <v>2408</v>
      </c>
      <c r="B49" s="34">
        <v>70816.432199999996</v>
      </c>
      <c r="C49" s="185">
        <f t="shared" si="9"/>
        <v>70.816432199999994</v>
      </c>
      <c r="D49" s="120">
        <v>48576229</v>
      </c>
      <c r="E49">
        <v>41103596.99999994</v>
      </c>
      <c r="F49" s="131">
        <f t="shared" si="10"/>
        <v>-0.15383310219490398</v>
      </c>
      <c r="G49" s="186">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7">
        <v>3.8679999999999999E-2</v>
      </c>
      <c r="AK49" s="188">
        <v>0.24865599999999999</v>
      </c>
      <c r="AL49" s="188">
        <v>0.82885500000000001</v>
      </c>
      <c r="AM49" s="164">
        <v>1</v>
      </c>
      <c r="AN49" s="189">
        <v>0</v>
      </c>
      <c r="AO49" s="190">
        <v>0</v>
      </c>
      <c r="AP49">
        <v>2507</v>
      </c>
      <c r="AQ49" s="193">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8">
        <v>0.10010897846640796</v>
      </c>
      <c r="BR49" s="188">
        <v>0.10926457345873597</v>
      </c>
      <c r="BS49" s="188">
        <v>0.62263290645827418</v>
      </c>
      <c r="BT49" s="188">
        <v>0.58855776366807144</v>
      </c>
      <c r="BU49" s="188">
        <v>0.74806188996981704</v>
      </c>
      <c r="BV49" s="188">
        <v>0.83007850771476022</v>
      </c>
      <c r="BW49" s="188">
        <v>0.25059406454051814</v>
      </c>
      <c r="BX49" s="188">
        <v>0.33471905989788958</v>
      </c>
      <c r="BY49" s="188">
        <v>0.65496235208225551</v>
      </c>
      <c r="BZ49" s="188">
        <v>0.65843517199056711</v>
      </c>
      <c r="CA49" s="188">
        <v>1</v>
      </c>
      <c r="CB49" s="188">
        <v>1</v>
      </c>
      <c r="CC49" s="188">
        <v>0.25060360047593983</v>
      </c>
      <c r="CD49" s="188">
        <v>0.33489677817072466</v>
      </c>
      <c r="CE49" s="188">
        <v>0.65497382699249107</v>
      </c>
      <c r="CF49" s="188">
        <v>0.658594448567556</v>
      </c>
      <c r="CG49" s="188">
        <v>1</v>
      </c>
      <c r="CH49" s="191">
        <v>1</v>
      </c>
      <c r="CI49" s="192">
        <v>1</v>
      </c>
      <c r="CJ49">
        <v>0</v>
      </c>
      <c r="CK49" s="131">
        <v>0</v>
      </c>
      <c r="CL49" t="str">
        <f t="shared" si="21"/>
        <v>FALSE</v>
      </c>
      <c r="CM49">
        <v>0</v>
      </c>
    </row>
    <row r="50" spans="1:91" x14ac:dyDescent="0.75">
      <c r="A50" t="s">
        <v>2410</v>
      </c>
      <c r="B50" s="34">
        <v>10933.231883332999</v>
      </c>
      <c r="C50" s="185">
        <f t="shared" si="9"/>
        <v>10.933231883332999</v>
      </c>
      <c r="D50" s="120">
        <v>2534008</v>
      </c>
      <c r="E50">
        <v>13906189.999999989</v>
      </c>
      <c r="F50" s="131">
        <f t="shared" si="10"/>
        <v>4.4878240321261771</v>
      </c>
      <c r="G50" s="186">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7">
        <v>0.60333300000000001</v>
      </c>
      <c r="AK50" s="188">
        <v>0.723333</v>
      </c>
      <c r="AL50" s="188">
        <v>0.75</v>
      </c>
      <c r="AM50" s="164">
        <v>0</v>
      </c>
      <c r="AN50" s="189">
        <v>4000</v>
      </c>
      <c r="AO50" s="190">
        <v>0</v>
      </c>
      <c r="AP50">
        <v>831</v>
      </c>
      <c r="AQ50" s="193">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8">
        <v>1.3126166752080779E-2</v>
      </c>
      <c r="BR50" s="188">
        <v>1.2647138849830142E-2</v>
      </c>
      <c r="BS50" s="188">
        <v>0.51474070215365153</v>
      </c>
      <c r="BT50" s="188">
        <v>0.47658293795463424</v>
      </c>
      <c r="BU50" s="188">
        <v>0.55815629295296665</v>
      </c>
      <c r="BV50" s="188">
        <v>0.67754861781409281</v>
      </c>
      <c r="BW50" s="188">
        <v>4.0277296818295845E-2</v>
      </c>
      <c r="BX50" s="188">
        <v>6.895499472397057E-2</v>
      </c>
      <c r="BY50" s="188">
        <v>0.51750565185660702</v>
      </c>
      <c r="BZ50" s="188">
        <v>0.53208337933317129</v>
      </c>
      <c r="CA50" s="188">
        <v>1</v>
      </c>
      <c r="CB50" s="188">
        <v>1</v>
      </c>
      <c r="CC50" s="188">
        <v>3.9931550000050636E-2</v>
      </c>
      <c r="CD50" s="188">
        <v>6.809706709104113E-2</v>
      </c>
      <c r="CE50" s="188">
        <v>0.51526271419848713</v>
      </c>
      <c r="CF50" s="188">
        <v>0.52712903976496528</v>
      </c>
      <c r="CG50" s="188">
        <v>1</v>
      </c>
      <c r="CH50" s="191">
        <v>1</v>
      </c>
      <c r="CI50" s="192">
        <v>1</v>
      </c>
      <c r="CJ50">
        <v>1</v>
      </c>
      <c r="CK50" s="131">
        <v>1</v>
      </c>
      <c r="CL50" t="str">
        <f t="shared" si="21"/>
        <v>TRUE</v>
      </c>
      <c r="CM50">
        <v>12.28</v>
      </c>
    </row>
    <row r="51" spans="1:91" x14ac:dyDescent="0.75">
      <c r="A51" t="s">
        <v>2414</v>
      </c>
      <c r="B51" s="34">
        <v>115358.507766667</v>
      </c>
      <c r="C51" s="185">
        <f t="shared" si="9"/>
        <v>115.358507766667</v>
      </c>
      <c r="D51" s="120">
        <v>2973166</v>
      </c>
      <c r="E51">
        <v>6695723.9999999944</v>
      </c>
      <c r="F51" s="131">
        <f t="shared" si="10"/>
        <v>1.2520518531424059</v>
      </c>
      <c r="G51" s="186">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7">
        <v>0.15436800000000001</v>
      </c>
      <c r="AK51" s="188">
        <v>0.41108800000000001</v>
      </c>
      <c r="AL51" s="188">
        <v>0.83895500000000001</v>
      </c>
      <c r="AM51" s="164">
        <v>1</v>
      </c>
      <c r="AN51" s="189">
        <v>0</v>
      </c>
      <c r="AO51" s="190">
        <v>0</v>
      </c>
      <c r="AP51">
        <v>3765</v>
      </c>
      <c r="AQ51" s="193">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8">
        <v>0.13262640810351203</v>
      </c>
      <c r="BR51" s="188">
        <v>0.13423308288783389</v>
      </c>
      <c r="BS51" s="188">
        <v>0.46879813432945577</v>
      </c>
      <c r="BT51" s="188">
        <v>0.43961954024659716</v>
      </c>
      <c r="BU51" s="188">
        <v>0.64101251927680114</v>
      </c>
      <c r="BV51" s="188">
        <v>0.74313501395884418</v>
      </c>
      <c r="BW51" s="188">
        <v>0.18870490158066253</v>
      </c>
      <c r="BX51" s="188">
        <v>0.25892752883864706</v>
      </c>
      <c r="BY51" s="188">
        <v>0.51995268507463055</v>
      </c>
      <c r="BZ51" s="188">
        <v>0.52231133250289308</v>
      </c>
      <c r="CA51" s="188">
        <v>1</v>
      </c>
      <c r="CB51" s="188">
        <v>1</v>
      </c>
      <c r="CC51" s="188">
        <v>0.18866170496009987</v>
      </c>
      <c r="CD51" s="188">
        <v>0.25825488266663382</v>
      </c>
      <c r="CE51" s="188">
        <v>0.51988225207234706</v>
      </c>
      <c r="CF51" s="188">
        <v>0.52135530747092429</v>
      </c>
      <c r="CG51" s="188">
        <v>1</v>
      </c>
      <c r="CH51" s="191">
        <v>1</v>
      </c>
      <c r="CI51" s="192">
        <v>1</v>
      </c>
      <c r="CJ51">
        <v>1</v>
      </c>
      <c r="CK51" s="131">
        <v>1</v>
      </c>
      <c r="CL51" t="str">
        <f t="shared" si="21"/>
        <v>TRUE</v>
      </c>
      <c r="CM51">
        <v>50</v>
      </c>
    </row>
    <row r="52" spans="1:91" x14ac:dyDescent="0.75">
      <c r="A52" t="s">
        <v>2418</v>
      </c>
      <c r="B52" s="34">
        <v>72332.651733332998</v>
      </c>
      <c r="C52" s="185">
        <f t="shared" si="9"/>
        <v>72.332651733332995</v>
      </c>
      <c r="D52" s="120">
        <v>14492190</v>
      </c>
      <c r="E52">
        <v>10552037.999999976</v>
      </c>
      <c r="F52" s="131">
        <f t="shared" si="10"/>
        <v>-0.27188106145448165</v>
      </c>
      <c r="G52" s="186">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7">
        <v>0.28848400000000002</v>
      </c>
      <c r="AK52" s="188">
        <v>0.28848400000000002</v>
      </c>
      <c r="AL52" s="188">
        <v>0.28848400000000002</v>
      </c>
      <c r="AM52" s="164">
        <v>0</v>
      </c>
      <c r="AN52" s="189">
        <v>0</v>
      </c>
      <c r="AO52" s="190">
        <v>0</v>
      </c>
      <c r="AP52">
        <v>881</v>
      </c>
      <c r="AQ52" s="193">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8">
        <v>3.0493947029059262E-2</v>
      </c>
      <c r="BR52" s="188">
        <v>3.3934882716167555E-2</v>
      </c>
      <c r="BS52" s="188">
        <v>0.3807163958351355</v>
      </c>
      <c r="BT52" s="188">
        <v>0.35141735043656813</v>
      </c>
      <c r="BU52" s="188">
        <v>0.64446256513695799</v>
      </c>
      <c r="BV52" s="188">
        <v>0.75149106566271739</v>
      </c>
      <c r="BW52" s="188">
        <v>8.1710852128977968E-2</v>
      </c>
      <c r="BX52" s="188">
        <v>0.11450173988035413</v>
      </c>
      <c r="BY52" s="188">
        <v>0.39009189452153081</v>
      </c>
      <c r="BZ52" s="188">
        <v>0.39103822735996491</v>
      </c>
      <c r="CA52" s="188">
        <v>1</v>
      </c>
      <c r="CB52" s="188">
        <v>1</v>
      </c>
      <c r="CC52" s="188">
        <v>8.1679916379361742E-2</v>
      </c>
      <c r="CD52" s="188">
        <v>0.11366832546213619</v>
      </c>
      <c r="CE52" s="188">
        <v>0.38999379023028408</v>
      </c>
      <c r="CF52" s="188">
        <v>0.38880232486002592</v>
      </c>
      <c r="CG52" s="188">
        <v>1</v>
      </c>
      <c r="CH52" s="191">
        <v>1</v>
      </c>
      <c r="CI52" s="192">
        <v>0</v>
      </c>
      <c r="CJ52">
        <v>0</v>
      </c>
      <c r="CK52" s="131">
        <v>0</v>
      </c>
      <c r="CL52" t="str">
        <f t="shared" si="21"/>
        <v>FALSE</v>
      </c>
      <c r="CM52">
        <v>0</v>
      </c>
    </row>
    <row r="53" spans="1:91" x14ac:dyDescent="0.75">
      <c r="A53" t="s">
        <v>2419</v>
      </c>
      <c r="B53" s="34">
        <v>38943.556766667003</v>
      </c>
      <c r="C53" s="185">
        <f t="shared" si="9"/>
        <v>38.943556766667001</v>
      </c>
      <c r="D53" s="120">
        <v>0</v>
      </c>
      <c r="E53">
        <v>489533.00000000099</v>
      </c>
      <c r="F53" s="131">
        <f t="shared" si="10"/>
        <v>0</v>
      </c>
      <c r="G53" s="186">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7">
        <v>2.5891000000000001E-2</v>
      </c>
      <c r="AK53" s="188">
        <v>2.5891000000000001E-2</v>
      </c>
      <c r="AL53" s="188">
        <v>2.5891000000000001E-2</v>
      </c>
      <c r="AM53" s="164">
        <v>0</v>
      </c>
      <c r="AN53" s="189">
        <v>0</v>
      </c>
      <c r="AO53" s="190">
        <v>0</v>
      </c>
      <c r="AP53">
        <v>266</v>
      </c>
      <c r="AQ53" s="193">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8">
        <v>4.6606453574852456E-2</v>
      </c>
      <c r="BR53" s="188">
        <v>5.0203909196583803E-2</v>
      </c>
      <c r="BS53" s="188">
        <v>0.38897451529314814</v>
      </c>
      <c r="BT53" s="188">
        <v>0.35579939040644909</v>
      </c>
      <c r="BU53" s="188">
        <v>0.56816312543876879</v>
      </c>
      <c r="BV53" s="188">
        <v>0.68566319513085228</v>
      </c>
      <c r="BW53" s="188">
        <v>0.19162351979185935</v>
      </c>
      <c r="BX53" s="188">
        <v>0.24035653790905381</v>
      </c>
      <c r="BY53" s="188">
        <v>0.59392881468279146</v>
      </c>
      <c r="BZ53" s="188">
        <v>0.59207929475279475</v>
      </c>
      <c r="CA53" s="188">
        <v>1</v>
      </c>
      <c r="CB53" s="188">
        <v>1</v>
      </c>
      <c r="CC53" s="188">
        <v>0.19146713798093315</v>
      </c>
      <c r="CD53" s="188">
        <v>0.23798399696132574</v>
      </c>
      <c r="CE53" s="188">
        <v>0.5936852374196766</v>
      </c>
      <c r="CF53" s="188">
        <v>0.5892727616041078</v>
      </c>
      <c r="CG53" s="188">
        <v>1</v>
      </c>
      <c r="CH53" s="191">
        <v>1</v>
      </c>
      <c r="CI53" s="192">
        <v>0</v>
      </c>
      <c r="CJ53">
        <v>0</v>
      </c>
      <c r="CK53" s="131">
        <v>0</v>
      </c>
      <c r="CL53" t="str">
        <f t="shared" si="21"/>
        <v>FALSE</v>
      </c>
      <c r="CM53">
        <v>0</v>
      </c>
    </row>
    <row r="54" spans="1:91" x14ac:dyDescent="0.75">
      <c r="A54" t="s">
        <v>2420</v>
      </c>
      <c r="B54" s="34">
        <v>138513.3596</v>
      </c>
      <c r="C54" s="185">
        <f t="shared" si="9"/>
        <v>138.5133596</v>
      </c>
      <c r="D54" s="120">
        <v>22734</v>
      </c>
      <c r="E54">
        <v>0</v>
      </c>
      <c r="F54" s="131">
        <f t="shared" si="10"/>
        <v>-1</v>
      </c>
      <c r="G54" s="186">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7">
        <v>1.8187999999999999E-2</v>
      </c>
      <c r="AK54" s="188">
        <v>1.8187999999999999E-2</v>
      </c>
      <c r="AL54" s="188">
        <v>1.8187999999999999E-2</v>
      </c>
      <c r="AM54" s="164">
        <v>0</v>
      </c>
      <c r="AN54" s="189">
        <v>0</v>
      </c>
      <c r="AO54" s="190">
        <v>0</v>
      </c>
      <c r="AP54">
        <v>169</v>
      </c>
      <c r="AQ54" s="193">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8">
        <v>4.3807047319489201E-2</v>
      </c>
      <c r="BR54" s="188">
        <v>4.4915653404072373E-2</v>
      </c>
      <c r="BS54" s="188">
        <v>0.39160038009325454</v>
      </c>
      <c r="BT54" s="188">
        <v>0.36467501090895427</v>
      </c>
      <c r="BU54" s="188">
        <v>0.61345479053403429</v>
      </c>
      <c r="BV54" s="188">
        <v>0.71961257398364775</v>
      </c>
      <c r="BW54" s="188">
        <v>9.6155863738859981E-2</v>
      </c>
      <c r="BX54" s="188">
        <v>0.12039134602947532</v>
      </c>
      <c r="BY54" s="188">
        <v>0.40887862878282621</v>
      </c>
      <c r="BZ54" s="188">
        <v>0.4144619912986644</v>
      </c>
      <c r="CA54" s="188">
        <v>1</v>
      </c>
      <c r="CB54" s="188">
        <v>1</v>
      </c>
      <c r="CC54" s="188">
        <v>9.612621715061806E-2</v>
      </c>
      <c r="CD54" s="188">
        <v>0.11946721950569443</v>
      </c>
      <c r="CE54" s="188">
        <v>0.40879617267956952</v>
      </c>
      <c r="CF54" s="188">
        <v>0.41238762882285501</v>
      </c>
      <c r="CG54" s="188">
        <v>1</v>
      </c>
      <c r="CH54" s="191">
        <v>1</v>
      </c>
      <c r="CI54" s="192">
        <v>0</v>
      </c>
      <c r="CJ54">
        <v>0</v>
      </c>
      <c r="CK54" s="131">
        <v>0</v>
      </c>
      <c r="CL54" t="str">
        <f t="shared" si="21"/>
        <v>FALSE</v>
      </c>
      <c r="CM54">
        <v>0</v>
      </c>
    </row>
  </sheetData>
  <mergeCells count="11">
    <mergeCell ref="AS1:AZ1"/>
    <mergeCell ref="BA1:BH1"/>
    <mergeCell ref="BI1:BP1"/>
    <mergeCell ref="BQ1:CH1"/>
    <mergeCell ref="CI1:CK1"/>
    <mergeCell ref="AN1:AO1"/>
    <mergeCell ref="B1:C1"/>
    <mergeCell ref="K1:L1"/>
    <mergeCell ref="M1:S1"/>
    <mergeCell ref="T1:AI1"/>
    <mergeCell ref="AJ1:AL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opLeftCell="A1606" zoomScale="70" zoomScaleNormal="70" workbookViewId="0">
      <selection activeCell="F1631" sqref="F1631"/>
    </sheetView>
  </sheetViews>
  <sheetFormatPr defaultColWidth="9.1328125" defaultRowHeight="14.75" x14ac:dyDescent="0.75"/>
  <cols>
    <col min="1" max="1" width="11.7265625" customWidth="1"/>
    <col min="2" max="2" width="11.7265625" style="204" customWidth="1"/>
    <col min="3" max="3" width="88.40625" customWidth="1"/>
    <col min="4" max="7" width="11.7265625" customWidth="1"/>
    <col min="8" max="8" width="11.7265625" style="15" customWidth="1"/>
    <col min="9" max="9" width="11.7265625" style="204" customWidth="1"/>
    <col min="10" max="10" width="11.7265625" style="155" customWidth="1"/>
    <col min="11" max="15" width="11.7265625" customWidth="1"/>
    <col min="16" max="16" width="83" customWidth="1"/>
    <col min="17" max="17" width="11.7265625" customWidth="1"/>
    <col min="18" max="18" width="11.7265625" style="143" customWidth="1"/>
  </cols>
  <sheetData>
    <row r="1" spans="1:18" x14ac:dyDescent="0.75">
      <c r="A1" s="209" t="s">
        <v>3</v>
      </c>
      <c r="B1" s="210" t="s">
        <v>0</v>
      </c>
      <c r="C1" s="211" t="s">
        <v>1</v>
      </c>
      <c r="D1" s="211" t="s">
        <v>35</v>
      </c>
      <c r="E1" s="211" t="s">
        <v>36</v>
      </c>
      <c r="F1" s="211" t="s">
        <v>82</v>
      </c>
      <c r="G1" s="211" t="s">
        <v>83</v>
      </c>
      <c r="H1" s="153" t="s">
        <v>454</v>
      </c>
      <c r="I1" s="212" t="s">
        <v>68</v>
      </c>
      <c r="J1" s="154" t="s">
        <v>341</v>
      </c>
      <c r="K1" s="209" t="s">
        <v>506</v>
      </c>
      <c r="L1" s="209" t="s">
        <v>69</v>
      </c>
      <c r="M1" s="209" t="s">
        <v>70</v>
      </c>
      <c r="N1" s="209" t="s">
        <v>81</v>
      </c>
      <c r="O1" s="209" t="s">
        <v>28</v>
      </c>
      <c r="P1" s="209" t="s">
        <v>2</v>
      </c>
      <c r="Q1" s="209" t="s">
        <v>438</v>
      </c>
      <c r="R1" s="209" t="s">
        <v>187</v>
      </c>
    </row>
    <row r="2" spans="1:18" s="143" customFormat="1" x14ac:dyDescent="0.75">
      <c r="A2" s="76" t="str">
        <f>IF(ISBLANK(INDEX('Policy Characteristics'!A:A,MATCH($C2,'Policy Characteristics'!$C:$C,0))),"",INDEX('Policy Characteristics'!A:A,MATCH($C2,'Policy Characteristics'!$C:$C,0)))</f>
        <v>Transportation</v>
      </c>
      <c r="B2" s="200"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3" t="s">
        <v>43</v>
      </c>
      <c r="J2" s="202"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5">
        <f>IF(ISBLANK(INDEX('Policy Characteristics'!F:F,MATCH($C2,'Policy Characteristics'!$C:$C,0))),"",INDEX('Policy Characteristics'!F:F,MATCH($C2,'Policy Characteristics'!$C:$C,0)))</f>
        <v>0</v>
      </c>
      <c r="M2" s="205">
        <f>IF(ISBLANK(INDEX('Policy Characteristics'!G:G,MATCH($C2,'Policy Characteristics'!$C:$C,0))),"",INDEX('Policy Characteristics'!G:G,MATCH($C2,'Policy Characteristics'!$C:$C,0)))</f>
        <v>1</v>
      </c>
      <c r="N2" s="205">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row>
    <row r="3" spans="1:18" s="143" customFormat="1" x14ac:dyDescent="0.75">
      <c r="A3" s="76" t="str">
        <f>IF(ISBLANK(INDEX('Policy Characteristics'!A:A,MATCH($C3,'Policy Characteristics'!$C:$C,0))),"",INDEX('Policy Characteristics'!A:A,MATCH($C3,'Policy Characteristics'!$C:$C,0)))</f>
        <v>Transportation</v>
      </c>
      <c r="B3" s="200"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3" t="s">
        <v>43</v>
      </c>
      <c r="J3" s="202"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5">
        <f>IF(ISBLANK(INDEX('Policy Characteristics'!F:F,MATCH($C3,'Policy Characteristics'!$C:$C,0))),"",INDEX('Policy Characteristics'!F:F,MATCH($C3,'Policy Characteristics'!$C:$C,0)))</f>
        <v>0</v>
      </c>
      <c r="M3" s="205">
        <f>IF(ISBLANK(INDEX('Policy Characteristics'!G:G,MATCH($C3,'Policy Characteristics'!$C:$C,0))),"",INDEX('Policy Characteristics'!G:G,MATCH($C3,'Policy Characteristics'!$C:$C,0)))</f>
        <v>1</v>
      </c>
      <c r="N3" s="205">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row>
    <row r="4" spans="1:18" s="143" customFormat="1" x14ac:dyDescent="0.75">
      <c r="A4" s="76" t="str">
        <f>IF(ISBLANK(INDEX('Policy Characteristics'!A:A,MATCH($C4,'Policy Characteristics'!$C:$C,0))),"",INDEX('Policy Characteristics'!A:A,MATCH($C4,'Policy Characteristics'!$C:$C,0)))</f>
        <v>Transportation</v>
      </c>
      <c r="B4" s="200"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3" t="s">
        <v>43</v>
      </c>
      <c r="J4" s="202"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5">
        <f>IF(ISBLANK(INDEX('Policy Characteristics'!F:F,MATCH($C4,'Policy Characteristics'!$C:$C,0))),"",INDEX('Policy Characteristics'!F:F,MATCH($C4,'Policy Characteristics'!$C:$C,0)))</f>
        <v>0</v>
      </c>
      <c r="M4" s="205">
        <f>IF(ISBLANK(INDEX('Policy Characteristics'!G:G,MATCH($C4,'Policy Characteristics'!$C:$C,0))),"",INDEX('Policy Characteristics'!G:G,MATCH($C4,'Policy Characteristics'!$C:$C,0)))</f>
        <v>1</v>
      </c>
      <c r="N4" s="205">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row>
    <row r="5" spans="1:18" s="143" customFormat="1" x14ac:dyDescent="0.75">
      <c r="A5" s="76" t="str">
        <f>IF(ISBLANK(INDEX('Policy Characteristics'!A:A,MATCH($C5,'Policy Characteristics'!$C:$C,0))),"",INDEX('Policy Characteristics'!A:A,MATCH($C5,'Policy Characteristics'!$C:$C,0)))</f>
        <v>Transportation</v>
      </c>
      <c r="B5" s="200"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3" t="s">
        <v>43</v>
      </c>
      <c r="J5" s="202"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5">
        <f>IF(ISBLANK(INDEX('Policy Characteristics'!F:F,MATCH($C5,'Policy Characteristics'!$C:$C,0))),"",INDEX('Policy Characteristics'!F:F,MATCH($C5,'Policy Characteristics'!$C:$C,0)))</f>
        <v>0</v>
      </c>
      <c r="M5" s="205">
        <f>IF(ISBLANK(INDEX('Policy Characteristics'!G:G,MATCH($C5,'Policy Characteristics'!$C:$C,0))),"",INDEX('Policy Characteristics'!G:G,MATCH($C5,'Policy Characteristics'!$C:$C,0)))</f>
        <v>1</v>
      </c>
      <c r="N5" s="205">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row>
    <row r="6" spans="1:18" s="143" customFormat="1" x14ac:dyDescent="0.75">
      <c r="A6" s="76" t="str">
        <f>IF(ISBLANK(INDEX('Policy Characteristics'!A:A,MATCH($C6,'Policy Characteristics'!$C:$C,0))),"",INDEX('Policy Characteristics'!A:A,MATCH($C6,'Policy Characteristics'!$C:$C,0)))</f>
        <v>Transportation</v>
      </c>
      <c r="B6" s="200"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3" t="s">
        <v>43</v>
      </c>
      <c r="J6" s="202"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5">
        <f>IF(ISBLANK(INDEX('Policy Characteristics'!F:F,MATCH($C6,'Policy Characteristics'!$C:$C,0))),"",INDEX('Policy Characteristics'!F:F,MATCH($C6,'Policy Characteristics'!$C:$C,0)))</f>
        <v>0</v>
      </c>
      <c r="M6" s="205">
        <f>IF(ISBLANK(INDEX('Policy Characteristics'!G:G,MATCH($C6,'Policy Characteristics'!$C:$C,0))),"",INDEX('Policy Characteristics'!G:G,MATCH($C6,'Policy Characteristics'!$C:$C,0)))</f>
        <v>1</v>
      </c>
      <c r="N6" s="205">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row>
    <row r="7" spans="1:18" s="143" customFormat="1" x14ac:dyDescent="0.75">
      <c r="A7" s="76" t="str">
        <f>IF(ISBLANK(INDEX('Policy Characteristics'!A:A,MATCH($C7,'Policy Characteristics'!$C:$C,0))),"",INDEX('Policy Characteristics'!A:A,MATCH($C7,'Policy Characteristics'!$C:$C,0)))</f>
        <v>Transportation</v>
      </c>
      <c r="B7" s="200"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3" t="s">
        <v>43</v>
      </c>
      <c r="J7" s="202"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5">
        <f>IF(ISBLANK(INDEX('Policy Characteristics'!F:F,MATCH($C7,'Policy Characteristics'!$C:$C,0))),"",INDEX('Policy Characteristics'!F:F,MATCH($C7,'Policy Characteristics'!$C:$C,0)))</f>
        <v>0</v>
      </c>
      <c r="M7" s="205">
        <f>IF(ISBLANK(INDEX('Policy Characteristics'!G:G,MATCH($C7,'Policy Characteristics'!$C:$C,0))),"",INDEX('Policy Characteristics'!G:G,MATCH($C7,'Policy Characteristics'!$C:$C,0)))</f>
        <v>1</v>
      </c>
      <c r="N7" s="205">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row>
    <row r="8" spans="1:18" s="143" customFormat="1" x14ac:dyDescent="0.75">
      <c r="A8" s="76" t="str">
        <f>IF(ISBLANK(INDEX('Policy Characteristics'!A:A,MATCH($C8,'Policy Characteristics'!$C:$C,0))),"",INDEX('Policy Characteristics'!A:A,MATCH($C8,'Policy Characteristics'!$C:$C,0)))</f>
        <v>Transportation</v>
      </c>
      <c r="B8" s="200"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3" t="s">
        <v>43</v>
      </c>
      <c r="J8" s="202"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5">
        <f>IF(ISBLANK(INDEX('Policy Characteristics'!F:F,MATCH($C8,'Policy Characteristics'!$C:$C,0))),"",INDEX('Policy Characteristics'!F:F,MATCH($C8,'Policy Characteristics'!$C:$C,0)))</f>
        <v>0</v>
      </c>
      <c r="M8" s="205">
        <f>IF(ISBLANK(INDEX('Policy Characteristics'!G:G,MATCH($C8,'Policy Characteristics'!$C:$C,0))),"",INDEX('Policy Characteristics'!G:G,MATCH($C8,'Policy Characteristics'!$C:$C,0)))</f>
        <v>1</v>
      </c>
      <c r="N8" s="205">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row>
    <row r="9" spans="1:18" s="143" customFormat="1" x14ac:dyDescent="0.75">
      <c r="A9" s="76" t="str">
        <f>IF(ISBLANK(INDEX('Policy Characteristics'!A:A,MATCH($C9,'Policy Characteristics'!$C:$C,0))),"",INDEX('Policy Characteristics'!A:A,MATCH($C9,'Policy Characteristics'!$C:$C,0)))</f>
        <v>Transportation</v>
      </c>
      <c r="B9" s="200"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3" t="s">
        <v>43</v>
      </c>
      <c r="J9" s="202"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5">
        <f>IF(ISBLANK(INDEX('Policy Characteristics'!F:F,MATCH($C9,'Policy Characteristics'!$C:$C,0))),"",INDEX('Policy Characteristics'!F:F,MATCH($C9,'Policy Characteristics'!$C:$C,0)))</f>
        <v>0</v>
      </c>
      <c r="M9" s="205">
        <f>IF(ISBLANK(INDEX('Policy Characteristics'!G:G,MATCH($C9,'Policy Characteristics'!$C:$C,0))),"",INDEX('Policy Characteristics'!G:G,MATCH($C9,'Policy Characteristics'!$C:$C,0)))</f>
        <v>1</v>
      </c>
      <c r="N9" s="205">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row>
    <row r="10" spans="1:18" s="143" customFormat="1" x14ac:dyDescent="0.75">
      <c r="A10" s="76" t="str">
        <f>IF(ISBLANK(INDEX('Policy Characteristics'!A:A,MATCH($C10,'Policy Characteristics'!$C:$C,0))),"",INDEX('Policy Characteristics'!A:A,MATCH($C10,'Policy Characteristics'!$C:$C,0)))</f>
        <v>Transportation</v>
      </c>
      <c r="B10" s="200"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1" t="s">
        <v>44</v>
      </c>
      <c r="J10" s="202"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5">
        <f>IF(ISBLANK(INDEX('Policy Characteristics'!F:F,MATCH($C10,'Policy Characteristics'!$C:$C,0))),"",INDEX('Policy Characteristics'!F:F,MATCH($C10,'Policy Characteristics'!$C:$C,0)))</f>
        <v>0</v>
      </c>
      <c r="M10" s="205">
        <f>IF(ISBLANK(INDEX('Policy Characteristics'!G:G,MATCH($C10,'Policy Characteristics'!$C:$C,0))),"",INDEX('Policy Characteristics'!G:G,MATCH($C10,'Policy Characteristics'!$C:$C,0)))</f>
        <v>1</v>
      </c>
      <c r="N10" s="205">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row>
    <row r="11" spans="1:18" s="143" customFormat="1" x14ac:dyDescent="0.75">
      <c r="A11" s="76" t="str">
        <f>IF(ISBLANK(INDEX('Policy Characteristics'!A:A,MATCH($C11,'Policy Characteristics'!$C:$C,0))),"",INDEX('Policy Characteristics'!A:A,MATCH($C11,'Policy Characteristics'!$C:$C,0)))</f>
        <v>Transportation</v>
      </c>
      <c r="B11" s="200"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1" t="s">
        <v>44</v>
      </c>
      <c r="J11" s="202"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5">
        <f>IF(ISBLANK(INDEX('Policy Characteristics'!F:F,MATCH($C11,'Policy Characteristics'!$C:$C,0))),"",INDEX('Policy Characteristics'!F:F,MATCH($C11,'Policy Characteristics'!$C:$C,0)))</f>
        <v>0</v>
      </c>
      <c r="M11" s="205">
        <f>IF(ISBLANK(INDEX('Policy Characteristics'!G:G,MATCH($C11,'Policy Characteristics'!$C:$C,0))),"",INDEX('Policy Characteristics'!G:G,MATCH($C11,'Policy Characteristics'!$C:$C,0)))</f>
        <v>1</v>
      </c>
      <c r="N11" s="205">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row>
    <row r="12" spans="1:18" s="143" customFormat="1" x14ac:dyDescent="0.75">
      <c r="A12" s="76" t="str">
        <f>IF(ISBLANK(INDEX('Policy Characteristics'!A:A,MATCH($C12,'Policy Characteristics'!$C:$C,0))),"",INDEX('Policy Characteristics'!A:A,MATCH($C12,'Policy Characteristics'!$C:$C,0)))</f>
        <v>Transportation</v>
      </c>
      <c r="B12" s="200"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3" t="s">
        <v>43</v>
      </c>
      <c r="J12" s="202"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5">
        <f>IF(ISBLANK(INDEX('Policy Characteristics'!F:F,MATCH($C12,'Policy Characteristics'!$C:$C,0))),"",INDEX('Policy Characteristics'!F:F,MATCH($C12,'Policy Characteristics'!$C:$C,0)))</f>
        <v>0</v>
      </c>
      <c r="M12" s="205">
        <f>IF(ISBLANK(INDEX('Policy Characteristics'!G:G,MATCH($C12,'Policy Characteristics'!$C:$C,0))),"",INDEX('Policy Characteristics'!G:G,MATCH($C12,'Policy Characteristics'!$C:$C,0)))</f>
        <v>1</v>
      </c>
      <c r="N12" s="205">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row>
    <row r="13" spans="1:18" s="143" customFormat="1" x14ac:dyDescent="0.75">
      <c r="A13" s="76" t="str">
        <f>IF(ISBLANK(INDEX('Policy Characteristics'!A:A,MATCH($C13,'Policy Characteristics'!$C:$C,0))),"",INDEX('Policy Characteristics'!A:A,MATCH($C13,'Policy Characteristics'!$C:$C,0)))</f>
        <v>Transportation</v>
      </c>
      <c r="B13" s="200"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3" t="s">
        <v>43</v>
      </c>
      <c r="J13" s="202"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5">
        <f>IF(ISBLANK(INDEX('Policy Characteristics'!F:F,MATCH($C13,'Policy Characteristics'!$C:$C,0))),"",INDEX('Policy Characteristics'!F:F,MATCH($C13,'Policy Characteristics'!$C:$C,0)))</f>
        <v>0</v>
      </c>
      <c r="M13" s="205">
        <f>IF(ISBLANK(INDEX('Policy Characteristics'!G:G,MATCH($C13,'Policy Characteristics'!$C:$C,0))),"",INDEX('Policy Characteristics'!G:G,MATCH($C13,'Policy Characteristics'!$C:$C,0)))</f>
        <v>1</v>
      </c>
      <c r="N13" s="205">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row>
    <row r="14" spans="1:18" s="143" customFormat="1" x14ac:dyDescent="0.75">
      <c r="A14" s="76" t="str">
        <f>IF(ISBLANK(INDEX('Policy Characteristics'!A:A,MATCH($C14,'Policy Characteristics'!$C:$C,0))),"",INDEX('Policy Characteristics'!A:A,MATCH($C14,'Policy Characteristics'!$C:$C,0)))</f>
        <v>Transportation</v>
      </c>
      <c r="B14" s="200"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3" t="s">
        <v>43</v>
      </c>
      <c r="J14" s="202"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5">
        <f>IF(ISBLANK(INDEX('Policy Characteristics'!F:F,MATCH($C14,'Policy Characteristics'!$C:$C,0))),"",INDEX('Policy Characteristics'!F:F,MATCH($C14,'Policy Characteristics'!$C:$C,0)))</f>
        <v>0</v>
      </c>
      <c r="M14" s="205">
        <f>IF(ISBLANK(INDEX('Policy Characteristics'!G:G,MATCH($C14,'Policy Characteristics'!$C:$C,0))),"",INDEX('Policy Characteristics'!G:G,MATCH($C14,'Policy Characteristics'!$C:$C,0)))</f>
        <v>1</v>
      </c>
      <c r="N14" s="205">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row>
    <row r="15" spans="1:18" s="143" customFormat="1" x14ac:dyDescent="0.75">
      <c r="A15" s="76" t="str">
        <f>IF(ISBLANK(INDEX('Policy Characteristics'!A:A,MATCH($C15,'Policy Characteristics'!$C:$C,0))),"",INDEX('Policy Characteristics'!A:A,MATCH($C15,'Policy Characteristics'!$C:$C,0)))</f>
        <v>Transportation</v>
      </c>
      <c r="B15" s="200"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3" t="s">
        <v>43</v>
      </c>
      <c r="J15" s="202"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5">
        <f>IF(ISBLANK(INDEX('Policy Characteristics'!F:F,MATCH($C15,'Policy Characteristics'!$C:$C,0))),"",INDEX('Policy Characteristics'!F:F,MATCH($C15,'Policy Characteristics'!$C:$C,0)))</f>
        <v>0</v>
      </c>
      <c r="M15" s="205">
        <f>IF(ISBLANK(INDEX('Policy Characteristics'!G:G,MATCH($C15,'Policy Characteristics'!$C:$C,0))),"",INDEX('Policy Characteristics'!G:G,MATCH($C15,'Policy Characteristics'!$C:$C,0)))</f>
        <v>1</v>
      </c>
      <c r="N15" s="205">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row>
    <row r="16" spans="1:18" s="143" customFormat="1" x14ac:dyDescent="0.75">
      <c r="A16" s="76" t="str">
        <f>IF(ISBLANK(INDEX('Policy Characteristics'!A:A,MATCH($C16,'Policy Characteristics'!$C:$C,0))),"",INDEX('Policy Characteristics'!A:A,MATCH($C16,'Policy Characteristics'!$C:$C,0)))</f>
        <v>Transportation</v>
      </c>
      <c r="B16" s="200"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3" t="s">
        <v>43</v>
      </c>
      <c r="J16" s="202"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5">
        <f>IF(ISBLANK(INDEX('Policy Characteristics'!F:F,MATCH($C16,'Policy Characteristics'!$C:$C,0))),"",INDEX('Policy Characteristics'!F:F,MATCH($C16,'Policy Characteristics'!$C:$C,0)))</f>
        <v>0</v>
      </c>
      <c r="M16" s="205">
        <f>IF(ISBLANK(INDEX('Policy Characteristics'!G:G,MATCH($C16,'Policy Characteristics'!$C:$C,0))),"",INDEX('Policy Characteristics'!G:G,MATCH($C16,'Policy Characteristics'!$C:$C,0)))</f>
        <v>1</v>
      </c>
      <c r="N16" s="205">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row>
    <row r="17" spans="1:18" s="143" customFormat="1" x14ac:dyDescent="0.75">
      <c r="A17" s="76" t="str">
        <f>IF(ISBLANK(INDEX('Policy Characteristics'!A:A,MATCH($C17,'Policy Characteristics'!$C:$C,0))),"",INDEX('Policy Characteristics'!A:A,MATCH($C17,'Policy Characteristics'!$C:$C,0)))</f>
        <v>Transportation</v>
      </c>
      <c r="B17" s="200"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3" t="s">
        <v>43</v>
      </c>
      <c r="J17" s="202"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5">
        <f>IF(ISBLANK(INDEX('Policy Characteristics'!F:F,MATCH($C17,'Policy Characteristics'!$C:$C,0))),"",INDEX('Policy Characteristics'!F:F,MATCH($C17,'Policy Characteristics'!$C:$C,0)))</f>
        <v>0</v>
      </c>
      <c r="M17" s="205">
        <f>IF(ISBLANK(INDEX('Policy Characteristics'!G:G,MATCH($C17,'Policy Characteristics'!$C:$C,0))),"",INDEX('Policy Characteristics'!G:G,MATCH($C17,'Policy Characteristics'!$C:$C,0)))</f>
        <v>1</v>
      </c>
      <c r="N17" s="205">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row>
    <row r="18" spans="1:18" s="143" customFormat="1" x14ac:dyDescent="0.75">
      <c r="A18" s="76" t="str">
        <f>IF(ISBLANK(INDEX('Policy Characteristics'!A:A,MATCH($C18,'Policy Characteristics'!$C:$C,0))),"",INDEX('Policy Characteristics'!A:A,MATCH($C18,'Policy Characteristics'!$C:$C,0)))</f>
        <v>Transportation</v>
      </c>
      <c r="B18" s="200"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3" t="s">
        <v>43</v>
      </c>
      <c r="J18" s="202"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5">
        <f>IF(ISBLANK(INDEX('Policy Characteristics'!F:F,MATCH($C18,'Policy Characteristics'!$C:$C,0))),"",INDEX('Policy Characteristics'!F:F,MATCH($C18,'Policy Characteristics'!$C:$C,0)))</f>
        <v>0</v>
      </c>
      <c r="M18" s="205">
        <f>IF(ISBLANK(INDEX('Policy Characteristics'!G:G,MATCH($C18,'Policy Characteristics'!$C:$C,0))),"",INDEX('Policy Characteristics'!G:G,MATCH($C18,'Policy Characteristics'!$C:$C,0)))</f>
        <v>1</v>
      </c>
      <c r="N18" s="205">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row>
    <row r="19" spans="1:18" s="143" customFormat="1" x14ac:dyDescent="0.75">
      <c r="A19" s="76" t="str">
        <f>IF(ISBLANK(INDEX('Policy Characteristics'!A:A,MATCH($C19,'Policy Characteristics'!$C:$C,0))),"",INDEX('Policy Characteristics'!A:A,MATCH($C19,'Policy Characteristics'!$C:$C,0)))</f>
        <v>Transportation</v>
      </c>
      <c r="B19" s="200"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3" t="s">
        <v>43</v>
      </c>
      <c r="J19" s="202"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5">
        <f>IF(ISBLANK(INDEX('Policy Characteristics'!F:F,MATCH($C19,'Policy Characteristics'!$C:$C,0))),"",INDEX('Policy Characteristics'!F:F,MATCH($C19,'Policy Characteristics'!$C:$C,0)))</f>
        <v>0</v>
      </c>
      <c r="M19" s="205">
        <f>IF(ISBLANK(INDEX('Policy Characteristics'!G:G,MATCH($C19,'Policy Characteristics'!$C:$C,0))),"",INDEX('Policy Characteristics'!G:G,MATCH($C19,'Policy Characteristics'!$C:$C,0)))</f>
        <v>1</v>
      </c>
      <c r="N19" s="205">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row>
    <row r="20" spans="1:18" s="143" customFormat="1" x14ac:dyDescent="0.75">
      <c r="A20" s="76" t="str">
        <f>IF(ISBLANK(INDEX('Policy Characteristics'!A:A,MATCH($C20,'Policy Characteristics'!$C:$C,0))),"",INDEX('Policy Characteristics'!A:A,MATCH($C20,'Policy Characteristics'!$C:$C,0)))</f>
        <v>Transportation</v>
      </c>
      <c r="B20" s="200"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1" t="s">
        <v>44</v>
      </c>
      <c r="J20" s="202"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5">
        <f>IF(ISBLANK(INDEX('Policy Characteristics'!F:F,MATCH($C20,'Policy Characteristics'!$C:$C,0))),"",INDEX('Policy Characteristics'!F:F,MATCH($C20,'Policy Characteristics'!$C:$C,0)))</f>
        <v>0</v>
      </c>
      <c r="M20" s="205">
        <f>IF(ISBLANK(INDEX('Policy Characteristics'!G:G,MATCH($C20,'Policy Characteristics'!$C:$C,0))),"",INDEX('Policy Characteristics'!G:G,MATCH($C20,'Policy Characteristics'!$C:$C,0)))</f>
        <v>1</v>
      </c>
      <c r="N20" s="205">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row>
    <row r="21" spans="1:18" s="143" customFormat="1" x14ac:dyDescent="0.75">
      <c r="A21" s="76" t="str">
        <f>IF(ISBLANK(INDEX('Policy Characteristics'!A:A,MATCH($C21,'Policy Characteristics'!$C:$C,0))),"",INDEX('Policy Characteristics'!A:A,MATCH($C21,'Policy Characteristics'!$C:$C,0)))</f>
        <v>Transportation</v>
      </c>
      <c r="B21" s="200"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1" t="s">
        <v>44</v>
      </c>
      <c r="J21" s="202"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5">
        <f>IF(ISBLANK(INDEX('Policy Characteristics'!F:F,MATCH($C21,'Policy Characteristics'!$C:$C,0))),"",INDEX('Policy Characteristics'!F:F,MATCH($C21,'Policy Characteristics'!$C:$C,0)))</f>
        <v>0</v>
      </c>
      <c r="M21" s="205">
        <f>IF(ISBLANK(INDEX('Policy Characteristics'!G:G,MATCH($C21,'Policy Characteristics'!$C:$C,0))),"",INDEX('Policy Characteristics'!G:G,MATCH($C21,'Policy Characteristics'!$C:$C,0)))</f>
        <v>1</v>
      </c>
      <c r="N21" s="205">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row>
    <row r="22" spans="1:18" s="143" customFormat="1" x14ac:dyDescent="0.75">
      <c r="A22" s="76" t="str">
        <f>IF(ISBLANK(INDEX('Policy Characteristics'!A:A,MATCH($C22,'Policy Characteristics'!$C:$C,0))),"",INDEX('Policy Characteristics'!A:A,MATCH($C22,'Policy Characteristics'!$C:$C,0)))</f>
        <v>Transportation</v>
      </c>
      <c r="B22" s="200"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3" t="s">
        <v>43</v>
      </c>
      <c r="J22" s="202"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5">
        <f>IF(ISBLANK(INDEX('Policy Characteristics'!F:F,MATCH($C22,'Policy Characteristics'!$C:$C,0))),"",INDEX('Policy Characteristics'!F:F,MATCH($C22,'Policy Characteristics'!$C:$C,0)))</f>
        <v>0</v>
      </c>
      <c r="M22" s="205">
        <f>IF(ISBLANK(INDEX('Policy Characteristics'!G:G,MATCH($C22,'Policy Characteristics'!$C:$C,0))),"",INDEX('Policy Characteristics'!G:G,MATCH($C22,'Policy Characteristics'!$C:$C,0)))</f>
        <v>1</v>
      </c>
      <c r="N22" s="205">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row>
    <row r="23" spans="1:18" s="143" customFormat="1" x14ac:dyDescent="0.75">
      <c r="A23" s="76" t="str">
        <f>IF(ISBLANK(INDEX('Policy Characteristics'!A:A,MATCH($C23,'Policy Characteristics'!$C:$C,0))),"",INDEX('Policy Characteristics'!A:A,MATCH($C23,'Policy Characteristics'!$C:$C,0)))</f>
        <v>Transportation</v>
      </c>
      <c r="B23" s="200"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1" t="s">
        <v>44</v>
      </c>
      <c r="J23" s="202"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5">
        <f>IF(ISBLANK(INDEX('Policy Characteristics'!F:F,MATCH($C23,'Policy Characteristics'!$C:$C,0))),"",INDEX('Policy Characteristics'!F:F,MATCH($C23,'Policy Characteristics'!$C:$C,0)))</f>
        <v>0</v>
      </c>
      <c r="M23" s="205">
        <f>IF(ISBLANK(INDEX('Policy Characteristics'!G:G,MATCH($C23,'Policy Characteristics'!$C:$C,0))),"",INDEX('Policy Characteristics'!G:G,MATCH($C23,'Policy Characteristics'!$C:$C,0)))</f>
        <v>1</v>
      </c>
      <c r="N23" s="205">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row>
    <row r="24" spans="1:18" s="143" customFormat="1" x14ac:dyDescent="0.75">
      <c r="A24" s="76" t="str">
        <f>IF(ISBLANK(INDEX('Policy Characteristics'!A:A,MATCH($C24,'Policy Characteristics'!$C:$C,0))),"",INDEX('Policy Characteristics'!A:A,MATCH($C24,'Policy Characteristics'!$C:$C,0)))</f>
        <v>Transportation</v>
      </c>
      <c r="B24" s="200"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3" t="s">
        <v>43</v>
      </c>
      <c r="J24" s="202"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5">
        <f>IF(ISBLANK(INDEX('Policy Characteristics'!F:F,MATCH($C24,'Policy Characteristics'!$C:$C,0))),"",INDEX('Policy Characteristics'!F:F,MATCH($C24,'Policy Characteristics'!$C:$C,0)))</f>
        <v>0</v>
      </c>
      <c r="M24" s="205">
        <f>IF(ISBLANK(INDEX('Policy Characteristics'!G:G,MATCH($C24,'Policy Characteristics'!$C:$C,0))),"",INDEX('Policy Characteristics'!G:G,MATCH($C24,'Policy Characteristics'!$C:$C,0)))</f>
        <v>1</v>
      </c>
      <c r="N24" s="205">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row>
    <row r="25" spans="1:18" s="143" customFormat="1" x14ac:dyDescent="0.75">
      <c r="A25" s="76" t="str">
        <f>IF(ISBLANK(INDEX('Policy Characteristics'!A:A,MATCH($C25,'Policy Characteristics'!$C:$C,0))),"",INDEX('Policy Characteristics'!A:A,MATCH($C25,'Policy Characteristics'!$C:$C,0)))</f>
        <v>Transportation</v>
      </c>
      <c r="B25" s="200"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1" t="s">
        <v>44</v>
      </c>
      <c r="J25" s="202"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5">
        <f>IF(ISBLANK(INDEX('Policy Characteristics'!F:F,MATCH($C25,'Policy Characteristics'!$C:$C,0))),"",INDEX('Policy Characteristics'!F:F,MATCH($C25,'Policy Characteristics'!$C:$C,0)))</f>
        <v>0</v>
      </c>
      <c r="M25" s="205">
        <f>IF(ISBLANK(INDEX('Policy Characteristics'!G:G,MATCH($C25,'Policy Characteristics'!$C:$C,0))),"",INDEX('Policy Characteristics'!G:G,MATCH($C25,'Policy Characteristics'!$C:$C,0)))</f>
        <v>1</v>
      </c>
      <c r="N25" s="205">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row>
    <row r="26" spans="1:18" s="143" customFormat="1" x14ac:dyDescent="0.75">
      <c r="A26" s="76" t="str">
        <f>IF(ISBLANK(INDEX('Policy Characteristics'!A:A,MATCH($C26,'Policy Characteristics'!$C:$C,0))),"",INDEX('Policy Characteristics'!A:A,MATCH($C26,'Policy Characteristics'!$C:$C,0)))</f>
        <v>Transportation</v>
      </c>
      <c r="B26" s="200"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1" t="s">
        <v>44</v>
      </c>
      <c r="J26" s="202"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5">
        <f>IF(ISBLANK(INDEX('Policy Characteristics'!F:F,MATCH($C26,'Policy Characteristics'!$C:$C,0))),"",INDEX('Policy Characteristics'!F:F,MATCH($C26,'Policy Characteristics'!$C:$C,0)))</f>
        <v>0</v>
      </c>
      <c r="M26" s="205">
        <f>IF(ISBLANK(INDEX('Policy Characteristics'!G:G,MATCH($C26,'Policy Characteristics'!$C:$C,0))),"",INDEX('Policy Characteristics'!G:G,MATCH($C26,'Policy Characteristics'!$C:$C,0)))</f>
        <v>1</v>
      </c>
      <c r="N26" s="205">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row>
    <row r="27" spans="1:18" s="143" customFormat="1" x14ac:dyDescent="0.75">
      <c r="A27" s="76" t="str">
        <f>IF(ISBLANK(INDEX('Policy Characteristics'!A:A,MATCH($C27,'Policy Characteristics'!$C:$C,0))),"",INDEX('Policy Characteristics'!A:A,MATCH($C27,'Policy Characteristics'!$C:$C,0)))</f>
        <v>Transportation</v>
      </c>
      <c r="B27" s="200"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1" t="s">
        <v>44</v>
      </c>
      <c r="J27" s="202"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5">
        <f>IF(ISBLANK(INDEX('Policy Characteristics'!F:F,MATCH($C27,'Policy Characteristics'!$C:$C,0))),"",INDEX('Policy Characteristics'!F:F,MATCH($C27,'Policy Characteristics'!$C:$C,0)))</f>
        <v>0</v>
      </c>
      <c r="M27" s="205">
        <f>IF(ISBLANK(INDEX('Policy Characteristics'!G:G,MATCH($C27,'Policy Characteristics'!$C:$C,0))),"",INDEX('Policy Characteristics'!G:G,MATCH($C27,'Policy Characteristics'!$C:$C,0)))</f>
        <v>1</v>
      </c>
      <c r="N27" s="205">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row>
    <row r="28" spans="1:18" s="143" customFormat="1" x14ac:dyDescent="0.75">
      <c r="A28" s="76" t="str">
        <f>IF(ISBLANK(INDEX('Policy Characteristics'!A:A,MATCH($C28,'Policy Characteristics'!$C:$C,0))),"",INDEX('Policy Characteristics'!A:A,MATCH($C28,'Policy Characteristics'!$C:$C,0)))</f>
        <v>Transportation</v>
      </c>
      <c r="B28" s="200"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1" t="s">
        <v>44</v>
      </c>
      <c r="J28" s="202"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5">
        <f>IF(ISBLANK(INDEX('Policy Characteristics'!F:F,MATCH($C28,'Policy Characteristics'!$C:$C,0))),"",INDEX('Policy Characteristics'!F:F,MATCH($C28,'Policy Characteristics'!$C:$C,0)))</f>
        <v>0</v>
      </c>
      <c r="M28" s="205">
        <f>IF(ISBLANK(INDEX('Policy Characteristics'!G:G,MATCH($C28,'Policy Characteristics'!$C:$C,0))),"",INDEX('Policy Characteristics'!G:G,MATCH($C28,'Policy Characteristics'!$C:$C,0)))</f>
        <v>1</v>
      </c>
      <c r="N28" s="205">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row>
    <row r="29" spans="1:18" s="143" customFormat="1" x14ac:dyDescent="0.75">
      <c r="A29" s="76" t="str">
        <f>IF(ISBLANK(INDEX('Policy Characteristics'!A:A,MATCH($C29,'Policy Characteristics'!$C:$C,0))),"",INDEX('Policy Characteristics'!A:A,MATCH($C29,'Policy Characteristics'!$C:$C,0)))</f>
        <v>Transportation</v>
      </c>
      <c r="B29" s="200"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1" t="s">
        <v>44</v>
      </c>
      <c r="J29" s="202"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5">
        <f>IF(ISBLANK(INDEX('Policy Characteristics'!F:F,MATCH($C29,'Policy Characteristics'!$C:$C,0))),"",INDEX('Policy Characteristics'!F:F,MATCH($C29,'Policy Characteristics'!$C:$C,0)))</f>
        <v>0</v>
      </c>
      <c r="M29" s="205">
        <f>IF(ISBLANK(INDEX('Policy Characteristics'!G:G,MATCH($C29,'Policy Characteristics'!$C:$C,0))),"",INDEX('Policy Characteristics'!G:G,MATCH($C29,'Policy Characteristics'!$C:$C,0)))</f>
        <v>1</v>
      </c>
      <c r="N29" s="205">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row>
    <row r="30" spans="1:18" s="143" customFormat="1" x14ac:dyDescent="0.75">
      <c r="A30" s="76" t="str">
        <f>IF(ISBLANK(INDEX('Policy Characteristics'!A:A,MATCH($C30,'Policy Characteristics'!$C:$C,0))),"",INDEX('Policy Characteristics'!A:A,MATCH($C30,'Policy Characteristics'!$C:$C,0)))</f>
        <v>Transportation</v>
      </c>
      <c r="B30" s="200"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1" t="s">
        <v>44</v>
      </c>
      <c r="J30" s="202"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5">
        <f>IF(ISBLANK(INDEX('Policy Characteristics'!F:F,MATCH($C30,'Policy Characteristics'!$C:$C,0))),"",INDEX('Policy Characteristics'!F:F,MATCH($C30,'Policy Characteristics'!$C:$C,0)))</f>
        <v>0</v>
      </c>
      <c r="M30" s="205">
        <f>IF(ISBLANK(INDEX('Policy Characteristics'!G:G,MATCH($C30,'Policy Characteristics'!$C:$C,0))),"",INDEX('Policy Characteristics'!G:G,MATCH($C30,'Policy Characteristics'!$C:$C,0)))</f>
        <v>1</v>
      </c>
      <c r="N30" s="205">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row>
    <row r="31" spans="1:18" s="143" customFormat="1" x14ac:dyDescent="0.75">
      <c r="A31" s="76" t="str">
        <f>IF(ISBLANK(INDEX('Policy Characteristics'!A:A,MATCH($C31,'Policy Characteristics'!$C:$C,0))),"",INDEX('Policy Characteristics'!A:A,MATCH($C31,'Policy Characteristics'!$C:$C,0)))</f>
        <v>Transportation</v>
      </c>
      <c r="B31" s="200"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1" t="s">
        <v>44</v>
      </c>
      <c r="J31" s="202"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5">
        <f>IF(ISBLANK(INDEX('Policy Characteristics'!F:F,MATCH($C31,'Policy Characteristics'!$C:$C,0))),"",INDEX('Policy Characteristics'!F:F,MATCH($C31,'Policy Characteristics'!$C:$C,0)))</f>
        <v>0</v>
      </c>
      <c r="M31" s="205">
        <f>IF(ISBLANK(INDEX('Policy Characteristics'!G:G,MATCH($C31,'Policy Characteristics'!$C:$C,0))),"",INDEX('Policy Characteristics'!G:G,MATCH($C31,'Policy Characteristics'!$C:$C,0)))</f>
        <v>1</v>
      </c>
      <c r="N31" s="205">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row>
    <row r="32" spans="1:18" s="143" customFormat="1" x14ac:dyDescent="0.75">
      <c r="A32" s="76" t="str">
        <f>IF(ISBLANK(INDEX('Policy Characteristics'!A:A,MATCH($C32,'Policy Characteristics'!$C:$C,0))),"",INDEX('Policy Characteristics'!A:A,MATCH($C32,'Policy Characteristics'!$C:$C,0)))</f>
        <v>Transportation</v>
      </c>
      <c r="B32" s="200"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3" t="s">
        <v>43</v>
      </c>
      <c r="J32" s="202"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5">
        <f>IF(ISBLANK(INDEX('Policy Characteristics'!F:F,MATCH($C32,'Policy Characteristics'!$C:$C,0))),"",INDEX('Policy Characteristics'!F:F,MATCH($C32,'Policy Characteristics'!$C:$C,0)))</f>
        <v>0</v>
      </c>
      <c r="M32" s="205">
        <f>IF(ISBLANK(INDEX('Policy Characteristics'!G:G,MATCH($C32,'Policy Characteristics'!$C:$C,0))),"",INDEX('Policy Characteristics'!G:G,MATCH($C32,'Policy Characteristics'!$C:$C,0)))</f>
        <v>1</v>
      </c>
      <c r="N32" s="205">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row>
    <row r="33" spans="1:18" s="143" customFormat="1" x14ac:dyDescent="0.75">
      <c r="A33" s="76" t="str">
        <f>IF(ISBLANK(INDEX('Policy Characteristics'!A:A,MATCH($C33,'Policy Characteristics'!$C:$C,0))),"",INDEX('Policy Characteristics'!A:A,MATCH($C33,'Policy Characteristics'!$C:$C,0)))</f>
        <v>Transportation</v>
      </c>
      <c r="B33" s="200"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3" t="s">
        <v>43</v>
      </c>
      <c r="J33" s="202"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5">
        <f>IF(ISBLANK(INDEX('Policy Characteristics'!F:F,MATCH($C33,'Policy Characteristics'!$C:$C,0))),"",INDEX('Policy Characteristics'!F:F,MATCH($C33,'Policy Characteristics'!$C:$C,0)))</f>
        <v>0</v>
      </c>
      <c r="M33" s="205">
        <f>IF(ISBLANK(INDEX('Policy Characteristics'!G:G,MATCH($C33,'Policy Characteristics'!$C:$C,0))),"",INDEX('Policy Characteristics'!G:G,MATCH($C33,'Policy Characteristics'!$C:$C,0)))</f>
        <v>1</v>
      </c>
      <c r="N33" s="205">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row>
    <row r="34" spans="1:18" s="143" customFormat="1" x14ac:dyDescent="0.75">
      <c r="A34" s="76" t="str">
        <f>IF(ISBLANK(INDEX('Policy Characteristics'!A:A,MATCH($C34,'Policy Characteristics'!$C:$C,0))),"",INDEX('Policy Characteristics'!A:A,MATCH($C34,'Policy Characteristics'!$C:$C,0)))</f>
        <v>Transportation</v>
      </c>
      <c r="B34" s="200"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3" t="s">
        <v>43</v>
      </c>
      <c r="J34" s="202"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5">
        <f>IF(ISBLANK(INDEX('Policy Characteristics'!F:F,MATCH($C34,'Policy Characteristics'!$C:$C,0))),"",INDEX('Policy Characteristics'!F:F,MATCH($C34,'Policy Characteristics'!$C:$C,0)))</f>
        <v>0</v>
      </c>
      <c r="M34" s="205">
        <f>IF(ISBLANK(INDEX('Policy Characteristics'!G:G,MATCH($C34,'Policy Characteristics'!$C:$C,0))),"",INDEX('Policy Characteristics'!G:G,MATCH($C34,'Policy Characteristics'!$C:$C,0)))</f>
        <v>1</v>
      </c>
      <c r="N34" s="205">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row>
    <row r="35" spans="1:18" s="143" customFormat="1" x14ac:dyDescent="0.75">
      <c r="A35" s="76" t="str">
        <f>IF(ISBLANK(INDEX('Policy Characteristics'!A:A,MATCH($C35,'Policy Characteristics'!$C:$C,0))),"",INDEX('Policy Characteristics'!A:A,MATCH($C35,'Policy Characteristics'!$C:$C,0)))</f>
        <v>Transportation</v>
      </c>
      <c r="B35" s="200"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3" t="s">
        <v>43</v>
      </c>
      <c r="J35" s="202"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5">
        <f>IF(ISBLANK(INDEX('Policy Characteristics'!F:F,MATCH($C35,'Policy Characteristics'!$C:$C,0))),"",INDEX('Policy Characteristics'!F:F,MATCH($C35,'Policy Characteristics'!$C:$C,0)))</f>
        <v>0</v>
      </c>
      <c r="M35" s="205">
        <f>IF(ISBLANK(INDEX('Policy Characteristics'!G:G,MATCH($C35,'Policy Characteristics'!$C:$C,0))),"",INDEX('Policy Characteristics'!G:G,MATCH($C35,'Policy Characteristics'!$C:$C,0)))</f>
        <v>1</v>
      </c>
      <c r="N35" s="205">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row>
    <row r="36" spans="1:18" s="143" customFormat="1" x14ac:dyDescent="0.75">
      <c r="A36" s="76" t="str">
        <f>IF(ISBLANK(INDEX('Policy Characteristics'!A:A,MATCH($C36,'Policy Characteristics'!$C:$C,0))),"",INDEX('Policy Characteristics'!A:A,MATCH($C36,'Policy Characteristics'!$C:$C,0)))</f>
        <v>Transportation</v>
      </c>
      <c r="B36" s="200"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3" t="s">
        <v>43</v>
      </c>
      <c r="J36" s="202"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5">
        <f>IF(ISBLANK(INDEX('Policy Characteristics'!F:F,MATCH($C36,'Policy Characteristics'!$C:$C,0))),"",INDEX('Policy Characteristics'!F:F,MATCH($C36,'Policy Characteristics'!$C:$C,0)))</f>
        <v>0</v>
      </c>
      <c r="M36" s="205">
        <f>IF(ISBLANK(INDEX('Policy Characteristics'!G:G,MATCH($C36,'Policy Characteristics'!$C:$C,0))),"",INDEX('Policy Characteristics'!G:G,MATCH($C36,'Policy Characteristics'!$C:$C,0)))</f>
        <v>1</v>
      </c>
      <c r="N36" s="205">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row>
    <row r="37" spans="1:18" s="143" customFormat="1" x14ac:dyDescent="0.75">
      <c r="A37" s="76" t="str">
        <f>IF(ISBLANK(INDEX('Policy Characteristics'!A:A,MATCH($C37,'Policy Characteristics'!$C:$C,0))),"",INDEX('Policy Characteristics'!A:A,MATCH($C37,'Policy Characteristics'!$C:$C,0)))</f>
        <v>Transportation</v>
      </c>
      <c r="B37" s="200"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1" t="s">
        <v>44</v>
      </c>
      <c r="J37" s="202"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5">
        <f>IF(ISBLANK(INDEX('Policy Characteristics'!F:F,MATCH($C37,'Policy Characteristics'!$C:$C,0))),"",INDEX('Policy Characteristics'!F:F,MATCH($C37,'Policy Characteristics'!$C:$C,0)))</f>
        <v>0</v>
      </c>
      <c r="M37" s="205">
        <f>IF(ISBLANK(INDEX('Policy Characteristics'!G:G,MATCH($C37,'Policy Characteristics'!$C:$C,0))),"",INDEX('Policy Characteristics'!G:G,MATCH($C37,'Policy Characteristics'!$C:$C,0)))</f>
        <v>1</v>
      </c>
      <c r="N37" s="205">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row>
    <row r="38" spans="1:18" s="143" customFormat="1" x14ac:dyDescent="0.75">
      <c r="A38" s="76" t="str">
        <f>IF(ISBLANK(INDEX('Policy Characteristics'!A:A,MATCH($C38,'Policy Characteristics'!$C:$C,0))),"",INDEX('Policy Characteristics'!A:A,MATCH($C38,'Policy Characteristics'!$C:$C,0)))</f>
        <v>Transportation</v>
      </c>
      <c r="B38" s="200"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3" t="s">
        <v>43</v>
      </c>
      <c r="J38" s="202"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5">
        <f>IF(ISBLANK(INDEX('Policy Characteristics'!F:F,MATCH($C38,'Policy Characteristics'!$C:$C,0))),"",INDEX('Policy Characteristics'!F:F,MATCH($C38,'Policy Characteristics'!$C:$C,0)))</f>
        <v>0</v>
      </c>
      <c r="M38" s="205">
        <f>IF(ISBLANK(INDEX('Policy Characteristics'!G:G,MATCH($C38,'Policy Characteristics'!$C:$C,0))),"",INDEX('Policy Characteristics'!G:G,MATCH($C38,'Policy Characteristics'!$C:$C,0)))</f>
        <v>1</v>
      </c>
      <c r="N38" s="205">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row>
    <row r="39" spans="1:18" s="143" customFormat="1" x14ac:dyDescent="0.75">
      <c r="A39" s="76" t="str">
        <f>IF(ISBLANK(INDEX('Policy Characteristics'!A:A,MATCH($C39,'Policy Characteristics'!$C:$C,0))),"",INDEX('Policy Characteristics'!A:A,MATCH($C39,'Policy Characteristics'!$C:$C,0)))</f>
        <v>Transportation</v>
      </c>
      <c r="B39" s="200"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3" t="s">
        <v>43</v>
      </c>
      <c r="J39" s="202"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5">
        <f>IF(ISBLANK(INDEX('Policy Characteristics'!F:F,MATCH($C39,'Policy Characteristics'!$C:$C,0))),"",INDEX('Policy Characteristics'!F:F,MATCH($C39,'Policy Characteristics'!$C:$C,0)))</f>
        <v>0</v>
      </c>
      <c r="M39" s="205">
        <f>IF(ISBLANK(INDEX('Policy Characteristics'!G:G,MATCH($C39,'Policy Characteristics'!$C:$C,0))),"",INDEX('Policy Characteristics'!G:G,MATCH($C39,'Policy Characteristics'!$C:$C,0)))</f>
        <v>1</v>
      </c>
      <c r="N39" s="205">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row>
    <row r="40" spans="1:18" s="143" customFormat="1" x14ac:dyDescent="0.75">
      <c r="A40" s="76" t="str">
        <f>IF(ISBLANK(INDEX('Policy Characteristics'!A:A,MATCH($C40,'Policy Characteristics'!$C:$C,0))),"",INDEX('Policy Characteristics'!A:A,MATCH($C40,'Policy Characteristics'!$C:$C,0)))</f>
        <v>Transportation</v>
      </c>
      <c r="B40" s="200"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1" t="s">
        <v>44</v>
      </c>
      <c r="J40" s="202"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5">
        <f>IF(ISBLANK(INDEX('Policy Characteristics'!F:F,MATCH($C40,'Policy Characteristics'!$C:$C,0))),"",INDEX('Policy Characteristics'!F:F,MATCH($C40,'Policy Characteristics'!$C:$C,0)))</f>
        <v>0</v>
      </c>
      <c r="M40" s="205">
        <f>IF(ISBLANK(INDEX('Policy Characteristics'!G:G,MATCH($C40,'Policy Characteristics'!$C:$C,0))),"",INDEX('Policy Characteristics'!G:G,MATCH($C40,'Policy Characteristics'!$C:$C,0)))</f>
        <v>1</v>
      </c>
      <c r="N40" s="205">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row>
    <row r="41" spans="1:18" s="143" customFormat="1" x14ac:dyDescent="0.75">
      <c r="A41" s="76" t="str">
        <f>IF(ISBLANK(INDEX('Policy Characteristics'!A:A,MATCH($C41,'Policy Characteristics'!$C:$C,0))),"",INDEX('Policy Characteristics'!A:A,MATCH($C41,'Policy Characteristics'!$C:$C,0)))</f>
        <v>Transportation</v>
      </c>
      <c r="B41" s="200"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1" t="s">
        <v>44</v>
      </c>
      <c r="J41" s="202"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5">
        <f>IF(ISBLANK(INDEX('Policy Characteristics'!F:F,MATCH($C41,'Policy Characteristics'!$C:$C,0))),"",INDEX('Policy Characteristics'!F:F,MATCH($C41,'Policy Characteristics'!$C:$C,0)))</f>
        <v>0</v>
      </c>
      <c r="M41" s="205">
        <f>IF(ISBLANK(INDEX('Policy Characteristics'!G:G,MATCH($C41,'Policy Characteristics'!$C:$C,0))),"",INDEX('Policy Characteristics'!G:G,MATCH($C41,'Policy Characteristics'!$C:$C,0)))</f>
        <v>1</v>
      </c>
      <c r="N41" s="205">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row>
    <row r="42" spans="1:18" s="143" customFormat="1" x14ac:dyDescent="0.75">
      <c r="A42" s="76" t="str">
        <f>IF(ISBLANK(INDEX('Policy Characteristics'!A:A,MATCH($C42,'Policy Characteristics'!$C:$C,0))),"",INDEX('Policy Characteristics'!A:A,MATCH($C42,'Policy Characteristics'!$C:$C,0)))</f>
        <v>Transportation</v>
      </c>
      <c r="B42" s="200"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3" t="s">
        <v>43</v>
      </c>
      <c r="J42" s="202"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5">
        <f>IF(ISBLANK(INDEX('Policy Characteristics'!F:F,MATCH($C42,'Policy Characteristics'!$C:$C,0))),"",INDEX('Policy Characteristics'!F:F,MATCH($C42,'Policy Characteristics'!$C:$C,0)))</f>
        <v>0</v>
      </c>
      <c r="M42" s="205">
        <f>IF(ISBLANK(INDEX('Policy Characteristics'!G:G,MATCH($C42,'Policy Characteristics'!$C:$C,0))),"",INDEX('Policy Characteristics'!G:G,MATCH($C42,'Policy Characteristics'!$C:$C,0)))</f>
        <v>1</v>
      </c>
      <c r="N42" s="205">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row>
    <row r="43" spans="1:18" s="143" customFormat="1" x14ac:dyDescent="0.75">
      <c r="A43" s="76" t="str">
        <f>IF(ISBLANK(INDEX('Policy Characteristics'!A:A,MATCH($C43,'Policy Characteristics'!$C:$C,0))),"",INDEX('Policy Characteristics'!A:A,MATCH($C43,'Policy Characteristics'!$C:$C,0)))</f>
        <v>Transportation</v>
      </c>
      <c r="B43" s="200"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3" t="s">
        <v>43</v>
      </c>
      <c r="J43" s="202"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5">
        <f>IF(ISBLANK(INDEX('Policy Characteristics'!F:F,MATCH($C43,'Policy Characteristics'!$C:$C,0))),"",INDEX('Policy Characteristics'!F:F,MATCH($C43,'Policy Characteristics'!$C:$C,0)))</f>
        <v>0</v>
      </c>
      <c r="M43" s="205">
        <f>IF(ISBLANK(INDEX('Policy Characteristics'!G:G,MATCH($C43,'Policy Characteristics'!$C:$C,0))),"",INDEX('Policy Characteristics'!G:G,MATCH($C43,'Policy Characteristics'!$C:$C,0)))</f>
        <v>1</v>
      </c>
      <c r="N43" s="205">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row>
    <row r="44" spans="1:18" s="143" customFormat="1" x14ac:dyDescent="0.75">
      <c r="A44" s="76" t="str">
        <f>IF(ISBLANK(INDEX('Policy Characteristics'!A:A,MATCH($C44,'Policy Characteristics'!$C:$C,0))),"",INDEX('Policy Characteristics'!A:A,MATCH($C44,'Policy Characteristics'!$C:$C,0)))</f>
        <v>Transportation</v>
      </c>
      <c r="B44" s="200"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3" t="s">
        <v>43</v>
      </c>
      <c r="J44" s="202"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5">
        <f>IF(ISBLANK(INDEX('Policy Characteristics'!F:F,MATCH($C44,'Policy Characteristics'!$C:$C,0))),"",INDEX('Policy Characteristics'!F:F,MATCH($C44,'Policy Characteristics'!$C:$C,0)))</f>
        <v>0</v>
      </c>
      <c r="M44" s="205">
        <f>IF(ISBLANK(INDEX('Policy Characteristics'!G:G,MATCH($C44,'Policy Characteristics'!$C:$C,0))),"",INDEX('Policy Characteristics'!G:G,MATCH($C44,'Policy Characteristics'!$C:$C,0)))</f>
        <v>1</v>
      </c>
      <c r="N44" s="205">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row>
    <row r="45" spans="1:18" s="143" customFormat="1" x14ac:dyDescent="0.75">
      <c r="A45" s="76" t="str">
        <f>IF(ISBLANK(INDEX('Policy Characteristics'!A:A,MATCH($C45,'Policy Characteristics'!$C:$C,0))),"",INDEX('Policy Characteristics'!A:A,MATCH($C45,'Policy Characteristics'!$C:$C,0)))</f>
        <v>Transportation</v>
      </c>
      <c r="B45" s="200"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3" t="s">
        <v>43</v>
      </c>
      <c r="J45" s="202"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5">
        <f>IF(ISBLANK(INDEX('Policy Characteristics'!F:F,MATCH($C45,'Policy Characteristics'!$C:$C,0))),"",INDEX('Policy Characteristics'!F:F,MATCH($C45,'Policy Characteristics'!$C:$C,0)))</f>
        <v>0</v>
      </c>
      <c r="M45" s="205">
        <f>IF(ISBLANK(INDEX('Policy Characteristics'!G:G,MATCH($C45,'Policy Characteristics'!$C:$C,0))),"",INDEX('Policy Characteristics'!G:G,MATCH($C45,'Policy Characteristics'!$C:$C,0)))</f>
        <v>1</v>
      </c>
      <c r="N45" s="205">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row>
    <row r="46" spans="1:18" s="143" customFormat="1" x14ac:dyDescent="0.75">
      <c r="A46" s="76" t="str">
        <f>IF(ISBLANK(INDEX('Policy Characteristics'!A:A,MATCH($C46,'Policy Characteristics'!$C:$C,0))),"",INDEX('Policy Characteristics'!A:A,MATCH($C46,'Policy Characteristics'!$C:$C,0)))</f>
        <v>Transportation</v>
      </c>
      <c r="B46" s="200"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3" t="s">
        <v>43</v>
      </c>
      <c r="J46" s="202"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5">
        <f>IF(ISBLANK(INDEX('Policy Characteristics'!F:F,MATCH($C46,'Policy Characteristics'!$C:$C,0))),"",INDEX('Policy Characteristics'!F:F,MATCH($C46,'Policy Characteristics'!$C:$C,0)))</f>
        <v>0</v>
      </c>
      <c r="M46" s="205">
        <f>IF(ISBLANK(INDEX('Policy Characteristics'!G:G,MATCH($C46,'Policy Characteristics'!$C:$C,0))),"",INDEX('Policy Characteristics'!G:G,MATCH($C46,'Policy Characteristics'!$C:$C,0)))</f>
        <v>1</v>
      </c>
      <c r="N46" s="205">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row>
    <row r="47" spans="1:18" s="143" customFormat="1" x14ac:dyDescent="0.75">
      <c r="A47" s="76" t="str">
        <f>IF(ISBLANK(INDEX('Policy Characteristics'!A:A,MATCH($C47,'Policy Characteristics'!$C:$C,0))),"",INDEX('Policy Characteristics'!A:A,MATCH($C47,'Policy Characteristics'!$C:$C,0)))</f>
        <v>Transportation</v>
      </c>
      <c r="B47" s="200"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1" t="s">
        <v>44</v>
      </c>
      <c r="J47" s="202"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5">
        <f>IF(ISBLANK(INDEX('Policy Characteristics'!F:F,MATCH($C47,'Policy Characteristics'!$C:$C,0))),"",INDEX('Policy Characteristics'!F:F,MATCH($C47,'Policy Characteristics'!$C:$C,0)))</f>
        <v>0</v>
      </c>
      <c r="M47" s="205">
        <f>IF(ISBLANK(INDEX('Policy Characteristics'!G:G,MATCH($C47,'Policy Characteristics'!$C:$C,0))),"",INDEX('Policy Characteristics'!G:G,MATCH($C47,'Policy Characteristics'!$C:$C,0)))</f>
        <v>1</v>
      </c>
      <c r="N47" s="205">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row>
    <row r="48" spans="1:18" s="143" customFormat="1" x14ac:dyDescent="0.75">
      <c r="A48" s="76" t="str">
        <f>IF(ISBLANK(INDEX('Policy Characteristics'!A:A,MATCH($C48,'Policy Characteristics'!$C:$C,0))),"",INDEX('Policy Characteristics'!A:A,MATCH($C48,'Policy Characteristics'!$C:$C,0)))</f>
        <v>Transportation</v>
      </c>
      <c r="B48" s="200"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3" t="s">
        <v>43</v>
      </c>
      <c r="J48" s="202"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5">
        <f>IF(ISBLANK(INDEX('Policy Characteristics'!F:F,MATCH($C48,'Policy Characteristics'!$C:$C,0))),"",INDEX('Policy Characteristics'!F:F,MATCH($C48,'Policy Characteristics'!$C:$C,0)))</f>
        <v>0</v>
      </c>
      <c r="M48" s="205">
        <f>IF(ISBLANK(INDEX('Policy Characteristics'!G:G,MATCH($C48,'Policy Characteristics'!$C:$C,0))),"",INDEX('Policy Characteristics'!G:G,MATCH($C48,'Policy Characteristics'!$C:$C,0)))</f>
        <v>1</v>
      </c>
      <c r="N48" s="205">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row>
    <row r="49" spans="1:18" s="143" customFormat="1" x14ac:dyDescent="0.75">
      <c r="A49" s="76" t="str">
        <f>IF(ISBLANK(INDEX('Policy Characteristics'!A:A,MATCH($C49,'Policy Characteristics'!$C:$C,0))),"",INDEX('Policy Characteristics'!A:A,MATCH($C49,'Policy Characteristics'!$C:$C,0)))</f>
        <v>Transportation</v>
      </c>
      <c r="B49" s="200"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3" t="s">
        <v>43</v>
      </c>
      <c r="J49" s="202"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5">
        <f>IF(ISBLANK(INDEX('Policy Characteristics'!F:F,MATCH($C49,'Policy Characteristics'!$C:$C,0))),"",INDEX('Policy Characteristics'!F:F,MATCH($C49,'Policy Characteristics'!$C:$C,0)))</f>
        <v>0</v>
      </c>
      <c r="M49" s="205">
        <f>IF(ISBLANK(INDEX('Policy Characteristics'!G:G,MATCH($C49,'Policy Characteristics'!$C:$C,0))),"",INDEX('Policy Characteristics'!G:G,MATCH($C49,'Policy Characteristics'!$C:$C,0)))</f>
        <v>1</v>
      </c>
      <c r="N49" s="205">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row>
    <row r="50" spans="1:18" s="143" customFormat="1" x14ac:dyDescent="0.75">
      <c r="A50" s="76" t="str">
        <f>IF(ISBLANK(INDEX('Policy Characteristics'!A:A,MATCH($C50,'Policy Characteristics'!$C:$C,0))),"",INDEX('Policy Characteristics'!A:A,MATCH($C50,'Policy Characteristics'!$C:$C,0)))</f>
        <v>Transportation</v>
      </c>
      <c r="B50" s="200"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1" t="s">
        <v>44</v>
      </c>
      <c r="J50" s="202"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5">
        <f>IF(ISBLANK(INDEX('Policy Characteristics'!F:F,MATCH($C50,'Policy Characteristics'!$C:$C,0))),"",INDEX('Policy Characteristics'!F:F,MATCH($C50,'Policy Characteristics'!$C:$C,0)))</f>
        <v>0</v>
      </c>
      <c r="M50" s="205">
        <f>IF(ISBLANK(INDEX('Policy Characteristics'!G:G,MATCH($C50,'Policy Characteristics'!$C:$C,0))),"",INDEX('Policy Characteristics'!G:G,MATCH($C50,'Policy Characteristics'!$C:$C,0)))</f>
        <v>1</v>
      </c>
      <c r="N50" s="205">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row>
    <row r="51" spans="1:18" s="143" customFormat="1" x14ac:dyDescent="0.75">
      <c r="A51" s="76" t="str">
        <f>IF(ISBLANK(INDEX('Policy Characteristics'!A:A,MATCH($C51,'Policy Characteristics'!$C:$C,0))),"",INDEX('Policy Characteristics'!A:A,MATCH($C51,'Policy Characteristics'!$C:$C,0)))</f>
        <v>Transportation</v>
      </c>
      <c r="B51" s="200"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1" t="s">
        <v>44</v>
      </c>
      <c r="J51" s="202"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5">
        <f>IF(ISBLANK(INDEX('Policy Characteristics'!F:F,MATCH($C51,'Policy Characteristics'!$C:$C,0))),"",INDEX('Policy Characteristics'!F:F,MATCH($C51,'Policy Characteristics'!$C:$C,0)))</f>
        <v>0</v>
      </c>
      <c r="M51" s="205">
        <f>IF(ISBLANK(INDEX('Policy Characteristics'!G:G,MATCH($C51,'Policy Characteristics'!$C:$C,0))),"",INDEX('Policy Characteristics'!G:G,MATCH($C51,'Policy Characteristics'!$C:$C,0)))</f>
        <v>1</v>
      </c>
      <c r="N51" s="205">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row>
    <row r="52" spans="1:18" s="143" customFormat="1" x14ac:dyDescent="0.75">
      <c r="A52" s="76" t="str">
        <f>IF(ISBLANK(INDEX('Policy Characteristics'!A:A,MATCH($C52,'Policy Characteristics'!$C:$C,0))),"",INDEX('Policy Characteristics'!A:A,MATCH($C52,'Policy Characteristics'!$C:$C,0)))</f>
        <v>Transportation</v>
      </c>
      <c r="B52" s="200"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3" t="s">
        <v>43</v>
      </c>
      <c r="J52" s="202"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5">
        <f>IF(ISBLANK(INDEX('Policy Characteristics'!F:F,MATCH($C52,'Policy Characteristics'!$C:$C,0))),"",INDEX('Policy Characteristics'!F:F,MATCH($C52,'Policy Characteristics'!$C:$C,0)))</f>
        <v>0</v>
      </c>
      <c r="M52" s="205">
        <f>IF(ISBLANK(INDEX('Policy Characteristics'!G:G,MATCH($C52,'Policy Characteristics'!$C:$C,0))),"",INDEX('Policy Characteristics'!G:G,MATCH($C52,'Policy Characteristics'!$C:$C,0)))</f>
        <v>1</v>
      </c>
      <c r="N52" s="205">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row>
    <row r="53" spans="1:18" s="143" customFormat="1" x14ac:dyDescent="0.75">
      <c r="A53" s="76" t="str">
        <f>IF(ISBLANK(INDEX('Policy Characteristics'!A:A,MATCH($C53,'Policy Characteristics'!$C:$C,0))),"",INDEX('Policy Characteristics'!A:A,MATCH($C53,'Policy Characteristics'!$C:$C,0)))</f>
        <v>Transportation</v>
      </c>
      <c r="B53" s="200"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3" t="s">
        <v>43</v>
      </c>
      <c r="J53" s="202"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5">
        <f>IF(ISBLANK(INDEX('Policy Characteristics'!F:F,MATCH($C53,'Policy Characteristics'!$C:$C,0))),"",INDEX('Policy Characteristics'!F:F,MATCH($C53,'Policy Characteristics'!$C:$C,0)))</f>
        <v>0</v>
      </c>
      <c r="M53" s="205">
        <f>IF(ISBLANK(INDEX('Policy Characteristics'!G:G,MATCH($C53,'Policy Characteristics'!$C:$C,0))),"",INDEX('Policy Characteristics'!G:G,MATCH($C53,'Policy Characteristics'!$C:$C,0)))</f>
        <v>1</v>
      </c>
      <c r="N53" s="205">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row>
    <row r="54" spans="1:18" s="143" customFormat="1" x14ac:dyDescent="0.75">
      <c r="A54" s="76" t="str">
        <f>IF(ISBLANK(INDEX('Policy Characteristics'!A:A,MATCH($C54,'Policy Characteristics'!$C:$C,0))),"",INDEX('Policy Characteristics'!A:A,MATCH($C54,'Policy Characteristics'!$C:$C,0)))</f>
        <v>Transportation</v>
      </c>
      <c r="B54" s="200"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3" t="s">
        <v>43</v>
      </c>
      <c r="J54" s="202"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5">
        <f>IF(ISBLANK(INDEX('Policy Characteristics'!F:F,MATCH($C54,'Policy Characteristics'!$C:$C,0))),"",INDEX('Policy Characteristics'!F:F,MATCH($C54,'Policy Characteristics'!$C:$C,0)))</f>
        <v>0</v>
      </c>
      <c r="M54" s="205">
        <f>IF(ISBLANK(INDEX('Policy Characteristics'!G:G,MATCH($C54,'Policy Characteristics'!$C:$C,0))),"",INDEX('Policy Characteristics'!G:G,MATCH($C54,'Policy Characteristics'!$C:$C,0)))</f>
        <v>1</v>
      </c>
      <c r="N54" s="205">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row>
    <row r="55" spans="1:18" s="143" customFormat="1" x14ac:dyDescent="0.75">
      <c r="A55" s="76" t="str">
        <f>IF(ISBLANK(INDEX('Policy Characteristics'!A:A,MATCH($C55,'Policy Characteristics'!$C:$C,0))),"",INDEX('Policy Characteristics'!A:A,MATCH($C55,'Policy Characteristics'!$C:$C,0)))</f>
        <v>Transportation</v>
      </c>
      <c r="B55" s="200"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3" t="s">
        <v>43</v>
      </c>
      <c r="J55" s="202"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5">
        <f>IF(ISBLANK(INDEX('Policy Characteristics'!F:F,MATCH($C55,'Policy Characteristics'!$C:$C,0))),"",INDEX('Policy Characteristics'!F:F,MATCH($C55,'Policy Characteristics'!$C:$C,0)))</f>
        <v>0</v>
      </c>
      <c r="M55" s="205">
        <f>IF(ISBLANK(INDEX('Policy Characteristics'!G:G,MATCH($C55,'Policy Characteristics'!$C:$C,0))),"",INDEX('Policy Characteristics'!G:G,MATCH($C55,'Policy Characteristics'!$C:$C,0)))</f>
        <v>1</v>
      </c>
      <c r="N55" s="205">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row>
    <row r="56" spans="1:18" s="143" customFormat="1" x14ac:dyDescent="0.75">
      <c r="A56" s="76" t="str">
        <f>IF(ISBLANK(INDEX('Policy Characteristics'!A:A,MATCH($C56,'Policy Characteristics'!$C:$C,0))),"",INDEX('Policy Characteristics'!A:A,MATCH($C56,'Policy Characteristics'!$C:$C,0)))</f>
        <v>Transportation</v>
      </c>
      <c r="B56" s="200"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3" t="s">
        <v>43</v>
      </c>
      <c r="J56" s="202"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5">
        <f>IF(ISBLANK(INDEX('Policy Characteristics'!F:F,MATCH($C56,'Policy Characteristics'!$C:$C,0))),"",INDEX('Policy Characteristics'!F:F,MATCH($C56,'Policy Characteristics'!$C:$C,0)))</f>
        <v>0</v>
      </c>
      <c r="M56" s="205">
        <f>IF(ISBLANK(INDEX('Policy Characteristics'!G:G,MATCH($C56,'Policy Characteristics'!$C:$C,0))),"",INDEX('Policy Characteristics'!G:G,MATCH($C56,'Policy Characteristics'!$C:$C,0)))</f>
        <v>1</v>
      </c>
      <c r="N56" s="205">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row>
    <row r="57" spans="1:18" s="143" customFormat="1" x14ac:dyDescent="0.75">
      <c r="A57" s="76" t="str">
        <f>IF(ISBLANK(INDEX('Policy Characteristics'!A:A,MATCH($C57,'Policy Characteristics'!$C:$C,0))),"",INDEX('Policy Characteristics'!A:A,MATCH($C57,'Policy Characteristics'!$C:$C,0)))</f>
        <v>Transportation</v>
      </c>
      <c r="B57" s="200"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3" t="s">
        <v>43</v>
      </c>
      <c r="J57" s="202"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5">
        <f>IF(ISBLANK(INDEX('Policy Characteristics'!F:F,MATCH($C57,'Policy Characteristics'!$C:$C,0))),"",INDEX('Policy Characteristics'!F:F,MATCH($C57,'Policy Characteristics'!$C:$C,0)))</f>
        <v>0</v>
      </c>
      <c r="M57" s="205">
        <f>IF(ISBLANK(INDEX('Policy Characteristics'!G:G,MATCH($C57,'Policy Characteristics'!$C:$C,0))),"",INDEX('Policy Characteristics'!G:G,MATCH($C57,'Policy Characteristics'!$C:$C,0)))</f>
        <v>1</v>
      </c>
      <c r="N57" s="205">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row>
    <row r="58" spans="1:18" s="143" customFormat="1" x14ac:dyDescent="0.75">
      <c r="A58" s="76" t="str">
        <f>IF(ISBLANK(INDEX('Policy Characteristics'!A:A,MATCH($C58,'Policy Characteristics'!$C:$C,0))),"",INDEX('Policy Characteristics'!A:A,MATCH($C58,'Policy Characteristics'!$C:$C,0)))</f>
        <v>Transportation</v>
      </c>
      <c r="B58" s="200"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3" t="s">
        <v>43</v>
      </c>
      <c r="J58" s="202"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5">
        <f>IF(ISBLANK(INDEX('Policy Characteristics'!F:F,MATCH($C58,'Policy Characteristics'!$C:$C,0))),"",INDEX('Policy Characteristics'!F:F,MATCH($C58,'Policy Characteristics'!$C:$C,0)))</f>
        <v>0</v>
      </c>
      <c r="M58" s="205">
        <f>IF(ISBLANK(INDEX('Policy Characteristics'!G:G,MATCH($C58,'Policy Characteristics'!$C:$C,0))),"",INDEX('Policy Characteristics'!G:G,MATCH($C58,'Policy Characteristics'!$C:$C,0)))</f>
        <v>1</v>
      </c>
      <c r="N58" s="205">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row>
    <row r="59" spans="1:18" s="143" customFormat="1" x14ac:dyDescent="0.75">
      <c r="A59" s="76" t="str">
        <f>IF(ISBLANK(INDEX('Policy Characteristics'!A:A,MATCH($C59,'Policy Characteristics'!$C:$C,0))),"",INDEX('Policy Characteristics'!A:A,MATCH($C59,'Policy Characteristics'!$C:$C,0)))</f>
        <v>Transportation</v>
      </c>
      <c r="B59" s="200"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3" t="s">
        <v>43</v>
      </c>
      <c r="J59" s="202"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5">
        <f>IF(ISBLANK(INDEX('Policy Characteristics'!F:F,MATCH($C59,'Policy Characteristics'!$C:$C,0))),"",INDEX('Policy Characteristics'!F:F,MATCH($C59,'Policy Characteristics'!$C:$C,0)))</f>
        <v>0</v>
      </c>
      <c r="M59" s="205">
        <f>IF(ISBLANK(INDEX('Policy Characteristics'!G:G,MATCH($C59,'Policy Characteristics'!$C:$C,0))),"",INDEX('Policy Characteristics'!G:G,MATCH($C59,'Policy Characteristics'!$C:$C,0)))</f>
        <v>1</v>
      </c>
      <c r="N59" s="205">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row>
    <row r="60" spans="1:18" s="143" customFormat="1" x14ac:dyDescent="0.75">
      <c r="A60" s="76" t="str">
        <f>IF(ISBLANK(INDEX('Policy Characteristics'!A:A,MATCH($C60,'Policy Characteristics'!$C:$C,0))),"",INDEX('Policy Characteristics'!A:A,MATCH($C60,'Policy Characteristics'!$C:$C,0)))</f>
        <v>Transportation</v>
      </c>
      <c r="B60" s="200"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1" t="s">
        <v>44</v>
      </c>
      <c r="J60" s="202"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5">
        <f>IF(ISBLANK(INDEX('Policy Characteristics'!F:F,MATCH($C60,'Policy Characteristics'!$C:$C,0))),"",INDEX('Policy Characteristics'!F:F,MATCH($C60,'Policy Characteristics'!$C:$C,0)))</f>
        <v>0</v>
      </c>
      <c r="M60" s="205">
        <f>IF(ISBLANK(INDEX('Policy Characteristics'!G:G,MATCH($C60,'Policy Characteristics'!$C:$C,0))),"",INDEX('Policy Characteristics'!G:G,MATCH($C60,'Policy Characteristics'!$C:$C,0)))</f>
        <v>1</v>
      </c>
      <c r="N60" s="205">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row>
    <row r="61" spans="1:18" s="143" customFormat="1" x14ac:dyDescent="0.75">
      <c r="A61" s="76" t="str">
        <f>IF(ISBLANK(INDEX('Policy Characteristics'!A:A,MATCH($C61,'Policy Characteristics'!$C:$C,0))),"",INDEX('Policy Characteristics'!A:A,MATCH($C61,'Policy Characteristics'!$C:$C,0)))</f>
        <v>Transportation</v>
      </c>
      <c r="B61" s="200"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1" t="s">
        <v>44</v>
      </c>
      <c r="J61" s="202"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5">
        <f>IF(ISBLANK(INDEX('Policy Characteristics'!F:F,MATCH($C61,'Policy Characteristics'!$C:$C,0))),"",INDEX('Policy Characteristics'!F:F,MATCH($C61,'Policy Characteristics'!$C:$C,0)))</f>
        <v>0</v>
      </c>
      <c r="M61" s="205">
        <f>IF(ISBLANK(INDEX('Policy Characteristics'!G:G,MATCH($C61,'Policy Characteristics'!$C:$C,0))),"",INDEX('Policy Characteristics'!G:G,MATCH($C61,'Policy Characteristics'!$C:$C,0)))</f>
        <v>1</v>
      </c>
      <c r="N61" s="205">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row>
    <row r="62" spans="1:18" s="143" customFormat="1" x14ac:dyDescent="0.75">
      <c r="A62" s="76" t="str">
        <f>IF(ISBLANK(INDEX('Policy Characteristics'!A:A,MATCH($C62,'Policy Characteristics'!$C:$C,0))),"",INDEX('Policy Characteristics'!A:A,MATCH($C62,'Policy Characteristics'!$C:$C,0)))</f>
        <v>Transportation</v>
      </c>
      <c r="B62" s="200" t="str">
        <f>IF(ISBLANK(INDEX('Policy Characteristics'!B:B,MATCH($C62,'Policy Characteristics'!$C:$C,0))),"",INDEX('Policy Characteristics'!B:B,MATCH($C62,'Policy Characteristics'!$C:$C,0)))</f>
        <v>Electric Vehicle Charger Deployment</v>
      </c>
      <c r="C62" t="s">
        <v>1632</v>
      </c>
      <c r="H62" s="80">
        <v>360</v>
      </c>
      <c r="I62" s="201" t="s">
        <v>43</v>
      </c>
      <c r="J62" s="202"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row>
    <row r="63" spans="1:18" s="143" customFormat="1" x14ac:dyDescent="0.75">
      <c r="A63" s="76" t="str">
        <f>IF(ISBLANK(INDEX('Policy Characteristics'!A:A,MATCH($C63,'Policy Characteristics'!$C:$C,0))),"",INDEX('Policy Characteristics'!A:A,MATCH($C63,'Policy Characteristics'!$C:$C,0)))</f>
        <v>Transportation</v>
      </c>
      <c r="B63" s="200"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3" t="s">
        <v>43</v>
      </c>
      <c r="J63" s="202"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5">
        <f>IF(ISBLANK(INDEX('Policy Characteristics'!F:F,MATCH($C63,'Policy Characteristics'!$C:$C,0))),"",INDEX('Policy Characteristics'!F:F,MATCH($C63,'Policy Characteristics'!$C:$C,0)))</f>
        <v>-45000</v>
      </c>
      <c r="M63" s="205">
        <f>IF(ISBLANK(INDEX('Policy Characteristics'!G:G,MATCH($C63,'Policy Characteristics'!$C:$C,0))),"",INDEX('Policy Characteristics'!G:G,MATCH($C63,'Policy Characteristics'!$C:$C,0)))</f>
        <v>50000</v>
      </c>
      <c r="N63" s="205">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row>
    <row r="64" spans="1:18" ht="14.45" customHeight="1" x14ac:dyDescent="0.75">
      <c r="A64" s="76" t="str">
        <f>IF(ISBLANK(INDEX('Policy Characteristics'!A:A,MATCH($C64,'Policy Characteristics'!$C:$C,0))),"",INDEX('Policy Characteristics'!A:A,MATCH($C64,'Policy Characteristics'!$C:$C,0)))</f>
        <v>Transportation</v>
      </c>
      <c r="B64" s="200"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1" t="s">
        <v>44</v>
      </c>
      <c r="J64" s="202"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5">
        <f>IF(ISBLANK(INDEX('Policy Characteristics'!F:F,MATCH($C64,'Policy Characteristics'!$C:$C,0))),"",INDEX('Policy Characteristics'!F:F,MATCH($C64,'Policy Characteristics'!$C:$C,0)))</f>
        <v>-45000</v>
      </c>
      <c r="M64" s="205">
        <f>IF(ISBLANK(INDEX('Policy Characteristics'!G:G,MATCH($C64,'Policy Characteristics'!$C:$C,0))),"",INDEX('Policy Characteristics'!G:G,MATCH($C64,'Policy Characteristics'!$C:$C,0)))</f>
        <v>50000</v>
      </c>
      <c r="N64" s="205">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75">
      <c r="A65" s="76" t="str">
        <f>IF(ISBLANK(INDEX('Policy Characteristics'!A:A,MATCH($C65,'Policy Characteristics'!$C:$C,0))),"",INDEX('Policy Characteristics'!A:A,MATCH($C65,'Policy Characteristics'!$C:$C,0)))</f>
        <v>Transportation</v>
      </c>
      <c r="B65" s="200"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1" t="s">
        <v>44</v>
      </c>
      <c r="J65" s="202"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5">
        <f>IF(ISBLANK(INDEX('Policy Characteristics'!F:F,MATCH($C65,'Policy Characteristics'!$C:$C,0))),"",INDEX('Policy Characteristics'!F:F,MATCH($C65,'Policy Characteristics'!$C:$C,0)))</f>
        <v>-45000</v>
      </c>
      <c r="M65" s="205">
        <f>IF(ISBLANK(INDEX('Policy Characteristics'!G:G,MATCH($C65,'Policy Characteristics'!$C:$C,0))),"",INDEX('Policy Characteristics'!G:G,MATCH($C65,'Policy Characteristics'!$C:$C,0)))</f>
        <v>50000</v>
      </c>
      <c r="N65" s="205">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75">
      <c r="A66" s="76" t="str">
        <f>IF(ISBLANK(INDEX('Policy Characteristics'!A:A,MATCH($C66,'Policy Characteristics'!$C:$C,0))),"",INDEX('Policy Characteristics'!A:A,MATCH($C66,'Policy Characteristics'!$C:$C,0)))</f>
        <v>Transportation</v>
      </c>
      <c r="B66" s="200"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1" t="s">
        <v>44</v>
      </c>
      <c r="J66" s="202"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5">
        <f>IF(ISBLANK(INDEX('Policy Characteristics'!F:F,MATCH($C66,'Policy Characteristics'!$C:$C,0))),"",INDEX('Policy Characteristics'!F:F,MATCH($C66,'Policy Characteristics'!$C:$C,0)))</f>
        <v>-45000</v>
      </c>
      <c r="M66" s="205">
        <f>IF(ISBLANK(INDEX('Policy Characteristics'!G:G,MATCH($C66,'Policy Characteristics'!$C:$C,0))),"",INDEX('Policy Characteristics'!G:G,MATCH($C66,'Policy Characteristics'!$C:$C,0)))</f>
        <v>50000</v>
      </c>
      <c r="N66" s="205">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75">
      <c r="A67" s="76" t="str">
        <f>IF(ISBLANK(INDEX('Policy Characteristics'!A:A,MATCH($C67,'Policy Characteristics'!$C:$C,0))),"",INDEX('Policy Characteristics'!A:A,MATCH($C67,'Policy Characteristics'!$C:$C,0)))</f>
        <v>Transportation</v>
      </c>
      <c r="B67" s="200"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3" t="s">
        <v>43</v>
      </c>
      <c r="J67" s="202"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5">
        <f>IF(ISBLANK(INDEX('Policy Characteristics'!F:F,MATCH($C67,'Policy Characteristics'!$C:$C,0))),"",INDEX('Policy Characteristics'!F:F,MATCH($C67,'Policy Characteristics'!$C:$C,0)))</f>
        <v>-45000</v>
      </c>
      <c r="M67" s="205">
        <f>IF(ISBLANK(INDEX('Policy Characteristics'!G:G,MATCH($C67,'Policy Characteristics'!$C:$C,0))),"",INDEX('Policy Characteristics'!G:G,MATCH($C67,'Policy Characteristics'!$C:$C,0)))</f>
        <v>50000</v>
      </c>
      <c r="N67" s="205">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75">
      <c r="A68" s="76" t="str">
        <f>IF(ISBLANK(INDEX('Policy Characteristics'!A:A,MATCH($C68,'Policy Characteristics'!$C:$C,0))),"",INDEX('Policy Characteristics'!A:A,MATCH($C68,'Policy Characteristics'!$C:$C,0)))</f>
        <v>Transportation</v>
      </c>
      <c r="B68" s="200"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1" t="s">
        <v>44</v>
      </c>
      <c r="J68" s="202"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5">
        <f>IF(ISBLANK(INDEX('Policy Characteristics'!F:F,MATCH($C68,'Policy Characteristics'!$C:$C,0))),"",INDEX('Policy Characteristics'!F:F,MATCH($C68,'Policy Characteristics'!$C:$C,0)))</f>
        <v>-45000</v>
      </c>
      <c r="M68" s="205">
        <f>IF(ISBLANK(INDEX('Policy Characteristics'!G:G,MATCH($C68,'Policy Characteristics'!$C:$C,0))),"",INDEX('Policy Characteristics'!G:G,MATCH($C68,'Policy Characteristics'!$C:$C,0)))</f>
        <v>50000</v>
      </c>
      <c r="N68" s="205">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75">
      <c r="A69" s="76" t="str">
        <f>IF(ISBLANK(INDEX('Policy Characteristics'!A:A,MATCH($C69,'Policy Characteristics'!$C:$C,0))),"",INDEX('Policy Characteristics'!A:A,MATCH($C69,'Policy Characteristics'!$C:$C,0)))</f>
        <v>Transportation</v>
      </c>
      <c r="B69" s="200"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3" t="s">
        <v>43</v>
      </c>
      <c r="J69" s="202"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5">
        <f>IF(ISBLANK(INDEX('Policy Characteristics'!F:F,MATCH($C69,'Policy Characteristics'!$C:$C,0))),"",INDEX('Policy Characteristics'!F:F,MATCH($C69,'Policy Characteristics'!$C:$C,0)))</f>
        <v>-45000</v>
      </c>
      <c r="M69" s="205">
        <f>IF(ISBLANK(INDEX('Policy Characteristics'!G:G,MATCH($C69,'Policy Characteristics'!$C:$C,0))),"",INDEX('Policy Characteristics'!G:G,MATCH($C69,'Policy Characteristics'!$C:$C,0)))</f>
        <v>50000</v>
      </c>
      <c r="N69" s="205">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75">
      <c r="A70" s="76" t="str">
        <f>IF(ISBLANK(INDEX('Policy Characteristics'!A:A,MATCH($C70,'Policy Characteristics'!$C:$C,0))),"",INDEX('Policy Characteristics'!A:A,MATCH($C70,'Policy Characteristics'!$C:$C,0)))</f>
        <v>Transportation</v>
      </c>
      <c r="B70" s="200"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3" t="s">
        <v>43</v>
      </c>
      <c r="J70" s="202"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5">
        <f>IF(ISBLANK(INDEX('Policy Characteristics'!F:F,MATCH($C70,'Policy Characteristics'!$C:$C,0))),"",INDEX('Policy Characteristics'!F:F,MATCH($C70,'Policy Characteristics'!$C:$C,0)))</f>
        <v>-45000</v>
      </c>
      <c r="M70" s="205">
        <f>IF(ISBLANK(INDEX('Policy Characteristics'!G:G,MATCH($C70,'Policy Characteristics'!$C:$C,0))),"",INDEX('Policy Characteristics'!G:G,MATCH($C70,'Policy Characteristics'!$C:$C,0)))</f>
        <v>50000</v>
      </c>
      <c r="N70" s="205">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75">
      <c r="A71" s="76" t="str">
        <f>IF(ISBLANK(INDEX('Policy Characteristics'!A:A,MATCH($C71,'Policy Characteristics'!$C:$C,0))),"",INDEX('Policy Characteristics'!A:A,MATCH($C71,'Policy Characteristics'!$C:$C,0)))</f>
        <v>Transportation</v>
      </c>
      <c r="B71" s="200"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1" t="s">
        <v>44</v>
      </c>
      <c r="J71" s="202"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5">
        <f>IF(ISBLANK(INDEX('Policy Characteristics'!F:F,MATCH($C71,'Policy Characteristics'!$C:$C,0))),"",INDEX('Policy Characteristics'!F:F,MATCH($C71,'Policy Characteristics'!$C:$C,0)))</f>
        <v>-45000</v>
      </c>
      <c r="M71" s="205">
        <f>IF(ISBLANK(INDEX('Policy Characteristics'!G:G,MATCH($C71,'Policy Characteristics'!$C:$C,0))),"",INDEX('Policy Characteristics'!G:G,MATCH($C71,'Policy Characteristics'!$C:$C,0)))</f>
        <v>50000</v>
      </c>
      <c r="N71" s="205">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75">
      <c r="A72" s="76" t="str">
        <f>IF(ISBLANK(INDEX('Policy Characteristics'!A:A,MATCH($C72,'Policy Characteristics'!$C:$C,0))),"",INDEX('Policy Characteristics'!A:A,MATCH($C72,'Policy Characteristics'!$C:$C,0)))</f>
        <v>Transportation</v>
      </c>
      <c r="B72" s="200"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1" t="s">
        <v>44</v>
      </c>
      <c r="J72" s="202"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5">
        <f>IF(ISBLANK(INDEX('Policy Characteristics'!F:F,MATCH($C72,'Policy Characteristics'!$C:$C,0))),"",INDEX('Policy Characteristics'!F:F,MATCH($C72,'Policy Characteristics'!$C:$C,0)))</f>
        <v>-45000</v>
      </c>
      <c r="M72" s="205">
        <f>IF(ISBLANK(INDEX('Policy Characteristics'!G:G,MATCH($C72,'Policy Characteristics'!$C:$C,0))),"",INDEX('Policy Characteristics'!G:G,MATCH($C72,'Policy Characteristics'!$C:$C,0)))</f>
        <v>50000</v>
      </c>
      <c r="N72" s="205">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75">
      <c r="A73" s="76" t="str">
        <f>IF(ISBLANK(INDEX('Policy Characteristics'!A:A,MATCH($C73,'Policy Characteristics'!$C:$C,0))),"",INDEX('Policy Characteristics'!A:A,MATCH($C73,'Policy Characteristics'!$C:$C,0)))</f>
        <v>Transportation</v>
      </c>
      <c r="B73" s="200"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1" t="s">
        <v>44</v>
      </c>
      <c r="J73" s="202"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5">
        <f>IF(ISBLANK(INDEX('Policy Characteristics'!F:F,MATCH($C73,'Policy Characteristics'!$C:$C,0))),"",INDEX('Policy Characteristics'!F:F,MATCH($C73,'Policy Characteristics'!$C:$C,0)))</f>
        <v>-45000</v>
      </c>
      <c r="M73" s="205">
        <f>IF(ISBLANK(INDEX('Policy Characteristics'!G:G,MATCH($C73,'Policy Characteristics'!$C:$C,0))),"",INDEX('Policy Characteristics'!G:G,MATCH($C73,'Policy Characteristics'!$C:$C,0)))</f>
        <v>50000</v>
      </c>
      <c r="N73" s="205">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75">
      <c r="A74" s="76" t="str">
        <f>IF(ISBLANK(INDEX('Policy Characteristics'!A:A,MATCH($C74,'Policy Characteristics'!$C:$C,0))),"",INDEX('Policy Characteristics'!A:A,MATCH($C74,'Policy Characteristics'!$C:$C,0)))</f>
        <v>Transportation</v>
      </c>
      <c r="B74" s="200"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3" t="s">
        <v>43</v>
      </c>
      <c r="J74" s="202"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5">
        <f>IF(ISBLANK(INDEX('Policy Characteristics'!F:F,MATCH($C74,'Policy Characteristics'!$C:$C,0))),"",INDEX('Policy Characteristics'!F:F,MATCH($C74,'Policy Characteristics'!$C:$C,0)))</f>
        <v>-45000</v>
      </c>
      <c r="M74" s="205">
        <f>IF(ISBLANK(INDEX('Policy Characteristics'!G:G,MATCH($C74,'Policy Characteristics'!$C:$C,0))),"",INDEX('Policy Characteristics'!G:G,MATCH($C74,'Policy Characteristics'!$C:$C,0)))</f>
        <v>50000</v>
      </c>
      <c r="N74" s="205">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75">
      <c r="A75" s="76" t="str">
        <f>IF(ISBLANK(INDEX('Policy Characteristics'!A:A,MATCH($C75,'Policy Characteristics'!$C:$C,0))),"",INDEX('Policy Characteristics'!A:A,MATCH($C75,'Policy Characteristics'!$C:$C,0)))</f>
        <v>Transportation</v>
      </c>
      <c r="B75" s="200"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1" t="s">
        <v>44</v>
      </c>
      <c r="J75" s="202"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5">
        <f>IF(ISBLANK(INDEX('Policy Characteristics'!F:F,MATCH($C75,'Policy Characteristics'!$C:$C,0))),"",INDEX('Policy Characteristics'!F:F,MATCH($C75,'Policy Characteristics'!$C:$C,0)))</f>
        <v>-45000</v>
      </c>
      <c r="M75" s="205">
        <f>IF(ISBLANK(INDEX('Policy Characteristics'!G:G,MATCH($C75,'Policy Characteristics'!$C:$C,0))),"",INDEX('Policy Characteristics'!G:G,MATCH($C75,'Policy Characteristics'!$C:$C,0)))</f>
        <v>50000</v>
      </c>
      <c r="N75" s="205">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75">
      <c r="A76" s="76" t="str">
        <f>IF(ISBLANK(INDEX('Policy Characteristics'!A:A,MATCH($C76,'Policy Characteristics'!$C:$C,0))),"",INDEX('Policy Characteristics'!A:A,MATCH($C76,'Policy Characteristics'!$C:$C,0)))</f>
        <v>Transportation</v>
      </c>
      <c r="B76" s="200"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3" t="s">
        <v>43</v>
      </c>
      <c r="J76" s="202"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5">
        <f>IF(ISBLANK(INDEX('Policy Characteristics'!F:F,MATCH($C76,'Policy Characteristics'!$C:$C,0))),"",INDEX('Policy Characteristics'!F:F,MATCH($C76,'Policy Characteristics'!$C:$C,0)))</f>
        <v>-45000</v>
      </c>
      <c r="M76" s="205">
        <f>IF(ISBLANK(INDEX('Policy Characteristics'!G:G,MATCH($C76,'Policy Characteristics'!$C:$C,0))),"",INDEX('Policy Characteristics'!G:G,MATCH($C76,'Policy Characteristics'!$C:$C,0)))</f>
        <v>50000</v>
      </c>
      <c r="N76" s="205">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75">
      <c r="A77" s="76" t="str">
        <f>IF(ISBLANK(INDEX('Policy Characteristics'!A:A,MATCH($C77,'Policy Characteristics'!$C:$C,0))),"",INDEX('Policy Characteristics'!A:A,MATCH($C77,'Policy Characteristics'!$C:$C,0)))</f>
        <v>Transportation</v>
      </c>
      <c r="B77" s="200"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1" t="s">
        <v>44</v>
      </c>
      <c r="J77" s="202"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5">
        <f>IF(ISBLANK(INDEX('Policy Characteristics'!F:F,MATCH($C77,'Policy Characteristics'!$C:$C,0))),"",INDEX('Policy Characteristics'!F:F,MATCH($C77,'Policy Characteristics'!$C:$C,0)))</f>
        <v>-45000</v>
      </c>
      <c r="M77" s="205">
        <f>IF(ISBLANK(INDEX('Policy Characteristics'!G:G,MATCH($C77,'Policy Characteristics'!$C:$C,0))),"",INDEX('Policy Characteristics'!G:G,MATCH($C77,'Policy Characteristics'!$C:$C,0)))</f>
        <v>50000</v>
      </c>
      <c r="N77" s="205">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75">
      <c r="A78" s="76" t="str">
        <f>IF(ISBLANK(INDEX('Policy Characteristics'!A:A,MATCH($C78,'Policy Characteristics'!$C:$C,0))),"",INDEX('Policy Characteristics'!A:A,MATCH($C78,'Policy Characteristics'!$C:$C,0)))</f>
        <v>Transportation</v>
      </c>
      <c r="B78" s="200"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1" t="s">
        <v>44</v>
      </c>
      <c r="J78" s="202"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5">
        <f>IF(ISBLANK(INDEX('Policy Characteristics'!F:F,MATCH($C78,'Policy Characteristics'!$C:$C,0))),"",INDEX('Policy Characteristics'!F:F,MATCH($C78,'Policy Characteristics'!$C:$C,0)))</f>
        <v>-45000</v>
      </c>
      <c r="M78" s="205">
        <f>IF(ISBLANK(INDEX('Policy Characteristics'!G:G,MATCH($C78,'Policy Characteristics'!$C:$C,0))),"",INDEX('Policy Characteristics'!G:G,MATCH($C78,'Policy Characteristics'!$C:$C,0)))</f>
        <v>50000</v>
      </c>
      <c r="N78" s="205">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75">
      <c r="A79" s="76" t="str">
        <f>IF(ISBLANK(INDEX('Policy Characteristics'!A:A,MATCH($C79,'Policy Characteristics'!$C:$C,0))),"",INDEX('Policy Characteristics'!A:A,MATCH($C79,'Policy Characteristics'!$C:$C,0)))</f>
        <v>Transportation</v>
      </c>
      <c r="B79" s="200"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1" t="s">
        <v>44</v>
      </c>
      <c r="J79" s="202"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5">
        <f>IF(ISBLANK(INDEX('Policy Characteristics'!F:F,MATCH($C79,'Policy Characteristics'!$C:$C,0))),"",INDEX('Policy Characteristics'!F:F,MATCH($C79,'Policy Characteristics'!$C:$C,0)))</f>
        <v>-45000</v>
      </c>
      <c r="M79" s="205">
        <f>IF(ISBLANK(INDEX('Policy Characteristics'!G:G,MATCH($C79,'Policy Characteristics'!$C:$C,0))),"",INDEX('Policy Characteristics'!G:G,MATCH($C79,'Policy Characteristics'!$C:$C,0)))</f>
        <v>50000</v>
      </c>
      <c r="N79" s="205">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75">
      <c r="A80" s="76" t="str">
        <f>IF(ISBLANK(INDEX('Policy Characteristics'!A:A,MATCH($C80,'Policy Characteristics'!$C:$C,0))),"",INDEX('Policy Characteristics'!A:A,MATCH($C80,'Policy Characteristics'!$C:$C,0)))</f>
        <v>Transportation</v>
      </c>
      <c r="B80" s="200"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1" t="s">
        <v>44</v>
      </c>
      <c r="J80" s="202"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5">
        <f>IF(ISBLANK(INDEX('Policy Characteristics'!F:F,MATCH($C80,'Policy Characteristics'!$C:$C,0))),"",INDEX('Policy Characteristics'!F:F,MATCH($C80,'Policy Characteristics'!$C:$C,0)))</f>
        <v>-45000</v>
      </c>
      <c r="M80" s="205">
        <f>IF(ISBLANK(INDEX('Policy Characteristics'!G:G,MATCH($C80,'Policy Characteristics'!$C:$C,0))),"",INDEX('Policy Characteristics'!G:G,MATCH($C80,'Policy Characteristics'!$C:$C,0)))</f>
        <v>50000</v>
      </c>
      <c r="N80" s="205">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75">
      <c r="A81" s="76" t="str">
        <f>IF(ISBLANK(INDEX('Policy Characteristics'!A:A,MATCH($C81,'Policy Characteristics'!$C:$C,0))),"",INDEX('Policy Characteristics'!A:A,MATCH($C81,'Policy Characteristics'!$C:$C,0)))</f>
        <v>Transportation</v>
      </c>
      <c r="B81" s="200"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1" t="s">
        <v>44</v>
      </c>
      <c r="J81" s="202"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5">
        <f>IF(ISBLANK(INDEX('Policy Characteristics'!F:F,MATCH($C81,'Policy Characteristics'!$C:$C,0))),"",INDEX('Policy Characteristics'!F:F,MATCH($C81,'Policy Characteristics'!$C:$C,0)))</f>
        <v>-45000</v>
      </c>
      <c r="M81" s="205">
        <f>IF(ISBLANK(INDEX('Policy Characteristics'!G:G,MATCH($C81,'Policy Characteristics'!$C:$C,0))),"",INDEX('Policy Characteristics'!G:G,MATCH($C81,'Policy Characteristics'!$C:$C,0)))</f>
        <v>50000</v>
      </c>
      <c r="N81" s="205">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75">
      <c r="A82" s="76" t="str">
        <f>IF(ISBLANK(INDEX('Policy Characteristics'!A:A,MATCH($C82,'Policy Characteristics'!$C:$C,0))),"",INDEX('Policy Characteristics'!A:A,MATCH($C82,'Policy Characteristics'!$C:$C,0)))</f>
        <v>Transportation</v>
      </c>
      <c r="B82" s="200"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1" t="s">
        <v>44</v>
      </c>
      <c r="J82" s="202"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5">
        <f>IF(ISBLANK(INDEX('Policy Characteristics'!F:F,MATCH($C82,'Policy Characteristics'!$C:$C,0))),"",INDEX('Policy Characteristics'!F:F,MATCH($C82,'Policy Characteristics'!$C:$C,0)))</f>
        <v>-45000</v>
      </c>
      <c r="M82" s="205">
        <f>IF(ISBLANK(INDEX('Policy Characteristics'!G:G,MATCH($C82,'Policy Characteristics'!$C:$C,0))),"",INDEX('Policy Characteristics'!G:G,MATCH($C82,'Policy Characteristics'!$C:$C,0)))</f>
        <v>50000</v>
      </c>
      <c r="N82" s="205">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75">
      <c r="A83" s="76" t="str">
        <f>IF(ISBLANK(INDEX('Policy Characteristics'!A:A,MATCH($C83,'Policy Characteristics'!$C:$C,0))),"",INDEX('Policy Characteristics'!A:A,MATCH($C83,'Policy Characteristics'!$C:$C,0)))</f>
        <v>Transportation</v>
      </c>
      <c r="B83" s="200"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1" t="s">
        <v>44</v>
      </c>
      <c r="J83" s="202"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5">
        <f>IF(ISBLANK(INDEX('Policy Characteristics'!F:F,MATCH($C83,'Policy Characteristics'!$C:$C,0))),"",INDEX('Policy Characteristics'!F:F,MATCH($C83,'Policy Characteristics'!$C:$C,0)))</f>
        <v>-45000</v>
      </c>
      <c r="M83" s="205">
        <f>IF(ISBLANK(INDEX('Policy Characteristics'!G:G,MATCH($C83,'Policy Characteristics'!$C:$C,0))),"",INDEX('Policy Characteristics'!G:G,MATCH($C83,'Policy Characteristics'!$C:$C,0)))</f>
        <v>50000</v>
      </c>
      <c r="N83" s="205">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75">
      <c r="A84" s="76" t="str">
        <f>IF(ISBLANK(INDEX('Policy Characteristics'!A:A,MATCH($C84,'Policy Characteristics'!$C:$C,0))),"",INDEX('Policy Characteristics'!A:A,MATCH($C84,'Policy Characteristics'!$C:$C,0)))</f>
        <v>Transportation</v>
      </c>
      <c r="B84" s="200"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1" t="s">
        <v>44</v>
      </c>
      <c r="J84" s="202"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5">
        <f>IF(ISBLANK(INDEX('Policy Characteristics'!F:F,MATCH($C84,'Policy Characteristics'!$C:$C,0))),"",INDEX('Policy Characteristics'!F:F,MATCH($C84,'Policy Characteristics'!$C:$C,0)))</f>
        <v>-45000</v>
      </c>
      <c r="M84" s="205">
        <f>IF(ISBLANK(INDEX('Policy Characteristics'!G:G,MATCH($C84,'Policy Characteristics'!$C:$C,0))),"",INDEX('Policy Characteristics'!G:G,MATCH($C84,'Policy Characteristics'!$C:$C,0)))</f>
        <v>50000</v>
      </c>
      <c r="N84" s="205">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75">
      <c r="A85" s="76" t="str">
        <f>IF(ISBLANK(INDEX('Policy Characteristics'!A:A,MATCH($C85,'Policy Characteristics'!$C:$C,0))),"",INDEX('Policy Characteristics'!A:A,MATCH($C85,'Policy Characteristics'!$C:$C,0)))</f>
        <v>Transportation</v>
      </c>
      <c r="B85" s="200"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1" t="s">
        <v>44</v>
      </c>
      <c r="J85" s="202"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5">
        <f>IF(ISBLANK(INDEX('Policy Characteristics'!F:F,MATCH($C85,'Policy Characteristics'!$C:$C,0))),"",INDEX('Policy Characteristics'!F:F,MATCH($C85,'Policy Characteristics'!$C:$C,0)))</f>
        <v>-45000</v>
      </c>
      <c r="M85" s="205">
        <f>IF(ISBLANK(INDEX('Policy Characteristics'!G:G,MATCH($C85,'Policy Characteristics'!$C:$C,0))),"",INDEX('Policy Characteristics'!G:G,MATCH($C85,'Policy Characteristics'!$C:$C,0)))</f>
        <v>50000</v>
      </c>
      <c r="N85" s="205">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75">
      <c r="A86" s="76" t="str">
        <f>IF(ISBLANK(INDEX('Policy Characteristics'!A:A,MATCH($C86,'Policy Characteristics'!$C:$C,0))),"",INDEX('Policy Characteristics'!A:A,MATCH($C86,'Policy Characteristics'!$C:$C,0)))</f>
        <v>Transportation</v>
      </c>
      <c r="B86" s="200"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1" t="s">
        <v>44</v>
      </c>
      <c r="J86" s="202"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5">
        <f>IF(ISBLANK(INDEX('Policy Characteristics'!F:F,MATCH($C86,'Policy Characteristics'!$C:$C,0))),"",INDEX('Policy Characteristics'!F:F,MATCH($C86,'Policy Characteristics'!$C:$C,0)))</f>
        <v>-45000</v>
      </c>
      <c r="M86" s="205">
        <f>IF(ISBLANK(INDEX('Policy Characteristics'!G:G,MATCH($C86,'Policy Characteristics'!$C:$C,0))),"",INDEX('Policy Characteristics'!G:G,MATCH($C86,'Policy Characteristics'!$C:$C,0)))</f>
        <v>50000</v>
      </c>
      <c r="N86" s="205">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75">
      <c r="A87" s="76" t="str">
        <f>IF(ISBLANK(INDEX('Policy Characteristics'!A:A,MATCH($C87,'Policy Characteristics'!$C:$C,0))),"",INDEX('Policy Characteristics'!A:A,MATCH($C87,'Policy Characteristics'!$C:$C,0)))</f>
        <v>Transportation</v>
      </c>
      <c r="B87" s="200"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1" t="s">
        <v>44</v>
      </c>
      <c r="J87" s="202"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5">
        <f>IF(ISBLANK(INDEX('Policy Characteristics'!F:F,MATCH($C87,'Policy Characteristics'!$C:$C,0))),"",INDEX('Policy Characteristics'!F:F,MATCH($C87,'Policy Characteristics'!$C:$C,0)))</f>
        <v>-45000</v>
      </c>
      <c r="M87" s="205">
        <f>IF(ISBLANK(INDEX('Policy Characteristics'!G:G,MATCH($C87,'Policy Characteristics'!$C:$C,0))),"",INDEX('Policy Characteristics'!G:G,MATCH($C87,'Policy Characteristics'!$C:$C,0)))</f>
        <v>50000</v>
      </c>
      <c r="N87" s="205">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75">
      <c r="A88" s="76" t="str">
        <f>IF(ISBLANK(INDEX('Policy Characteristics'!A:A,MATCH($C88,'Policy Characteristics'!$C:$C,0))),"",INDEX('Policy Characteristics'!A:A,MATCH($C88,'Policy Characteristics'!$C:$C,0)))</f>
        <v>Transportation</v>
      </c>
      <c r="B88" s="200"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1" t="s">
        <v>44</v>
      </c>
      <c r="J88" s="202"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5">
        <f>IF(ISBLANK(INDEX('Policy Characteristics'!F:F,MATCH($C88,'Policy Characteristics'!$C:$C,0))),"",INDEX('Policy Characteristics'!F:F,MATCH($C88,'Policy Characteristics'!$C:$C,0)))</f>
        <v>-45000</v>
      </c>
      <c r="M88" s="205">
        <f>IF(ISBLANK(INDEX('Policy Characteristics'!G:G,MATCH($C88,'Policy Characteristics'!$C:$C,0))),"",INDEX('Policy Characteristics'!G:G,MATCH($C88,'Policy Characteristics'!$C:$C,0)))</f>
        <v>50000</v>
      </c>
      <c r="N88" s="205">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75">
      <c r="A89" s="76" t="str">
        <f>IF(ISBLANK(INDEX('Policy Characteristics'!A:A,MATCH($C89,'Policy Characteristics'!$C:$C,0))),"",INDEX('Policy Characteristics'!A:A,MATCH($C89,'Policy Characteristics'!$C:$C,0)))</f>
        <v>Transportation</v>
      </c>
      <c r="B89" s="200"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1" t="s">
        <v>44</v>
      </c>
      <c r="J89" s="202"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5">
        <f>IF(ISBLANK(INDEX('Policy Characteristics'!F:F,MATCH($C89,'Policy Characteristics'!$C:$C,0))),"",INDEX('Policy Characteristics'!F:F,MATCH($C89,'Policy Characteristics'!$C:$C,0)))</f>
        <v>-45000</v>
      </c>
      <c r="M89" s="205">
        <f>IF(ISBLANK(INDEX('Policy Characteristics'!G:G,MATCH($C89,'Policy Characteristics'!$C:$C,0))),"",INDEX('Policy Characteristics'!G:G,MATCH($C89,'Policy Characteristics'!$C:$C,0)))</f>
        <v>50000</v>
      </c>
      <c r="N89" s="205">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75">
      <c r="A90" s="76" t="str">
        <f>IF(ISBLANK(INDEX('Policy Characteristics'!A:A,MATCH($C90,'Policy Characteristics'!$C:$C,0))),"",INDEX('Policy Characteristics'!A:A,MATCH($C90,'Policy Characteristics'!$C:$C,0)))</f>
        <v>Transportation</v>
      </c>
      <c r="B90" s="200"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1" t="s">
        <v>44</v>
      </c>
      <c r="J90" s="202"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5">
        <f>IF(ISBLANK(INDEX('Policy Characteristics'!F:F,MATCH($C90,'Policy Characteristics'!$C:$C,0))),"",INDEX('Policy Characteristics'!F:F,MATCH($C90,'Policy Characteristics'!$C:$C,0)))</f>
        <v>-45000</v>
      </c>
      <c r="M90" s="205">
        <f>IF(ISBLANK(INDEX('Policy Characteristics'!G:G,MATCH($C90,'Policy Characteristics'!$C:$C,0))),"",INDEX('Policy Characteristics'!G:G,MATCH($C90,'Policy Characteristics'!$C:$C,0)))</f>
        <v>50000</v>
      </c>
      <c r="N90" s="205">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75">
      <c r="A91" s="76" t="str">
        <f>IF(ISBLANK(INDEX('Policy Characteristics'!A:A,MATCH($C91,'Policy Characteristics'!$C:$C,0))),"",INDEX('Policy Characteristics'!A:A,MATCH($C91,'Policy Characteristics'!$C:$C,0)))</f>
        <v>Transportation</v>
      </c>
      <c r="B91" s="200"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1" t="s">
        <v>44</v>
      </c>
      <c r="J91" s="202"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5">
        <f>IF(ISBLANK(INDEX('Policy Characteristics'!F:F,MATCH($C91,'Policy Characteristics'!$C:$C,0))),"",INDEX('Policy Characteristics'!F:F,MATCH($C91,'Policy Characteristics'!$C:$C,0)))</f>
        <v>-45000</v>
      </c>
      <c r="M91" s="205">
        <f>IF(ISBLANK(INDEX('Policy Characteristics'!G:G,MATCH($C91,'Policy Characteristics'!$C:$C,0))),"",INDEX('Policy Characteristics'!G:G,MATCH($C91,'Policy Characteristics'!$C:$C,0)))</f>
        <v>50000</v>
      </c>
      <c r="N91" s="205">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75">
      <c r="A92" s="76" t="str">
        <f>IF(ISBLANK(INDEX('Policy Characteristics'!A:A,MATCH($C92,'Policy Characteristics'!$C:$C,0))),"",INDEX('Policy Characteristics'!A:A,MATCH($C92,'Policy Characteristics'!$C:$C,0)))</f>
        <v>Transportation</v>
      </c>
      <c r="B92" s="200"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1" t="s">
        <v>44</v>
      </c>
      <c r="J92" s="202"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5">
        <f>IF(ISBLANK(INDEX('Policy Characteristics'!F:F,MATCH($C92,'Policy Characteristics'!$C:$C,0))),"",INDEX('Policy Characteristics'!F:F,MATCH($C92,'Policy Characteristics'!$C:$C,0)))</f>
        <v>-45000</v>
      </c>
      <c r="M92" s="205">
        <f>IF(ISBLANK(INDEX('Policy Characteristics'!G:G,MATCH($C92,'Policy Characteristics'!$C:$C,0))),"",INDEX('Policy Characteristics'!G:G,MATCH($C92,'Policy Characteristics'!$C:$C,0)))</f>
        <v>50000</v>
      </c>
      <c r="N92" s="205">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75">
      <c r="A93" s="76" t="str">
        <f>IF(ISBLANK(INDEX('Policy Characteristics'!A:A,MATCH($C93,'Policy Characteristics'!$C:$C,0))),"",INDEX('Policy Characteristics'!A:A,MATCH($C93,'Policy Characteristics'!$C:$C,0)))</f>
        <v>Transportation</v>
      </c>
      <c r="B93" s="200"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1" t="s">
        <v>44</v>
      </c>
      <c r="J93" s="202"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5">
        <f>IF(ISBLANK(INDEX('Policy Characteristics'!F:F,MATCH($C93,'Policy Characteristics'!$C:$C,0))),"",INDEX('Policy Characteristics'!F:F,MATCH($C93,'Policy Characteristics'!$C:$C,0)))</f>
        <v>-45000</v>
      </c>
      <c r="M93" s="205">
        <f>IF(ISBLANK(INDEX('Policy Characteristics'!G:G,MATCH($C93,'Policy Characteristics'!$C:$C,0))),"",INDEX('Policy Characteristics'!G:G,MATCH($C93,'Policy Characteristics'!$C:$C,0)))</f>
        <v>50000</v>
      </c>
      <c r="N93" s="205">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75">
      <c r="A94" s="76" t="str">
        <f>IF(ISBLANK(INDEX('Policy Characteristics'!A:A,MATCH($C94,'Policy Characteristics'!$C:$C,0))),"",INDEX('Policy Characteristics'!A:A,MATCH($C94,'Policy Characteristics'!$C:$C,0)))</f>
        <v>Transportation</v>
      </c>
      <c r="B94" s="200"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1" t="s">
        <v>44</v>
      </c>
      <c r="J94" s="202"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5">
        <f>IF(ISBLANK(INDEX('Policy Characteristics'!F:F,MATCH($C94,'Policy Characteristics'!$C:$C,0))),"",INDEX('Policy Characteristics'!F:F,MATCH($C94,'Policy Characteristics'!$C:$C,0)))</f>
        <v>-45000</v>
      </c>
      <c r="M94" s="205">
        <f>IF(ISBLANK(INDEX('Policy Characteristics'!G:G,MATCH($C94,'Policy Characteristics'!$C:$C,0))),"",INDEX('Policy Characteristics'!G:G,MATCH($C94,'Policy Characteristics'!$C:$C,0)))</f>
        <v>50000</v>
      </c>
      <c r="N94" s="205">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75">
      <c r="A95" s="76" t="str">
        <f>IF(ISBLANK(INDEX('Policy Characteristics'!A:A,MATCH($C95,'Policy Characteristics'!$C:$C,0))),"",INDEX('Policy Characteristics'!A:A,MATCH($C95,'Policy Characteristics'!$C:$C,0)))</f>
        <v>Transportation</v>
      </c>
      <c r="B95" s="200"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1" t="s">
        <v>44</v>
      </c>
      <c r="J95" s="202"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5">
        <f>IF(ISBLANK(INDEX('Policy Characteristics'!F:F,MATCH($C95,'Policy Characteristics'!$C:$C,0))),"",INDEX('Policy Characteristics'!F:F,MATCH($C95,'Policy Characteristics'!$C:$C,0)))</f>
        <v>-45000</v>
      </c>
      <c r="M95" s="205">
        <f>IF(ISBLANK(INDEX('Policy Characteristics'!G:G,MATCH($C95,'Policy Characteristics'!$C:$C,0))),"",INDEX('Policy Characteristics'!G:G,MATCH($C95,'Policy Characteristics'!$C:$C,0)))</f>
        <v>50000</v>
      </c>
      <c r="N95" s="205">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75">
      <c r="A96" s="76" t="str">
        <f>IF(ISBLANK(INDEX('Policy Characteristics'!A:A,MATCH($C96,'Policy Characteristics'!$C:$C,0))),"",INDEX('Policy Characteristics'!A:A,MATCH($C96,'Policy Characteristics'!$C:$C,0)))</f>
        <v>Transportation</v>
      </c>
      <c r="B96" s="200"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1" t="s">
        <v>44</v>
      </c>
      <c r="J96" s="202"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5">
        <f>IF(ISBLANK(INDEX('Policy Characteristics'!F:F,MATCH($C96,'Policy Characteristics'!$C:$C,0))),"",INDEX('Policy Characteristics'!F:F,MATCH($C96,'Policy Characteristics'!$C:$C,0)))</f>
        <v>-45000</v>
      </c>
      <c r="M96" s="205">
        <f>IF(ISBLANK(INDEX('Policy Characteristics'!G:G,MATCH($C96,'Policy Characteristics'!$C:$C,0))),"",INDEX('Policy Characteristics'!G:G,MATCH($C96,'Policy Characteristics'!$C:$C,0)))</f>
        <v>50000</v>
      </c>
      <c r="N96" s="205">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8" x14ac:dyDescent="0.75">
      <c r="A97" s="76" t="str">
        <f>IF(ISBLANK(INDEX('Policy Characteristics'!A:A,MATCH($C97,'Policy Characteristics'!$C:$C,0))),"",INDEX('Policy Characteristics'!A:A,MATCH($C97,'Policy Characteristics'!$C:$C,0)))</f>
        <v>Transportation</v>
      </c>
      <c r="B97" s="200"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1" t="s">
        <v>44</v>
      </c>
      <c r="J97" s="202"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5">
        <f>IF(ISBLANK(INDEX('Policy Characteristics'!F:F,MATCH($C97,'Policy Characteristics'!$C:$C,0))),"",INDEX('Policy Characteristics'!F:F,MATCH($C97,'Policy Characteristics'!$C:$C,0)))</f>
        <v>-45000</v>
      </c>
      <c r="M97" s="205">
        <f>IF(ISBLANK(INDEX('Policy Characteristics'!G:G,MATCH($C97,'Policy Characteristics'!$C:$C,0))),"",INDEX('Policy Characteristics'!G:G,MATCH($C97,'Policy Characteristics'!$C:$C,0)))</f>
        <v>50000</v>
      </c>
      <c r="N97" s="205">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8" x14ac:dyDescent="0.75">
      <c r="A98" s="76" t="str">
        <f>IF(ISBLANK(INDEX('Policy Characteristics'!A:A,MATCH($C98,'Policy Characteristics'!$C:$C,0))),"",INDEX('Policy Characteristics'!A:A,MATCH($C98,'Policy Characteristics'!$C:$C,0)))</f>
        <v>Transportation</v>
      </c>
      <c r="B98" s="200"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3" t="s">
        <v>43</v>
      </c>
      <c r="J98" s="202"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5">
        <f>IF(ISBLANK(INDEX('Policy Characteristics'!F:F,MATCH($C98,'Policy Characteristics'!$C:$C,0))),"",INDEX('Policy Characteristics'!F:F,MATCH($C98,'Policy Characteristics'!$C:$C,0)))</f>
        <v>-45000</v>
      </c>
      <c r="M98" s="205">
        <f>IF(ISBLANK(INDEX('Policy Characteristics'!G:G,MATCH($C98,'Policy Characteristics'!$C:$C,0))),"",INDEX('Policy Characteristics'!G:G,MATCH($C98,'Policy Characteristics'!$C:$C,0)))</f>
        <v>50000</v>
      </c>
      <c r="N98" s="205">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8" x14ac:dyDescent="0.75">
      <c r="A99" s="76" t="str">
        <f>IF(ISBLANK(INDEX('Policy Characteristics'!A:A,MATCH($C99,'Policy Characteristics'!$C:$C,0))),"",INDEX('Policy Characteristics'!A:A,MATCH($C99,'Policy Characteristics'!$C:$C,0)))</f>
        <v>Transportation</v>
      </c>
      <c r="B99" s="200"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1" t="s">
        <v>44</v>
      </c>
      <c r="J99" s="202"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5">
        <f>IF(ISBLANK(INDEX('Policy Characteristics'!F:F,MATCH($C99,'Policy Characteristics'!$C:$C,0))),"",INDEX('Policy Characteristics'!F:F,MATCH($C99,'Policy Characteristics'!$C:$C,0)))</f>
        <v>-45000</v>
      </c>
      <c r="M99" s="205">
        <f>IF(ISBLANK(INDEX('Policy Characteristics'!G:G,MATCH($C99,'Policy Characteristics'!$C:$C,0))),"",INDEX('Policy Characteristics'!G:G,MATCH($C99,'Policy Characteristics'!$C:$C,0)))</f>
        <v>50000</v>
      </c>
      <c r="N99" s="205">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8" x14ac:dyDescent="0.75">
      <c r="A100" s="76" t="str">
        <f>IF(ISBLANK(INDEX('Policy Characteristics'!A:A,MATCH($C100,'Policy Characteristics'!$C:$C,0))),"",INDEX('Policy Characteristics'!A:A,MATCH($C100,'Policy Characteristics'!$C:$C,0)))</f>
        <v>Transportation</v>
      </c>
      <c r="B100" s="200"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1" t="s">
        <v>44</v>
      </c>
      <c r="J100" s="202"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5">
        <f>IF(ISBLANK(INDEX('Policy Characteristics'!F:F,MATCH($C100,'Policy Characteristics'!$C:$C,0))),"",INDEX('Policy Characteristics'!F:F,MATCH($C100,'Policy Characteristics'!$C:$C,0)))</f>
        <v>-45000</v>
      </c>
      <c r="M100" s="205">
        <f>IF(ISBLANK(INDEX('Policy Characteristics'!G:G,MATCH($C100,'Policy Characteristics'!$C:$C,0))),"",INDEX('Policy Characteristics'!G:G,MATCH($C100,'Policy Characteristics'!$C:$C,0)))</f>
        <v>50000</v>
      </c>
      <c r="N100" s="205">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8" x14ac:dyDescent="0.75">
      <c r="A101" s="76" t="str">
        <f>IF(ISBLANK(INDEX('Policy Characteristics'!A:A,MATCH($C101,'Policy Characteristics'!$C:$C,0))),"",INDEX('Policy Characteristics'!A:A,MATCH($C101,'Policy Characteristics'!$C:$C,0)))</f>
        <v>Transportation</v>
      </c>
      <c r="B101" s="200"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1" t="s">
        <v>44</v>
      </c>
      <c r="J101" s="202"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5">
        <f>IF(ISBLANK(INDEX('Policy Characteristics'!F:F,MATCH($C101,'Policy Characteristics'!$C:$C,0))),"",INDEX('Policy Characteristics'!F:F,MATCH($C101,'Policy Characteristics'!$C:$C,0)))</f>
        <v>-45000</v>
      </c>
      <c r="M101" s="205">
        <f>IF(ISBLANK(INDEX('Policy Characteristics'!G:G,MATCH($C101,'Policy Characteristics'!$C:$C,0))),"",INDEX('Policy Characteristics'!G:G,MATCH($C101,'Policy Characteristics'!$C:$C,0)))</f>
        <v>50000</v>
      </c>
      <c r="N101" s="205">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8" x14ac:dyDescent="0.75">
      <c r="A102" s="76" t="str">
        <f>IF(ISBLANK(INDEX('Policy Characteristics'!A:A,MATCH($C102,'Policy Characteristics'!$C:$C,0))),"",INDEX('Policy Characteristics'!A:A,MATCH($C102,'Policy Characteristics'!$C:$C,0)))</f>
        <v>Transportation</v>
      </c>
      <c r="B102" s="200"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3" t="s">
        <v>43</v>
      </c>
      <c r="J102" s="202"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5">
        <f>IF(ISBLANK(INDEX('Policy Characteristics'!F:F,MATCH($C102,'Policy Characteristics'!$C:$C,0))),"",INDEX('Policy Characteristics'!F:F,MATCH($C102,'Policy Characteristics'!$C:$C,0)))</f>
        <v>-45000</v>
      </c>
      <c r="M102" s="205">
        <f>IF(ISBLANK(INDEX('Policy Characteristics'!G:G,MATCH($C102,'Policy Characteristics'!$C:$C,0))),"",INDEX('Policy Characteristics'!G:G,MATCH($C102,'Policy Characteristics'!$C:$C,0)))</f>
        <v>50000</v>
      </c>
      <c r="N102" s="205">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8" x14ac:dyDescent="0.75">
      <c r="A103" s="76" t="str">
        <f>IF(ISBLANK(INDEX('Policy Characteristics'!A:A,MATCH($C103,'Policy Characteristics'!$C:$C,0))),"",INDEX('Policy Characteristics'!A:A,MATCH($C103,'Policy Characteristics'!$C:$C,0)))</f>
        <v>Transportation</v>
      </c>
      <c r="B103" s="200"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1" t="s">
        <v>44</v>
      </c>
      <c r="J103" s="202"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5">
        <f>IF(ISBLANK(INDEX('Policy Characteristics'!F:F,MATCH($C103,'Policy Characteristics'!$C:$C,0))),"",INDEX('Policy Characteristics'!F:F,MATCH($C103,'Policy Characteristics'!$C:$C,0)))</f>
        <v>-45000</v>
      </c>
      <c r="M103" s="205">
        <f>IF(ISBLANK(INDEX('Policy Characteristics'!G:G,MATCH($C103,'Policy Characteristics'!$C:$C,0))),"",INDEX('Policy Characteristics'!G:G,MATCH($C103,'Policy Characteristics'!$C:$C,0)))</f>
        <v>50000</v>
      </c>
      <c r="N103" s="205">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8" x14ac:dyDescent="0.75">
      <c r="A104" s="76" t="str">
        <f>IF(ISBLANK(INDEX('Policy Characteristics'!A:A,MATCH($C104,'Policy Characteristics'!$C:$C,0))),"",INDEX('Policy Characteristics'!A:A,MATCH($C104,'Policy Characteristics'!$C:$C,0)))</f>
        <v>Transportation</v>
      </c>
      <c r="B104" s="200"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3" t="s">
        <v>43</v>
      </c>
      <c r="J104" s="202"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5">
        <f>IF(ISBLANK(INDEX('Policy Characteristics'!F:F,MATCH($C104,'Policy Characteristics'!$C:$C,0))),"",INDEX('Policy Characteristics'!F:F,MATCH($C104,'Policy Characteristics'!$C:$C,0)))</f>
        <v>-45000</v>
      </c>
      <c r="M104" s="205">
        <f>IF(ISBLANK(INDEX('Policy Characteristics'!G:G,MATCH($C104,'Policy Characteristics'!$C:$C,0))),"",INDEX('Policy Characteristics'!G:G,MATCH($C104,'Policy Characteristics'!$C:$C,0)))</f>
        <v>50000</v>
      </c>
      <c r="N104" s="205">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 xml:space="preserve">**Description:**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This state has no additional state subsidies. </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8" s="143" customFormat="1" x14ac:dyDescent="0.75">
      <c r="A105" s="76" t="str">
        <f>IF(ISBLANK(INDEX('Policy Characteristics'!A:A,MATCH($C105,'Policy Characteristics'!$C:$C,0))),"",INDEX('Policy Characteristics'!A:A,MATCH($C105,'Policy Characteristics'!$C:$C,0)))</f>
        <v>Transportation</v>
      </c>
      <c r="B105" s="200"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3" t="s">
        <v>43</v>
      </c>
      <c r="J105" s="202"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5">
        <f>IF(ISBLANK(INDEX('Policy Characteristics'!F:F,MATCH($C105,'Policy Characteristics'!$C:$C,0))),"",INDEX('Policy Characteristics'!F:F,MATCH($C105,'Policy Characteristics'!$C:$C,0)))</f>
        <v>-45000</v>
      </c>
      <c r="M105" s="205">
        <f>IF(ISBLANK(INDEX('Policy Characteristics'!G:G,MATCH($C105,'Policy Characteristics'!$C:$C,0))),"",INDEX('Policy Characteristics'!G:G,MATCH($C105,'Policy Characteristics'!$C:$C,0)))</f>
        <v>50000</v>
      </c>
      <c r="N105" s="205">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row>
    <row r="106" spans="1:18" ht="14.45" customHeight="1" x14ac:dyDescent="0.75">
      <c r="A106" s="76" t="str">
        <f>IF(ISBLANK(INDEX('Policy Characteristics'!A:A,MATCH($C106,'Policy Characteristics'!$C:$C,0))),"",INDEX('Policy Characteristics'!A:A,MATCH($C106,'Policy Characteristics'!$C:$C,0)))</f>
        <v>Transportation</v>
      </c>
      <c r="B106" s="200"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3" t="s">
        <v>43</v>
      </c>
      <c r="J106" s="202"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5">
        <f>IF(ISBLANK(INDEX('Policy Characteristics'!F:F,MATCH($C106,'Policy Characteristics'!$C:$C,0))),"",INDEX('Policy Characteristics'!F:F,MATCH($C106,'Policy Characteristics'!$C:$C,0)))</f>
        <v>-45000</v>
      </c>
      <c r="M106" s="205">
        <f>IF(ISBLANK(INDEX('Policy Characteristics'!G:G,MATCH($C106,'Policy Characteristics'!$C:$C,0))),"",INDEX('Policy Characteristics'!G:G,MATCH($C106,'Policy Characteristics'!$C:$C,0)))</f>
        <v>50000</v>
      </c>
      <c r="N106" s="205">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8" x14ac:dyDescent="0.75">
      <c r="A107" s="76" t="str">
        <f>IF(ISBLANK(INDEX('Policy Characteristics'!A:A,MATCH($C107,'Policy Characteristics'!$C:$C,0))),"",INDEX('Policy Characteristics'!A:A,MATCH($C107,'Policy Characteristics'!$C:$C,0)))</f>
        <v>Transportation</v>
      </c>
      <c r="B107" s="200"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1" t="s">
        <v>44</v>
      </c>
      <c r="J107" s="202"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5">
        <f>IF(ISBLANK(INDEX('Policy Characteristics'!F:F,MATCH($C107,'Policy Characteristics'!$C:$C,0))),"",INDEX('Policy Characteristics'!F:F,MATCH($C107,'Policy Characteristics'!$C:$C,0)))</f>
        <v>-45000</v>
      </c>
      <c r="M107" s="205">
        <f>IF(ISBLANK(INDEX('Policy Characteristics'!G:G,MATCH($C107,'Policy Characteristics'!$C:$C,0))),"",INDEX('Policy Characteristics'!G:G,MATCH($C107,'Policy Characteristics'!$C:$C,0)))</f>
        <v>50000</v>
      </c>
      <c r="N107" s="205">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8" x14ac:dyDescent="0.75">
      <c r="A108" s="76" t="str">
        <f>IF(ISBLANK(INDEX('Policy Characteristics'!A:A,MATCH($C108,'Policy Characteristics'!$C:$C,0))),"",INDEX('Policy Characteristics'!A:A,MATCH($C108,'Policy Characteristics'!$C:$C,0)))</f>
        <v>Transportation</v>
      </c>
      <c r="B108" s="200"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1" t="s">
        <v>44</v>
      </c>
      <c r="J108" s="202"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5">
        <f>IF(ISBLANK(INDEX('Policy Characteristics'!F:F,MATCH($C108,'Policy Characteristics'!$C:$C,0))),"",INDEX('Policy Characteristics'!F:F,MATCH($C108,'Policy Characteristics'!$C:$C,0)))</f>
        <v>-45000</v>
      </c>
      <c r="M108" s="205">
        <f>IF(ISBLANK(INDEX('Policy Characteristics'!G:G,MATCH($C108,'Policy Characteristics'!$C:$C,0))),"",INDEX('Policy Characteristics'!G:G,MATCH($C108,'Policy Characteristics'!$C:$C,0)))</f>
        <v>50000</v>
      </c>
      <c r="N108" s="205">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8" x14ac:dyDescent="0.75">
      <c r="A109" s="76" t="str">
        <f>IF(ISBLANK(INDEX('Policy Characteristics'!A:A,MATCH($C109,'Policy Characteristics'!$C:$C,0))),"",INDEX('Policy Characteristics'!A:A,MATCH($C109,'Policy Characteristics'!$C:$C,0)))</f>
        <v>Transportation</v>
      </c>
      <c r="B109" s="200"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1" t="s">
        <v>43</v>
      </c>
      <c r="J109" s="202"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5">
        <f>IF(ISBLANK(INDEX('Policy Characteristics'!F:F,MATCH($C109,'Policy Characteristics'!$C:$C,0))),"",INDEX('Policy Characteristics'!F:F,MATCH($C109,'Policy Characteristics'!$C:$C,0)))</f>
        <v>-45000</v>
      </c>
      <c r="M109" s="205">
        <f>IF(ISBLANK(INDEX('Policy Characteristics'!G:G,MATCH($C109,'Policy Characteristics'!$C:$C,0))),"",INDEX('Policy Characteristics'!G:G,MATCH($C109,'Policy Characteristics'!$C:$C,0)))</f>
        <v>50000</v>
      </c>
      <c r="N109" s="205">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8" x14ac:dyDescent="0.75">
      <c r="A110" s="76" t="str">
        <f>IF(ISBLANK(INDEX('Policy Characteristics'!A:A,MATCH($C110,'Policy Characteristics'!$C:$C,0))),"",INDEX('Policy Characteristics'!A:A,MATCH($C110,'Policy Characteristics'!$C:$C,0)))</f>
        <v>Transportation</v>
      </c>
      <c r="B110" s="200"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3" t="s">
        <v>43</v>
      </c>
      <c r="J110" s="202"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5">
        <f>IF(ISBLANK(INDEX('Policy Characteristics'!F:F,MATCH($C110,'Policy Characteristics'!$C:$C,0))),"",INDEX('Policy Characteristics'!F:F,MATCH($C110,'Policy Characteristics'!$C:$C,0)))</f>
        <v>-45000</v>
      </c>
      <c r="M110" s="205">
        <f>IF(ISBLANK(INDEX('Policy Characteristics'!G:G,MATCH($C110,'Policy Characteristics'!$C:$C,0))),"",INDEX('Policy Characteristics'!G:G,MATCH($C110,'Policy Characteristics'!$C:$C,0)))</f>
        <v>50000</v>
      </c>
      <c r="N110" s="205">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8" x14ac:dyDescent="0.75">
      <c r="A111" s="76" t="str">
        <f>IF(ISBLANK(INDEX('Policy Characteristics'!A:A,MATCH($C111,'Policy Characteristics'!$C:$C,0))),"",INDEX('Policy Characteristics'!A:A,MATCH($C111,'Policy Characteristics'!$C:$C,0)))</f>
        <v>Transportation</v>
      </c>
      <c r="B111" s="200"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1" t="s">
        <v>43</v>
      </c>
      <c r="J111" s="202"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5">
        <f>IF(ISBLANK(INDEX('Policy Characteristics'!F:F,MATCH($C111,'Policy Characteristics'!$C:$C,0))),"",INDEX('Policy Characteristics'!F:F,MATCH($C111,'Policy Characteristics'!$C:$C,0)))</f>
        <v>-45000</v>
      </c>
      <c r="M111" s="205">
        <f>IF(ISBLANK(INDEX('Policy Characteristics'!G:G,MATCH($C111,'Policy Characteristics'!$C:$C,0))),"",INDEX('Policy Characteristics'!G:G,MATCH($C111,'Policy Characteristics'!$C:$C,0)))</f>
        <v>50000</v>
      </c>
      <c r="N111" s="205">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8" x14ac:dyDescent="0.75">
      <c r="A112" s="76" t="str">
        <f>IF(ISBLANK(INDEX('Policy Characteristics'!A:A,MATCH($C112,'Policy Characteristics'!$C:$C,0))),"",INDEX('Policy Characteristics'!A:A,MATCH($C112,'Policy Characteristics'!$C:$C,0)))</f>
        <v>Transportation</v>
      </c>
      <c r="B112" s="200"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3" t="s">
        <v>43</v>
      </c>
      <c r="J112" s="202"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5">
        <f>IF(ISBLANK(INDEX('Policy Characteristics'!F:F,MATCH($C112,'Policy Characteristics'!$C:$C,0))),"",INDEX('Policy Characteristics'!F:F,MATCH($C112,'Policy Characteristics'!$C:$C,0)))</f>
        <v>-45000</v>
      </c>
      <c r="M112" s="205">
        <f>IF(ISBLANK(INDEX('Policy Characteristics'!G:G,MATCH($C112,'Policy Characteristics'!$C:$C,0))),"",INDEX('Policy Characteristics'!G:G,MATCH($C112,'Policy Characteristics'!$C:$C,0)))</f>
        <v>50000</v>
      </c>
      <c r="N112" s="205">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75">
      <c r="A113" s="76" t="str">
        <f>IF(ISBLANK(INDEX('Policy Characteristics'!A:A,MATCH($C113,'Policy Characteristics'!$C:$C,0))),"",INDEX('Policy Characteristics'!A:A,MATCH($C113,'Policy Characteristics'!$C:$C,0)))</f>
        <v>Transportation</v>
      </c>
      <c r="B113" s="200"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1" t="s">
        <v>44</v>
      </c>
      <c r="J113" s="202"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5">
        <f>IF(ISBLANK(INDEX('Policy Characteristics'!F:F,MATCH($C113,'Policy Characteristics'!$C:$C,0))),"",INDEX('Policy Characteristics'!F:F,MATCH($C113,'Policy Characteristics'!$C:$C,0)))</f>
        <v>-45000</v>
      </c>
      <c r="M113" s="205">
        <f>IF(ISBLANK(INDEX('Policy Characteristics'!G:G,MATCH($C113,'Policy Characteristics'!$C:$C,0))),"",INDEX('Policy Characteristics'!G:G,MATCH($C113,'Policy Characteristics'!$C:$C,0)))</f>
        <v>50000</v>
      </c>
      <c r="N113" s="205">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75">
      <c r="A114" s="76" t="str">
        <f>IF(ISBLANK(INDEX('Policy Characteristics'!A:A,MATCH($C114,'Policy Characteristics'!$C:$C,0))),"",INDEX('Policy Characteristics'!A:A,MATCH($C114,'Policy Characteristics'!$C:$C,0)))</f>
        <v>Transportation</v>
      </c>
      <c r="B114" s="200"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1" t="s">
        <v>44</v>
      </c>
      <c r="J114" s="202"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5">
        <f>IF(ISBLANK(INDEX('Policy Characteristics'!F:F,MATCH($C114,'Policy Characteristics'!$C:$C,0))),"",INDEX('Policy Characteristics'!F:F,MATCH($C114,'Policy Characteristics'!$C:$C,0)))</f>
        <v>-45000</v>
      </c>
      <c r="M114" s="205">
        <f>IF(ISBLANK(INDEX('Policy Characteristics'!G:G,MATCH($C114,'Policy Characteristics'!$C:$C,0))),"",INDEX('Policy Characteristics'!G:G,MATCH($C114,'Policy Characteristics'!$C:$C,0)))</f>
        <v>50000</v>
      </c>
      <c r="N114" s="205">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75">
      <c r="A115" s="76" t="str">
        <f>IF(ISBLANK(INDEX('Policy Characteristics'!A:A,MATCH($C115,'Policy Characteristics'!$C:$C,0))),"",INDEX('Policy Characteristics'!A:A,MATCH($C115,'Policy Characteristics'!$C:$C,0)))</f>
        <v>Transportation</v>
      </c>
      <c r="B115" s="200"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1" t="s">
        <v>44</v>
      </c>
      <c r="J115" s="202"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5">
        <f>IF(ISBLANK(INDEX('Policy Characteristics'!F:F,MATCH($C115,'Policy Characteristics'!$C:$C,0))),"",INDEX('Policy Characteristics'!F:F,MATCH($C115,'Policy Characteristics'!$C:$C,0)))</f>
        <v>-45000</v>
      </c>
      <c r="M115" s="205">
        <f>IF(ISBLANK(INDEX('Policy Characteristics'!G:G,MATCH($C115,'Policy Characteristics'!$C:$C,0))),"",INDEX('Policy Characteristics'!G:G,MATCH($C115,'Policy Characteristics'!$C:$C,0)))</f>
        <v>50000</v>
      </c>
      <c r="N115" s="205">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75">
      <c r="A116" s="76" t="str">
        <f>IF(ISBLANK(INDEX('Policy Characteristics'!A:A,MATCH($C116,'Policy Characteristics'!$C:$C,0))),"",INDEX('Policy Characteristics'!A:A,MATCH($C116,'Policy Characteristics'!$C:$C,0)))</f>
        <v>Transportation</v>
      </c>
      <c r="B116" s="200"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3" t="s">
        <v>43</v>
      </c>
      <c r="J116" s="202"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5">
        <f>IF(ISBLANK(INDEX('Policy Characteristics'!F:F,MATCH($C116,'Policy Characteristics'!$C:$C,0))),"",INDEX('Policy Characteristics'!F:F,MATCH($C116,'Policy Characteristics'!$C:$C,0)))</f>
        <v>-45000</v>
      </c>
      <c r="M116" s="205">
        <f>IF(ISBLANK(INDEX('Policy Characteristics'!G:G,MATCH($C116,'Policy Characteristics'!$C:$C,0))),"",INDEX('Policy Characteristics'!G:G,MATCH($C116,'Policy Characteristics'!$C:$C,0)))</f>
        <v>50000</v>
      </c>
      <c r="N116" s="205">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75">
      <c r="A117" s="76" t="str">
        <f>IF(ISBLANK(INDEX('Policy Characteristics'!A:A,MATCH($C117,'Policy Characteristics'!$C:$C,0))),"",INDEX('Policy Characteristics'!A:A,MATCH($C117,'Policy Characteristics'!$C:$C,0)))</f>
        <v>Transportation</v>
      </c>
      <c r="B117" s="200"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1" t="s">
        <v>44</v>
      </c>
      <c r="J117" s="202"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5">
        <f>IF(ISBLANK(INDEX('Policy Characteristics'!F:F,MATCH($C117,'Policy Characteristics'!$C:$C,0))),"",INDEX('Policy Characteristics'!F:F,MATCH($C117,'Policy Characteristics'!$C:$C,0)))</f>
        <v>-45000</v>
      </c>
      <c r="M117" s="205">
        <f>IF(ISBLANK(INDEX('Policy Characteristics'!G:G,MATCH($C117,'Policy Characteristics'!$C:$C,0))),"",INDEX('Policy Characteristics'!G:G,MATCH($C117,'Policy Characteristics'!$C:$C,0)))</f>
        <v>50000</v>
      </c>
      <c r="N117" s="205">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75">
      <c r="A118" s="76" t="str">
        <f>IF(ISBLANK(INDEX('Policy Characteristics'!A:A,MATCH($C118,'Policy Characteristics'!$C:$C,0))),"",INDEX('Policy Characteristics'!A:A,MATCH($C118,'Policy Characteristics'!$C:$C,0)))</f>
        <v>Transportation</v>
      </c>
      <c r="B118" s="200"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3" t="s">
        <v>43</v>
      </c>
      <c r="J118" s="202"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5">
        <f>IF(ISBLANK(INDEX('Policy Characteristics'!F:F,MATCH($C118,'Policy Characteristics'!$C:$C,0))),"",INDEX('Policy Characteristics'!F:F,MATCH($C118,'Policy Characteristics'!$C:$C,0)))</f>
        <v>-45000</v>
      </c>
      <c r="M118" s="205">
        <f>IF(ISBLANK(INDEX('Policy Characteristics'!G:G,MATCH($C118,'Policy Characteristics'!$C:$C,0))),"",INDEX('Policy Characteristics'!G:G,MATCH($C118,'Policy Characteristics'!$C:$C,0)))</f>
        <v>50000</v>
      </c>
      <c r="N118" s="205">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75">
      <c r="A119" s="76" t="str">
        <f>IF(ISBLANK(INDEX('Policy Characteristics'!A:A,MATCH($C119,'Policy Characteristics'!$C:$C,0))),"",INDEX('Policy Characteristics'!A:A,MATCH($C119,'Policy Characteristics'!$C:$C,0)))</f>
        <v>Transportation</v>
      </c>
      <c r="B119" s="200"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1" t="s">
        <v>44</v>
      </c>
      <c r="J119" s="202"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5">
        <f>IF(ISBLANK(INDEX('Policy Characteristics'!F:F,MATCH($C119,'Policy Characteristics'!$C:$C,0))),"",INDEX('Policy Characteristics'!F:F,MATCH($C119,'Policy Characteristics'!$C:$C,0)))</f>
        <v>-45000</v>
      </c>
      <c r="M119" s="205">
        <f>IF(ISBLANK(INDEX('Policy Characteristics'!G:G,MATCH($C119,'Policy Characteristics'!$C:$C,0))),"",INDEX('Policy Characteristics'!G:G,MATCH($C119,'Policy Characteristics'!$C:$C,0)))</f>
        <v>50000</v>
      </c>
      <c r="N119" s="205">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75">
      <c r="A120" s="76" t="str">
        <f>IF(ISBLANK(INDEX('Policy Characteristics'!A:A,MATCH($C120,'Policy Characteristics'!$C:$C,0))),"",INDEX('Policy Characteristics'!A:A,MATCH($C120,'Policy Characteristics'!$C:$C,0)))</f>
        <v>Transportation</v>
      </c>
      <c r="B120" s="200"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1" t="s">
        <v>44</v>
      </c>
      <c r="J120" s="202"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5">
        <f>IF(ISBLANK(INDEX('Policy Characteristics'!F:F,MATCH($C120,'Policy Characteristics'!$C:$C,0))),"",INDEX('Policy Characteristics'!F:F,MATCH($C120,'Policy Characteristics'!$C:$C,0)))</f>
        <v>-45000</v>
      </c>
      <c r="M120" s="205">
        <f>IF(ISBLANK(INDEX('Policy Characteristics'!G:G,MATCH($C120,'Policy Characteristics'!$C:$C,0))),"",INDEX('Policy Characteristics'!G:G,MATCH($C120,'Policy Characteristics'!$C:$C,0)))</f>
        <v>50000</v>
      </c>
      <c r="N120" s="205">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75">
      <c r="A121" s="76" t="str">
        <f>IF(ISBLANK(INDEX('Policy Characteristics'!A:A,MATCH($C121,'Policy Characteristics'!$C:$C,0))),"",INDEX('Policy Characteristics'!A:A,MATCH($C121,'Policy Characteristics'!$C:$C,0)))</f>
        <v>Transportation</v>
      </c>
      <c r="B121" s="200"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1" t="s">
        <v>44</v>
      </c>
      <c r="J121" s="202"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5">
        <f>IF(ISBLANK(INDEX('Policy Characteristics'!F:F,MATCH($C121,'Policy Characteristics'!$C:$C,0))),"",INDEX('Policy Characteristics'!F:F,MATCH($C121,'Policy Characteristics'!$C:$C,0)))</f>
        <v>-45000</v>
      </c>
      <c r="M121" s="205">
        <f>IF(ISBLANK(INDEX('Policy Characteristics'!G:G,MATCH($C121,'Policy Characteristics'!$C:$C,0))),"",INDEX('Policy Characteristics'!G:G,MATCH($C121,'Policy Characteristics'!$C:$C,0)))</f>
        <v>50000</v>
      </c>
      <c r="N121" s="205">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75">
      <c r="A122" s="76" t="str">
        <f>IF(ISBLANK(INDEX('Policy Characteristics'!A:A,MATCH($C122,'Policy Characteristics'!$C:$C,0))),"",INDEX('Policy Characteristics'!A:A,MATCH($C122,'Policy Characteristics'!$C:$C,0)))</f>
        <v>Transportation</v>
      </c>
      <c r="B122" s="200"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1" t="s">
        <v>44</v>
      </c>
      <c r="J122" s="202"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5">
        <f>IF(ISBLANK(INDEX('Policy Characteristics'!F:F,MATCH($C122,'Policy Characteristics'!$C:$C,0))),"",INDEX('Policy Characteristics'!F:F,MATCH($C122,'Policy Characteristics'!$C:$C,0)))</f>
        <v>-45000</v>
      </c>
      <c r="M122" s="205">
        <f>IF(ISBLANK(INDEX('Policy Characteristics'!G:G,MATCH($C122,'Policy Characteristics'!$C:$C,0))),"",INDEX('Policy Characteristics'!G:G,MATCH($C122,'Policy Characteristics'!$C:$C,0)))</f>
        <v>50000</v>
      </c>
      <c r="N122" s="205">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75">
      <c r="A123" s="76" t="str">
        <f>IF(ISBLANK(INDEX('Policy Characteristics'!A:A,MATCH($C123,'Policy Characteristics'!$C:$C,0))),"",INDEX('Policy Characteristics'!A:A,MATCH($C123,'Policy Characteristics'!$C:$C,0)))</f>
        <v>Transportation</v>
      </c>
      <c r="B123" s="200"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1" t="s">
        <v>44</v>
      </c>
      <c r="J123" s="202"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5">
        <f>IF(ISBLANK(INDEX('Policy Characteristics'!F:F,MATCH($C123,'Policy Characteristics'!$C:$C,0))),"",INDEX('Policy Characteristics'!F:F,MATCH($C123,'Policy Characteristics'!$C:$C,0)))</f>
        <v>-45000</v>
      </c>
      <c r="M123" s="205">
        <f>IF(ISBLANK(INDEX('Policy Characteristics'!G:G,MATCH($C123,'Policy Characteristics'!$C:$C,0))),"",INDEX('Policy Characteristics'!G:G,MATCH($C123,'Policy Characteristics'!$C:$C,0)))</f>
        <v>50000</v>
      </c>
      <c r="N123" s="205">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75">
      <c r="A124" s="76" t="str">
        <f>IF(ISBLANK(INDEX('Policy Characteristics'!A:A,MATCH($C124,'Policy Characteristics'!$C:$C,0))),"",INDEX('Policy Characteristics'!A:A,MATCH($C124,'Policy Characteristics'!$C:$C,0)))</f>
        <v>Transportation</v>
      </c>
      <c r="B124" s="200"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1" t="s">
        <v>44</v>
      </c>
      <c r="J124" s="202"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5">
        <f>IF(ISBLANK(INDEX('Policy Characteristics'!F:F,MATCH($C124,'Policy Characteristics'!$C:$C,0))),"",INDEX('Policy Characteristics'!F:F,MATCH($C124,'Policy Characteristics'!$C:$C,0)))</f>
        <v>-45000</v>
      </c>
      <c r="M124" s="205">
        <f>IF(ISBLANK(INDEX('Policy Characteristics'!G:G,MATCH($C124,'Policy Characteristics'!$C:$C,0))),"",INDEX('Policy Characteristics'!G:G,MATCH($C124,'Policy Characteristics'!$C:$C,0)))</f>
        <v>50000</v>
      </c>
      <c r="N124" s="205">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75">
      <c r="A125" s="76" t="str">
        <f>IF(ISBLANK(INDEX('Policy Characteristics'!A:A,MATCH($C125,'Policy Characteristics'!$C:$C,0))),"",INDEX('Policy Characteristics'!A:A,MATCH($C125,'Policy Characteristics'!$C:$C,0)))</f>
        <v>Transportation</v>
      </c>
      <c r="B125" s="200"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1" t="s">
        <v>44</v>
      </c>
      <c r="J125" s="202"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5">
        <f>IF(ISBLANK(INDEX('Policy Characteristics'!F:F,MATCH($C125,'Policy Characteristics'!$C:$C,0))),"",INDEX('Policy Characteristics'!F:F,MATCH($C125,'Policy Characteristics'!$C:$C,0)))</f>
        <v>-45000</v>
      </c>
      <c r="M125" s="205">
        <f>IF(ISBLANK(INDEX('Policy Characteristics'!G:G,MATCH($C125,'Policy Characteristics'!$C:$C,0))),"",INDEX('Policy Characteristics'!G:G,MATCH($C125,'Policy Characteristics'!$C:$C,0)))</f>
        <v>50000</v>
      </c>
      <c r="N125" s="205">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75">
      <c r="A126" s="76" t="str">
        <f>IF(ISBLANK(INDEX('Policy Characteristics'!A:A,MATCH($C126,'Policy Characteristics'!$C:$C,0))),"",INDEX('Policy Characteristics'!A:A,MATCH($C126,'Policy Characteristics'!$C:$C,0)))</f>
        <v>Transportation</v>
      </c>
      <c r="B126" s="200"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1" t="s">
        <v>44</v>
      </c>
      <c r="J126" s="202"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5">
        <f>IF(ISBLANK(INDEX('Policy Characteristics'!F:F,MATCH($C126,'Policy Characteristics'!$C:$C,0))),"",INDEX('Policy Characteristics'!F:F,MATCH($C126,'Policy Characteristics'!$C:$C,0)))</f>
        <v>-45000</v>
      </c>
      <c r="M126" s="205">
        <f>IF(ISBLANK(INDEX('Policy Characteristics'!G:G,MATCH($C126,'Policy Characteristics'!$C:$C,0))),"",INDEX('Policy Characteristics'!G:G,MATCH($C126,'Policy Characteristics'!$C:$C,0)))</f>
        <v>50000</v>
      </c>
      <c r="N126" s="205">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75">
      <c r="A127" s="76" t="str">
        <f>IF(ISBLANK(INDEX('Policy Characteristics'!A:A,MATCH($C127,'Policy Characteristics'!$C:$C,0))),"",INDEX('Policy Characteristics'!A:A,MATCH($C127,'Policy Characteristics'!$C:$C,0)))</f>
        <v>Transportation</v>
      </c>
      <c r="B127" s="200"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1" t="s">
        <v>44</v>
      </c>
      <c r="J127" s="202"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5">
        <f>IF(ISBLANK(INDEX('Policy Characteristics'!F:F,MATCH($C127,'Policy Characteristics'!$C:$C,0))),"",INDEX('Policy Characteristics'!F:F,MATCH($C127,'Policy Characteristics'!$C:$C,0)))</f>
        <v>-45000</v>
      </c>
      <c r="M127" s="205">
        <f>IF(ISBLANK(INDEX('Policy Characteristics'!G:G,MATCH($C127,'Policy Characteristics'!$C:$C,0))),"",INDEX('Policy Characteristics'!G:G,MATCH($C127,'Policy Characteristics'!$C:$C,0)))</f>
        <v>50000</v>
      </c>
      <c r="N127" s="205">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75">
      <c r="A128" s="76" t="str">
        <f>IF(ISBLANK(INDEX('Policy Characteristics'!A:A,MATCH($C128,'Policy Characteristics'!$C:$C,0))),"",INDEX('Policy Characteristics'!A:A,MATCH($C128,'Policy Characteristics'!$C:$C,0)))</f>
        <v>Transportation</v>
      </c>
      <c r="B128" s="200"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1" t="s">
        <v>44</v>
      </c>
      <c r="J128" s="202"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5">
        <f>IF(ISBLANK(INDEX('Policy Characteristics'!F:F,MATCH($C128,'Policy Characteristics'!$C:$C,0))),"",INDEX('Policy Characteristics'!F:F,MATCH($C128,'Policy Characteristics'!$C:$C,0)))</f>
        <v>-45000</v>
      </c>
      <c r="M128" s="205">
        <f>IF(ISBLANK(INDEX('Policy Characteristics'!G:G,MATCH($C128,'Policy Characteristics'!$C:$C,0))),"",INDEX('Policy Characteristics'!G:G,MATCH($C128,'Policy Characteristics'!$C:$C,0)))</f>
        <v>50000</v>
      </c>
      <c r="N128" s="205">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75">
      <c r="A129" s="76" t="str">
        <f>IF(ISBLANK(INDEX('Policy Characteristics'!A:A,MATCH($C129,'Policy Characteristics'!$C:$C,0))),"",INDEX('Policy Characteristics'!A:A,MATCH($C129,'Policy Characteristics'!$C:$C,0)))</f>
        <v>Transportation</v>
      </c>
      <c r="B129" s="200"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1" t="s">
        <v>44</v>
      </c>
      <c r="J129" s="202"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5">
        <f>IF(ISBLANK(INDEX('Policy Characteristics'!F:F,MATCH($C129,'Policy Characteristics'!$C:$C,0))),"",INDEX('Policy Characteristics'!F:F,MATCH($C129,'Policy Characteristics'!$C:$C,0)))</f>
        <v>-45000</v>
      </c>
      <c r="M129" s="205">
        <f>IF(ISBLANK(INDEX('Policy Characteristics'!G:G,MATCH($C129,'Policy Characteristics'!$C:$C,0))),"",INDEX('Policy Characteristics'!G:G,MATCH($C129,'Policy Characteristics'!$C:$C,0)))</f>
        <v>50000</v>
      </c>
      <c r="N129" s="205">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75">
      <c r="A130" s="76" t="str">
        <f>IF(ISBLANK(INDEX('Policy Characteristics'!A:A,MATCH($C130,'Policy Characteristics'!$C:$C,0))),"",INDEX('Policy Characteristics'!A:A,MATCH($C130,'Policy Characteristics'!$C:$C,0)))</f>
        <v>Transportation</v>
      </c>
      <c r="B130" s="200"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1" t="s">
        <v>44</v>
      </c>
      <c r="J130" s="202"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5">
        <f>IF(ISBLANK(INDEX('Policy Characteristics'!F:F,MATCH($C130,'Policy Characteristics'!$C:$C,0))),"",INDEX('Policy Characteristics'!F:F,MATCH($C130,'Policy Characteristics'!$C:$C,0)))</f>
        <v>-45000</v>
      </c>
      <c r="M130" s="205">
        <f>IF(ISBLANK(INDEX('Policy Characteristics'!G:G,MATCH($C130,'Policy Characteristics'!$C:$C,0))),"",INDEX('Policy Characteristics'!G:G,MATCH($C130,'Policy Characteristics'!$C:$C,0)))</f>
        <v>50000</v>
      </c>
      <c r="N130" s="205">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75">
      <c r="A131" s="76" t="str">
        <f>IF(ISBLANK(INDEX('Policy Characteristics'!A:A,MATCH($C131,'Policy Characteristics'!$C:$C,0))),"",INDEX('Policy Characteristics'!A:A,MATCH($C131,'Policy Characteristics'!$C:$C,0)))</f>
        <v>Transportation</v>
      </c>
      <c r="B131" s="200"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1" t="s">
        <v>44</v>
      </c>
      <c r="J131" s="202"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5">
        <f>IF(ISBLANK(INDEX('Policy Characteristics'!F:F,MATCH($C131,'Policy Characteristics'!$C:$C,0))),"",INDEX('Policy Characteristics'!F:F,MATCH($C131,'Policy Characteristics'!$C:$C,0)))</f>
        <v>-45000</v>
      </c>
      <c r="M131" s="205">
        <f>IF(ISBLANK(INDEX('Policy Characteristics'!G:G,MATCH($C131,'Policy Characteristics'!$C:$C,0))),"",INDEX('Policy Characteristics'!G:G,MATCH($C131,'Policy Characteristics'!$C:$C,0)))</f>
        <v>50000</v>
      </c>
      <c r="N131" s="205">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75">
      <c r="A132" s="76" t="str">
        <f>IF(ISBLANK(INDEX('Policy Characteristics'!A:A,MATCH($C132,'Policy Characteristics'!$C:$C,0))),"",INDEX('Policy Characteristics'!A:A,MATCH($C132,'Policy Characteristics'!$C:$C,0)))</f>
        <v>Transportation</v>
      </c>
      <c r="B132" s="200"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1" t="s">
        <v>44</v>
      </c>
      <c r="J132" s="202"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5">
        <f>IF(ISBLANK(INDEX('Policy Characteristics'!F:F,MATCH($C132,'Policy Characteristics'!$C:$C,0))),"",INDEX('Policy Characteristics'!F:F,MATCH($C132,'Policy Characteristics'!$C:$C,0)))</f>
        <v>-45000</v>
      </c>
      <c r="M132" s="205">
        <f>IF(ISBLANK(INDEX('Policy Characteristics'!G:G,MATCH($C132,'Policy Characteristics'!$C:$C,0))),"",INDEX('Policy Characteristics'!G:G,MATCH($C132,'Policy Characteristics'!$C:$C,0)))</f>
        <v>50000</v>
      </c>
      <c r="N132" s="205">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75">
      <c r="A133" s="76" t="str">
        <f>IF(ISBLANK(INDEX('Policy Characteristics'!A:A,MATCH($C133,'Policy Characteristics'!$C:$C,0))),"",INDEX('Policy Characteristics'!A:A,MATCH($C133,'Policy Characteristics'!$C:$C,0)))</f>
        <v>Transportation</v>
      </c>
      <c r="B133" s="200"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1" t="s">
        <v>44</v>
      </c>
      <c r="J133" s="202"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5">
        <f>IF(ISBLANK(INDEX('Policy Characteristics'!F:F,MATCH($C133,'Policy Characteristics'!$C:$C,0))),"",INDEX('Policy Characteristics'!F:F,MATCH($C133,'Policy Characteristics'!$C:$C,0)))</f>
        <v>-45000</v>
      </c>
      <c r="M133" s="205">
        <f>IF(ISBLANK(INDEX('Policy Characteristics'!G:G,MATCH($C133,'Policy Characteristics'!$C:$C,0))),"",INDEX('Policy Characteristics'!G:G,MATCH($C133,'Policy Characteristics'!$C:$C,0)))</f>
        <v>50000</v>
      </c>
      <c r="N133" s="205">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75">
      <c r="A134" s="76" t="str">
        <f>IF(ISBLANK(INDEX('Policy Characteristics'!A:A,MATCH($C134,'Policy Characteristics'!$C:$C,0))),"",INDEX('Policy Characteristics'!A:A,MATCH($C134,'Policy Characteristics'!$C:$C,0)))</f>
        <v>Transportation</v>
      </c>
      <c r="B134" s="200"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1" t="s">
        <v>44</v>
      </c>
      <c r="J134" s="202"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5">
        <f>IF(ISBLANK(INDEX('Policy Characteristics'!F:F,MATCH($C134,'Policy Characteristics'!$C:$C,0))),"",INDEX('Policy Characteristics'!F:F,MATCH($C134,'Policy Characteristics'!$C:$C,0)))</f>
        <v>-45000</v>
      </c>
      <c r="M134" s="205">
        <f>IF(ISBLANK(INDEX('Policy Characteristics'!G:G,MATCH($C134,'Policy Characteristics'!$C:$C,0))),"",INDEX('Policy Characteristics'!G:G,MATCH($C134,'Policy Characteristics'!$C:$C,0)))</f>
        <v>50000</v>
      </c>
      <c r="N134" s="205">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75">
      <c r="A135" s="76" t="str">
        <f>IF(ISBLANK(INDEX('Policy Characteristics'!A:A,MATCH($C135,'Policy Characteristics'!$C:$C,0))),"",INDEX('Policy Characteristics'!A:A,MATCH($C135,'Policy Characteristics'!$C:$C,0)))</f>
        <v>Transportation</v>
      </c>
      <c r="B135" s="200"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1" t="s">
        <v>44</v>
      </c>
      <c r="J135" s="202"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5">
        <f>IF(ISBLANK(INDEX('Policy Characteristics'!F:F,MATCH($C135,'Policy Characteristics'!$C:$C,0))),"",INDEX('Policy Characteristics'!F:F,MATCH($C135,'Policy Characteristics'!$C:$C,0)))</f>
        <v>-45000</v>
      </c>
      <c r="M135" s="205">
        <f>IF(ISBLANK(INDEX('Policy Characteristics'!G:G,MATCH($C135,'Policy Characteristics'!$C:$C,0))),"",INDEX('Policy Characteristics'!G:G,MATCH($C135,'Policy Characteristics'!$C:$C,0)))</f>
        <v>50000</v>
      </c>
      <c r="N135" s="205">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75">
      <c r="A136" s="76" t="str">
        <f>IF(ISBLANK(INDEX('Policy Characteristics'!A:A,MATCH($C136,'Policy Characteristics'!$C:$C,0))),"",INDEX('Policy Characteristics'!A:A,MATCH($C136,'Policy Characteristics'!$C:$C,0)))</f>
        <v>Transportation</v>
      </c>
      <c r="B136" s="200"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1" t="s">
        <v>44</v>
      </c>
      <c r="J136" s="202"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5">
        <f>IF(ISBLANK(INDEX('Policy Characteristics'!F:F,MATCH($C136,'Policy Characteristics'!$C:$C,0))),"",INDEX('Policy Characteristics'!F:F,MATCH($C136,'Policy Characteristics'!$C:$C,0)))</f>
        <v>-45000</v>
      </c>
      <c r="M136" s="205">
        <f>IF(ISBLANK(INDEX('Policy Characteristics'!G:G,MATCH($C136,'Policy Characteristics'!$C:$C,0))),"",INDEX('Policy Characteristics'!G:G,MATCH($C136,'Policy Characteristics'!$C:$C,0)))</f>
        <v>50000</v>
      </c>
      <c r="N136" s="205">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75">
      <c r="A137" s="76" t="str">
        <f>IF(ISBLANK(INDEX('Policy Characteristics'!A:A,MATCH($C137,'Policy Characteristics'!$C:$C,0))),"",INDEX('Policy Characteristics'!A:A,MATCH($C137,'Policy Characteristics'!$C:$C,0)))</f>
        <v>Transportation</v>
      </c>
      <c r="B137" s="200"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1" t="s">
        <v>44</v>
      </c>
      <c r="J137" s="202"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5">
        <f>IF(ISBLANK(INDEX('Policy Characteristics'!F:F,MATCH($C137,'Policy Characteristics'!$C:$C,0))),"",INDEX('Policy Characteristics'!F:F,MATCH($C137,'Policy Characteristics'!$C:$C,0)))</f>
        <v>-45000</v>
      </c>
      <c r="M137" s="205">
        <f>IF(ISBLANK(INDEX('Policy Characteristics'!G:G,MATCH($C137,'Policy Characteristics'!$C:$C,0))),"",INDEX('Policy Characteristics'!G:G,MATCH($C137,'Policy Characteristics'!$C:$C,0)))</f>
        <v>50000</v>
      </c>
      <c r="N137" s="205">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75">
      <c r="A138" s="76" t="str">
        <f>IF(ISBLANK(INDEX('Policy Characteristics'!A:A,MATCH($C138,'Policy Characteristics'!$C:$C,0))),"",INDEX('Policy Characteristics'!A:A,MATCH($C138,'Policy Characteristics'!$C:$C,0)))</f>
        <v>Transportation</v>
      </c>
      <c r="B138" s="200"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1" t="s">
        <v>44</v>
      </c>
      <c r="J138" s="202"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5">
        <f>IF(ISBLANK(INDEX('Policy Characteristics'!F:F,MATCH($C138,'Policy Characteristics'!$C:$C,0))),"",INDEX('Policy Characteristics'!F:F,MATCH($C138,'Policy Characteristics'!$C:$C,0)))</f>
        <v>-45000</v>
      </c>
      <c r="M138" s="205">
        <f>IF(ISBLANK(INDEX('Policy Characteristics'!G:G,MATCH($C138,'Policy Characteristics'!$C:$C,0))),"",INDEX('Policy Characteristics'!G:G,MATCH($C138,'Policy Characteristics'!$C:$C,0)))</f>
        <v>50000</v>
      </c>
      <c r="N138" s="205">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75">
      <c r="A139" s="76" t="str">
        <f>IF(ISBLANK(INDEX('Policy Characteristics'!A:A,MATCH($C139,'Policy Characteristics'!$C:$C,0))),"",INDEX('Policy Characteristics'!A:A,MATCH($C139,'Policy Characteristics'!$C:$C,0)))</f>
        <v>Transportation</v>
      </c>
      <c r="B139" s="200"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1" t="s">
        <v>44</v>
      </c>
      <c r="J139" s="202"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5">
        <f>IF(ISBLANK(INDEX('Policy Characteristics'!F:F,MATCH($C139,'Policy Characteristics'!$C:$C,0))),"",INDEX('Policy Characteristics'!F:F,MATCH($C139,'Policy Characteristics'!$C:$C,0)))</f>
        <v>-45000</v>
      </c>
      <c r="M139" s="205">
        <f>IF(ISBLANK(INDEX('Policy Characteristics'!G:G,MATCH($C139,'Policy Characteristics'!$C:$C,0))),"",INDEX('Policy Characteristics'!G:G,MATCH($C139,'Policy Characteristics'!$C:$C,0)))</f>
        <v>50000</v>
      </c>
      <c r="N139" s="205">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75">
      <c r="A140" s="76" t="str">
        <f>IF(ISBLANK(INDEX('Policy Characteristics'!A:A,MATCH($C140,'Policy Characteristics'!$C:$C,0))),"",INDEX('Policy Characteristics'!A:A,MATCH($C140,'Policy Characteristics'!$C:$C,0)))</f>
        <v>Transportation</v>
      </c>
      <c r="B140" s="200"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1" t="s">
        <v>44</v>
      </c>
      <c r="J140" s="202"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5">
        <f>IF(ISBLANK(INDEX('Policy Characteristics'!F:F,MATCH($C140,'Policy Characteristics'!$C:$C,0))),"",INDEX('Policy Characteristics'!F:F,MATCH($C140,'Policy Characteristics'!$C:$C,0)))</f>
        <v>-45000</v>
      </c>
      <c r="M140" s="205">
        <f>IF(ISBLANK(INDEX('Policy Characteristics'!G:G,MATCH($C140,'Policy Characteristics'!$C:$C,0))),"",INDEX('Policy Characteristics'!G:G,MATCH($C140,'Policy Characteristics'!$C:$C,0)))</f>
        <v>50000</v>
      </c>
      <c r="N140" s="205">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75">
      <c r="A141" s="76" t="str">
        <f>IF(ISBLANK(INDEX('Policy Characteristics'!A:A,MATCH($C141,'Policy Characteristics'!$C:$C,0))),"",INDEX('Policy Characteristics'!A:A,MATCH($C141,'Policy Characteristics'!$C:$C,0)))</f>
        <v>Transportation</v>
      </c>
      <c r="B141" s="200"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1" t="s">
        <v>44</v>
      </c>
      <c r="J141" s="202"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5">
        <f>IF(ISBLANK(INDEX('Policy Characteristics'!F:F,MATCH($C141,'Policy Characteristics'!$C:$C,0))),"",INDEX('Policy Characteristics'!F:F,MATCH($C141,'Policy Characteristics'!$C:$C,0)))</f>
        <v>-45000</v>
      </c>
      <c r="M141" s="205">
        <f>IF(ISBLANK(INDEX('Policy Characteristics'!G:G,MATCH($C141,'Policy Characteristics'!$C:$C,0))),"",INDEX('Policy Characteristics'!G:G,MATCH($C141,'Policy Characteristics'!$C:$C,0)))</f>
        <v>50000</v>
      </c>
      <c r="N141" s="205">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75">
      <c r="A142" s="76" t="str">
        <f>IF(ISBLANK(INDEX('Policy Characteristics'!A:A,MATCH($C142,'Policy Characteristics'!$C:$C,0))),"",INDEX('Policy Characteristics'!A:A,MATCH($C142,'Policy Characteristics'!$C:$C,0)))</f>
        <v>Transportation</v>
      </c>
      <c r="B142" s="200"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1" t="s">
        <v>44</v>
      </c>
      <c r="J142" s="202"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5">
        <f>IF(ISBLANK(INDEX('Policy Characteristics'!F:F,MATCH($C142,'Policy Characteristics'!$C:$C,0))),"",INDEX('Policy Characteristics'!F:F,MATCH($C142,'Policy Characteristics'!$C:$C,0)))</f>
        <v>-45000</v>
      </c>
      <c r="M142" s="205">
        <f>IF(ISBLANK(INDEX('Policy Characteristics'!G:G,MATCH($C142,'Policy Characteristics'!$C:$C,0))),"",INDEX('Policy Characteristics'!G:G,MATCH($C142,'Policy Characteristics'!$C:$C,0)))</f>
        <v>50000</v>
      </c>
      <c r="N142" s="205">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75">
      <c r="A143" s="76" t="str">
        <f>IF(ISBLANK(INDEX('Policy Characteristics'!A:A,MATCH($C143,'Policy Characteristics'!$C:$C,0))),"",INDEX('Policy Characteristics'!A:A,MATCH($C143,'Policy Characteristics'!$C:$C,0)))</f>
        <v>Transportation</v>
      </c>
      <c r="B143" s="200"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1" t="s">
        <v>44</v>
      </c>
      <c r="J143" s="202"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5">
        <f>IF(ISBLANK(INDEX('Policy Characteristics'!F:F,MATCH($C143,'Policy Characteristics'!$C:$C,0))),"",INDEX('Policy Characteristics'!F:F,MATCH($C143,'Policy Characteristics'!$C:$C,0)))</f>
        <v>-45000</v>
      </c>
      <c r="M143" s="205">
        <f>IF(ISBLANK(INDEX('Policy Characteristics'!G:G,MATCH($C143,'Policy Characteristics'!$C:$C,0))),"",INDEX('Policy Characteristics'!G:G,MATCH($C143,'Policy Characteristics'!$C:$C,0)))</f>
        <v>50000</v>
      </c>
      <c r="N143" s="205">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75">
      <c r="A144" s="76" t="str">
        <f>IF(ISBLANK(INDEX('Policy Characteristics'!A:A,MATCH($C144,'Policy Characteristics'!$C:$C,0))),"",INDEX('Policy Characteristics'!A:A,MATCH($C144,'Policy Characteristics'!$C:$C,0)))</f>
        <v>Transportation</v>
      </c>
      <c r="B144" s="200"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1" t="s">
        <v>44</v>
      </c>
      <c r="J144" s="202"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5">
        <f>IF(ISBLANK(INDEX('Policy Characteristics'!F:F,MATCH($C144,'Policy Characteristics'!$C:$C,0))),"",INDEX('Policy Characteristics'!F:F,MATCH($C144,'Policy Characteristics'!$C:$C,0)))</f>
        <v>-45000</v>
      </c>
      <c r="M144" s="205">
        <f>IF(ISBLANK(INDEX('Policy Characteristics'!G:G,MATCH($C144,'Policy Characteristics'!$C:$C,0))),"",INDEX('Policy Characteristics'!G:G,MATCH($C144,'Policy Characteristics'!$C:$C,0)))</f>
        <v>50000</v>
      </c>
      <c r="N144" s="205">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8" x14ac:dyDescent="0.75">
      <c r="A145" s="76" t="str">
        <f>IF(ISBLANK(INDEX('Policy Characteristics'!A:A,MATCH($C145,'Policy Characteristics'!$C:$C,0))),"",INDEX('Policy Characteristics'!A:A,MATCH($C145,'Policy Characteristics'!$C:$C,0)))</f>
        <v>Transportation</v>
      </c>
      <c r="B145" s="200"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1" t="s">
        <v>44</v>
      </c>
      <c r="J145" s="202"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5">
        <f>IF(ISBLANK(INDEX('Policy Characteristics'!F:F,MATCH($C145,'Policy Characteristics'!$C:$C,0))),"",INDEX('Policy Characteristics'!F:F,MATCH($C145,'Policy Characteristics'!$C:$C,0)))</f>
        <v>-45000</v>
      </c>
      <c r="M145" s="205">
        <f>IF(ISBLANK(INDEX('Policy Characteristics'!G:G,MATCH($C145,'Policy Characteristics'!$C:$C,0))),"",INDEX('Policy Characteristics'!G:G,MATCH($C145,'Policy Characteristics'!$C:$C,0)))</f>
        <v>50000</v>
      </c>
      <c r="N145" s="205">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8" x14ac:dyDescent="0.75">
      <c r="A146" s="76" t="str">
        <f>IF(ISBLANK(INDEX('Policy Characteristics'!A:A,MATCH($C146,'Policy Characteristics'!$C:$C,0))),"",INDEX('Policy Characteristics'!A:A,MATCH($C146,'Policy Characteristics'!$C:$C,0)))</f>
        <v>Transportation</v>
      </c>
      <c r="B146" s="200"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1" t="s">
        <v>44</v>
      </c>
      <c r="J146" s="202"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5">
        <f>IF(ISBLANK(INDEX('Policy Characteristics'!F:F,MATCH($C146,'Policy Characteristics'!$C:$C,0))),"",INDEX('Policy Characteristics'!F:F,MATCH($C146,'Policy Characteristics'!$C:$C,0)))</f>
        <v>-45000</v>
      </c>
      <c r="M146" s="205">
        <f>IF(ISBLANK(INDEX('Policy Characteristics'!G:G,MATCH($C146,'Policy Characteristics'!$C:$C,0))),"",INDEX('Policy Characteristics'!G:G,MATCH($C146,'Policy Characteristics'!$C:$C,0)))</f>
        <v>50000</v>
      </c>
      <c r="N146" s="205">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8" x14ac:dyDescent="0.75">
      <c r="A147" s="76" t="str">
        <f>IF(ISBLANK(INDEX('Policy Characteristics'!A:A,MATCH($C147,'Policy Characteristics'!$C:$C,0))),"",INDEX('Policy Characteristics'!A:A,MATCH($C147,'Policy Characteristics'!$C:$C,0)))</f>
        <v>Transportation</v>
      </c>
      <c r="B147" s="200" t="str">
        <f>IF(ISBLANK(INDEX('Policy Characteristics'!B:B,MATCH($C147,'Policy Characteristics'!$C:$C,0))),"",INDEX('Policy Characteristics'!B:B,MATCH($C147,'Policy Characteristics'!$C:$C,0)))</f>
        <v>Feebate</v>
      </c>
      <c r="C147" t="s">
        <v>111</v>
      </c>
      <c r="D147" s="88"/>
      <c r="E147" s="88"/>
      <c r="F147" s="88"/>
      <c r="G147" s="88"/>
      <c r="H147" s="15">
        <v>1</v>
      </c>
      <c r="I147" s="213" t="s">
        <v>43</v>
      </c>
      <c r="J147" s="202"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5">
        <f>IF(ISBLANK(INDEX('Policy Characteristics'!F:F,MATCH($C147,'Policy Characteristics'!$C:$C,0))),"",INDEX('Policy Characteristics'!F:F,MATCH($C147,'Policy Characteristics'!$C:$C,0)))</f>
        <v>0</v>
      </c>
      <c r="M147" s="205">
        <f>IF(ISBLANK(INDEX('Policy Characteristics'!G:G,MATCH($C147,'Policy Characteristics'!$C:$C,0))),"",INDEX('Policy Characteristics'!G:G,MATCH($C147,'Policy Characteristics'!$C:$C,0)))</f>
        <v>1</v>
      </c>
      <c r="N147" s="205">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row>
    <row r="148" spans="1:18" x14ac:dyDescent="0.75">
      <c r="A148" s="76" t="str">
        <f>IF(ISBLANK(INDEX('Policy Characteristics'!A:A,MATCH($C148,'Policy Characteristics'!$C:$C,0))),"",INDEX('Policy Characteristics'!A:A,MATCH($C148,'Policy Characteristics'!$C:$C,0)))</f>
        <v>Transportation</v>
      </c>
      <c r="B148" s="200"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1" t="s">
        <v>43</v>
      </c>
      <c r="J148" s="202"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5">
        <f>IF(ISBLANK(INDEX('Policy Characteristics'!F:F,MATCH($C148,'Policy Characteristics'!$C:$C,0))),"",INDEX('Policy Characteristics'!F:F,MATCH($C148,'Policy Characteristics'!$C:$C,0)))</f>
        <v>-0.25</v>
      </c>
      <c r="M148" s="205">
        <f>IF(ISBLANK(INDEX('Policy Characteristics'!G:G,MATCH($C148,'Policy Characteristics'!$C:$C,0))),"",INDEX('Policy Characteristics'!G:G,MATCH($C148,'Policy Characteristics'!$C:$C,0)))</f>
        <v>1</v>
      </c>
      <c r="N148" s="205">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row>
    <row r="149" spans="1:18" x14ac:dyDescent="0.75">
      <c r="A149" s="76" t="str">
        <f>IF(ISBLANK(INDEX('Policy Characteristics'!A:A,MATCH($C149,'Policy Characteristics'!$C:$C,0))),"",INDEX('Policy Characteristics'!A:A,MATCH($C149,'Policy Characteristics'!$C:$C,0)))</f>
        <v>Transportation</v>
      </c>
      <c r="B149" s="200"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1" t="s">
        <v>43</v>
      </c>
      <c r="J149" s="202"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5">
        <f>IF(ISBLANK(INDEX('Policy Characteristics'!F:F,MATCH($C149,'Policy Characteristics'!$C:$C,0))),"",INDEX('Policy Characteristics'!F:F,MATCH($C149,'Policy Characteristics'!$C:$C,0)))</f>
        <v>-0.25</v>
      </c>
      <c r="M149" s="205">
        <f>IF(ISBLANK(INDEX('Policy Characteristics'!G:G,MATCH($C149,'Policy Characteristics'!$C:$C,0))),"",INDEX('Policy Characteristics'!G:G,MATCH($C149,'Policy Characteristics'!$C:$C,0)))</f>
        <v>1</v>
      </c>
      <c r="N149" s="205">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8" x14ac:dyDescent="0.75">
      <c r="A150" s="76" t="str">
        <f>IF(ISBLANK(INDEX('Policy Characteristics'!A:A,MATCH($C150,'Policy Characteristics'!$C:$C,0))),"",INDEX('Policy Characteristics'!A:A,MATCH($C150,'Policy Characteristics'!$C:$C,0)))</f>
        <v>Transportation</v>
      </c>
      <c r="B150" s="200"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1" t="s">
        <v>43</v>
      </c>
      <c r="J150" s="202"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5">
        <f>IF(ISBLANK(INDEX('Policy Characteristics'!F:F,MATCH($C150,'Policy Characteristics'!$C:$C,0))),"",INDEX('Policy Characteristics'!F:F,MATCH($C150,'Policy Characteristics'!$C:$C,0)))</f>
        <v>-0.25</v>
      </c>
      <c r="M150" s="205">
        <f>IF(ISBLANK(INDEX('Policy Characteristics'!G:G,MATCH($C150,'Policy Characteristics'!$C:$C,0))),"",INDEX('Policy Characteristics'!G:G,MATCH($C150,'Policy Characteristics'!$C:$C,0)))</f>
        <v>1</v>
      </c>
      <c r="N150" s="205">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8" x14ac:dyDescent="0.75">
      <c r="A151" s="76" t="str">
        <f>IF(ISBLANK(INDEX('Policy Characteristics'!A:A,MATCH($C151,'Policy Characteristics'!$C:$C,0))),"",INDEX('Policy Characteristics'!A:A,MATCH($C151,'Policy Characteristics'!$C:$C,0)))</f>
        <v>Transportation</v>
      </c>
      <c r="B151" s="200"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1" t="s">
        <v>43</v>
      </c>
      <c r="J151" s="202"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5">
        <f>IF(ISBLANK(INDEX('Policy Characteristics'!F:F,MATCH($C151,'Policy Characteristics'!$C:$C,0))),"",INDEX('Policy Characteristics'!F:F,MATCH($C151,'Policy Characteristics'!$C:$C,0)))</f>
        <v>-0.25</v>
      </c>
      <c r="M151" s="205">
        <f>IF(ISBLANK(INDEX('Policy Characteristics'!G:G,MATCH($C151,'Policy Characteristics'!$C:$C,0))),"",INDEX('Policy Characteristics'!G:G,MATCH($C151,'Policy Characteristics'!$C:$C,0)))</f>
        <v>1</v>
      </c>
      <c r="N151" s="205">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8" x14ac:dyDescent="0.75">
      <c r="A152" s="76" t="str">
        <f>IF(ISBLANK(INDEX('Policy Characteristics'!A:A,MATCH($C152,'Policy Characteristics'!$C:$C,0))),"",INDEX('Policy Characteristics'!A:A,MATCH($C152,'Policy Characteristics'!$C:$C,0)))</f>
        <v>Transportation</v>
      </c>
      <c r="B152" s="200"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1" t="s">
        <v>43</v>
      </c>
      <c r="J152" s="202"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5">
        <f>IF(ISBLANK(INDEX('Policy Characteristics'!F:F,MATCH($C152,'Policy Characteristics'!$C:$C,0))),"",INDEX('Policy Characteristics'!F:F,MATCH($C152,'Policy Characteristics'!$C:$C,0)))</f>
        <v>-0.25</v>
      </c>
      <c r="M152" s="205">
        <f>IF(ISBLANK(INDEX('Policy Characteristics'!G:G,MATCH($C152,'Policy Characteristics'!$C:$C,0))),"",INDEX('Policy Characteristics'!G:G,MATCH($C152,'Policy Characteristics'!$C:$C,0)))</f>
        <v>1</v>
      </c>
      <c r="N152" s="205">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8" x14ac:dyDescent="0.75">
      <c r="A153" s="76" t="str">
        <f>IF(ISBLANK(INDEX('Policy Characteristics'!A:A,MATCH($C153,'Policy Characteristics'!$C:$C,0))),"",INDEX('Policy Characteristics'!A:A,MATCH($C153,'Policy Characteristics'!$C:$C,0)))</f>
        <v>Transportation</v>
      </c>
      <c r="B153" s="200"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1" t="s">
        <v>43</v>
      </c>
      <c r="J153" s="202"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5">
        <f>IF(ISBLANK(INDEX('Policy Characteristics'!F:F,MATCH($C153,'Policy Characteristics'!$C:$C,0))),"",INDEX('Policy Characteristics'!F:F,MATCH($C153,'Policy Characteristics'!$C:$C,0)))</f>
        <v>-0.25</v>
      </c>
      <c r="M153" s="205">
        <f>IF(ISBLANK(INDEX('Policy Characteristics'!G:G,MATCH($C153,'Policy Characteristics'!$C:$C,0))),"",INDEX('Policy Characteristics'!G:G,MATCH($C153,'Policy Characteristics'!$C:$C,0)))</f>
        <v>1</v>
      </c>
      <c r="N153" s="205">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8" x14ac:dyDescent="0.75">
      <c r="A154" s="76" t="str">
        <f>IF(ISBLANK(INDEX('Policy Characteristics'!A:A,MATCH($C154,'Policy Characteristics'!$C:$C,0))),"",INDEX('Policy Characteristics'!A:A,MATCH($C154,'Policy Characteristics'!$C:$C,0)))</f>
        <v>Transportation</v>
      </c>
      <c r="B154" s="200"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1" t="s">
        <v>43</v>
      </c>
      <c r="J154" s="202"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5">
        <f>IF(ISBLANK(INDEX('Policy Characteristics'!F:F,MATCH($C154,'Policy Characteristics'!$C:$C,0))),"",INDEX('Policy Characteristics'!F:F,MATCH($C154,'Policy Characteristics'!$C:$C,0)))</f>
        <v>-0.25</v>
      </c>
      <c r="M154" s="205">
        <f>IF(ISBLANK(INDEX('Policy Characteristics'!G:G,MATCH($C154,'Policy Characteristics'!$C:$C,0))),"",INDEX('Policy Characteristics'!G:G,MATCH($C154,'Policy Characteristics'!$C:$C,0)))</f>
        <v>1</v>
      </c>
      <c r="N154" s="205">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8" x14ac:dyDescent="0.75">
      <c r="A155" s="76" t="str">
        <f>IF(ISBLANK(INDEX('Policy Characteristics'!A:A,MATCH($C155,'Policy Characteristics'!$C:$C,0))),"",INDEX('Policy Characteristics'!A:A,MATCH($C155,'Policy Characteristics'!$C:$C,0)))</f>
        <v>Transportation</v>
      </c>
      <c r="B155" s="200"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1" t="s">
        <v>43</v>
      </c>
      <c r="J155" s="202"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5">
        <f>IF(ISBLANK(INDEX('Policy Characteristics'!F:F,MATCH($C155,'Policy Characteristics'!$C:$C,0))),"",INDEX('Policy Characteristics'!F:F,MATCH($C155,'Policy Characteristics'!$C:$C,0)))</f>
        <v>-0.25</v>
      </c>
      <c r="M155" s="205">
        <f>IF(ISBLANK(INDEX('Policy Characteristics'!G:G,MATCH($C155,'Policy Characteristics'!$C:$C,0))),"",INDEX('Policy Characteristics'!G:G,MATCH($C155,'Policy Characteristics'!$C:$C,0)))</f>
        <v>1</v>
      </c>
      <c r="N155" s="205">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8" x14ac:dyDescent="0.75">
      <c r="A156" s="76" t="str">
        <f>IF(ISBLANK(INDEX('Policy Characteristics'!A:A,MATCH($C156,'Policy Characteristics'!$C:$C,0))),"",INDEX('Policy Characteristics'!A:A,MATCH($C156,'Policy Characteristics'!$C:$C,0)))</f>
        <v>Transportation</v>
      </c>
      <c r="B156" s="200"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1" t="s">
        <v>43</v>
      </c>
      <c r="J156" s="202"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5">
        <f>IF(ISBLANK(INDEX('Policy Characteristics'!F:F,MATCH($C156,'Policy Characteristics'!$C:$C,0))),"",INDEX('Policy Characteristics'!F:F,MATCH($C156,'Policy Characteristics'!$C:$C,0)))</f>
        <v>-0.25</v>
      </c>
      <c r="M156" s="205">
        <f>IF(ISBLANK(INDEX('Policy Characteristics'!G:G,MATCH($C156,'Policy Characteristics'!$C:$C,0))),"",INDEX('Policy Characteristics'!G:G,MATCH($C156,'Policy Characteristics'!$C:$C,0)))</f>
        <v>1</v>
      </c>
      <c r="N156" s="205">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8" x14ac:dyDescent="0.75">
      <c r="A157" s="76" t="str">
        <f>IF(ISBLANK(INDEX('Policy Characteristics'!A:A,MATCH($C157,'Policy Characteristics'!$C:$C,0))),"",INDEX('Policy Characteristics'!A:A,MATCH($C157,'Policy Characteristics'!$C:$C,0)))</f>
        <v>Transportation</v>
      </c>
      <c r="B157" s="200"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1" t="s">
        <v>43</v>
      </c>
      <c r="J157" s="202"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5">
        <f>IF(ISBLANK(INDEX('Policy Characteristics'!F:F,MATCH($C157,'Policy Characteristics'!$C:$C,0))),"",INDEX('Policy Characteristics'!F:F,MATCH($C157,'Policy Characteristics'!$C:$C,0)))</f>
        <v>-0.25</v>
      </c>
      <c r="M157" s="205">
        <f>IF(ISBLANK(INDEX('Policy Characteristics'!G:G,MATCH($C157,'Policy Characteristics'!$C:$C,0))),"",INDEX('Policy Characteristics'!G:G,MATCH($C157,'Policy Characteristics'!$C:$C,0)))</f>
        <v>1</v>
      </c>
      <c r="N157" s="205">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8" x14ac:dyDescent="0.75">
      <c r="A158" s="76" t="str">
        <f>IF(ISBLANK(INDEX('Policy Characteristics'!A:A,MATCH($C158,'Policy Characteristics'!$C:$C,0))),"",INDEX('Policy Characteristics'!A:A,MATCH($C158,'Policy Characteristics'!$C:$C,0)))</f>
        <v>Transportation</v>
      </c>
      <c r="B158" s="200"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1" t="s">
        <v>43</v>
      </c>
      <c r="J158" s="202"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5">
        <f>IF(ISBLANK(INDEX('Policy Characteristics'!F:F,MATCH($C158,'Policy Characteristics'!$C:$C,0))),"",INDEX('Policy Characteristics'!F:F,MATCH($C158,'Policy Characteristics'!$C:$C,0)))</f>
        <v>-0.25</v>
      </c>
      <c r="M158" s="205">
        <f>IF(ISBLANK(INDEX('Policy Characteristics'!G:G,MATCH($C158,'Policy Characteristics'!$C:$C,0))),"",INDEX('Policy Characteristics'!G:G,MATCH($C158,'Policy Characteristics'!$C:$C,0)))</f>
        <v>1</v>
      </c>
      <c r="N158" s="205">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8" x14ac:dyDescent="0.75">
      <c r="A159" s="76" t="str">
        <f>IF(ISBLANK(INDEX('Policy Characteristics'!A:A,MATCH($C159,'Policy Characteristics'!$C:$C,0))),"",INDEX('Policy Characteristics'!A:A,MATCH($C159,'Policy Characteristics'!$C:$C,0)))</f>
        <v>Transportation</v>
      </c>
      <c r="B159" s="200"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1" t="s">
        <v>44</v>
      </c>
      <c r="J159" s="202"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5">
        <f>IF(ISBLANK(INDEX('Policy Characteristics'!F:F,MATCH($C159,'Policy Characteristics'!$C:$C,0))),"",INDEX('Policy Characteristics'!F:F,MATCH($C159,'Policy Characteristics'!$C:$C,0)))</f>
        <v>-0.25</v>
      </c>
      <c r="M159" s="205">
        <f>IF(ISBLANK(INDEX('Policy Characteristics'!G:G,MATCH($C159,'Policy Characteristics'!$C:$C,0))),"",INDEX('Policy Characteristics'!G:G,MATCH($C159,'Policy Characteristics'!$C:$C,0)))</f>
        <v>1</v>
      </c>
      <c r="N159" s="205">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8" s="143" customFormat="1" x14ac:dyDescent="0.75">
      <c r="A160" s="76" t="str">
        <f>IF(ISBLANK(INDEX('Policy Characteristics'!A:A,MATCH($C160,'Policy Characteristics'!$C:$C,0))),"",INDEX('Policy Characteristics'!A:A,MATCH($C160,'Policy Characteristics'!$C:$C,0)))</f>
        <v>Transportation</v>
      </c>
      <c r="B160" s="200" t="str">
        <f>IF(ISBLANK(INDEX('Policy Characteristics'!B:B,MATCH($C160,'Policy Characteristics'!$C:$C,0))),"",INDEX('Policy Characteristics'!B:B,MATCH($C160,'Policy Characteristics'!$C:$C,0)))</f>
        <v>Low Carbon Fuel Standard</v>
      </c>
      <c r="C160" s="143" t="s">
        <v>463</v>
      </c>
      <c r="D160" s="88"/>
      <c r="E160" s="88"/>
      <c r="F160" s="88"/>
      <c r="G160" s="88"/>
      <c r="H160" s="80">
        <v>190</v>
      </c>
      <c r="I160" s="213" t="s">
        <v>43</v>
      </c>
      <c r="J160" s="202"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5">
        <f>IF(ISBLANK(INDEX('Policy Characteristics'!F:F,MATCH($C160,'Policy Characteristics'!$C:$C,0))),"",INDEX('Policy Characteristics'!F:F,MATCH($C160,'Policy Characteristics'!$C:$C,0)))</f>
        <v>0</v>
      </c>
      <c r="M160" s="205">
        <f>IF(ISBLANK(INDEX('Policy Characteristics'!G:G,MATCH($C160,'Policy Characteristics'!$C:$C,0))),"",INDEX('Policy Characteristics'!G:G,MATCH($C160,'Policy Characteristics'!$C:$C,0)))</f>
        <v>1</v>
      </c>
      <c r="N160" s="205">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row>
    <row r="161" spans="1:18" s="143" customFormat="1" x14ac:dyDescent="0.75">
      <c r="A161" s="76" t="str">
        <f>IF(ISBLANK(INDEX('Policy Characteristics'!A:A,MATCH($C161,'Policy Characteristics'!$C:$C,0))),"",INDEX('Policy Characteristics'!A:A,MATCH($C161,'Policy Characteristics'!$C:$C,0)))</f>
        <v>Transportation</v>
      </c>
      <c r="B161" s="200" t="str">
        <f>IF(ISBLANK(INDEX('Policy Characteristics'!B:B,MATCH($C161,'Policy Characteristics'!$C:$C,0))),"",INDEX('Policy Characteristics'!B:B,MATCH($C161,'Policy Characteristics'!$C:$C,0)))</f>
        <v>Non-BAU LCFS-Qualifying Vehicles</v>
      </c>
      <c r="C161" t="s">
        <v>1826</v>
      </c>
      <c r="D161" s="88"/>
      <c r="E161" s="88"/>
      <c r="F161" s="88"/>
      <c r="G161" s="88"/>
      <c r="H161" s="80">
        <v>2284</v>
      </c>
      <c r="I161" s="213" t="s">
        <v>43</v>
      </c>
      <c r="J161" s="202"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5">
        <f>IF(ISBLANK(INDEX('Policy Characteristics'!F:F,MATCH($C161,'Policy Characteristics'!$C:$C,0))),"",INDEX('Policy Characteristics'!F:F,MATCH($C161,'Policy Characteristics'!$C:$C,0)))</f>
        <v>0</v>
      </c>
      <c r="M161" s="205">
        <f>IF(ISBLANK(INDEX('Policy Characteristics'!G:G,MATCH($C161,'Policy Characteristics'!$C:$C,0))),"",INDEX('Policy Characteristics'!G:G,MATCH($C161,'Policy Characteristics'!$C:$C,0)))</f>
        <v>1</v>
      </c>
      <c r="N161" s="205">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row>
    <row r="162" spans="1:18" x14ac:dyDescent="0.75">
      <c r="A162" s="76" t="str">
        <f>IF(ISBLANK(INDEX('Policy Characteristics'!A:A,MATCH($C162,'Policy Characteristics'!$C:$C,0))),"",INDEX('Policy Characteristics'!A:A,MATCH($C162,'Policy Characteristics'!$C:$C,0)))</f>
        <v>Transportation</v>
      </c>
      <c r="B162" s="200"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3" t="s">
        <v>43</v>
      </c>
      <c r="J162" s="202"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5">
        <f>IF(ISBLANK(INDEX('Policy Characteristics'!F:F,MATCH($C162,'Policy Characteristics'!$C:$C,0))),"",INDEX('Policy Characteristics'!F:F,MATCH($C162,'Policy Characteristics'!$C:$C,0)))</f>
        <v>0</v>
      </c>
      <c r="M162" s="205">
        <f>IF(ISBLANK(INDEX('Policy Characteristics'!G:G,MATCH($C162,'Policy Characteristics'!$C:$C,0))),"",INDEX('Policy Characteristics'!G:G,MATCH($C162,'Policy Characteristics'!$C:$C,0)))</f>
        <v>0.33</v>
      </c>
      <c r="N162" s="205">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row>
    <row r="163" spans="1:18" x14ac:dyDescent="0.75">
      <c r="A163" s="76" t="str">
        <f>IF(ISBLANK(INDEX('Policy Characteristics'!A:A,MATCH($C163,'Policy Characteristics'!$C:$C,0))),"",INDEX('Policy Characteristics'!A:A,MATCH($C163,'Policy Characteristics'!$C:$C,0)))</f>
        <v>Transportation</v>
      </c>
      <c r="B163" s="200"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1" t="s">
        <v>44</v>
      </c>
      <c r="J163" s="202"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5">
        <f>IF(ISBLANK(INDEX('Policy Characteristics'!F:F,MATCH($C163,'Policy Characteristics'!$C:$C,0))),"",INDEX('Policy Characteristics'!F:F,MATCH($C163,'Policy Characteristics'!$C:$C,0)))</f>
        <v>0</v>
      </c>
      <c r="M163" s="205">
        <f>IF(ISBLANK(INDEX('Policy Characteristics'!G:G,MATCH($C163,'Policy Characteristics'!$C:$C,0))),"",INDEX('Policy Characteristics'!G:G,MATCH($C163,'Policy Characteristics'!$C:$C,0)))</f>
        <v>0.33</v>
      </c>
      <c r="N163" s="205">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8" x14ac:dyDescent="0.75">
      <c r="A164" s="76" t="str">
        <f>IF(ISBLANK(INDEX('Policy Characteristics'!A:A,MATCH($C164,'Policy Characteristics'!$C:$C,0))),"",INDEX('Policy Characteristics'!A:A,MATCH($C164,'Policy Characteristics'!$C:$C,0)))</f>
        <v>Transportation</v>
      </c>
      <c r="B164" s="200"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3" t="s">
        <v>43</v>
      </c>
      <c r="J164" s="202"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5">
        <f>IF(ISBLANK(INDEX('Policy Characteristics'!F:F,MATCH($C164,'Policy Characteristics'!$C:$C,0))),"",INDEX('Policy Characteristics'!F:F,MATCH($C164,'Policy Characteristics'!$C:$C,0)))</f>
        <v>0</v>
      </c>
      <c r="M164" s="205">
        <f>IF(ISBLANK(INDEX('Policy Characteristics'!G:G,MATCH($C164,'Policy Characteristics'!$C:$C,0))),"",INDEX('Policy Characteristics'!G:G,MATCH($C164,'Policy Characteristics'!$C:$C,0)))</f>
        <v>0.33</v>
      </c>
      <c r="N164" s="205">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8" x14ac:dyDescent="0.75">
      <c r="A165" s="76" t="str">
        <f>IF(ISBLANK(INDEX('Policy Characteristics'!A:A,MATCH($C165,'Policy Characteristics'!$C:$C,0))),"",INDEX('Policy Characteristics'!A:A,MATCH($C165,'Policy Characteristics'!$C:$C,0)))</f>
        <v>Transportation</v>
      </c>
      <c r="B165" s="200"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1" t="s">
        <v>44</v>
      </c>
      <c r="J165" s="202"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5">
        <f>IF(ISBLANK(INDEX('Policy Characteristics'!F:F,MATCH($C165,'Policy Characteristics'!$C:$C,0))),"",INDEX('Policy Characteristics'!F:F,MATCH($C165,'Policy Characteristics'!$C:$C,0)))</f>
        <v>0</v>
      </c>
      <c r="M165" s="205">
        <f>IF(ISBLANK(INDEX('Policy Characteristics'!G:G,MATCH($C165,'Policy Characteristics'!$C:$C,0))),"",INDEX('Policy Characteristics'!G:G,MATCH($C165,'Policy Characteristics'!$C:$C,0)))</f>
        <v>0.33</v>
      </c>
      <c r="N165" s="205">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8" x14ac:dyDescent="0.75">
      <c r="A166" s="76" t="str">
        <f>IF(ISBLANK(INDEX('Policy Characteristics'!A:A,MATCH($C166,'Policy Characteristics'!$C:$C,0))),"",INDEX('Policy Characteristics'!A:A,MATCH($C166,'Policy Characteristics'!$C:$C,0)))</f>
        <v>Transportation</v>
      </c>
      <c r="B166" s="200"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1" t="s">
        <v>44</v>
      </c>
      <c r="J166" s="202"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5">
        <f>IF(ISBLANK(INDEX('Policy Characteristics'!F:F,MATCH($C166,'Policy Characteristics'!$C:$C,0))),"",INDEX('Policy Characteristics'!F:F,MATCH($C166,'Policy Characteristics'!$C:$C,0)))</f>
        <v>0</v>
      </c>
      <c r="M166" s="205">
        <f>IF(ISBLANK(INDEX('Policy Characteristics'!G:G,MATCH($C166,'Policy Characteristics'!$C:$C,0))),"",INDEX('Policy Characteristics'!G:G,MATCH($C166,'Policy Characteristics'!$C:$C,0)))</f>
        <v>0.33</v>
      </c>
      <c r="N166" s="205">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8" x14ac:dyDescent="0.75">
      <c r="A167" s="76" t="str">
        <f>IF(ISBLANK(INDEX('Policy Characteristics'!A:A,MATCH($C167,'Policy Characteristics'!$C:$C,0))),"",INDEX('Policy Characteristics'!A:A,MATCH($C167,'Policy Characteristics'!$C:$C,0)))</f>
        <v>Transportation</v>
      </c>
      <c r="B167" s="200"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1" t="s">
        <v>44</v>
      </c>
      <c r="J167" s="202"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5">
        <f>IF(ISBLANK(INDEX('Policy Characteristics'!F:F,MATCH($C167,'Policy Characteristics'!$C:$C,0))),"",INDEX('Policy Characteristics'!F:F,MATCH($C167,'Policy Characteristics'!$C:$C,0)))</f>
        <v>0</v>
      </c>
      <c r="M167" s="205">
        <f>IF(ISBLANK(INDEX('Policy Characteristics'!G:G,MATCH($C167,'Policy Characteristics'!$C:$C,0))),"",INDEX('Policy Characteristics'!G:G,MATCH($C167,'Policy Characteristics'!$C:$C,0)))</f>
        <v>0.33</v>
      </c>
      <c r="N167" s="205">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8" x14ac:dyDescent="0.75">
      <c r="A168" s="76" t="str">
        <f>IF(ISBLANK(INDEX('Policy Characteristics'!A:A,MATCH($C168,'Policy Characteristics'!$C:$C,0))),"",INDEX('Policy Characteristics'!A:A,MATCH($C168,'Policy Characteristics'!$C:$C,0)))</f>
        <v>Transportation</v>
      </c>
      <c r="B168" s="200"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1" t="s">
        <v>44</v>
      </c>
      <c r="J168" s="202"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5">
        <f>IF(ISBLANK(INDEX('Policy Characteristics'!F:F,MATCH($C168,'Policy Characteristics'!$C:$C,0))),"",INDEX('Policy Characteristics'!F:F,MATCH($C168,'Policy Characteristics'!$C:$C,0)))</f>
        <v>0</v>
      </c>
      <c r="M168" s="205">
        <f>IF(ISBLANK(INDEX('Policy Characteristics'!G:G,MATCH($C168,'Policy Characteristics'!$C:$C,0))),"",INDEX('Policy Characteristics'!G:G,MATCH($C168,'Policy Characteristics'!$C:$C,0)))</f>
        <v>0.33</v>
      </c>
      <c r="N168" s="205">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8" x14ac:dyDescent="0.75">
      <c r="A169" s="76" t="str">
        <f>IF(ISBLANK(INDEX('Policy Characteristics'!A:A,MATCH($C169,'Policy Characteristics'!$C:$C,0))),"",INDEX('Policy Characteristics'!A:A,MATCH($C169,'Policy Characteristics'!$C:$C,0)))</f>
        <v>Transportation</v>
      </c>
      <c r="B169" s="200"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3" t="s">
        <v>43</v>
      </c>
      <c r="J169" s="202"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5">
        <f>IF(ISBLANK(INDEX('Policy Characteristics'!F:F,MATCH($C169,'Policy Characteristics'!$C:$C,0))),"",INDEX('Policy Characteristics'!F:F,MATCH($C169,'Policy Characteristics'!$C:$C,0)))</f>
        <v>0</v>
      </c>
      <c r="M169" s="205">
        <f>IF(ISBLANK(INDEX('Policy Characteristics'!G:G,MATCH($C169,'Policy Characteristics'!$C:$C,0))),"",INDEX('Policy Characteristics'!G:G,MATCH($C169,'Policy Characteristics'!$C:$C,0)))</f>
        <v>0.33</v>
      </c>
      <c r="N169" s="205">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8" x14ac:dyDescent="0.75">
      <c r="A170" s="76" t="str">
        <f>IF(ISBLANK(INDEX('Policy Characteristics'!A:A,MATCH($C170,'Policy Characteristics'!$C:$C,0))),"",INDEX('Policy Characteristics'!A:A,MATCH($C170,'Policy Characteristics'!$C:$C,0)))</f>
        <v>Transportation</v>
      </c>
      <c r="B170" s="200"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1" t="s">
        <v>44</v>
      </c>
      <c r="J170" s="202"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5">
        <f>IF(ISBLANK(INDEX('Policy Characteristics'!F:F,MATCH($C170,'Policy Characteristics'!$C:$C,0))),"",INDEX('Policy Characteristics'!F:F,MATCH($C170,'Policy Characteristics'!$C:$C,0)))</f>
        <v>0</v>
      </c>
      <c r="M170" s="205">
        <f>IF(ISBLANK(INDEX('Policy Characteristics'!G:G,MATCH($C170,'Policy Characteristics'!$C:$C,0))),"",INDEX('Policy Characteristics'!G:G,MATCH($C170,'Policy Characteristics'!$C:$C,0)))</f>
        <v>0.33</v>
      </c>
      <c r="N170" s="205">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8" x14ac:dyDescent="0.75">
      <c r="A171" s="76" t="str">
        <f>IF(ISBLANK(INDEX('Policy Characteristics'!A:A,MATCH($C171,'Policy Characteristics'!$C:$C,0))),"",INDEX('Policy Characteristics'!A:A,MATCH($C171,'Policy Characteristics'!$C:$C,0)))</f>
        <v>Transportation</v>
      </c>
      <c r="B171" s="200"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1" t="s">
        <v>43</v>
      </c>
      <c r="J171" s="202"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5">
        <f>IF(ISBLANK(INDEX('Policy Characteristics'!F:F,MATCH($C171,'Policy Characteristics'!$C:$C,0))),"",INDEX('Policy Characteristics'!F:F,MATCH($C171,'Policy Characteristics'!$C:$C,0)))</f>
        <v>0</v>
      </c>
      <c r="M171" s="205">
        <f>IF(ISBLANK(INDEX('Policy Characteristics'!G:G,MATCH($C171,'Policy Characteristics'!$C:$C,0))),"",INDEX('Policy Characteristics'!G:G,MATCH($C171,'Policy Characteristics'!$C:$C,0)))</f>
        <v>0.33</v>
      </c>
      <c r="N171" s="205">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8" x14ac:dyDescent="0.75">
      <c r="A172" s="76" t="str">
        <f>IF(ISBLANK(INDEX('Policy Characteristics'!A:A,MATCH($C172,'Policy Characteristics'!$C:$C,0))),"",INDEX('Policy Characteristics'!A:A,MATCH($C172,'Policy Characteristics'!$C:$C,0)))</f>
        <v>Transportation</v>
      </c>
      <c r="B172" s="200"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1" t="s">
        <v>44</v>
      </c>
      <c r="J172" s="202"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5">
        <f>IF(ISBLANK(INDEX('Policy Characteristics'!F:F,MATCH($C172,'Policy Characteristics'!$C:$C,0))),"",INDEX('Policy Characteristics'!F:F,MATCH($C172,'Policy Characteristics'!$C:$C,0)))</f>
        <v>0</v>
      </c>
      <c r="M172" s="205">
        <f>IF(ISBLANK(INDEX('Policy Characteristics'!G:G,MATCH($C172,'Policy Characteristics'!$C:$C,0))),"",INDEX('Policy Characteristics'!G:G,MATCH($C172,'Policy Characteristics'!$C:$C,0)))</f>
        <v>0.33</v>
      </c>
      <c r="N172" s="205">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8" x14ac:dyDescent="0.75">
      <c r="A173" s="76" t="str">
        <f>IF(ISBLANK(INDEX('Policy Characteristics'!A:A,MATCH($C173,'Policy Characteristics'!$C:$C,0))),"",INDEX('Policy Characteristics'!A:A,MATCH($C173,'Policy Characteristics'!$C:$C,0)))</f>
        <v>Transportation</v>
      </c>
      <c r="B173" s="200"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1" t="s">
        <v>44</v>
      </c>
      <c r="J173" s="202"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5">
        <f>IF(ISBLANK(INDEX('Policy Characteristics'!F:F,MATCH($C173,'Policy Characteristics'!$C:$C,0))),"",INDEX('Policy Characteristics'!F:F,MATCH($C173,'Policy Characteristics'!$C:$C,0)))</f>
        <v>0</v>
      </c>
      <c r="M173" s="205">
        <f>IF(ISBLANK(INDEX('Policy Characteristics'!G:G,MATCH($C173,'Policy Characteristics'!$C:$C,0))),"",INDEX('Policy Characteristics'!G:G,MATCH($C173,'Policy Characteristics'!$C:$C,0)))</f>
        <v>0.33</v>
      </c>
      <c r="N173" s="205">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8" x14ac:dyDescent="0.75">
      <c r="A174" s="76" t="str">
        <f>IF(ISBLANK(INDEX('Policy Characteristics'!A:A,MATCH($C174,'Policy Characteristics'!$C:$C,0))),"",INDEX('Policy Characteristics'!A:A,MATCH($C174,'Policy Characteristics'!$C:$C,0)))</f>
        <v>Transportation</v>
      </c>
      <c r="B174" s="200"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3" t="s">
        <v>43</v>
      </c>
      <c r="J174" s="202"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5">
        <f>IF(ISBLANK(INDEX('Policy Characteristics'!F:F,MATCH($C174,'Policy Characteristics'!$C:$C,0))),"",INDEX('Policy Characteristics'!F:F,MATCH($C174,'Policy Characteristics'!$C:$C,0)))</f>
        <v>-1</v>
      </c>
      <c r="M174" s="205">
        <f>IF(ISBLANK(INDEX('Policy Characteristics'!G:G,MATCH($C174,'Policy Characteristics'!$C:$C,0))),"",INDEX('Policy Characteristics'!G:G,MATCH($C174,'Policy Characteristics'!$C:$C,0)))</f>
        <v>1</v>
      </c>
      <c r="N174" s="205">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row>
    <row r="175" spans="1:18" x14ac:dyDescent="0.75">
      <c r="A175" s="76" t="str">
        <f>IF(ISBLANK(INDEX('Policy Characteristics'!A:A,MATCH($C175,'Policy Characteristics'!$C:$C,0))),"",INDEX('Policy Characteristics'!A:A,MATCH($C175,'Policy Characteristics'!$C:$C,0)))</f>
        <v>Transportation</v>
      </c>
      <c r="B175" s="200"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1" t="s">
        <v>43</v>
      </c>
      <c r="J175" s="202"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5">
        <f>IF(ISBLANK(INDEX('Policy Characteristics'!F:F,MATCH($C175,'Policy Characteristics'!$C:$C,0))),"",INDEX('Policy Characteristics'!F:F,MATCH($C175,'Policy Characteristics'!$C:$C,0)))</f>
        <v>-1</v>
      </c>
      <c r="M175" s="205">
        <f>IF(ISBLANK(INDEX('Policy Characteristics'!G:G,MATCH($C175,'Policy Characteristics'!$C:$C,0))),"",INDEX('Policy Characteristics'!G:G,MATCH($C175,'Policy Characteristics'!$C:$C,0)))</f>
        <v>1</v>
      </c>
      <c r="N175" s="205">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8" x14ac:dyDescent="0.75">
      <c r="A176" s="76" t="str">
        <f>IF(ISBLANK(INDEX('Policy Characteristics'!A:A,MATCH($C176,'Policy Characteristics'!$C:$C,0))),"",INDEX('Policy Characteristics'!A:A,MATCH($C176,'Policy Characteristics'!$C:$C,0)))</f>
        <v>Transportation</v>
      </c>
      <c r="B176" s="200"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3" t="s">
        <v>43</v>
      </c>
      <c r="J176" s="202"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5">
        <f>IF(ISBLANK(INDEX('Policy Characteristics'!F:F,MATCH($C176,'Policy Characteristics'!$C:$C,0))),"",INDEX('Policy Characteristics'!F:F,MATCH($C176,'Policy Characteristics'!$C:$C,0)))</f>
        <v>-1</v>
      </c>
      <c r="M176" s="205">
        <f>IF(ISBLANK(INDEX('Policy Characteristics'!G:G,MATCH($C176,'Policy Characteristics'!$C:$C,0))),"",INDEX('Policy Characteristics'!G:G,MATCH($C176,'Policy Characteristics'!$C:$C,0)))</f>
        <v>1</v>
      </c>
      <c r="N176" s="205">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8" x14ac:dyDescent="0.75">
      <c r="A177" s="76" t="str">
        <f>IF(ISBLANK(INDEX('Policy Characteristics'!A:A,MATCH($C177,'Policy Characteristics'!$C:$C,0))),"",INDEX('Policy Characteristics'!A:A,MATCH($C177,'Policy Characteristics'!$C:$C,0)))</f>
        <v>Transportation</v>
      </c>
      <c r="B177" s="200"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3" t="s">
        <v>43</v>
      </c>
      <c r="J177" s="202"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5">
        <f>IF(ISBLANK(INDEX('Policy Characteristics'!F:F,MATCH($C177,'Policy Characteristics'!$C:$C,0))),"",INDEX('Policy Characteristics'!F:F,MATCH($C177,'Policy Characteristics'!$C:$C,0)))</f>
        <v>-1</v>
      </c>
      <c r="M177" s="205">
        <f>IF(ISBLANK(INDEX('Policy Characteristics'!G:G,MATCH($C177,'Policy Characteristics'!$C:$C,0))),"",INDEX('Policy Characteristics'!G:G,MATCH($C177,'Policy Characteristics'!$C:$C,0)))</f>
        <v>1</v>
      </c>
      <c r="N177" s="205">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8" x14ac:dyDescent="0.75">
      <c r="A178" s="76" t="str">
        <f>IF(ISBLANK(INDEX('Policy Characteristics'!A:A,MATCH($C178,'Policy Characteristics'!$C:$C,0))),"",INDEX('Policy Characteristics'!A:A,MATCH($C178,'Policy Characteristics'!$C:$C,0)))</f>
        <v>Transportation</v>
      </c>
      <c r="B178" s="200"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3" t="s">
        <v>44</v>
      </c>
      <c r="J178" s="202"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5">
        <f>IF(ISBLANK(INDEX('Policy Characteristics'!F:F,MATCH($C178,'Policy Characteristics'!$C:$C,0))),"",INDEX('Policy Characteristics'!F:F,MATCH($C178,'Policy Characteristics'!$C:$C,0)))</f>
        <v>-1</v>
      </c>
      <c r="M178" s="205">
        <f>IF(ISBLANK(INDEX('Policy Characteristics'!G:G,MATCH($C178,'Policy Characteristics'!$C:$C,0))),"",INDEX('Policy Characteristics'!G:G,MATCH($C178,'Policy Characteristics'!$C:$C,0)))</f>
        <v>1</v>
      </c>
      <c r="N178" s="205">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8" x14ac:dyDescent="0.75">
      <c r="A179" s="76" t="str">
        <f>IF(ISBLANK(INDEX('Policy Characteristics'!A:A,MATCH($C179,'Policy Characteristics'!$C:$C,0))),"",INDEX('Policy Characteristics'!A:A,MATCH($C179,'Policy Characteristics'!$C:$C,0)))</f>
        <v>Transportation</v>
      </c>
      <c r="B179" s="200"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3" t="s">
        <v>44</v>
      </c>
      <c r="J179" s="202"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5">
        <f>IF(ISBLANK(INDEX('Policy Characteristics'!F:F,MATCH($C179,'Policy Characteristics'!$C:$C,0))),"",INDEX('Policy Characteristics'!F:F,MATCH($C179,'Policy Characteristics'!$C:$C,0)))</f>
        <v>-1</v>
      </c>
      <c r="M179" s="205">
        <f>IF(ISBLANK(INDEX('Policy Characteristics'!G:G,MATCH($C179,'Policy Characteristics'!$C:$C,0))),"",INDEX('Policy Characteristics'!G:G,MATCH($C179,'Policy Characteristics'!$C:$C,0)))</f>
        <v>1</v>
      </c>
      <c r="N179" s="205">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8" x14ac:dyDescent="0.75">
      <c r="A180" s="76" t="str">
        <f>IF(ISBLANK(INDEX('Policy Characteristics'!A:A,MATCH($C180,'Policy Characteristics'!$C:$C,0))),"",INDEX('Policy Characteristics'!A:A,MATCH($C180,'Policy Characteristics'!$C:$C,0)))</f>
        <v>Transportation</v>
      </c>
      <c r="B180" s="200"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3" t="s">
        <v>44</v>
      </c>
      <c r="J180" s="202"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5">
        <f>IF(ISBLANK(INDEX('Policy Characteristics'!F:F,MATCH($C180,'Policy Characteristics'!$C:$C,0))),"",INDEX('Policy Characteristics'!F:F,MATCH($C180,'Policy Characteristics'!$C:$C,0)))</f>
        <v>-1</v>
      </c>
      <c r="M180" s="205">
        <f>IF(ISBLANK(INDEX('Policy Characteristics'!G:G,MATCH($C180,'Policy Characteristics'!$C:$C,0))),"",INDEX('Policy Characteristics'!G:G,MATCH($C180,'Policy Characteristics'!$C:$C,0)))</f>
        <v>1</v>
      </c>
      <c r="N180" s="205">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8" x14ac:dyDescent="0.75">
      <c r="A181" s="76" t="str">
        <f>IF(ISBLANK(INDEX('Policy Characteristics'!A:A,MATCH($C181,'Policy Characteristics'!$C:$C,0))),"",INDEX('Policy Characteristics'!A:A,MATCH($C181,'Policy Characteristics'!$C:$C,0)))</f>
        <v>Transportation</v>
      </c>
      <c r="B181" s="200"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3" t="s">
        <v>44</v>
      </c>
      <c r="J181" s="202"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5">
        <f>IF(ISBLANK(INDEX('Policy Characteristics'!F:F,MATCH($C181,'Policy Characteristics'!$C:$C,0))),"",INDEX('Policy Characteristics'!F:F,MATCH($C181,'Policy Characteristics'!$C:$C,0)))</f>
        <v>-1</v>
      </c>
      <c r="M181" s="205">
        <f>IF(ISBLANK(INDEX('Policy Characteristics'!G:G,MATCH($C181,'Policy Characteristics'!$C:$C,0))),"",INDEX('Policy Characteristics'!G:G,MATCH($C181,'Policy Characteristics'!$C:$C,0)))</f>
        <v>1</v>
      </c>
      <c r="N181" s="205">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8" x14ac:dyDescent="0.75">
      <c r="A182" s="76" t="str">
        <f>IF(ISBLANK(INDEX('Policy Characteristics'!A:A,MATCH($C182,'Policy Characteristics'!$C:$C,0))),"",INDEX('Policy Characteristics'!A:A,MATCH($C182,'Policy Characteristics'!$C:$C,0)))</f>
        <v>Transportation</v>
      </c>
      <c r="B182" s="200"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3" t="s">
        <v>44</v>
      </c>
      <c r="J182" s="202"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5">
        <f>IF(ISBLANK(INDEX('Policy Characteristics'!F:F,MATCH($C182,'Policy Characteristics'!$C:$C,0))),"",INDEX('Policy Characteristics'!F:F,MATCH($C182,'Policy Characteristics'!$C:$C,0)))</f>
        <v>-1</v>
      </c>
      <c r="M182" s="205">
        <f>IF(ISBLANK(INDEX('Policy Characteristics'!G:G,MATCH($C182,'Policy Characteristics'!$C:$C,0))),"",INDEX('Policy Characteristics'!G:G,MATCH($C182,'Policy Characteristics'!$C:$C,0)))</f>
        <v>1</v>
      </c>
      <c r="N182" s="205">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8" x14ac:dyDescent="0.75">
      <c r="A183" s="76" t="str">
        <f>IF(ISBLANK(INDEX('Policy Characteristics'!A:A,MATCH($C183,'Policy Characteristics'!$C:$C,0))),"",INDEX('Policy Characteristics'!A:A,MATCH($C183,'Policy Characteristics'!$C:$C,0)))</f>
        <v>Transportation</v>
      </c>
      <c r="B183" s="200"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3" t="s">
        <v>44</v>
      </c>
      <c r="J183" s="202"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5">
        <f>IF(ISBLANK(INDEX('Policy Characteristics'!F:F,MATCH($C183,'Policy Characteristics'!$C:$C,0))),"",INDEX('Policy Characteristics'!F:F,MATCH($C183,'Policy Characteristics'!$C:$C,0)))</f>
        <v>-1</v>
      </c>
      <c r="M183" s="205">
        <f>IF(ISBLANK(INDEX('Policy Characteristics'!G:G,MATCH($C183,'Policy Characteristics'!$C:$C,0))),"",INDEX('Policy Characteristics'!G:G,MATCH($C183,'Policy Characteristics'!$C:$C,0)))</f>
        <v>1</v>
      </c>
      <c r="N183" s="205">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8" x14ac:dyDescent="0.75">
      <c r="A184" s="76" t="str">
        <f>IF(ISBLANK(INDEX('Policy Characteristics'!A:A,MATCH($C184,'Policy Characteristics'!$C:$C,0))),"",INDEX('Policy Characteristics'!A:A,MATCH($C184,'Policy Characteristics'!$C:$C,0)))</f>
        <v>Transportation</v>
      </c>
      <c r="B184" s="200"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3" t="s">
        <v>43</v>
      </c>
      <c r="J184" s="202"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5">
        <f>IF(ISBLANK(INDEX('Policy Characteristics'!F:F,MATCH($C184,'Policy Characteristics'!$C:$C,0))),"",INDEX('Policy Characteristics'!F:F,MATCH($C184,'Policy Characteristics'!$C:$C,0)))</f>
        <v>-1</v>
      </c>
      <c r="M184" s="205">
        <f>IF(ISBLANK(INDEX('Policy Characteristics'!G:G,MATCH($C184,'Policy Characteristics'!$C:$C,0))),"",INDEX('Policy Characteristics'!G:G,MATCH($C184,'Policy Characteristics'!$C:$C,0)))</f>
        <v>1</v>
      </c>
      <c r="N184" s="205">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8" x14ac:dyDescent="0.75">
      <c r="A185" s="76" t="str">
        <f>IF(ISBLANK(INDEX('Policy Characteristics'!A:A,MATCH($C185,'Policy Characteristics'!$C:$C,0))),"",INDEX('Policy Characteristics'!A:A,MATCH($C185,'Policy Characteristics'!$C:$C,0)))</f>
        <v>Transportation</v>
      </c>
      <c r="B185" s="200"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1" t="s">
        <v>44</v>
      </c>
      <c r="J185" s="202"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5">
        <f>IF(ISBLANK(INDEX('Policy Characteristics'!F:F,MATCH($C185,'Policy Characteristics'!$C:$C,0))),"",INDEX('Policy Characteristics'!F:F,MATCH($C185,'Policy Characteristics'!$C:$C,0)))</f>
        <v>-1</v>
      </c>
      <c r="M185" s="205">
        <f>IF(ISBLANK(INDEX('Policy Characteristics'!G:G,MATCH($C185,'Policy Characteristics'!$C:$C,0))),"",INDEX('Policy Characteristics'!G:G,MATCH($C185,'Policy Characteristics'!$C:$C,0)))</f>
        <v>1</v>
      </c>
      <c r="N185" s="205">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not adopted ACC or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8" x14ac:dyDescent="0.75">
      <c r="A186" s="76" t="str">
        <f>IF(ISBLANK(INDEX('Policy Characteristics'!A:A,MATCH($C186,'Policy Characteristics'!$C:$C,0))),"",INDEX('Policy Characteristics'!A:A,MATCH($C186,'Policy Characteristics'!$C:$C,0)))</f>
        <v>Transportation</v>
      </c>
      <c r="B186" s="200" t="str">
        <f>IF(ISBLANK(INDEX('Policy Characteristics'!B:B,MATCH($C186,'Policy Characteristics'!$C:$C,0))),"",INDEX('Policy Characteristics'!B:B,MATCH($C186,'Policy Characteristics'!$C:$C,0)))</f>
        <v>Non-BAU ZEV-Qualifying Vehicles</v>
      </c>
      <c r="C186" t="s">
        <v>1607</v>
      </c>
      <c r="D186" s="88"/>
      <c r="E186" s="88"/>
      <c r="F186" s="88"/>
      <c r="G186" s="88"/>
      <c r="H186" s="15">
        <v>1655</v>
      </c>
      <c r="I186" s="213" t="s">
        <v>43</v>
      </c>
      <c r="J186" s="202"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5">
        <f>IF(ISBLANK(INDEX('Policy Characteristics'!F:F,MATCH($C186,'Policy Characteristics'!$C:$C,0))),"",INDEX('Policy Characteristics'!F:F,MATCH($C186,'Policy Characteristics'!$C:$C,0)))</f>
        <v>0</v>
      </c>
      <c r="M186" s="205">
        <f>IF(ISBLANK(INDEX('Policy Characteristics'!G:G,MATCH($C186,'Policy Characteristics'!$C:$C,0))),"",INDEX('Policy Characteristics'!G:G,MATCH($C186,'Policy Characteristics'!$C:$C,0)))</f>
        <v>1</v>
      </c>
      <c r="N186" s="205">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row>
    <row r="187" spans="1:18" s="143" customFormat="1" x14ac:dyDescent="0.75">
      <c r="A187" s="76" t="str">
        <f>IF(ISBLANK(INDEX('Policy Characteristics'!A:A,MATCH($C187,'Policy Characteristics'!$C:$C,0))),"",INDEX('Policy Characteristics'!A:A,MATCH($C187,'Policy Characteristics'!$C:$C,0)))</f>
        <v>Transportation</v>
      </c>
      <c r="B187" s="200" t="str">
        <f>IF(ISBLANK(INDEX('Policy Characteristics'!B:B,MATCH($C187,'Policy Characteristics'!$C:$C,0))),"",INDEX('Policy Characteristics'!B:B,MATCH($C187,'Policy Characteristics'!$C:$C,0)))</f>
        <v>Subsidy for Vehicle Battery Production</v>
      </c>
      <c r="C187" t="s">
        <v>1791</v>
      </c>
      <c r="H187" s="15">
        <v>2257</v>
      </c>
      <c r="I187" s="213" t="s">
        <v>43</v>
      </c>
      <c r="J187" s="202"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6">
        <f>IF(ISBLANK(INDEX('Policy Characteristics'!F:F,MATCH($C187,'Policy Characteristics'!$C:$C,0))),"",INDEX('Policy Characteristics'!F:F,MATCH($C187,'Policy Characteristics'!$C:$C,0)))</f>
        <v>-50</v>
      </c>
      <c r="M187" s="206">
        <f>IF(ISBLANK(INDEX('Policy Characteristics'!G:G,MATCH($C187,'Policy Characteristics'!$C:$C,0))),"",INDEX('Policy Characteristics'!G:G,MATCH($C187,'Policy Characteristics'!$C:$C,0)))</f>
        <v>50</v>
      </c>
      <c r="N187" s="206">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row>
    <row r="188" spans="1:18" s="143" customFormat="1" x14ac:dyDescent="0.75">
      <c r="A188" s="76" t="str">
        <f>IF(ISBLANK(INDEX('Policy Characteristics'!A:A,MATCH($C188,'Policy Characteristics'!$C:$C,0))),"",INDEX('Policy Characteristics'!A:A,MATCH($C188,'Policy Characteristics'!$C:$C,0)))</f>
        <v>Transportation</v>
      </c>
      <c r="B188" s="200"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2"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6">
        <f>IF(ISBLANK(INDEX('Policy Characteristics'!F:F,MATCH($C188,'Policy Characteristics'!$C:$C,0))),"",INDEX('Policy Characteristics'!F:F,MATCH($C188,'Policy Characteristics'!$C:$C,0)))</f>
        <v>0</v>
      </c>
      <c r="M188" s="206">
        <f>IF(ISBLANK(INDEX('Policy Characteristics'!G:G,MATCH($C188,'Policy Characteristics'!$C:$C,0))),"",INDEX('Policy Characteristics'!G:G,MATCH($C188,'Policy Characteristics'!$C:$C,0)))</f>
        <v>1</v>
      </c>
      <c r="N188" s="206">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row>
    <row r="189" spans="1:18" s="143" customFormat="1" x14ac:dyDescent="0.75">
      <c r="A189" s="76" t="str">
        <f>IF(ISBLANK(INDEX('Policy Characteristics'!A:A,MATCH($C189,'Policy Characteristics'!$C:$C,0))),"",INDEX('Policy Characteristics'!A:A,MATCH($C189,'Policy Characteristics'!$C:$C,0)))</f>
        <v>Transportation</v>
      </c>
      <c r="B189" s="200"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2"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6">
        <f>IF(ISBLANK(INDEX('Policy Characteristics'!F:F,MATCH($C189,'Policy Characteristics'!$C:$C,0))),"",INDEX('Policy Characteristics'!F:F,MATCH($C189,'Policy Characteristics'!$C:$C,0)))</f>
        <v>0</v>
      </c>
      <c r="M189" s="206">
        <f>IF(ISBLANK(INDEX('Policy Characteristics'!G:G,MATCH($C189,'Policy Characteristics'!$C:$C,0))),"",INDEX('Policy Characteristics'!G:G,MATCH($C189,'Policy Characteristics'!$C:$C,0)))</f>
        <v>1</v>
      </c>
      <c r="N189" s="206">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row>
    <row r="190" spans="1:18" s="143" customFormat="1" x14ac:dyDescent="0.75">
      <c r="A190" s="76" t="str">
        <f>IF(ISBLANK(INDEX('Policy Characteristics'!A:A,MATCH($C190,'Policy Characteristics'!$C:$C,0))),"",INDEX('Policy Characteristics'!A:A,MATCH($C190,'Policy Characteristics'!$C:$C,0)))</f>
        <v>Transportation</v>
      </c>
      <c r="B190" s="200"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2"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6">
        <f>IF(ISBLANK(INDEX('Policy Characteristics'!F:F,MATCH($C190,'Policy Characteristics'!$C:$C,0))),"",INDEX('Policy Characteristics'!F:F,MATCH($C190,'Policy Characteristics'!$C:$C,0)))</f>
        <v>0</v>
      </c>
      <c r="M190" s="206">
        <f>IF(ISBLANK(INDEX('Policy Characteristics'!G:G,MATCH($C190,'Policy Characteristics'!$C:$C,0))),"",INDEX('Policy Characteristics'!G:G,MATCH($C190,'Policy Characteristics'!$C:$C,0)))</f>
        <v>1</v>
      </c>
      <c r="N190" s="206">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row>
    <row r="191" spans="1:18" s="143" customFormat="1" x14ac:dyDescent="0.75">
      <c r="A191" s="76" t="str">
        <f>IF(ISBLANK(INDEX('Policy Characteristics'!A:A,MATCH($C191,'Policy Characteristics'!$C:$C,0))),"",INDEX('Policy Characteristics'!A:A,MATCH($C191,'Policy Characteristics'!$C:$C,0)))</f>
        <v>Transportation</v>
      </c>
      <c r="B191" s="200"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2"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6">
        <f>IF(ISBLANK(INDEX('Policy Characteristics'!F:F,MATCH($C191,'Policy Characteristics'!$C:$C,0))),"",INDEX('Policy Characteristics'!F:F,MATCH($C191,'Policy Characteristics'!$C:$C,0)))</f>
        <v>0</v>
      </c>
      <c r="M191" s="206">
        <f>IF(ISBLANK(INDEX('Policy Characteristics'!G:G,MATCH($C191,'Policy Characteristics'!$C:$C,0))),"",INDEX('Policy Characteristics'!G:G,MATCH($C191,'Policy Characteristics'!$C:$C,0)))</f>
        <v>1</v>
      </c>
      <c r="N191" s="206">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row>
    <row r="192" spans="1:18" s="143" customFormat="1" x14ac:dyDescent="0.75">
      <c r="A192" s="76" t="str">
        <f>IF(ISBLANK(INDEX('Policy Characteristics'!A:A,MATCH($C192,'Policy Characteristics'!$C:$C,0))),"",INDEX('Policy Characteristics'!A:A,MATCH($C192,'Policy Characteristics'!$C:$C,0)))</f>
        <v>Transportation</v>
      </c>
      <c r="B192" s="200"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2"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6">
        <f>IF(ISBLANK(INDEX('Policy Characteristics'!F:F,MATCH($C192,'Policy Characteristics'!$C:$C,0))),"",INDEX('Policy Characteristics'!F:F,MATCH($C192,'Policy Characteristics'!$C:$C,0)))</f>
        <v>0</v>
      </c>
      <c r="M192" s="206">
        <f>IF(ISBLANK(INDEX('Policy Characteristics'!G:G,MATCH($C192,'Policy Characteristics'!$C:$C,0))),"",INDEX('Policy Characteristics'!G:G,MATCH($C192,'Policy Characteristics'!$C:$C,0)))</f>
        <v>1</v>
      </c>
      <c r="N192" s="206">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row>
    <row r="193" spans="1:18" s="143" customFormat="1" x14ac:dyDescent="0.75">
      <c r="A193" s="76" t="str">
        <f>IF(ISBLANK(INDEX('Policy Characteristics'!A:A,MATCH($C193,'Policy Characteristics'!$C:$C,0))),"",INDEX('Policy Characteristics'!A:A,MATCH($C193,'Policy Characteristics'!$C:$C,0)))</f>
        <v>Transportation</v>
      </c>
      <c r="B193" s="200"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2"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6">
        <f>IF(ISBLANK(INDEX('Policy Characteristics'!F:F,MATCH($C193,'Policy Characteristics'!$C:$C,0))),"",INDEX('Policy Characteristics'!F:F,MATCH($C193,'Policy Characteristics'!$C:$C,0)))</f>
        <v>0</v>
      </c>
      <c r="M193" s="206">
        <f>IF(ISBLANK(INDEX('Policy Characteristics'!G:G,MATCH($C193,'Policy Characteristics'!$C:$C,0))),"",INDEX('Policy Characteristics'!G:G,MATCH($C193,'Policy Characteristics'!$C:$C,0)))</f>
        <v>1</v>
      </c>
      <c r="N193" s="206">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row>
    <row r="194" spans="1:18" s="143" customFormat="1" x14ac:dyDescent="0.75">
      <c r="A194" s="76" t="str">
        <f>IF(ISBLANK(INDEX('Policy Characteristics'!A:A,MATCH($C194,'Policy Characteristics'!$C:$C,0))),"",INDEX('Policy Characteristics'!A:A,MATCH($C194,'Policy Characteristics'!$C:$C,0)))</f>
        <v>Transportation</v>
      </c>
      <c r="B194" s="200"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2"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6">
        <f>IF(ISBLANK(INDEX('Policy Characteristics'!F:F,MATCH($C194,'Policy Characteristics'!$C:$C,0))),"",INDEX('Policy Characteristics'!F:F,MATCH($C194,'Policy Characteristics'!$C:$C,0)))</f>
        <v>0</v>
      </c>
      <c r="M194" s="206">
        <f>IF(ISBLANK(INDEX('Policy Characteristics'!G:G,MATCH($C194,'Policy Characteristics'!$C:$C,0))),"",INDEX('Policy Characteristics'!G:G,MATCH($C194,'Policy Characteristics'!$C:$C,0)))</f>
        <v>1</v>
      </c>
      <c r="N194" s="206">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row>
    <row r="195" spans="1:18" s="143" customFormat="1" x14ac:dyDescent="0.75">
      <c r="A195" s="76" t="str">
        <f>IF(ISBLANK(INDEX('Policy Characteristics'!A:A,MATCH($C195,'Policy Characteristics'!$C:$C,0))),"",INDEX('Policy Characteristics'!A:A,MATCH($C195,'Policy Characteristics'!$C:$C,0)))</f>
        <v>Transportation</v>
      </c>
      <c r="B195" s="200"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2"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6">
        <f>IF(ISBLANK(INDEX('Policy Characteristics'!F:F,MATCH($C195,'Policy Characteristics'!$C:$C,0))),"",INDEX('Policy Characteristics'!F:F,MATCH($C195,'Policy Characteristics'!$C:$C,0)))</f>
        <v>0</v>
      </c>
      <c r="M195" s="206">
        <f>IF(ISBLANK(INDEX('Policy Characteristics'!G:G,MATCH($C195,'Policy Characteristics'!$C:$C,0))),"",INDEX('Policy Characteristics'!G:G,MATCH($C195,'Policy Characteristics'!$C:$C,0)))</f>
        <v>1</v>
      </c>
      <c r="N195" s="206">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row>
    <row r="196" spans="1:18" s="143" customFormat="1" x14ac:dyDescent="0.75">
      <c r="A196" s="76" t="str">
        <f>IF(ISBLANK(INDEX('Policy Characteristics'!A:A,MATCH($C196,'Policy Characteristics'!$C:$C,0))),"",INDEX('Policy Characteristics'!A:A,MATCH($C196,'Policy Characteristics'!$C:$C,0)))</f>
        <v>Transportation</v>
      </c>
      <c r="B196" s="200"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2"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6">
        <f>IF(ISBLANK(INDEX('Policy Characteristics'!F:F,MATCH($C196,'Policy Characteristics'!$C:$C,0))),"",INDEX('Policy Characteristics'!F:F,MATCH($C196,'Policy Characteristics'!$C:$C,0)))</f>
        <v>0</v>
      </c>
      <c r="M196" s="206">
        <f>IF(ISBLANK(INDEX('Policy Characteristics'!G:G,MATCH($C196,'Policy Characteristics'!$C:$C,0))),"",INDEX('Policy Characteristics'!G:G,MATCH($C196,'Policy Characteristics'!$C:$C,0)))</f>
        <v>1</v>
      </c>
      <c r="N196" s="206">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row>
    <row r="197" spans="1:18" s="143" customFormat="1" x14ac:dyDescent="0.75">
      <c r="A197" s="76" t="str">
        <f>IF(ISBLANK(INDEX('Policy Characteristics'!A:A,MATCH($C197,'Policy Characteristics'!$C:$C,0))),"",INDEX('Policy Characteristics'!A:A,MATCH($C197,'Policy Characteristics'!$C:$C,0)))</f>
        <v>Transportation</v>
      </c>
      <c r="B197" s="200"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2"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6">
        <f>IF(ISBLANK(INDEX('Policy Characteristics'!F:F,MATCH($C197,'Policy Characteristics'!$C:$C,0))),"",INDEX('Policy Characteristics'!F:F,MATCH($C197,'Policy Characteristics'!$C:$C,0)))</f>
        <v>0</v>
      </c>
      <c r="M197" s="206">
        <f>IF(ISBLANK(INDEX('Policy Characteristics'!G:G,MATCH($C197,'Policy Characteristics'!$C:$C,0))),"",INDEX('Policy Characteristics'!G:G,MATCH($C197,'Policy Characteristics'!$C:$C,0)))</f>
        <v>1</v>
      </c>
      <c r="N197" s="206">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row>
    <row r="198" spans="1:18" s="143" customFormat="1" x14ac:dyDescent="0.75">
      <c r="A198" s="76" t="str">
        <f>IF(ISBLANK(INDEX('Policy Characteristics'!A:A,MATCH($C198,'Policy Characteristics'!$C:$C,0))),"",INDEX('Policy Characteristics'!A:A,MATCH($C198,'Policy Characteristics'!$C:$C,0)))</f>
        <v>Transportation</v>
      </c>
      <c r="B198" s="200"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2"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6">
        <f>IF(ISBLANK(INDEX('Policy Characteristics'!F:F,MATCH($C198,'Policy Characteristics'!$C:$C,0))),"",INDEX('Policy Characteristics'!F:F,MATCH($C198,'Policy Characteristics'!$C:$C,0)))</f>
        <v>0</v>
      </c>
      <c r="M198" s="206">
        <f>IF(ISBLANK(INDEX('Policy Characteristics'!G:G,MATCH($C198,'Policy Characteristics'!$C:$C,0))),"",INDEX('Policy Characteristics'!G:G,MATCH($C198,'Policy Characteristics'!$C:$C,0)))</f>
        <v>1</v>
      </c>
      <c r="N198" s="206">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row>
    <row r="199" spans="1:18" x14ac:dyDescent="0.75">
      <c r="A199" s="76" t="str">
        <f>IF(ISBLANK(INDEX('Policy Characteristics'!A:A,MATCH($C199,'Policy Characteristics'!$C:$C,0))),"",INDEX('Policy Characteristics'!A:A,MATCH($C199,'Policy Characteristics'!$C:$C,0)))</f>
        <v>Transportation</v>
      </c>
      <c r="B199" s="200"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2"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6">
        <f>IF(ISBLANK(INDEX('Policy Characteristics'!F:F,MATCH($C199,'Policy Characteristics'!$C:$C,0))),"",INDEX('Policy Characteristics'!F:F,MATCH($C199,'Policy Characteristics'!$C:$C,0)))</f>
        <v>0</v>
      </c>
      <c r="M199" s="206">
        <f>IF(ISBLANK(INDEX('Policy Characteristics'!G:G,MATCH($C199,'Policy Characteristics'!$C:$C,0))),"",INDEX('Policy Characteristics'!G:G,MATCH($C199,'Policy Characteristics'!$C:$C,0)))</f>
        <v>1</v>
      </c>
      <c r="N199" s="206">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8" x14ac:dyDescent="0.75">
      <c r="A200" s="76" t="str">
        <f>IF(ISBLANK(INDEX('Policy Characteristics'!A:A,MATCH($C200,'Policy Characteristics'!$C:$C,0))),"",INDEX('Policy Characteristics'!A:A,MATCH($C200,'Policy Characteristics'!$C:$C,0)))</f>
        <v>Buildings and Appliances</v>
      </c>
      <c r="B200" s="200"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3" t="s">
        <v>43</v>
      </c>
      <c r="J200" s="202"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5">
        <f>IF(ISBLANK(INDEX('Policy Characteristics'!F:F,MATCH($C200,'Policy Characteristics'!$C:$C,0))),"",INDEX('Policy Characteristics'!F:F,MATCH($C200,'Policy Characteristics'!$C:$C,0)))</f>
        <v>0</v>
      </c>
      <c r="M200" s="205">
        <f>IF(ISBLANK(INDEX('Policy Characteristics'!G:G,MATCH($C200,'Policy Characteristics'!$C:$C,0))),"",INDEX('Policy Characteristics'!G:G,MATCH($C200,'Policy Characteristics'!$C:$C,0)))</f>
        <v>1</v>
      </c>
      <c r="N200" s="205">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row>
    <row r="201" spans="1:18" x14ac:dyDescent="0.75">
      <c r="A201" s="76" t="str">
        <f>IF(ISBLANK(INDEX('Policy Characteristics'!A:A,MATCH($C201,'Policy Characteristics'!$C:$C,0))),"",INDEX('Policy Characteristics'!A:A,MATCH($C201,'Policy Characteristics'!$C:$C,0)))</f>
        <v>Buildings and Appliances</v>
      </c>
      <c r="B201" s="200"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3" t="s">
        <v>44</v>
      </c>
      <c r="J201" s="202"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5">
        <f>IF(ISBLANK(INDEX('Policy Characteristics'!F:F,MATCH($C201,'Policy Characteristics'!$C:$C,0))),"",INDEX('Policy Characteristics'!F:F,MATCH($C201,'Policy Characteristics'!$C:$C,0)))</f>
        <v>0</v>
      </c>
      <c r="M201" s="205">
        <f>IF(ISBLANK(INDEX('Policy Characteristics'!G:G,MATCH($C201,'Policy Characteristics'!$C:$C,0))),"",INDEX('Policy Characteristics'!G:G,MATCH($C201,'Policy Characteristics'!$C:$C,0)))</f>
        <v>1</v>
      </c>
      <c r="N201" s="205">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8" x14ac:dyDescent="0.75">
      <c r="A202" s="76" t="str">
        <f>IF(ISBLANK(INDEX('Policy Characteristics'!A:A,MATCH($C202,'Policy Characteristics'!$C:$C,0))),"",INDEX('Policy Characteristics'!A:A,MATCH($C202,'Policy Characteristics'!$C:$C,0)))</f>
        <v>Buildings and Appliances</v>
      </c>
      <c r="B202" s="200"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3" t="s">
        <v>44</v>
      </c>
      <c r="J202" s="202"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5">
        <f>IF(ISBLANK(INDEX('Policy Characteristics'!F:F,MATCH($C202,'Policy Characteristics'!$C:$C,0))),"",INDEX('Policy Characteristics'!F:F,MATCH($C202,'Policy Characteristics'!$C:$C,0)))</f>
        <v>0</v>
      </c>
      <c r="M202" s="205">
        <f>IF(ISBLANK(INDEX('Policy Characteristics'!G:G,MATCH($C202,'Policy Characteristics'!$C:$C,0))),"",INDEX('Policy Characteristics'!G:G,MATCH($C202,'Policy Characteristics'!$C:$C,0)))</f>
        <v>1</v>
      </c>
      <c r="N202" s="205">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8" x14ac:dyDescent="0.75">
      <c r="A203" s="76" t="str">
        <f>IF(ISBLANK(INDEX('Policy Characteristics'!A:A,MATCH($C203,'Policy Characteristics'!$C:$C,0))),"",INDEX('Policy Characteristics'!A:A,MATCH($C203,'Policy Characteristics'!$C:$C,0)))</f>
        <v>Buildings and Appliances</v>
      </c>
      <c r="B203" s="200"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3" t="s">
        <v>43</v>
      </c>
      <c r="J203" s="202"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5">
        <f>IF(ISBLANK(INDEX('Policy Characteristics'!F:F,MATCH($C203,'Policy Characteristics'!$C:$C,0))),"",INDEX('Policy Characteristics'!F:F,MATCH($C203,'Policy Characteristics'!$C:$C,0)))</f>
        <v>0</v>
      </c>
      <c r="M203" s="205">
        <f>IF(ISBLANK(INDEX('Policy Characteristics'!G:G,MATCH($C203,'Policy Characteristics'!$C:$C,0))),"",INDEX('Policy Characteristics'!G:G,MATCH($C203,'Policy Characteristics'!$C:$C,0)))</f>
        <v>1</v>
      </c>
      <c r="N203" s="205">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8" x14ac:dyDescent="0.75">
      <c r="A204" s="76" t="str">
        <f>IF(ISBLANK(INDEX('Policy Characteristics'!A:A,MATCH($C204,'Policy Characteristics'!$C:$C,0))),"",INDEX('Policy Characteristics'!A:A,MATCH($C204,'Policy Characteristics'!$C:$C,0)))</f>
        <v>Buildings and Appliances</v>
      </c>
      <c r="B204" s="200"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3" t="s">
        <v>43</v>
      </c>
      <c r="J204" s="202"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5">
        <f>IF(ISBLANK(INDEX('Policy Characteristics'!F:F,MATCH($C204,'Policy Characteristics'!$C:$C,0))),"",INDEX('Policy Characteristics'!F:F,MATCH($C204,'Policy Characteristics'!$C:$C,0)))</f>
        <v>0</v>
      </c>
      <c r="M204" s="205">
        <f>IF(ISBLANK(INDEX('Policy Characteristics'!G:G,MATCH($C204,'Policy Characteristics'!$C:$C,0))),"",INDEX('Policy Characteristics'!G:G,MATCH($C204,'Policy Characteristics'!$C:$C,0)))</f>
        <v>1</v>
      </c>
      <c r="N204" s="205">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8" x14ac:dyDescent="0.75">
      <c r="A205" s="76" t="str">
        <f>IF(ISBLANK(INDEX('Policy Characteristics'!A:A,MATCH($C205,'Policy Characteristics'!$C:$C,0))),"",INDEX('Policy Characteristics'!A:A,MATCH($C205,'Policy Characteristics'!$C:$C,0)))</f>
        <v>Buildings and Appliances</v>
      </c>
      <c r="B205" s="200"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3" t="s">
        <v>43</v>
      </c>
      <c r="J205" s="202"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5">
        <f>IF(ISBLANK(INDEX('Policy Characteristics'!F:F,MATCH($C205,'Policy Characteristics'!$C:$C,0))),"",INDEX('Policy Characteristics'!F:F,MATCH($C205,'Policy Characteristics'!$C:$C,0)))</f>
        <v>0</v>
      </c>
      <c r="M205" s="205">
        <f>IF(ISBLANK(INDEX('Policy Characteristics'!G:G,MATCH($C205,'Policy Characteristics'!$C:$C,0))),"",INDEX('Policy Characteristics'!G:G,MATCH($C205,'Policy Characteristics'!$C:$C,0)))</f>
        <v>1</v>
      </c>
      <c r="N205" s="205">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8" x14ac:dyDescent="0.75">
      <c r="A206" s="76" t="str">
        <f>IF(ISBLANK(INDEX('Policy Characteristics'!A:A,MATCH($C206,'Policy Characteristics'!$C:$C,0))),"",INDEX('Policy Characteristics'!A:A,MATCH($C206,'Policy Characteristics'!$C:$C,0)))</f>
        <v>Buildings and Appliances</v>
      </c>
      <c r="B206" s="200"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3" t="s">
        <v>44</v>
      </c>
      <c r="J206" s="202"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5">
        <f>IF(ISBLANK(INDEX('Policy Characteristics'!F:F,MATCH($C206,'Policy Characteristics'!$C:$C,0))),"",INDEX('Policy Characteristics'!F:F,MATCH($C206,'Policy Characteristics'!$C:$C,0)))</f>
        <v>0</v>
      </c>
      <c r="M206" s="205">
        <f>IF(ISBLANK(INDEX('Policy Characteristics'!G:G,MATCH($C206,'Policy Characteristics'!$C:$C,0))),"",INDEX('Policy Characteristics'!G:G,MATCH($C206,'Policy Characteristics'!$C:$C,0)))</f>
        <v>1</v>
      </c>
      <c r="N206" s="205">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8" x14ac:dyDescent="0.75">
      <c r="A207" s="76" t="str">
        <f>IF(ISBLANK(INDEX('Policy Characteristics'!A:A,MATCH($C207,'Policy Characteristics'!$C:$C,0))),"",INDEX('Policy Characteristics'!A:A,MATCH($C207,'Policy Characteristics'!$C:$C,0)))</f>
        <v>Buildings and Appliances</v>
      </c>
      <c r="B207" s="200"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3" t="s">
        <v>44</v>
      </c>
      <c r="J207" s="202"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5">
        <f>IF(ISBLANK(INDEX('Policy Characteristics'!F:F,MATCH($C207,'Policy Characteristics'!$C:$C,0))),"",INDEX('Policy Characteristics'!F:F,MATCH($C207,'Policy Characteristics'!$C:$C,0)))</f>
        <v>0</v>
      </c>
      <c r="M207" s="205">
        <f>IF(ISBLANK(INDEX('Policy Characteristics'!G:G,MATCH($C207,'Policy Characteristics'!$C:$C,0))),"",INDEX('Policy Characteristics'!G:G,MATCH($C207,'Policy Characteristics'!$C:$C,0)))</f>
        <v>1</v>
      </c>
      <c r="N207" s="205">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8" x14ac:dyDescent="0.75">
      <c r="A208" s="76" t="str">
        <f>IF(ISBLANK(INDEX('Policy Characteristics'!A:A,MATCH($C208,'Policy Characteristics'!$C:$C,0))),"",INDEX('Policy Characteristics'!A:A,MATCH($C208,'Policy Characteristics'!$C:$C,0)))</f>
        <v>Buildings and Appliances</v>
      </c>
      <c r="B208" s="200"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3" t="s">
        <v>43</v>
      </c>
      <c r="J208" s="202"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5">
        <f>IF(ISBLANK(INDEX('Policy Characteristics'!F:F,MATCH($C208,'Policy Characteristics'!$C:$C,0))),"",INDEX('Policy Characteristics'!F:F,MATCH($C208,'Policy Characteristics'!$C:$C,0)))</f>
        <v>0</v>
      </c>
      <c r="M208" s="205">
        <f>IF(ISBLANK(INDEX('Policy Characteristics'!G:G,MATCH($C208,'Policy Characteristics'!$C:$C,0))),"",INDEX('Policy Characteristics'!G:G,MATCH($C208,'Policy Characteristics'!$C:$C,0)))</f>
        <v>1</v>
      </c>
      <c r="N208" s="205">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8" x14ac:dyDescent="0.75">
      <c r="A209" s="76" t="str">
        <f>IF(ISBLANK(INDEX('Policy Characteristics'!A:A,MATCH($C209,'Policy Characteristics'!$C:$C,0))),"",INDEX('Policy Characteristics'!A:A,MATCH($C209,'Policy Characteristics'!$C:$C,0)))</f>
        <v>Buildings and Appliances</v>
      </c>
      <c r="B209" s="200"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3" t="s">
        <v>43</v>
      </c>
      <c r="J209" s="202"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5">
        <f>IF(ISBLANK(INDEX('Policy Characteristics'!F:F,MATCH($C209,'Policy Characteristics'!$C:$C,0))),"",INDEX('Policy Characteristics'!F:F,MATCH($C209,'Policy Characteristics'!$C:$C,0)))</f>
        <v>0</v>
      </c>
      <c r="M209" s="205">
        <f>IF(ISBLANK(INDEX('Policy Characteristics'!G:G,MATCH($C209,'Policy Characteristics'!$C:$C,0))),"",INDEX('Policy Characteristics'!G:G,MATCH($C209,'Policy Characteristics'!$C:$C,0)))</f>
        <v>1</v>
      </c>
      <c r="N209" s="205">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8" x14ac:dyDescent="0.75">
      <c r="A210" s="76" t="str">
        <f>IF(ISBLANK(INDEX('Policy Characteristics'!A:A,MATCH($C210,'Policy Characteristics'!$C:$C,0))),"",INDEX('Policy Characteristics'!A:A,MATCH($C210,'Policy Characteristics'!$C:$C,0)))</f>
        <v>Buildings and Appliances</v>
      </c>
      <c r="B210" s="200"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3" t="s">
        <v>43</v>
      </c>
      <c r="J210" s="202"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5">
        <f>IF(ISBLANK(INDEX('Policy Characteristics'!F:F,MATCH($C210,'Policy Characteristics'!$C:$C,0))),"",INDEX('Policy Characteristics'!F:F,MATCH($C210,'Policy Characteristics'!$C:$C,0)))</f>
        <v>0</v>
      </c>
      <c r="M210" s="205">
        <f>IF(ISBLANK(INDEX('Policy Characteristics'!G:G,MATCH($C210,'Policy Characteristics'!$C:$C,0))),"",INDEX('Policy Characteristics'!G:G,MATCH($C210,'Policy Characteristics'!$C:$C,0)))</f>
        <v>1</v>
      </c>
      <c r="N210" s="205">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8" x14ac:dyDescent="0.75">
      <c r="A211" s="76" t="str">
        <f>IF(ISBLANK(INDEX('Policy Characteristics'!A:A,MATCH($C211,'Policy Characteristics'!$C:$C,0))),"",INDEX('Policy Characteristics'!A:A,MATCH($C211,'Policy Characteristics'!$C:$C,0)))</f>
        <v>Buildings and Appliances</v>
      </c>
      <c r="B211" s="200"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3" t="s">
        <v>44</v>
      </c>
      <c r="J211" s="202"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5">
        <f>IF(ISBLANK(INDEX('Policy Characteristics'!F:F,MATCH($C211,'Policy Characteristics'!$C:$C,0))),"",INDEX('Policy Characteristics'!F:F,MATCH($C211,'Policy Characteristics'!$C:$C,0)))</f>
        <v>0</v>
      </c>
      <c r="M211" s="205">
        <f>IF(ISBLANK(INDEX('Policy Characteristics'!G:G,MATCH($C211,'Policy Characteristics'!$C:$C,0))),"",INDEX('Policy Characteristics'!G:G,MATCH($C211,'Policy Characteristics'!$C:$C,0)))</f>
        <v>1</v>
      </c>
      <c r="N211" s="205">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8" x14ac:dyDescent="0.75">
      <c r="A212" s="76" t="str">
        <f>IF(ISBLANK(INDEX('Policy Characteristics'!A:A,MATCH($C212,'Policy Characteristics'!$C:$C,0))),"",INDEX('Policy Characteristics'!A:A,MATCH($C212,'Policy Characteristics'!$C:$C,0)))</f>
        <v>Buildings and Appliances</v>
      </c>
      <c r="B212" s="200"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3" t="s">
        <v>44</v>
      </c>
      <c r="J212" s="202"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5">
        <f>IF(ISBLANK(INDEX('Policy Characteristics'!F:F,MATCH($C212,'Policy Characteristics'!$C:$C,0))),"",INDEX('Policy Characteristics'!F:F,MATCH($C212,'Policy Characteristics'!$C:$C,0)))</f>
        <v>0</v>
      </c>
      <c r="M212" s="205">
        <f>IF(ISBLANK(INDEX('Policy Characteristics'!G:G,MATCH($C212,'Policy Characteristics'!$C:$C,0))),"",INDEX('Policy Characteristics'!G:G,MATCH($C212,'Policy Characteristics'!$C:$C,0)))</f>
        <v>1</v>
      </c>
      <c r="N212" s="205">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8" x14ac:dyDescent="0.75">
      <c r="A213" s="76" t="str">
        <f>IF(ISBLANK(INDEX('Policy Characteristics'!A:A,MATCH($C213,'Policy Characteristics'!$C:$C,0))),"",INDEX('Policy Characteristics'!A:A,MATCH($C213,'Policy Characteristics'!$C:$C,0)))</f>
        <v>Buildings and Appliances</v>
      </c>
      <c r="B213" s="200"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3" t="s">
        <v>43</v>
      </c>
      <c r="J213" s="202"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5">
        <f>IF(ISBLANK(INDEX('Policy Characteristics'!F:F,MATCH($C213,'Policy Characteristics'!$C:$C,0))),"",INDEX('Policy Characteristics'!F:F,MATCH($C213,'Policy Characteristics'!$C:$C,0)))</f>
        <v>0</v>
      </c>
      <c r="M213" s="205">
        <f>IF(ISBLANK(INDEX('Policy Characteristics'!G:G,MATCH($C213,'Policy Characteristics'!$C:$C,0))),"",INDEX('Policy Characteristics'!G:G,MATCH($C213,'Policy Characteristics'!$C:$C,0)))</f>
        <v>1</v>
      </c>
      <c r="N213" s="205">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8" x14ac:dyDescent="0.75">
      <c r="A214" s="76" t="str">
        <f>IF(ISBLANK(INDEX('Policy Characteristics'!A:A,MATCH($C214,'Policy Characteristics'!$C:$C,0))),"",INDEX('Policy Characteristics'!A:A,MATCH($C214,'Policy Characteristics'!$C:$C,0)))</f>
        <v>Buildings and Appliances</v>
      </c>
      <c r="B214" s="200"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3" t="s">
        <v>43</v>
      </c>
      <c r="J214" s="202"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5">
        <f>IF(ISBLANK(INDEX('Policy Characteristics'!F:F,MATCH($C214,'Policy Characteristics'!$C:$C,0))),"",INDEX('Policy Characteristics'!F:F,MATCH($C214,'Policy Characteristics'!$C:$C,0)))</f>
        <v>0</v>
      </c>
      <c r="M214" s="205">
        <f>IF(ISBLANK(INDEX('Policy Characteristics'!G:G,MATCH($C214,'Policy Characteristics'!$C:$C,0))),"",INDEX('Policy Characteristics'!G:G,MATCH($C214,'Policy Characteristics'!$C:$C,0)))</f>
        <v>1</v>
      </c>
      <c r="N214" s="205">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Oklahoma, the share of electricity among fuels used for heating in urban, residential buildings will rise from 19% to 31% through 2050.//**Urban Residential Appliances:** In the BAU case, in Oklahoma, the share of electricity among fuels used for appliances in urban, residential buildings will rise from 40% to 42% through 2050.//**Urban Residential Other Components:** In the United States, the share of electricity among fuels used by other components in urban, residential buildings is 100%.//**Rural Residential Heating:** In the BAU case, in Oklahoma, the share of electricity among fuels used for heating in rural, residential buildings will rise from 19% to 31% through 2050.//**Rural Residential Appliances:** In the BAU case, in Oklahoma, the share of electricity among fuels used for appliances in rural, residential buildings will rise from 40% to 42% through 2050.//**Rural Residential Other Components:** In the United States, the share of electricity among fuels used by other components in rural, residential buildings is 100%.//**Commercial Heating:** In the BAU case, in Oklahoma, the share of electricity among fuels used for heating in commercial buildings will rise from 7% to 8% through 2050.//**Comercial Appliances:** In the BAU case, in Oklahoma, the share of electricity among fuels used for appliances in commercial buildings will fall from 45% to 42% through 2050.//**Comercial Other Components:** In the BAU case, in Oklahoma, the share of electricity among fuels used for other components in commercial buildings will rise from 63% to 74%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8" s="76" customFormat="1" x14ac:dyDescent="0.75">
      <c r="A215" s="76" t="str">
        <f>IF(ISBLANK(INDEX('Policy Characteristics'!A:A,MATCH($C215,'Policy Characteristics'!$C:$C,0))),"",INDEX('Policy Characteristics'!A:A,MATCH($C215,'Policy Characteristics'!$C:$C,0)))</f>
        <v>Buildings and Appliances</v>
      </c>
      <c r="B215" s="200"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3" t="s">
        <v>43</v>
      </c>
      <c r="J215" s="202"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5">
        <f>IF(ISBLANK(INDEX('Policy Characteristics'!F:F,MATCH($C215,'Policy Characteristics'!$C:$C,0))),"",INDEX('Policy Characteristics'!F:F,MATCH($C215,'Policy Characteristics'!$C:$C,0)))</f>
        <v>0</v>
      </c>
      <c r="M215" s="205">
        <f>IF(ISBLANK(INDEX('Policy Characteristics'!G:G,MATCH($C215,'Policy Characteristics'!$C:$C,0))),"",INDEX('Policy Characteristics'!G:G,MATCH($C215,'Policy Characteristics'!$C:$C,0)))</f>
        <v>0.75</v>
      </c>
      <c r="N215" s="205">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row>
    <row r="216" spans="1:18" s="76" customFormat="1" x14ac:dyDescent="0.75">
      <c r="A216" s="76" t="str">
        <f>IF(ISBLANK(INDEX('Policy Characteristics'!A:A,MATCH($C216,'Policy Characteristics'!$C:$C,0))),"",INDEX('Policy Characteristics'!A:A,MATCH($C216,'Policy Characteristics'!$C:$C,0)))</f>
        <v>Buildings and Appliances</v>
      </c>
      <c r="B216" s="200"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3" t="s">
        <v>43</v>
      </c>
      <c r="J216" s="202"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5">
        <f>IF(ISBLANK(INDEX('Policy Characteristics'!F:F,MATCH($C216,'Policy Characteristics'!$C:$C,0))),"",INDEX('Policy Characteristics'!F:F,MATCH($C216,'Policy Characteristics'!$C:$C,0)))</f>
        <v>0</v>
      </c>
      <c r="M216" s="205">
        <f>IF(ISBLANK(INDEX('Policy Characteristics'!G:G,MATCH($C216,'Policy Characteristics'!$C:$C,0))),"",INDEX('Policy Characteristics'!G:G,MATCH($C216,'Policy Characteristics'!$C:$C,0)))</f>
        <v>0.75</v>
      </c>
      <c r="N216" s="205">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row>
    <row r="217" spans="1:18" s="76" customFormat="1" x14ac:dyDescent="0.75">
      <c r="A217" s="76" t="str">
        <f>IF(ISBLANK(INDEX('Policy Characteristics'!A:A,MATCH($C217,'Policy Characteristics'!$C:$C,0))),"",INDEX('Policy Characteristics'!A:A,MATCH($C217,'Policy Characteristics'!$C:$C,0)))</f>
        <v>Buildings and Appliances</v>
      </c>
      <c r="B217" s="200"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3" t="s">
        <v>43</v>
      </c>
      <c r="J217" s="202"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5">
        <f>IF(ISBLANK(INDEX('Policy Characteristics'!F:F,MATCH($C217,'Policy Characteristics'!$C:$C,0))),"",INDEX('Policy Characteristics'!F:F,MATCH($C217,'Policy Characteristics'!$C:$C,0)))</f>
        <v>0</v>
      </c>
      <c r="M217" s="205">
        <f>IF(ISBLANK(INDEX('Policy Characteristics'!G:G,MATCH($C217,'Policy Characteristics'!$C:$C,0))),"",INDEX('Policy Characteristics'!G:G,MATCH($C217,'Policy Characteristics'!$C:$C,0)))</f>
        <v>0.75</v>
      </c>
      <c r="N217" s="205">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row>
    <row r="218" spans="1:18" s="76" customFormat="1" x14ac:dyDescent="0.75">
      <c r="A218" s="76" t="str">
        <f>IF(ISBLANK(INDEX('Policy Characteristics'!A:A,MATCH($C218,'Policy Characteristics'!$C:$C,0))),"",INDEX('Policy Characteristics'!A:A,MATCH($C218,'Policy Characteristics'!$C:$C,0)))</f>
        <v>Buildings and Appliances</v>
      </c>
      <c r="B218" s="200"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3" t="s">
        <v>43</v>
      </c>
      <c r="J218" s="202"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5">
        <f>IF(ISBLANK(INDEX('Policy Characteristics'!F:F,MATCH($C218,'Policy Characteristics'!$C:$C,0))),"",INDEX('Policy Characteristics'!F:F,MATCH($C218,'Policy Characteristics'!$C:$C,0)))</f>
        <v>0</v>
      </c>
      <c r="M218" s="205">
        <f>IF(ISBLANK(INDEX('Policy Characteristics'!G:G,MATCH($C218,'Policy Characteristics'!$C:$C,0))),"",INDEX('Policy Characteristics'!G:G,MATCH($C218,'Policy Characteristics'!$C:$C,0)))</f>
        <v>0.75</v>
      </c>
      <c r="N218" s="205">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row>
    <row r="219" spans="1:18" s="76" customFormat="1" x14ac:dyDescent="0.75">
      <c r="A219" s="76" t="str">
        <f>IF(ISBLANK(INDEX('Policy Characteristics'!A:A,MATCH($C219,'Policy Characteristics'!$C:$C,0))),"",INDEX('Policy Characteristics'!A:A,MATCH($C219,'Policy Characteristics'!$C:$C,0)))</f>
        <v>Buildings and Appliances</v>
      </c>
      <c r="B219" s="200"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3" t="s">
        <v>43</v>
      </c>
      <c r="J219" s="202"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5">
        <f>IF(ISBLANK(INDEX('Policy Characteristics'!F:F,MATCH($C219,'Policy Characteristics'!$C:$C,0))),"",INDEX('Policy Characteristics'!F:F,MATCH($C219,'Policy Characteristics'!$C:$C,0)))</f>
        <v>0</v>
      </c>
      <c r="M219" s="205">
        <f>IF(ISBLANK(INDEX('Policy Characteristics'!G:G,MATCH($C219,'Policy Characteristics'!$C:$C,0))),"",INDEX('Policy Characteristics'!G:G,MATCH($C219,'Policy Characteristics'!$C:$C,0)))</f>
        <v>0.75</v>
      </c>
      <c r="N219" s="205">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row>
    <row r="220" spans="1:18" s="76" customFormat="1" x14ac:dyDescent="0.75">
      <c r="A220" s="76" t="str">
        <f>IF(ISBLANK(INDEX('Policy Characteristics'!A:A,MATCH($C220,'Policy Characteristics'!$C:$C,0))),"",INDEX('Policy Characteristics'!A:A,MATCH($C220,'Policy Characteristics'!$C:$C,0)))</f>
        <v>Buildings and Appliances</v>
      </c>
      <c r="B220" s="200"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3" t="s">
        <v>43</v>
      </c>
      <c r="J220" s="202"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5">
        <f>IF(ISBLANK(INDEX('Policy Characteristics'!F:F,MATCH($C220,'Policy Characteristics'!$C:$C,0))),"",INDEX('Policy Characteristics'!F:F,MATCH($C220,'Policy Characteristics'!$C:$C,0)))</f>
        <v>0</v>
      </c>
      <c r="M220" s="205">
        <f>IF(ISBLANK(INDEX('Policy Characteristics'!G:G,MATCH($C220,'Policy Characteristics'!$C:$C,0))),"",INDEX('Policy Characteristics'!G:G,MATCH($C220,'Policy Characteristics'!$C:$C,0)))</f>
        <v>0.75</v>
      </c>
      <c r="N220" s="205">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row>
    <row r="221" spans="1:18" s="76" customFormat="1" x14ac:dyDescent="0.75">
      <c r="A221" s="76" t="str">
        <f>IF(ISBLANK(INDEX('Policy Characteristics'!A:A,MATCH($C221,'Policy Characteristics'!$C:$C,0))),"",INDEX('Policy Characteristics'!A:A,MATCH($C221,'Policy Characteristics'!$C:$C,0)))</f>
        <v>Buildings and Appliances</v>
      </c>
      <c r="B221" s="200"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3" t="s">
        <v>43</v>
      </c>
      <c r="J221" s="202"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5">
        <f>IF(ISBLANK(INDEX('Policy Characteristics'!F:F,MATCH($C221,'Policy Characteristics'!$C:$C,0))),"",INDEX('Policy Characteristics'!F:F,MATCH($C221,'Policy Characteristics'!$C:$C,0)))</f>
        <v>0</v>
      </c>
      <c r="M221" s="205">
        <f>IF(ISBLANK(INDEX('Policy Characteristics'!G:G,MATCH($C221,'Policy Characteristics'!$C:$C,0))),"",INDEX('Policy Characteristics'!G:G,MATCH($C221,'Policy Characteristics'!$C:$C,0)))</f>
        <v>0.75</v>
      </c>
      <c r="N221" s="205">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row>
    <row r="222" spans="1:18" s="76" customFormat="1" x14ac:dyDescent="0.75">
      <c r="A222" s="76" t="str">
        <f>IF(ISBLANK(INDEX('Policy Characteristics'!A:A,MATCH($C222,'Policy Characteristics'!$C:$C,0))),"",INDEX('Policy Characteristics'!A:A,MATCH($C222,'Policy Characteristics'!$C:$C,0)))</f>
        <v>Buildings and Appliances</v>
      </c>
      <c r="B222" s="200"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3" t="s">
        <v>43</v>
      </c>
      <c r="J222" s="202"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5">
        <f>IF(ISBLANK(INDEX('Policy Characteristics'!F:F,MATCH($C222,'Policy Characteristics'!$C:$C,0))),"",INDEX('Policy Characteristics'!F:F,MATCH($C222,'Policy Characteristics'!$C:$C,0)))</f>
        <v>0</v>
      </c>
      <c r="M222" s="205">
        <f>IF(ISBLANK(INDEX('Policy Characteristics'!G:G,MATCH($C222,'Policy Characteristics'!$C:$C,0))),"",INDEX('Policy Characteristics'!G:G,MATCH($C222,'Policy Characteristics'!$C:$C,0)))</f>
        <v>0.75</v>
      </c>
      <c r="N222" s="205">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row>
    <row r="223" spans="1:18" s="76" customFormat="1" x14ac:dyDescent="0.75">
      <c r="A223" s="76" t="str">
        <f>IF(ISBLANK(INDEX('Policy Characteristics'!A:A,MATCH($C223,'Policy Characteristics'!$C:$C,0))),"",INDEX('Policy Characteristics'!A:A,MATCH($C223,'Policy Characteristics'!$C:$C,0)))</f>
        <v>Buildings and Appliances</v>
      </c>
      <c r="B223" s="200"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3" t="s">
        <v>43</v>
      </c>
      <c r="J223" s="202"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5">
        <f>IF(ISBLANK(INDEX('Policy Characteristics'!F:F,MATCH($C223,'Policy Characteristics'!$C:$C,0))),"",INDEX('Policy Characteristics'!F:F,MATCH($C223,'Policy Characteristics'!$C:$C,0)))</f>
        <v>0</v>
      </c>
      <c r="M223" s="205">
        <f>IF(ISBLANK(INDEX('Policy Characteristics'!G:G,MATCH($C223,'Policy Characteristics'!$C:$C,0))),"",INDEX('Policy Characteristics'!G:G,MATCH($C223,'Policy Characteristics'!$C:$C,0)))</f>
        <v>0.75</v>
      </c>
      <c r="N223" s="205">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row>
    <row r="224" spans="1:18" s="76" customFormat="1" x14ac:dyDescent="0.75">
      <c r="A224" s="76" t="str">
        <f>IF(ISBLANK(INDEX('Policy Characteristics'!A:A,MATCH($C224,'Policy Characteristics'!$C:$C,0))),"",INDEX('Policy Characteristics'!A:A,MATCH($C224,'Policy Characteristics'!$C:$C,0)))</f>
        <v>Buildings and Appliances</v>
      </c>
      <c r="B224" s="200"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3" t="s">
        <v>43</v>
      </c>
      <c r="J224" s="202"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5">
        <f>IF(ISBLANK(INDEX('Policy Characteristics'!F:F,MATCH($C224,'Policy Characteristics'!$C:$C,0))),"",INDEX('Policy Characteristics'!F:F,MATCH($C224,'Policy Characteristics'!$C:$C,0)))</f>
        <v>0</v>
      </c>
      <c r="M224" s="205">
        <f>IF(ISBLANK(INDEX('Policy Characteristics'!G:G,MATCH($C224,'Policy Characteristics'!$C:$C,0))),"",INDEX('Policy Characteristics'!G:G,MATCH($C224,'Policy Characteristics'!$C:$C,0)))</f>
        <v>0.75</v>
      </c>
      <c r="N224" s="205">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row>
    <row r="225" spans="1:18" s="76" customFormat="1" x14ac:dyDescent="0.75">
      <c r="A225" s="76" t="str">
        <f>IF(ISBLANK(INDEX('Policy Characteristics'!A:A,MATCH($C225,'Policy Characteristics'!$C:$C,0))),"",INDEX('Policy Characteristics'!A:A,MATCH($C225,'Policy Characteristics'!$C:$C,0)))</f>
        <v>Buildings and Appliances</v>
      </c>
      <c r="B225" s="200"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3" t="s">
        <v>43</v>
      </c>
      <c r="J225" s="202"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5">
        <f>IF(ISBLANK(INDEX('Policy Characteristics'!F:F,MATCH($C225,'Policy Characteristics'!$C:$C,0))),"",INDEX('Policy Characteristics'!F:F,MATCH($C225,'Policy Characteristics'!$C:$C,0)))</f>
        <v>0</v>
      </c>
      <c r="M225" s="205">
        <f>IF(ISBLANK(INDEX('Policy Characteristics'!G:G,MATCH($C225,'Policy Characteristics'!$C:$C,0))),"",INDEX('Policy Characteristics'!G:G,MATCH($C225,'Policy Characteristics'!$C:$C,0)))</f>
        <v>0.75</v>
      </c>
      <c r="N225" s="205">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row>
    <row r="226" spans="1:18" s="76" customFormat="1" x14ac:dyDescent="0.75">
      <c r="A226" s="76" t="str">
        <f>IF(ISBLANK(INDEX('Policy Characteristics'!A:A,MATCH($C226,'Policy Characteristics'!$C:$C,0))),"",INDEX('Policy Characteristics'!A:A,MATCH($C226,'Policy Characteristics'!$C:$C,0)))</f>
        <v>Buildings and Appliances</v>
      </c>
      <c r="B226" s="200"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3" t="s">
        <v>43</v>
      </c>
      <c r="J226" s="202"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5">
        <f>IF(ISBLANK(INDEX('Policy Characteristics'!F:F,MATCH($C226,'Policy Characteristics'!$C:$C,0))),"",INDEX('Policy Characteristics'!F:F,MATCH($C226,'Policy Characteristics'!$C:$C,0)))</f>
        <v>0</v>
      </c>
      <c r="M226" s="205">
        <f>IF(ISBLANK(INDEX('Policy Characteristics'!G:G,MATCH($C226,'Policy Characteristics'!$C:$C,0))),"",INDEX('Policy Characteristics'!G:G,MATCH($C226,'Policy Characteristics'!$C:$C,0)))</f>
        <v>0.75</v>
      </c>
      <c r="N226" s="205">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row>
    <row r="227" spans="1:18" s="76" customFormat="1" x14ac:dyDescent="0.75">
      <c r="A227" s="76" t="str">
        <f>IF(ISBLANK(INDEX('Policy Characteristics'!A:A,MATCH($C227,'Policy Characteristics'!$C:$C,0))),"",INDEX('Policy Characteristics'!A:A,MATCH($C227,'Policy Characteristics'!$C:$C,0)))</f>
        <v>Buildings and Appliances</v>
      </c>
      <c r="B227" s="200"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3" t="s">
        <v>43</v>
      </c>
      <c r="J227" s="202"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5">
        <f>IF(ISBLANK(INDEX('Policy Characteristics'!F:F,MATCH($C227,'Policy Characteristics'!$C:$C,0))),"",INDEX('Policy Characteristics'!F:F,MATCH($C227,'Policy Characteristics'!$C:$C,0)))</f>
        <v>0</v>
      </c>
      <c r="M227" s="205">
        <f>IF(ISBLANK(INDEX('Policy Characteristics'!G:G,MATCH($C227,'Policy Characteristics'!$C:$C,0))),"",INDEX('Policy Characteristics'!G:G,MATCH($C227,'Policy Characteristics'!$C:$C,0)))</f>
        <v>0.75</v>
      </c>
      <c r="N227" s="205">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row>
    <row r="228" spans="1:18" s="76" customFormat="1" x14ac:dyDescent="0.75">
      <c r="A228" s="76" t="str">
        <f>IF(ISBLANK(INDEX('Policy Characteristics'!A:A,MATCH($C228,'Policy Characteristics'!$C:$C,0))),"",INDEX('Policy Characteristics'!A:A,MATCH($C228,'Policy Characteristics'!$C:$C,0)))</f>
        <v>Buildings and Appliances</v>
      </c>
      <c r="B228" s="200"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3" t="s">
        <v>43</v>
      </c>
      <c r="J228" s="202"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5">
        <f>IF(ISBLANK(INDEX('Policy Characteristics'!F:F,MATCH($C228,'Policy Characteristics'!$C:$C,0))),"",INDEX('Policy Characteristics'!F:F,MATCH($C228,'Policy Characteristics'!$C:$C,0)))</f>
        <v>0</v>
      </c>
      <c r="M228" s="205">
        <f>IF(ISBLANK(INDEX('Policy Characteristics'!G:G,MATCH($C228,'Policy Characteristics'!$C:$C,0))),"",INDEX('Policy Characteristics'!G:G,MATCH($C228,'Policy Characteristics'!$C:$C,0)))</f>
        <v>0.75</v>
      </c>
      <c r="N228" s="205">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row>
    <row r="229" spans="1:18" s="76" customFormat="1" x14ac:dyDescent="0.75">
      <c r="A229" s="76" t="str">
        <f>IF(ISBLANK(INDEX('Policy Characteristics'!A:A,MATCH($C229,'Policy Characteristics'!$C:$C,0))),"",INDEX('Policy Characteristics'!A:A,MATCH($C229,'Policy Characteristics'!$C:$C,0)))</f>
        <v>Buildings and Appliances</v>
      </c>
      <c r="B229" s="200"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3" t="s">
        <v>43</v>
      </c>
      <c r="J229" s="202"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5">
        <f>IF(ISBLANK(INDEX('Policy Characteristics'!F:F,MATCH($C229,'Policy Characteristics'!$C:$C,0))),"",INDEX('Policy Characteristics'!F:F,MATCH($C229,'Policy Characteristics'!$C:$C,0)))</f>
        <v>0</v>
      </c>
      <c r="M229" s="205">
        <f>IF(ISBLANK(INDEX('Policy Characteristics'!G:G,MATCH($C229,'Policy Characteristics'!$C:$C,0))),"",INDEX('Policy Characteristics'!G:G,MATCH($C229,'Policy Characteristics'!$C:$C,0)))</f>
        <v>0.75</v>
      </c>
      <c r="N229" s="205">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row>
    <row r="230" spans="1:18" s="76" customFormat="1" x14ac:dyDescent="0.75">
      <c r="A230" s="76" t="str">
        <f>IF(ISBLANK(INDEX('Policy Characteristics'!A:A,MATCH($C230,'Policy Characteristics'!$C:$C,0))),"",INDEX('Policy Characteristics'!A:A,MATCH($C230,'Policy Characteristics'!$C:$C,0)))</f>
        <v>Buildings and Appliances</v>
      </c>
      <c r="B230" s="200"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3" t="s">
        <v>43</v>
      </c>
      <c r="J230" s="202"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5">
        <f>IF(ISBLANK(INDEX('Policy Characteristics'!F:F,MATCH($C230,'Policy Characteristics'!$C:$C,0))),"",INDEX('Policy Characteristics'!F:F,MATCH($C230,'Policy Characteristics'!$C:$C,0)))</f>
        <v>0</v>
      </c>
      <c r="M230" s="205">
        <f>IF(ISBLANK(INDEX('Policy Characteristics'!G:G,MATCH($C230,'Policy Characteristics'!$C:$C,0))),"",INDEX('Policy Characteristics'!G:G,MATCH($C230,'Policy Characteristics'!$C:$C,0)))</f>
        <v>0.75</v>
      </c>
      <c r="N230" s="205">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row>
    <row r="231" spans="1:18" s="76" customFormat="1" x14ac:dyDescent="0.75">
      <c r="A231" s="76" t="str">
        <f>IF(ISBLANK(INDEX('Policy Characteristics'!A:A,MATCH($C231,'Policy Characteristics'!$C:$C,0))),"",INDEX('Policy Characteristics'!A:A,MATCH($C231,'Policy Characteristics'!$C:$C,0)))</f>
        <v>Buildings and Appliances</v>
      </c>
      <c r="B231" s="200"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3" t="s">
        <v>43</v>
      </c>
      <c r="J231" s="202"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5">
        <f>IF(ISBLANK(INDEX('Policy Characteristics'!F:F,MATCH($C231,'Policy Characteristics'!$C:$C,0))),"",INDEX('Policy Characteristics'!F:F,MATCH($C231,'Policy Characteristics'!$C:$C,0)))</f>
        <v>0</v>
      </c>
      <c r="M231" s="205">
        <f>IF(ISBLANK(INDEX('Policy Characteristics'!G:G,MATCH($C231,'Policy Characteristics'!$C:$C,0))),"",INDEX('Policy Characteristics'!G:G,MATCH($C231,'Policy Characteristics'!$C:$C,0)))</f>
        <v>0.75</v>
      </c>
      <c r="N231" s="205">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row>
    <row r="232" spans="1:18" s="76" customFormat="1" x14ac:dyDescent="0.75">
      <c r="A232" s="76" t="str">
        <f>IF(ISBLANK(INDEX('Policy Characteristics'!A:A,MATCH($C232,'Policy Characteristics'!$C:$C,0))),"",INDEX('Policy Characteristics'!A:A,MATCH($C232,'Policy Characteristics'!$C:$C,0)))</f>
        <v>Buildings and Appliances</v>
      </c>
      <c r="B232" s="200"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3" t="s">
        <v>43</v>
      </c>
      <c r="J232" s="202"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5">
        <f>IF(ISBLANK(INDEX('Policy Characteristics'!F:F,MATCH($C232,'Policy Characteristics'!$C:$C,0))),"",INDEX('Policy Characteristics'!F:F,MATCH($C232,'Policy Characteristics'!$C:$C,0)))</f>
        <v>0</v>
      </c>
      <c r="M232" s="205">
        <f>IF(ISBLANK(INDEX('Policy Characteristics'!G:G,MATCH($C232,'Policy Characteristics'!$C:$C,0))),"",INDEX('Policy Characteristics'!G:G,MATCH($C232,'Policy Characteristics'!$C:$C,0)))</f>
        <v>0.75</v>
      </c>
      <c r="N232" s="205">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row>
    <row r="233" spans="1:18" s="76" customFormat="1" x14ac:dyDescent="0.75">
      <c r="A233" s="76" t="str">
        <f>IF(ISBLANK(INDEX('Policy Characteristics'!A:A,MATCH($C233,'Policy Characteristics'!$C:$C,0))),"",INDEX('Policy Characteristics'!A:A,MATCH($C233,'Policy Characteristics'!$C:$C,0)))</f>
        <v>Buildings and Appliances</v>
      </c>
      <c r="B233" s="200" t="str">
        <f>IF(ISBLANK(INDEX('Policy Characteristics'!B:B,MATCH($C233,'Policy Characteristics'!$C:$C,0))),"",INDEX('Policy Characteristics'!B:B,MATCH($C233,'Policy Characteristics'!$C:$C,0)))</f>
        <v>Contractor Training</v>
      </c>
      <c r="C233" t="s">
        <v>7</v>
      </c>
      <c r="D233" s="88"/>
      <c r="E233" s="88"/>
      <c r="F233" s="88"/>
      <c r="G233" s="88"/>
      <c r="H233" s="15">
        <v>19</v>
      </c>
      <c r="I233" s="213" t="s">
        <v>43</v>
      </c>
      <c r="J233" s="202"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row>
    <row r="234" spans="1:18" s="76" customFormat="1" x14ac:dyDescent="0.75">
      <c r="A234" s="76" t="str">
        <f>IF(ISBLANK(INDEX('Policy Characteristics'!A:A,MATCH($C234,'Policy Characteristics'!$C:$C,0))),"",INDEX('Policy Characteristics'!A:A,MATCH($C234,'Policy Characteristics'!$C:$C,0)))</f>
        <v>Buildings and Appliances</v>
      </c>
      <c r="B234" s="200" t="str">
        <f>IF(ISBLANK(INDEX('Policy Characteristics'!B:B,MATCH($C234,'Policy Characteristics'!$C:$C,0))),"",INDEX('Policy Characteristics'!B:B,MATCH($C234,'Policy Characteristics'!$C:$C,0)))</f>
        <v>Distributed Solar Carve-Out</v>
      </c>
      <c r="C234" t="s">
        <v>298</v>
      </c>
      <c r="D234" s="88"/>
      <c r="E234" s="88"/>
      <c r="F234" s="88"/>
      <c r="G234" s="88"/>
      <c r="H234" s="15">
        <v>146</v>
      </c>
      <c r="I234" s="213" t="s">
        <v>43</v>
      </c>
      <c r="J234" s="202"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5">
        <f>IF(ISBLANK(INDEX('Policy Characteristics'!F:F,MATCH($C234,'Policy Characteristics'!$C:$C,0))),"",INDEX('Policy Characteristics'!F:F,MATCH($C234,'Policy Characteristics'!$C:$C,0)))</f>
        <v>0</v>
      </c>
      <c r="M234" s="205">
        <f>IF(ISBLANK(INDEX('Policy Characteristics'!G:G,MATCH($C234,'Policy Characteristics'!$C:$C,0))),"",INDEX('Policy Characteristics'!G:G,MATCH($C234,'Policy Characteristics'!$C:$C,0)))</f>
        <v>0.24</v>
      </c>
      <c r="N234" s="205">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row>
    <row r="235" spans="1:18" s="76" customFormat="1" x14ac:dyDescent="0.75">
      <c r="A235" s="76" t="str">
        <f>IF(ISBLANK(INDEX('Policy Characteristics'!A:A,MATCH($C235,'Policy Characteristics'!$C:$C,0))),"",INDEX('Policy Characteristics'!A:A,MATCH($C235,'Policy Characteristics'!$C:$C,0)))</f>
        <v>Buildings and Appliances</v>
      </c>
      <c r="B235" s="200"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3" t="s">
        <v>43</v>
      </c>
      <c r="J235" s="202"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5">
        <f>IF(ISBLANK(INDEX('Policy Characteristics'!F:F,MATCH($C235,'Policy Characteristics'!$C:$C,0))),"",INDEX('Policy Characteristics'!F:F,MATCH($C235,'Policy Characteristics'!$C:$C,0)))</f>
        <v>0</v>
      </c>
      <c r="M235" s="205">
        <f>IF(ISBLANK(INDEX('Policy Characteristics'!G:G,MATCH($C235,'Policy Characteristics'!$C:$C,0))),"",INDEX('Policy Characteristics'!G:G,MATCH($C235,'Policy Characteristics'!$C:$C,0)))</f>
        <v>0.5</v>
      </c>
      <c r="N235" s="205">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row>
    <row r="236" spans="1:18" s="76" customFormat="1" x14ac:dyDescent="0.75">
      <c r="A236" s="76" t="str">
        <f>IF(ISBLANK(INDEX('Policy Characteristics'!A:A,MATCH($C236,'Policy Characteristics'!$C:$C,0))),"",INDEX('Policy Characteristics'!A:A,MATCH($C236,'Policy Characteristics'!$C:$C,0)))</f>
        <v>Buildings and Appliances</v>
      </c>
      <c r="B236" s="200"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3" t="s">
        <v>43</v>
      </c>
      <c r="J236" s="202"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5">
        <f>IF(ISBLANK(INDEX('Policy Characteristics'!F:F,MATCH($C236,'Policy Characteristics'!$C:$C,0))),"",INDEX('Policy Characteristics'!F:F,MATCH($C236,'Policy Characteristics'!$C:$C,0)))</f>
        <v>0</v>
      </c>
      <c r="M236" s="205">
        <f>IF(ISBLANK(INDEX('Policy Characteristics'!G:G,MATCH($C236,'Policy Characteristics'!$C:$C,0))),"",INDEX('Policy Characteristics'!G:G,MATCH($C236,'Policy Characteristics'!$C:$C,0)))</f>
        <v>0.5</v>
      </c>
      <c r="N236" s="205">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row>
    <row r="237" spans="1:18" s="76" customFormat="1" x14ac:dyDescent="0.75">
      <c r="A237" s="76" t="str">
        <f>IF(ISBLANK(INDEX('Policy Characteristics'!A:A,MATCH($C237,'Policy Characteristics'!$C:$C,0))),"",INDEX('Policy Characteristics'!A:A,MATCH($C237,'Policy Characteristics'!$C:$C,0)))</f>
        <v>Buildings and Appliances</v>
      </c>
      <c r="B237" s="200"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3" t="s">
        <v>43</v>
      </c>
      <c r="J237" s="202"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5">
        <f>IF(ISBLANK(INDEX('Policy Characteristics'!F:F,MATCH($C237,'Policy Characteristics'!$C:$C,0))),"",INDEX('Policy Characteristics'!F:F,MATCH($C237,'Policy Characteristics'!$C:$C,0)))</f>
        <v>0</v>
      </c>
      <c r="M237" s="205">
        <f>IF(ISBLANK(INDEX('Policy Characteristics'!G:G,MATCH($C237,'Policy Characteristics'!$C:$C,0))),"",INDEX('Policy Characteristics'!G:G,MATCH($C237,'Policy Characteristics'!$C:$C,0)))</f>
        <v>0.5</v>
      </c>
      <c r="N237" s="205">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row>
    <row r="238" spans="1:18" s="76" customFormat="1" x14ac:dyDescent="0.75">
      <c r="A238" s="76" t="str">
        <f>IF(ISBLANK(INDEX('Policy Characteristics'!A:A,MATCH($C238,'Policy Characteristics'!$C:$C,0))),"",INDEX('Policy Characteristics'!A:A,MATCH($C238,'Policy Characteristics'!$C:$C,0)))</f>
        <v>Buildings and Appliances</v>
      </c>
      <c r="B238" s="200"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3" t="s">
        <v>43</v>
      </c>
      <c r="J238" s="202"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5">
        <f>IF(ISBLANK(INDEX('Policy Characteristics'!F:F,MATCH($C238,'Policy Characteristics'!$C:$C,0))),"",INDEX('Policy Characteristics'!F:F,MATCH($C238,'Policy Characteristics'!$C:$C,0)))</f>
        <v>0</v>
      </c>
      <c r="M238" s="207">
        <f>IF(ISBLANK(INDEX('Policy Characteristics'!G:G,MATCH($C238,'Policy Characteristics'!$C:$C,0))),"",INDEX('Policy Characteristics'!G:G,MATCH($C238,'Policy Characteristics'!$C:$C,0)))</f>
        <v>600000</v>
      </c>
      <c r="N238" s="207">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row>
    <row r="239" spans="1:18" s="76" customFormat="1" x14ac:dyDescent="0.75">
      <c r="A239" s="76" t="str">
        <f>IF(ISBLANK(INDEX('Policy Characteristics'!A:A,MATCH($C239,'Policy Characteristics'!$C:$C,0))),"",INDEX('Policy Characteristics'!A:A,MATCH($C239,'Policy Characteristics'!$C:$C,0)))</f>
        <v>Buildings and Appliances</v>
      </c>
      <c r="B239" s="200"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3" t="s">
        <v>43</v>
      </c>
      <c r="J239" s="202"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5">
        <f>IF(ISBLANK(INDEX('Policy Characteristics'!F:F,MATCH($C239,'Policy Characteristics'!$C:$C,0))),"",INDEX('Policy Characteristics'!F:F,MATCH($C239,'Policy Characteristics'!$C:$C,0)))</f>
        <v>0</v>
      </c>
      <c r="M239" s="207">
        <f>IF(ISBLANK(INDEX('Policy Characteristics'!G:G,MATCH($C239,'Policy Characteristics'!$C:$C,0))),"",INDEX('Policy Characteristics'!G:G,MATCH($C239,'Policy Characteristics'!$C:$C,0)))</f>
        <v>600000</v>
      </c>
      <c r="N239" s="207">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row>
    <row r="240" spans="1:18" s="76" customFormat="1" x14ac:dyDescent="0.75">
      <c r="A240" s="76" t="str">
        <f>IF(ISBLANK(INDEX('Policy Characteristics'!A:A,MATCH($C240,'Policy Characteristics'!$C:$C,0))),"",INDEX('Policy Characteristics'!A:A,MATCH($C240,'Policy Characteristics'!$C:$C,0)))</f>
        <v>Buildings and Appliances</v>
      </c>
      <c r="B240" s="200"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3" t="s">
        <v>43</v>
      </c>
      <c r="J240" s="202"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5">
        <f>IF(ISBLANK(INDEX('Policy Characteristics'!F:F,MATCH($C240,'Policy Characteristics'!$C:$C,0))),"",INDEX('Policy Characteristics'!F:F,MATCH($C240,'Policy Characteristics'!$C:$C,0)))</f>
        <v>0</v>
      </c>
      <c r="M240" s="207">
        <f>IF(ISBLANK(INDEX('Policy Characteristics'!G:G,MATCH($C240,'Policy Characteristics'!$C:$C,0))),"",INDEX('Policy Characteristics'!G:G,MATCH($C240,'Policy Characteristics'!$C:$C,0)))</f>
        <v>600000</v>
      </c>
      <c r="N240" s="207">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row>
    <row r="241" spans="1:18" s="76" customFormat="1" x14ac:dyDescent="0.75">
      <c r="A241" s="76" t="str">
        <f>IF(ISBLANK(INDEX('Policy Characteristics'!A:A,MATCH($C241,'Policy Characteristics'!$C:$C,0))),"",INDEX('Policy Characteristics'!A:A,MATCH($C241,'Policy Characteristics'!$C:$C,0)))</f>
        <v>Buildings and Appliances</v>
      </c>
      <c r="B241" s="200"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3" t="s">
        <v>43</v>
      </c>
      <c r="J241" s="202"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5">
        <f>IF(ISBLANK(INDEX('Policy Characteristics'!F:F,MATCH($C241,'Policy Characteristics'!$C:$C,0))),"",INDEX('Policy Characteristics'!F:F,MATCH($C241,'Policy Characteristics'!$C:$C,0)))</f>
        <v>0</v>
      </c>
      <c r="M241" s="207">
        <f>IF(ISBLANK(INDEX('Policy Characteristics'!G:G,MATCH($C241,'Policy Characteristics'!$C:$C,0))),"",INDEX('Policy Characteristics'!G:G,MATCH($C241,'Policy Characteristics'!$C:$C,0)))</f>
        <v>1</v>
      </c>
      <c r="N241" s="207">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2" spans="1:18" s="76" customFormat="1" x14ac:dyDescent="0.75">
      <c r="A242" s="76" t="str">
        <f>IF(ISBLANK(INDEX('Policy Characteristics'!A:A,MATCH($C242,'Policy Characteristics'!$C:$C,0))),"",INDEX('Policy Characteristics'!A:A,MATCH($C242,'Policy Characteristics'!$C:$C,0)))</f>
        <v>Buildings and Appliances</v>
      </c>
      <c r="B242" s="200"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3" t="s">
        <v>43</v>
      </c>
      <c r="J242" s="202"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5">
        <f>IF(ISBLANK(INDEX('Policy Characteristics'!F:F,MATCH($C242,'Policy Characteristics'!$C:$C,0))),"",INDEX('Policy Characteristics'!F:F,MATCH($C242,'Policy Characteristics'!$C:$C,0)))</f>
        <v>0</v>
      </c>
      <c r="M242" s="207">
        <f>IF(ISBLANK(INDEX('Policy Characteristics'!G:G,MATCH($C242,'Policy Characteristics'!$C:$C,0))),"",INDEX('Policy Characteristics'!G:G,MATCH($C242,'Policy Characteristics'!$C:$C,0)))</f>
        <v>1</v>
      </c>
      <c r="N242" s="207">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3" spans="1:18" s="76" customFormat="1" x14ac:dyDescent="0.75">
      <c r="A243" s="76" t="str">
        <f>IF(ISBLANK(INDEX('Policy Characteristics'!A:A,MATCH($C243,'Policy Characteristics'!$C:$C,0))),"",INDEX('Policy Characteristics'!A:A,MATCH($C243,'Policy Characteristics'!$C:$C,0)))</f>
        <v>Buildings and Appliances</v>
      </c>
      <c r="B243" s="200"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3" t="s">
        <v>44</v>
      </c>
      <c r="J243" s="202"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5">
        <f>IF(ISBLANK(INDEX('Policy Characteristics'!F:F,MATCH($C243,'Policy Characteristics'!$C:$C,0))),"",INDEX('Policy Characteristics'!F:F,MATCH($C243,'Policy Characteristics'!$C:$C,0)))</f>
        <v>0</v>
      </c>
      <c r="M243" s="207">
        <f>IF(ISBLANK(INDEX('Policy Characteristics'!G:G,MATCH($C243,'Policy Characteristics'!$C:$C,0))),"",INDEX('Policy Characteristics'!G:G,MATCH($C243,'Policy Characteristics'!$C:$C,0)))</f>
        <v>1</v>
      </c>
      <c r="N243" s="207">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row>
    <row r="244" spans="1:18" s="76" customFormat="1" x14ac:dyDescent="0.75">
      <c r="A244" s="76" t="str">
        <f>IF(ISBLANK(INDEX('Policy Characteristics'!A:A,MATCH($C244,'Policy Characteristics'!$C:$C,0))),"",INDEX('Policy Characteristics'!A:A,MATCH($C244,'Policy Characteristics'!$C:$C,0)))</f>
        <v>Buildings and Appliances</v>
      </c>
      <c r="B244" s="200" t="str">
        <f>IF(ISBLANK(INDEX('Policy Characteristics'!B:B,MATCH($C244,'Policy Characteristics'!$C:$C,0))),"",INDEX('Policy Characteristics'!B:B,MATCH($C244,'Policy Characteristics'!$C:$C,0)))</f>
        <v>Improved Labeling</v>
      </c>
      <c r="C244" t="s">
        <v>126</v>
      </c>
      <c r="D244" s="88"/>
      <c r="E244" s="88"/>
      <c r="F244" s="88"/>
      <c r="G244" s="88"/>
      <c r="H244" s="15">
        <v>20</v>
      </c>
      <c r="I244" s="213" t="s">
        <v>43</v>
      </c>
      <c r="J244" s="202"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row>
    <row r="245" spans="1:18" s="76" customFormat="1" x14ac:dyDescent="0.75">
      <c r="A245" s="76" t="str">
        <f>IF(ISBLANK(INDEX('Policy Characteristics'!A:A,MATCH($C245,'Policy Characteristics'!$C:$C,0))),"",INDEX('Policy Characteristics'!A:A,MATCH($C245,'Policy Characteristics'!$C:$C,0)))</f>
        <v>Buildings and Appliances</v>
      </c>
      <c r="B245" s="200"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3" t="s">
        <v>43</v>
      </c>
      <c r="J245" s="202"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5">
        <f>IF(ISBLANK(INDEX('Policy Characteristics'!F:F,MATCH($C245,'Policy Characteristics'!$C:$C,0))),"",INDEX('Policy Characteristics'!F:F,MATCH($C245,'Policy Characteristics'!$C:$C,0)))</f>
        <v>0</v>
      </c>
      <c r="M245" s="205">
        <f>IF(ISBLANK(INDEX('Policy Characteristics'!G:G,MATCH($C245,'Policy Characteristics'!$C:$C,0))),"",INDEX('Policy Characteristics'!G:G,MATCH($C245,'Policy Characteristics'!$C:$C,0)))</f>
        <v>1</v>
      </c>
      <c r="N245" s="205">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row>
    <row r="246" spans="1:18" s="76" customFormat="1" x14ac:dyDescent="0.75">
      <c r="A246" s="76" t="str">
        <f>IF(ISBLANK(INDEX('Policy Characteristics'!A:A,MATCH($C246,'Policy Characteristics'!$C:$C,0))),"",INDEX('Policy Characteristics'!A:A,MATCH($C246,'Policy Characteristics'!$C:$C,0)))</f>
        <v>Buildings and Appliances</v>
      </c>
      <c r="B246" s="200"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3" t="s">
        <v>43</v>
      </c>
      <c r="J246" s="202"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5">
        <f>IF(ISBLANK(INDEX('Policy Characteristics'!F:F,MATCH($C246,'Policy Characteristics'!$C:$C,0))),"",INDEX('Policy Characteristics'!F:F,MATCH($C246,'Policy Characteristics'!$C:$C,0)))</f>
        <v>0</v>
      </c>
      <c r="M246" s="205">
        <f>IF(ISBLANK(INDEX('Policy Characteristics'!G:G,MATCH($C246,'Policy Characteristics'!$C:$C,0))),"",INDEX('Policy Characteristics'!G:G,MATCH($C246,'Policy Characteristics'!$C:$C,0)))</f>
        <v>1</v>
      </c>
      <c r="N246" s="205">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row>
    <row r="247" spans="1:18" s="76" customFormat="1" x14ac:dyDescent="0.75">
      <c r="A247" s="76" t="str">
        <f>IF(ISBLANK(INDEX('Policy Characteristics'!A:A,MATCH($C247,'Policy Characteristics'!$C:$C,0))),"",INDEX('Policy Characteristics'!A:A,MATCH($C247,'Policy Characteristics'!$C:$C,0)))</f>
        <v>Buildings and Appliances</v>
      </c>
      <c r="B247" s="200"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3" t="s">
        <v>43</v>
      </c>
      <c r="J247" s="202"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5">
        <f>IF(ISBLANK(INDEX('Policy Characteristics'!F:F,MATCH($C247,'Policy Characteristics'!$C:$C,0))),"",INDEX('Policy Characteristics'!F:F,MATCH($C247,'Policy Characteristics'!$C:$C,0)))</f>
        <v>0</v>
      </c>
      <c r="M247" s="205">
        <f>IF(ISBLANK(INDEX('Policy Characteristics'!G:G,MATCH($C247,'Policy Characteristics'!$C:$C,0))),"",INDEX('Policy Characteristics'!G:G,MATCH($C247,'Policy Characteristics'!$C:$C,0)))</f>
        <v>1</v>
      </c>
      <c r="N247" s="205">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row>
    <row r="248" spans="1:18" s="76" customFormat="1" x14ac:dyDescent="0.75">
      <c r="A248" s="76" t="str">
        <f>IF(ISBLANK(INDEX('Policy Characteristics'!A:A,MATCH($C248,'Policy Characteristics'!$C:$C,0))),"",INDEX('Policy Characteristics'!A:A,MATCH($C248,'Policy Characteristics'!$C:$C,0)))</f>
        <v>Buildings and Appliances</v>
      </c>
      <c r="B248" s="200"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3" t="s">
        <v>43</v>
      </c>
      <c r="J248" s="202"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row>
    <row r="249" spans="1:18" s="76" customFormat="1" x14ac:dyDescent="0.75">
      <c r="A249" s="76" t="str">
        <f>IF(ISBLANK(INDEX('Policy Characteristics'!A:A,MATCH($C249,'Policy Characteristics'!$C:$C,0))),"",INDEX('Policy Characteristics'!A:A,MATCH($C249,'Policy Characteristics'!$C:$C,0)))</f>
        <v>Buildings and Appliances</v>
      </c>
      <c r="B249" s="200"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3" t="s">
        <v>43</v>
      </c>
      <c r="J249" s="202"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row>
    <row r="250" spans="1:18" s="76" customFormat="1" x14ac:dyDescent="0.75">
      <c r="A250" s="76" t="str">
        <f>IF(ISBLANK(INDEX('Policy Characteristics'!A:A,MATCH($C250,'Policy Characteristics'!$C:$C,0))),"",INDEX('Policy Characteristics'!A:A,MATCH($C250,'Policy Characteristics'!$C:$C,0)))</f>
        <v>Buildings and Appliances</v>
      </c>
      <c r="B250" s="200"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3" t="s">
        <v>44</v>
      </c>
      <c r="J250" s="202"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row>
    <row r="251" spans="1:18" s="76" customFormat="1" x14ac:dyDescent="0.75">
      <c r="A251" s="76" t="str">
        <f>IF(ISBLANK(INDEX('Policy Characteristics'!A:A,MATCH($C251,'Policy Characteristics'!$C:$C,0))),"",INDEX('Policy Characteristics'!A:A,MATCH($C251,'Policy Characteristics'!$C:$C,0)))</f>
        <v>Buildings and Appliances</v>
      </c>
      <c r="B251" s="200"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3" t="s">
        <v>44</v>
      </c>
      <c r="J251" s="202"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row>
    <row r="252" spans="1:18" s="76" customFormat="1" x14ac:dyDescent="0.75">
      <c r="A252" s="76" t="str">
        <f>IF(ISBLANK(INDEX('Policy Characteristics'!A:A,MATCH($C252,'Policy Characteristics'!$C:$C,0))),"",INDEX('Policy Characteristics'!A:A,MATCH($C252,'Policy Characteristics'!$C:$C,0)))</f>
        <v>Buildings and Appliances</v>
      </c>
      <c r="B252" s="200"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3" t="s">
        <v>43</v>
      </c>
      <c r="J252" s="202"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row>
    <row r="253" spans="1:18" s="76" customFormat="1" x14ac:dyDescent="0.75">
      <c r="A253" s="76" t="str">
        <f>IF(ISBLANK(INDEX('Policy Characteristics'!A:A,MATCH($C253,'Policy Characteristics'!$C:$C,0))),"",INDEX('Policy Characteristics'!A:A,MATCH($C253,'Policy Characteristics'!$C:$C,0)))</f>
        <v>Buildings and Appliances</v>
      </c>
      <c r="B253" s="200"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3" t="s">
        <v>44</v>
      </c>
      <c r="J253" s="202"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row>
    <row r="254" spans="1:18" s="143" customFormat="1" x14ac:dyDescent="0.75">
      <c r="A254" s="76" t="str">
        <f>IF(ISBLANK(INDEX('Policy Characteristics'!A:A,MATCH($C254,'Policy Characteristics'!$C:$C,0))),"",INDEX('Policy Characteristics'!A:A,MATCH($C254,'Policy Characteristics'!$C:$C,0)))</f>
        <v>Electricity Supply</v>
      </c>
      <c r="B254" s="200"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1" t="s">
        <v>43</v>
      </c>
      <c r="J254" s="202"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Oklahoma.</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row>
    <row r="255" spans="1:18" s="76" customFormat="1" x14ac:dyDescent="0.75">
      <c r="A255" s="76" t="str">
        <f>IF(ISBLANK(INDEX('Policy Characteristics'!A:A,MATCH($C255,'Policy Characteristics'!$C:$C,0))),"",INDEX('Policy Characteristics'!A:A,MATCH($C255,'Policy Characteristics'!$C:$C,0)))</f>
        <v>Electricity Supply</v>
      </c>
      <c r="B255" s="200"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3" t="s">
        <v>43</v>
      </c>
      <c r="J255" s="202"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Oklahoma.</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row>
    <row r="256" spans="1:18" s="76" customFormat="1" x14ac:dyDescent="0.75">
      <c r="A256" s="76" t="str">
        <f>IF(ISBLANK(INDEX('Policy Characteristics'!A:A,MATCH($C256,'Policy Characteristics'!$C:$C,0))),"",INDEX('Policy Characteristics'!A:A,MATCH($C256,'Policy Characteristics'!$C:$C,0)))</f>
        <v>Electricity Supply</v>
      </c>
      <c r="B256" s="200"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3" t="s">
        <v>43</v>
      </c>
      <c r="J256" s="202"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Oklahoma.</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row>
    <row r="257" spans="1:18" s="76" customFormat="1" x14ac:dyDescent="0.75">
      <c r="A257" s="76" t="str">
        <f>IF(ISBLANK(INDEX('Policy Characteristics'!A:A,MATCH($C257,'Policy Characteristics'!$C:$C,0))),"",INDEX('Policy Characteristics'!A:A,MATCH($C257,'Policy Characteristics'!$C:$C,0)))</f>
        <v>Electricity Supply</v>
      </c>
      <c r="B257" s="200"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3" t="s">
        <v>43</v>
      </c>
      <c r="J257" s="202"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Oklahoma.</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row>
    <row r="258" spans="1:18" s="76" customFormat="1" x14ac:dyDescent="0.75">
      <c r="A258" s="76" t="str">
        <f>IF(ISBLANK(INDEX('Policy Characteristics'!A:A,MATCH($C258,'Policy Characteristics'!$C:$C,0))),"",INDEX('Policy Characteristics'!A:A,MATCH($C258,'Policy Characteristics'!$C:$C,0)))</f>
        <v>Electricity Supply</v>
      </c>
      <c r="B258" s="200"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3" t="s">
        <v>43</v>
      </c>
      <c r="J258" s="202"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Oklahoma.</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row>
    <row r="259" spans="1:18" s="76" customFormat="1" x14ac:dyDescent="0.75">
      <c r="A259" s="76" t="str">
        <f>IF(ISBLANK(INDEX('Policy Characteristics'!A:A,MATCH($C259,'Policy Characteristics'!$C:$C,0))),"",INDEX('Policy Characteristics'!A:A,MATCH($C259,'Policy Characteristics'!$C:$C,0)))</f>
        <v>Electricity Supply</v>
      </c>
      <c r="B259" s="200"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3" t="s">
        <v>44</v>
      </c>
      <c r="J259" s="202"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Oklahoma.</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row>
    <row r="260" spans="1:18" s="76" customFormat="1" x14ac:dyDescent="0.75">
      <c r="A260" s="76" t="str">
        <f>IF(ISBLANK(INDEX('Policy Characteristics'!A:A,MATCH($C260,'Policy Characteristics'!$C:$C,0))),"",INDEX('Policy Characteristics'!A:A,MATCH($C260,'Policy Characteristics'!$C:$C,0)))</f>
        <v>Electricity Supply</v>
      </c>
      <c r="B260" s="200"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3" t="s">
        <v>44</v>
      </c>
      <c r="J260" s="202"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Oklahoma.</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row>
    <row r="261" spans="1:18" s="76" customFormat="1" x14ac:dyDescent="0.75">
      <c r="A261" s="76" t="str">
        <f>IF(ISBLANK(INDEX('Policy Characteristics'!A:A,MATCH($C261,'Policy Characteristics'!$C:$C,0))),"",INDEX('Policy Characteristics'!A:A,MATCH($C261,'Policy Characteristics'!$C:$C,0)))</f>
        <v>Electricity Supply</v>
      </c>
      <c r="B261" s="200"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3" t="s">
        <v>44</v>
      </c>
      <c r="J261" s="202"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Oklahoma.</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row>
    <row r="262" spans="1:18" s="76" customFormat="1" x14ac:dyDescent="0.75">
      <c r="A262" s="76" t="str">
        <f>IF(ISBLANK(INDEX('Policy Characteristics'!A:A,MATCH($C262,'Policy Characteristics'!$C:$C,0))),"",INDEX('Policy Characteristics'!A:A,MATCH($C262,'Policy Characteristics'!$C:$C,0)))</f>
        <v>Electricity Supply</v>
      </c>
      <c r="B262" s="200"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3" t="s">
        <v>44</v>
      </c>
      <c r="J262" s="202"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Oklahoma.</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row>
    <row r="263" spans="1:18" s="76" customFormat="1" x14ac:dyDescent="0.75">
      <c r="A263" s="76" t="str">
        <f>IF(ISBLANK(INDEX('Policy Characteristics'!A:A,MATCH($C263,'Policy Characteristics'!$C:$C,0))),"",INDEX('Policy Characteristics'!A:A,MATCH($C263,'Policy Characteristics'!$C:$C,0)))</f>
        <v>Electricity Supply</v>
      </c>
      <c r="B263" s="200"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3" t="s">
        <v>44</v>
      </c>
      <c r="J263" s="202"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Oklahoma.</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row>
    <row r="264" spans="1:18" s="76" customFormat="1" x14ac:dyDescent="0.75">
      <c r="A264" s="76" t="str">
        <f>IF(ISBLANK(INDEX('Policy Characteristics'!A:A,MATCH($C264,'Policy Characteristics'!$C:$C,0))),"",INDEX('Policy Characteristics'!A:A,MATCH($C264,'Policy Characteristics'!$C:$C,0)))</f>
        <v>Electricity Supply</v>
      </c>
      <c r="B264" s="200"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3" t="s">
        <v>43</v>
      </c>
      <c r="J264" s="202"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Oklahoma.</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row>
    <row r="265" spans="1:18" s="76" customFormat="1" x14ac:dyDescent="0.75">
      <c r="A265" s="76" t="str">
        <f>IF(ISBLANK(INDEX('Policy Characteristics'!A:A,MATCH($C265,'Policy Characteristics'!$C:$C,0))),"",INDEX('Policy Characteristics'!A:A,MATCH($C265,'Policy Characteristics'!$C:$C,0)))</f>
        <v>Electricity Supply</v>
      </c>
      <c r="B265" s="200"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3" t="s">
        <v>43</v>
      </c>
      <c r="J265" s="202"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Oklahoma.</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row>
    <row r="266" spans="1:18" s="76" customFormat="1" x14ac:dyDescent="0.75">
      <c r="A266" s="76" t="str">
        <f>IF(ISBLANK(INDEX('Policy Characteristics'!A:A,MATCH($C266,'Policy Characteristics'!$C:$C,0))),"",INDEX('Policy Characteristics'!A:A,MATCH($C266,'Policy Characteristics'!$C:$C,0)))</f>
        <v>Electricity Supply</v>
      </c>
      <c r="B266" s="200"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3" t="s">
        <v>43</v>
      </c>
      <c r="J266" s="202"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Oklahoma.</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row>
    <row r="267" spans="1:18" s="76" customFormat="1" x14ac:dyDescent="0.75">
      <c r="A267" s="76" t="str">
        <f>IF(ISBLANK(INDEX('Policy Characteristics'!A:A,MATCH($C267,'Policy Characteristics'!$C:$C,0))),"",INDEX('Policy Characteristics'!A:A,MATCH($C267,'Policy Characteristics'!$C:$C,0)))</f>
        <v>Electricity Supply</v>
      </c>
      <c r="B267" s="200"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3" t="s">
        <v>44</v>
      </c>
      <c r="J267" s="202"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Oklahoma.</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row>
    <row r="268" spans="1:18" s="76" customFormat="1" x14ac:dyDescent="0.75">
      <c r="A268" s="76" t="str">
        <f>IF(ISBLANK(INDEX('Policy Characteristics'!A:A,MATCH($C268,'Policy Characteristics'!$C:$C,0))),"",INDEX('Policy Characteristics'!A:A,MATCH($C268,'Policy Characteristics'!$C:$C,0)))</f>
        <v>Electricity Supply</v>
      </c>
      <c r="B268" s="200"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3" t="s">
        <v>44</v>
      </c>
      <c r="J268" s="202"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Oklahoma.</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row>
    <row r="269" spans="1:18" s="76" customFormat="1" x14ac:dyDescent="0.75">
      <c r="A269" s="76" t="str">
        <f>IF(ISBLANK(INDEX('Policy Characteristics'!A:A,MATCH($C269,'Policy Characteristics'!$C:$C,0))),"",INDEX('Policy Characteristics'!A:A,MATCH($C269,'Policy Characteristics'!$C:$C,0)))</f>
        <v>Electricity Supply</v>
      </c>
      <c r="B269" s="200"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3" t="s">
        <v>44</v>
      </c>
      <c r="J269" s="202"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Oklahoma.</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row>
    <row r="270" spans="1:18" s="76" customFormat="1" x14ac:dyDescent="0.75">
      <c r="A270" s="76" t="str">
        <f>IF(ISBLANK(INDEX('Policy Characteristics'!A:A,MATCH($C270,'Policy Characteristics'!$C:$C,0))),"",INDEX('Policy Characteristics'!A:A,MATCH($C270,'Policy Characteristics'!$C:$C,0)))</f>
        <v>Electricity Supply</v>
      </c>
      <c r="B270" s="200"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3" t="s">
        <v>43</v>
      </c>
      <c r="J270" s="202"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Oklahoma.</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row>
    <row r="271" spans="1:18" s="76" customFormat="1" x14ac:dyDescent="0.75">
      <c r="A271" s="76" t="str">
        <f>IF(ISBLANK(INDEX('Policy Characteristics'!A:A,MATCH($C271,'Policy Characteristics'!$C:$C,0))),"",INDEX('Policy Characteristics'!A:A,MATCH($C271,'Policy Characteristics'!$C:$C,0)))</f>
        <v>Electricity Supply</v>
      </c>
      <c r="B271" s="200"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3" t="s">
        <v>43</v>
      </c>
      <c r="J271" s="202"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Oklahoma.</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row>
    <row r="272" spans="1:18" s="76" customFormat="1" x14ac:dyDescent="0.75">
      <c r="A272" s="76" t="str">
        <f>IF(ISBLANK(INDEX('Policy Characteristics'!A:A,MATCH($C272,'Policy Characteristics'!$C:$C,0))),"",INDEX('Policy Characteristics'!A:A,MATCH($C272,'Policy Characteristics'!$C:$C,0)))</f>
        <v>Electricity Supply</v>
      </c>
      <c r="B272" s="200"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3" t="s">
        <v>43</v>
      </c>
      <c r="J272" s="202"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Oklahoma.</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row>
    <row r="273" spans="1:18" s="76" customFormat="1" x14ac:dyDescent="0.75">
      <c r="A273" s="76" t="str">
        <f>IF(ISBLANK(INDEX('Policy Characteristics'!A:A,MATCH($C273,'Policy Characteristics'!$C:$C,0))),"",INDEX('Policy Characteristics'!A:A,MATCH($C273,'Policy Characteristics'!$C:$C,0)))</f>
        <v>Electricity Supply</v>
      </c>
      <c r="B273" s="200"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3" t="s">
        <v>43</v>
      </c>
      <c r="J273" s="202"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Oklahoma.</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row>
    <row r="274" spans="1:18" s="76" customFormat="1" x14ac:dyDescent="0.75">
      <c r="A274" s="76" t="str">
        <f>IF(ISBLANK(INDEX('Policy Characteristics'!A:A,MATCH($C274,'Policy Characteristics'!$C:$C,0))),"",INDEX('Policy Characteristics'!A:A,MATCH($C274,'Policy Characteristics'!$C:$C,0)))</f>
        <v>Electricity Supply</v>
      </c>
      <c r="B274" s="200"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3" t="s">
        <v>43</v>
      </c>
      <c r="J274" s="202"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Oklahoma.</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row>
    <row r="275" spans="1:18" s="76" customFormat="1" x14ac:dyDescent="0.75">
      <c r="A275" s="76" t="str">
        <f>IF(ISBLANK(INDEX('Policy Characteristics'!A:A,MATCH($C275,'Policy Characteristics'!$C:$C,0))),"",INDEX('Policy Characteristics'!A:A,MATCH($C275,'Policy Characteristics'!$C:$C,0)))</f>
        <v>Electricity Supply</v>
      </c>
      <c r="B275" s="200"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3" t="s">
        <v>43</v>
      </c>
      <c r="J275" s="202"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Oklahoma.</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row>
    <row r="276" spans="1:18" s="76" customFormat="1" x14ac:dyDescent="0.75">
      <c r="A276" s="76" t="str">
        <f>IF(ISBLANK(INDEX('Policy Characteristics'!A:A,MATCH($C276,'Policy Characteristics'!$C:$C,0))),"",INDEX('Policy Characteristics'!A:A,MATCH($C276,'Policy Characteristics'!$C:$C,0)))</f>
        <v>Electricity Supply</v>
      </c>
      <c r="B276" s="200"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3" t="s">
        <v>43</v>
      </c>
      <c r="J276" s="202"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Oklahoma.</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row>
    <row r="277" spans="1:18" s="76" customFormat="1" x14ac:dyDescent="0.75">
      <c r="A277" s="76" t="str">
        <f>IF(ISBLANK(INDEX('Policy Characteristics'!A:A,MATCH($C277,'Policy Characteristics'!$C:$C,0))),"",INDEX('Policy Characteristics'!A:A,MATCH($C277,'Policy Characteristics'!$C:$C,0)))</f>
        <v>Electricity Supply</v>
      </c>
      <c r="B277" s="200"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3" t="s">
        <v>43</v>
      </c>
      <c r="J277" s="202"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Oklahoma.</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row>
    <row r="278" spans="1:18" s="76" customFormat="1" x14ac:dyDescent="0.75">
      <c r="A278" s="76" t="str">
        <f>IF(ISBLANK(INDEX('Policy Characteristics'!A:A,MATCH($C278,'Policy Characteristics'!$C:$C,0))),"",INDEX('Policy Characteristics'!A:A,MATCH($C278,'Policy Characteristics'!$C:$C,0)))</f>
        <v>Electricity Supply</v>
      </c>
      <c r="B278" s="200"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3" t="s">
        <v>44</v>
      </c>
      <c r="J278" s="202"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row>
    <row r="279" spans="1:18" s="76" customFormat="1" x14ac:dyDescent="0.75">
      <c r="A279" s="76" t="str">
        <f>IF(ISBLANK(INDEX('Policy Characteristics'!A:A,MATCH($C279,'Policy Characteristics'!$C:$C,0))),"",INDEX('Policy Characteristics'!A:A,MATCH($C279,'Policy Characteristics'!$C:$C,0)))</f>
        <v>Electricity Supply</v>
      </c>
      <c r="B279" s="200"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3" t="s">
        <v>44</v>
      </c>
      <c r="J279" s="202"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row>
    <row r="280" spans="1:18" s="76" customFormat="1" x14ac:dyDescent="0.75">
      <c r="A280" s="76" t="str">
        <f>IF(ISBLANK(INDEX('Policy Characteristics'!A:A,MATCH($C280,'Policy Characteristics'!$C:$C,0))),"",INDEX('Policy Characteristics'!A:A,MATCH($C280,'Policy Characteristics'!$C:$C,0)))</f>
        <v>Electricity Supply</v>
      </c>
      <c r="B280" s="200"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3" t="s">
        <v>44</v>
      </c>
      <c r="J280" s="202"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row>
    <row r="281" spans="1:18" s="76" customFormat="1" x14ac:dyDescent="0.75">
      <c r="A281" s="76" t="str">
        <f>IF(ISBLANK(INDEX('Policy Characteristics'!A:A,MATCH($C281,'Policy Characteristics'!$C:$C,0))),"",INDEX('Policy Characteristics'!A:A,MATCH($C281,'Policy Characteristics'!$C:$C,0)))</f>
        <v>Electricity Supply</v>
      </c>
      <c r="B281" s="200"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3" t="s">
        <v>44</v>
      </c>
      <c r="J281" s="202"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row>
    <row r="282" spans="1:18" s="76" customFormat="1" x14ac:dyDescent="0.75">
      <c r="A282" s="76" t="str">
        <f>IF(ISBLANK(INDEX('Policy Characteristics'!A:A,MATCH($C282,'Policy Characteristics'!$C:$C,0))),"",INDEX('Policy Characteristics'!A:A,MATCH($C282,'Policy Characteristics'!$C:$C,0)))</f>
        <v>Electricity Supply</v>
      </c>
      <c r="B282" s="200"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3" t="s">
        <v>44</v>
      </c>
      <c r="J282" s="202"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row>
    <row r="283" spans="1:18" s="76" customFormat="1" x14ac:dyDescent="0.75">
      <c r="A283" s="76" t="str">
        <f>IF(ISBLANK(INDEX('Policy Characteristics'!A:A,MATCH($C283,'Policy Characteristics'!$C:$C,0))),"",INDEX('Policy Characteristics'!A:A,MATCH($C283,'Policy Characteristics'!$C:$C,0)))</f>
        <v>Electricity Supply</v>
      </c>
      <c r="B283" s="200"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3" t="s">
        <v>44</v>
      </c>
      <c r="J283" s="202"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row>
    <row r="284" spans="1:18" s="76" customFormat="1" x14ac:dyDescent="0.75">
      <c r="A284" s="76" t="str">
        <f>IF(ISBLANK(INDEX('Policy Characteristics'!A:A,MATCH($C284,'Policy Characteristics'!$C:$C,0))),"",INDEX('Policy Characteristics'!A:A,MATCH($C284,'Policy Characteristics'!$C:$C,0)))</f>
        <v>Electricity Supply</v>
      </c>
      <c r="B284" s="200"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3" t="s">
        <v>44</v>
      </c>
      <c r="J284" s="202"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row>
    <row r="285" spans="1:18" s="76" customFormat="1" x14ac:dyDescent="0.75">
      <c r="A285" s="76" t="str">
        <f>IF(ISBLANK(INDEX('Policy Characteristics'!A:A,MATCH($C285,'Policy Characteristics'!$C:$C,0))),"",INDEX('Policy Characteristics'!A:A,MATCH($C285,'Policy Characteristics'!$C:$C,0)))</f>
        <v>Electricity Supply</v>
      </c>
      <c r="B285" s="200"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3" t="s">
        <v>44</v>
      </c>
      <c r="J285" s="202"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row>
    <row r="286" spans="1:18" s="76" customFormat="1" x14ac:dyDescent="0.75">
      <c r="A286" s="76" t="str">
        <f>IF(ISBLANK(INDEX('Policy Characteristics'!A:A,MATCH($C286,'Policy Characteristics'!$C:$C,0))),"",INDEX('Policy Characteristics'!A:A,MATCH($C286,'Policy Characteristics'!$C:$C,0)))</f>
        <v>Electricity Supply</v>
      </c>
      <c r="B286" s="200"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3" t="s">
        <v>44</v>
      </c>
      <c r="J286" s="202"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row>
    <row r="287" spans="1:18" s="76" customFormat="1" x14ac:dyDescent="0.75">
      <c r="A287" s="76" t="str">
        <f>IF(ISBLANK(INDEX('Policy Characteristics'!A:A,MATCH($C287,'Policy Characteristics'!$C:$C,0))),"",INDEX('Policy Characteristics'!A:A,MATCH($C287,'Policy Characteristics'!$C:$C,0)))</f>
        <v>Electricity Supply</v>
      </c>
      <c r="B287" s="200"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3" t="s">
        <v>44</v>
      </c>
      <c r="J287" s="202"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row>
    <row r="288" spans="1:18" s="76" customFormat="1" x14ac:dyDescent="0.75">
      <c r="A288" s="76" t="str">
        <f>IF(ISBLANK(INDEX('Policy Characteristics'!A:A,MATCH($C288,'Policy Characteristics'!$C:$C,0))),"",INDEX('Policy Characteristics'!A:A,MATCH($C288,'Policy Characteristics'!$C:$C,0)))</f>
        <v>Electricity Supply</v>
      </c>
      <c r="B288" s="200"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3" t="s">
        <v>44</v>
      </c>
      <c r="J288" s="202"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row>
    <row r="289" spans="1:18" s="76" customFormat="1" x14ac:dyDescent="0.75">
      <c r="A289" s="76" t="str">
        <f>IF(ISBLANK(INDEX('Policy Characteristics'!A:A,MATCH($C289,'Policy Characteristics'!$C:$C,0))),"",INDEX('Policy Characteristics'!A:A,MATCH($C289,'Policy Characteristics'!$C:$C,0)))</f>
        <v>Electricity Supply</v>
      </c>
      <c r="B289" s="200"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3" t="s">
        <v>44</v>
      </c>
      <c r="J289" s="202"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row>
    <row r="290" spans="1:18" s="76" customFormat="1" x14ac:dyDescent="0.75">
      <c r="A290" s="76" t="str">
        <f>IF(ISBLANK(INDEX('Policy Characteristics'!A:A,MATCH($C290,'Policy Characteristics'!$C:$C,0))),"",INDEX('Policy Characteristics'!A:A,MATCH($C290,'Policy Characteristics'!$C:$C,0)))</f>
        <v>Electricity Supply</v>
      </c>
      <c r="B290" s="200"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3" t="s">
        <v>44</v>
      </c>
      <c r="J290" s="202"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row>
    <row r="291" spans="1:18" s="76" customFormat="1" x14ac:dyDescent="0.75">
      <c r="A291" s="76" t="str">
        <f>IF(ISBLANK(INDEX('Policy Characteristics'!A:A,MATCH($C291,'Policy Characteristics'!$C:$C,0))),"",INDEX('Policy Characteristics'!A:A,MATCH($C291,'Policy Characteristics'!$C:$C,0)))</f>
        <v>Electricity Supply</v>
      </c>
      <c r="B291" s="200"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3" t="s">
        <v>44</v>
      </c>
      <c r="J291" s="202"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row>
    <row r="292" spans="1:18" s="76" customFormat="1" x14ac:dyDescent="0.75">
      <c r="A292" s="76" t="str">
        <f>IF(ISBLANK(INDEX('Policy Characteristics'!A:A,MATCH($C292,'Policy Characteristics'!$C:$C,0))),"",INDEX('Policy Characteristics'!A:A,MATCH($C292,'Policy Characteristics'!$C:$C,0)))</f>
        <v>Electricity Supply</v>
      </c>
      <c r="B292" s="200"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3" t="s">
        <v>44</v>
      </c>
      <c r="J292" s="202"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row>
    <row r="293" spans="1:18" s="76" customFormat="1" x14ac:dyDescent="0.75">
      <c r="A293" s="76" t="str">
        <f>IF(ISBLANK(INDEX('Policy Characteristics'!A:A,MATCH($C293,'Policy Characteristics'!$C:$C,0))),"",INDEX('Policy Characteristics'!A:A,MATCH($C293,'Policy Characteristics'!$C:$C,0)))</f>
        <v>Electricity Supply</v>
      </c>
      <c r="B293" s="200"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3" t="s">
        <v>44</v>
      </c>
      <c r="J293" s="202"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row>
    <row r="294" spans="1:18" s="76" customFormat="1" x14ac:dyDescent="0.75">
      <c r="A294" s="76" t="str">
        <f>IF(ISBLANK(INDEX('Policy Characteristics'!A:A,MATCH($C294,'Policy Characteristics'!$C:$C,0))),"",INDEX('Policy Characteristics'!A:A,MATCH($C294,'Policy Characteristics'!$C:$C,0)))</f>
        <v>Electricity Supply</v>
      </c>
      <c r="B294" s="200"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3" t="s">
        <v>44</v>
      </c>
      <c r="J294" s="202"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row>
    <row r="295" spans="1:18" s="76" customFormat="1" x14ac:dyDescent="0.75">
      <c r="A295" s="76" t="str">
        <f>IF(ISBLANK(INDEX('Policy Characteristics'!A:A,MATCH($C295,'Policy Characteristics'!$C:$C,0))),"",INDEX('Policy Characteristics'!A:A,MATCH($C295,'Policy Characteristics'!$C:$C,0)))</f>
        <v>Electricity Supply</v>
      </c>
      <c r="B295" s="200"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3" t="s">
        <v>43</v>
      </c>
      <c r="J295" s="202"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row>
    <row r="296" spans="1:18" s="76" customFormat="1" x14ac:dyDescent="0.75">
      <c r="A296" s="76" t="str">
        <f>IF(ISBLANK(INDEX('Policy Characteristics'!A:A,MATCH($C296,'Policy Characteristics'!$C:$C,0))),"",INDEX('Policy Characteristics'!A:A,MATCH($C296,'Policy Characteristics'!$C:$C,0)))</f>
        <v>Electricity Supply</v>
      </c>
      <c r="B296" s="200"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3" t="s">
        <v>43</v>
      </c>
      <c r="J296" s="202"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row>
    <row r="297" spans="1:18" s="76" customFormat="1" x14ac:dyDescent="0.75">
      <c r="A297" s="76" t="str">
        <f>IF(ISBLANK(INDEX('Policy Characteristics'!A:A,MATCH($C297,'Policy Characteristics'!$C:$C,0))),"",INDEX('Policy Characteristics'!A:A,MATCH($C297,'Policy Characteristics'!$C:$C,0)))</f>
        <v>Electricity Supply</v>
      </c>
      <c r="B297" s="200"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3" t="s">
        <v>43</v>
      </c>
      <c r="J297" s="202"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row>
    <row r="298" spans="1:18" s="76" customFormat="1" x14ac:dyDescent="0.75">
      <c r="A298" s="76" t="str">
        <f>IF(ISBLANK(INDEX('Policy Characteristics'!A:A,MATCH($C298,'Policy Characteristics'!$C:$C,0))),"",INDEX('Policy Characteristics'!A:A,MATCH($C298,'Policy Characteristics'!$C:$C,0)))</f>
        <v>Electricity Supply</v>
      </c>
      <c r="B298" s="200"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3" t="s">
        <v>43</v>
      </c>
      <c r="J298" s="202"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row>
    <row r="299" spans="1:18" s="76" customFormat="1" x14ac:dyDescent="0.75">
      <c r="A299" s="76" t="str">
        <f>IF(ISBLANK(INDEX('Policy Characteristics'!A:A,MATCH($C299,'Policy Characteristics'!$C:$C,0))),"",INDEX('Policy Characteristics'!A:A,MATCH($C299,'Policy Characteristics'!$C:$C,0)))</f>
        <v>Electricity Supply</v>
      </c>
      <c r="B299" s="200"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3" t="s">
        <v>44</v>
      </c>
      <c r="J299" s="202"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row>
    <row r="300" spans="1:18" s="76" customFormat="1" x14ac:dyDescent="0.75">
      <c r="A300" s="76" t="str">
        <f>IF(ISBLANK(INDEX('Policy Characteristics'!A:A,MATCH($C300,'Policy Characteristics'!$C:$C,0))),"",INDEX('Policy Characteristics'!A:A,MATCH($C300,'Policy Characteristics'!$C:$C,0)))</f>
        <v>Electricity Supply</v>
      </c>
      <c r="B300" s="200"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3" t="s">
        <v>44</v>
      </c>
      <c r="J300" s="202"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row>
    <row r="301" spans="1:18" s="76" customFormat="1" x14ac:dyDescent="0.75">
      <c r="A301" s="76" t="str">
        <f>IF(ISBLANK(INDEX('Policy Characteristics'!A:A,MATCH($C301,'Policy Characteristics'!$C:$C,0))),"",INDEX('Policy Characteristics'!A:A,MATCH($C301,'Policy Characteristics'!$C:$C,0)))</f>
        <v>Electricity Supply</v>
      </c>
      <c r="B301" s="200"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3" t="s">
        <v>44</v>
      </c>
      <c r="J301" s="202"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row>
    <row r="302" spans="1:18" s="76" customFormat="1" x14ac:dyDescent="0.75">
      <c r="A302" s="76" t="str">
        <f>IF(ISBLANK(INDEX('Policy Characteristics'!A:A,MATCH($C302,'Policy Characteristics'!$C:$C,0))),"",INDEX('Policy Characteristics'!A:A,MATCH($C302,'Policy Characteristics'!$C:$C,0)))</f>
        <v>Electricity Supply</v>
      </c>
      <c r="B302" s="200" t="str">
        <f>IF(ISBLANK(INDEX('Policy Characteristics'!B:B,MATCH($C302,'Policy Characteristics'!$C:$C,0))),"",INDEX('Policy Characteristics'!B:B,MATCH($C302,'Policy Characteristics'!$C:$C,0)))</f>
        <v>Clean Electricity Standard</v>
      </c>
      <c r="C302" t="s">
        <v>980</v>
      </c>
      <c r="D302" s="88"/>
      <c r="E302" s="88"/>
      <c r="F302" s="88"/>
      <c r="G302" s="88"/>
      <c r="H302" s="15">
        <v>508</v>
      </c>
      <c r="I302" s="213" t="s">
        <v>43</v>
      </c>
      <c r="J302" s="202"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5">
        <f>IF(ISBLANK(INDEX('Policy Characteristics'!F:F,MATCH($C302,'Policy Characteristics'!$C:$C,0))),"",INDEX('Policy Characteristics'!F:F,MATCH($C302,'Policy Characteristics'!$C:$C,0)))</f>
        <v>0</v>
      </c>
      <c r="M302" s="205">
        <f>IF(ISBLANK(INDEX('Policy Characteristics'!G:G,MATCH($C302,'Policy Characteristics'!$C:$C,0))),"",INDEX('Policy Characteristics'!G:G,MATCH($C302,'Policy Characteristics'!$C:$C,0)))</f>
        <v>1</v>
      </c>
      <c r="N302" s="205">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row>
    <row r="303" spans="1:18" s="76" customFormat="1" x14ac:dyDescent="0.75">
      <c r="A303" s="76" t="str">
        <f>IF(ISBLANK(INDEX('Policy Characteristics'!A:A,MATCH($C303,'Policy Characteristics'!$C:$C,0))),"",INDEX('Policy Characteristics'!A:A,MATCH($C303,'Policy Characteristics'!$C:$C,0)))</f>
        <v>Electricity Supply</v>
      </c>
      <c r="B303" s="200"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3" t="s">
        <v>44</v>
      </c>
      <c r="J303" s="202"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6">
        <f>IF(ISBLANK(INDEX('Policy Characteristics'!F:F,MATCH($C303,'Policy Characteristics'!$C:$C,0))),"",INDEX('Policy Characteristics'!F:F,MATCH($C303,'Policy Characteristics'!$C:$C,0)))</f>
        <v>0</v>
      </c>
      <c r="M303" s="206">
        <f>IF(ISBLANK(INDEX('Policy Characteristics'!G:G,MATCH($C303,'Policy Characteristics'!$C:$C,0))),"",INDEX('Policy Characteristics'!G:G,MATCH($C303,'Policy Characteristics'!$C:$C,0)))</f>
        <v>1</v>
      </c>
      <c r="N303" s="206">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row>
    <row r="304" spans="1:18" s="76" customFormat="1" x14ac:dyDescent="0.75">
      <c r="A304" s="76" t="str">
        <f>IF(ISBLANK(INDEX('Policy Characteristics'!A:A,MATCH($C304,'Policy Characteristics'!$C:$C,0))),"",INDEX('Policy Characteristics'!A:A,MATCH($C304,'Policy Characteristics'!$C:$C,0)))</f>
        <v>Electricity Supply</v>
      </c>
      <c r="B304" s="200"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3" t="s">
        <v>43</v>
      </c>
      <c r="J304" s="202"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6">
        <f>IF(ISBLANK(INDEX('Policy Characteristics'!F:F,MATCH($C304,'Policy Characteristics'!$C:$C,0))),"",INDEX('Policy Characteristics'!F:F,MATCH($C304,'Policy Characteristics'!$C:$C,0)))</f>
        <v>0</v>
      </c>
      <c r="M304" s="206">
        <f>IF(ISBLANK(INDEX('Policy Characteristics'!G:G,MATCH($C304,'Policy Characteristics'!$C:$C,0))),"",INDEX('Policy Characteristics'!G:G,MATCH($C304,'Policy Characteristics'!$C:$C,0)))</f>
        <v>1</v>
      </c>
      <c r="N304" s="206">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This setting caps the CES credit price.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row>
    <row r="305" spans="1:18" s="143" customFormat="1" x14ac:dyDescent="0.75">
      <c r="A305" s="76" t="str">
        <f>IF(ISBLANK(INDEX('Policy Characteristics'!A:A,MATCH($C305,'Policy Characteristics'!$C:$C,0))),"",INDEX('Policy Characteristics'!A:A,MATCH($C305,'Policy Characteristics'!$C:$C,0)))</f>
        <v>Electricity Supply</v>
      </c>
      <c r="B305" s="200" t="str">
        <f>IF(ISBLANK(INDEX('Policy Characteristics'!B:B,MATCH($C305,'Policy Characteristics'!$C:$C,0))),"",INDEX('Policy Characteristics'!B:B,MATCH($C305,'Policy Characteristics'!$C:$C,0)))</f>
        <v>Change Electricity Exports</v>
      </c>
      <c r="C305" s="143" t="s">
        <v>268</v>
      </c>
      <c r="D305" s="78"/>
      <c r="E305" s="78"/>
      <c r="F305" s="78"/>
      <c r="G305" s="78"/>
      <c r="H305" s="80">
        <v>148</v>
      </c>
      <c r="I305" s="213" t="s">
        <v>43</v>
      </c>
      <c r="J305" s="202"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5">
        <f>IF(ISBLANK(INDEX('Policy Characteristics'!F:F,MATCH($C305,'Policy Characteristics'!$C:$C,0))),"",INDEX('Policy Characteristics'!F:F,MATCH($C305,'Policy Characteristics'!$C:$C,0)))</f>
        <v>-0.5</v>
      </c>
      <c r="M305" s="205">
        <f>IF(ISBLANK(INDEX('Policy Characteristics'!G:G,MATCH($C305,'Policy Characteristics'!$C:$C,0))),"",INDEX('Policy Characteristics'!G:G,MATCH($C305,'Policy Characteristics'!$C:$C,0)))</f>
        <v>1</v>
      </c>
      <c r="N305" s="205">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Oklahoma.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row>
    <row r="306" spans="1:18" s="143" customFormat="1" x14ac:dyDescent="0.75">
      <c r="A306" s="76" t="str">
        <f>IF(ISBLANK(INDEX('Policy Characteristics'!A:A,MATCH($C306,'Policy Characteristics'!$C:$C,0))),"",INDEX('Policy Characteristics'!A:A,MATCH($C306,'Policy Characteristics'!$C:$C,0)))</f>
        <v>Electricity Supply</v>
      </c>
      <c r="B306" s="200"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3" t="s">
        <v>43</v>
      </c>
      <c r="J306" s="202"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5">
        <f>IF(ISBLANK(INDEX('Policy Characteristics'!F:F,MATCH($C306,'Policy Characteristics'!$C:$C,0))),"",INDEX('Policy Characteristics'!F:F,MATCH($C306,'Policy Characteristics'!$C:$C,0)))</f>
        <v>-0.5</v>
      </c>
      <c r="M306" s="205">
        <f>IF(ISBLANK(INDEX('Policy Characteristics'!G:G,MATCH($C306,'Policy Characteristics'!$C:$C,0))),"",INDEX('Policy Characteristics'!G:G,MATCH($C306,'Policy Characteristics'!$C:$C,0)))</f>
        <v>1</v>
      </c>
      <c r="N306" s="205">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row>
    <row r="307" spans="1:18" s="143" customFormat="1" x14ac:dyDescent="0.75">
      <c r="A307" s="76" t="str">
        <f>IF(ISBLANK(INDEX('Policy Characteristics'!A:A,MATCH($C307,'Policy Characteristics'!$C:$C,0))),"",INDEX('Policy Characteristics'!A:A,MATCH($C307,'Policy Characteristics'!$C:$C,0)))</f>
        <v>Electricity Supply</v>
      </c>
      <c r="B307" s="200"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3" t="s">
        <v>43</v>
      </c>
      <c r="J307" s="202"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5">
        <f>IF(ISBLANK(INDEX('Policy Characteristics'!F:F,MATCH($C307,'Policy Characteristics'!$C:$C,0))),"",INDEX('Policy Characteristics'!F:F,MATCH($C307,'Policy Characteristics'!$C:$C,0)))</f>
        <v>-0.5</v>
      </c>
      <c r="M307" s="205">
        <f>IF(ISBLANK(INDEX('Policy Characteristics'!G:G,MATCH($C307,'Policy Characteristics'!$C:$C,0))),"",INDEX('Policy Characteristics'!G:G,MATCH($C307,'Policy Characteristics'!$C:$C,0)))</f>
        <v>1</v>
      </c>
      <c r="N307" s="205">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row>
    <row r="308" spans="1:18" s="143" customFormat="1" x14ac:dyDescent="0.75">
      <c r="A308" s="76" t="str">
        <f>IF(ISBLANK(INDEX('Policy Characteristics'!A:A,MATCH($C308,'Policy Characteristics'!$C:$C,0))),"",INDEX('Policy Characteristics'!A:A,MATCH($C308,'Policy Characteristics'!$C:$C,0)))</f>
        <v>Electricity Supply</v>
      </c>
      <c r="B308" s="200"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3" t="s">
        <v>43</v>
      </c>
      <c r="J308" s="202"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5">
        <f>IF(ISBLANK(INDEX('Policy Characteristics'!F:F,MATCH($C308,'Policy Characteristics'!$C:$C,0))),"",INDEX('Policy Characteristics'!F:F,MATCH($C308,'Policy Characteristics'!$C:$C,0)))</f>
        <v>-0.5</v>
      </c>
      <c r="M308" s="205">
        <f>IF(ISBLANK(INDEX('Policy Characteristics'!G:G,MATCH($C308,'Policy Characteristics'!$C:$C,0))),"",INDEX('Policy Characteristics'!G:G,MATCH($C308,'Policy Characteristics'!$C:$C,0)))</f>
        <v>1</v>
      </c>
      <c r="N308" s="205">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row>
    <row r="309" spans="1:18" s="143" customFormat="1" x14ac:dyDescent="0.75">
      <c r="A309" s="76" t="str">
        <f>IF(ISBLANK(INDEX('Policy Characteristics'!A:A,MATCH($C309,'Policy Characteristics'!$C:$C,0))),"",INDEX('Policy Characteristics'!A:A,MATCH($C309,'Policy Characteristics'!$C:$C,0)))</f>
        <v>Electricity Supply</v>
      </c>
      <c r="B309" s="200"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3" t="s">
        <v>43</v>
      </c>
      <c r="J309" s="202"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5">
        <f>IF(ISBLANK(INDEX('Policy Characteristics'!F:F,MATCH($C309,'Policy Characteristics'!$C:$C,0))),"",INDEX('Policy Characteristics'!F:F,MATCH($C309,'Policy Characteristics'!$C:$C,0)))</f>
        <v>-0.5</v>
      </c>
      <c r="M309" s="205">
        <f>IF(ISBLANK(INDEX('Policy Characteristics'!G:G,MATCH($C309,'Policy Characteristics'!$C:$C,0))),"",INDEX('Policy Characteristics'!G:G,MATCH($C309,'Policy Characteristics'!$C:$C,0)))</f>
        <v>1</v>
      </c>
      <c r="N309" s="205">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row>
    <row r="310" spans="1:18" s="143" customFormat="1" x14ac:dyDescent="0.75">
      <c r="A310" s="76" t="str">
        <f>IF(ISBLANK(INDEX('Policy Characteristics'!A:A,MATCH($C310,'Policy Characteristics'!$C:$C,0))),"",INDEX('Policy Characteristics'!A:A,MATCH($C310,'Policy Characteristics'!$C:$C,0)))</f>
        <v>Electricity Supply</v>
      </c>
      <c r="B310" s="200"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3" t="s">
        <v>43</v>
      </c>
      <c r="J310" s="202"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5">
        <f>IF(ISBLANK(INDEX('Policy Characteristics'!F:F,MATCH($C310,'Policy Characteristics'!$C:$C,0))),"",INDEX('Policy Characteristics'!F:F,MATCH($C310,'Policy Characteristics'!$C:$C,0)))</f>
        <v>-0.5</v>
      </c>
      <c r="M310" s="205">
        <f>IF(ISBLANK(INDEX('Policy Characteristics'!G:G,MATCH($C310,'Policy Characteristics'!$C:$C,0))),"",INDEX('Policy Characteristics'!G:G,MATCH($C310,'Policy Characteristics'!$C:$C,0)))</f>
        <v>1</v>
      </c>
      <c r="N310" s="205">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row>
    <row r="311" spans="1:18" s="143" customFormat="1" x14ac:dyDescent="0.75">
      <c r="A311" s="76" t="str">
        <f>IF(ISBLANK(INDEX('Policy Characteristics'!A:A,MATCH($C311,'Policy Characteristics'!$C:$C,0))),"",INDEX('Policy Characteristics'!A:A,MATCH($C311,'Policy Characteristics'!$C:$C,0)))</f>
        <v>Electricity Supply</v>
      </c>
      <c r="B311" s="200"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3" t="s">
        <v>43</v>
      </c>
      <c r="J311" s="202"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5">
        <f>IF(ISBLANK(INDEX('Policy Characteristics'!F:F,MATCH($C311,'Policy Characteristics'!$C:$C,0))),"",INDEX('Policy Characteristics'!F:F,MATCH($C311,'Policy Characteristics'!$C:$C,0)))</f>
        <v>-0.5</v>
      </c>
      <c r="M311" s="205">
        <f>IF(ISBLANK(INDEX('Policy Characteristics'!G:G,MATCH($C311,'Policy Characteristics'!$C:$C,0))),"",INDEX('Policy Characteristics'!G:G,MATCH($C311,'Policy Characteristics'!$C:$C,0)))</f>
        <v>1</v>
      </c>
      <c r="N311" s="205">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row>
    <row r="312" spans="1:18" s="143" customFormat="1" x14ac:dyDescent="0.75">
      <c r="A312" s="76" t="str">
        <f>IF(ISBLANK(INDEX('Policy Characteristics'!A:A,MATCH($C312,'Policy Characteristics'!$C:$C,0))),"",INDEX('Policy Characteristics'!A:A,MATCH($C312,'Policy Characteristics'!$C:$C,0)))</f>
        <v>Electricity Supply</v>
      </c>
      <c r="B312" s="200"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3" t="s">
        <v>43</v>
      </c>
      <c r="J312" s="202"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5">
        <f>IF(ISBLANK(INDEX('Policy Characteristics'!F:F,MATCH($C312,'Policy Characteristics'!$C:$C,0))),"",INDEX('Policy Characteristics'!F:F,MATCH($C312,'Policy Characteristics'!$C:$C,0)))</f>
        <v>-0.5</v>
      </c>
      <c r="M312" s="205">
        <f>IF(ISBLANK(INDEX('Policy Characteristics'!G:G,MATCH($C312,'Policy Characteristics'!$C:$C,0))),"",INDEX('Policy Characteristics'!G:G,MATCH($C312,'Policy Characteristics'!$C:$C,0)))</f>
        <v>1</v>
      </c>
      <c r="N312" s="205">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row>
    <row r="313" spans="1:18" s="143" customFormat="1" x14ac:dyDescent="0.75">
      <c r="A313" s="76" t="str">
        <f>IF(ISBLANK(INDEX('Policy Characteristics'!A:A,MATCH($C313,'Policy Characteristics'!$C:$C,0))),"",INDEX('Policy Characteristics'!A:A,MATCH($C313,'Policy Characteristics'!$C:$C,0)))</f>
        <v>Electricity Supply</v>
      </c>
      <c r="B313" s="200"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3" t="s">
        <v>44</v>
      </c>
      <c r="J313" s="202"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5">
        <f>IF(ISBLANK(INDEX('Policy Characteristics'!F:F,MATCH($C313,'Policy Characteristics'!$C:$C,0))),"",INDEX('Policy Characteristics'!F:F,MATCH($C313,'Policy Characteristics'!$C:$C,0)))</f>
        <v>-0.5</v>
      </c>
      <c r="M313" s="205">
        <f>IF(ISBLANK(INDEX('Policy Characteristics'!G:G,MATCH($C313,'Policy Characteristics'!$C:$C,0))),"",INDEX('Policy Characteristics'!G:G,MATCH($C313,'Policy Characteristics'!$C:$C,0)))</f>
        <v>1</v>
      </c>
      <c r="N313" s="205">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row>
    <row r="314" spans="1:18" s="143" customFormat="1" x14ac:dyDescent="0.75">
      <c r="A314" s="76" t="str">
        <f>IF(ISBLANK(INDEX('Policy Characteristics'!A:A,MATCH($C314,'Policy Characteristics'!$C:$C,0))),"",INDEX('Policy Characteristics'!A:A,MATCH($C314,'Policy Characteristics'!$C:$C,0)))</f>
        <v>Electricity Supply</v>
      </c>
      <c r="B314" s="200"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3" t="s">
        <v>43</v>
      </c>
      <c r="J314" s="202"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5">
        <f>IF(ISBLANK(INDEX('Policy Characteristics'!F:F,MATCH($C314,'Policy Characteristics'!$C:$C,0))),"",INDEX('Policy Characteristics'!F:F,MATCH($C314,'Policy Characteristics'!$C:$C,0)))</f>
        <v>-0.5</v>
      </c>
      <c r="M314" s="205">
        <f>IF(ISBLANK(INDEX('Policy Characteristics'!G:G,MATCH($C314,'Policy Characteristics'!$C:$C,0))),"",INDEX('Policy Characteristics'!G:G,MATCH($C314,'Policy Characteristics'!$C:$C,0)))</f>
        <v>1</v>
      </c>
      <c r="N314" s="205">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row>
    <row r="315" spans="1:18" s="143" customFormat="1" x14ac:dyDescent="0.75">
      <c r="A315" s="76" t="str">
        <f>IF(ISBLANK(INDEX('Policy Characteristics'!A:A,MATCH($C315,'Policy Characteristics'!$C:$C,0))),"",INDEX('Policy Characteristics'!A:A,MATCH($C315,'Policy Characteristics'!$C:$C,0)))</f>
        <v>Electricity Supply</v>
      </c>
      <c r="B315" s="200"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3" t="s">
        <v>44</v>
      </c>
      <c r="J315" s="202"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5">
        <f>IF(ISBLANK(INDEX('Policy Characteristics'!F:F,MATCH($C315,'Policy Characteristics'!$C:$C,0))),"",INDEX('Policy Characteristics'!F:F,MATCH($C315,'Policy Characteristics'!$C:$C,0)))</f>
        <v>-0.5</v>
      </c>
      <c r="M315" s="205">
        <f>IF(ISBLANK(INDEX('Policy Characteristics'!G:G,MATCH($C315,'Policy Characteristics'!$C:$C,0))),"",INDEX('Policy Characteristics'!G:G,MATCH($C315,'Policy Characteristics'!$C:$C,0)))</f>
        <v>1</v>
      </c>
      <c r="N315" s="205">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row>
    <row r="316" spans="1:18" s="143" customFormat="1" x14ac:dyDescent="0.75">
      <c r="A316" s="76" t="str">
        <f>IF(ISBLANK(INDEX('Policy Characteristics'!A:A,MATCH($C316,'Policy Characteristics'!$C:$C,0))),"",INDEX('Policy Characteristics'!A:A,MATCH($C316,'Policy Characteristics'!$C:$C,0)))</f>
        <v>Electricity Supply</v>
      </c>
      <c r="B316" s="200"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3" t="s">
        <v>43</v>
      </c>
      <c r="J316" s="202"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5">
        <f>IF(ISBLANK(INDEX('Policy Characteristics'!F:F,MATCH($C316,'Policy Characteristics'!$C:$C,0))),"",INDEX('Policy Characteristics'!F:F,MATCH($C316,'Policy Characteristics'!$C:$C,0)))</f>
        <v>-0.5</v>
      </c>
      <c r="M316" s="205">
        <f>IF(ISBLANK(INDEX('Policy Characteristics'!G:G,MATCH($C316,'Policy Characteristics'!$C:$C,0))),"",INDEX('Policy Characteristics'!G:G,MATCH($C316,'Policy Characteristics'!$C:$C,0)))</f>
        <v>1</v>
      </c>
      <c r="N316" s="205">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row>
    <row r="317" spans="1:18" s="143" customFormat="1" x14ac:dyDescent="0.75">
      <c r="A317" s="76" t="str">
        <f>IF(ISBLANK(INDEX('Policy Characteristics'!A:A,MATCH($C317,'Policy Characteristics'!$C:$C,0))),"",INDEX('Policy Characteristics'!A:A,MATCH($C317,'Policy Characteristics'!$C:$C,0)))</f>
        <v>Electricity Supply</v>
      </c>
      <c r="B317" s="200"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3" t="s">
        <v>44</v>
      </c>
      <c r="J317" s="202"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5">
        <f>IF(ISBLANK(INDEX('Policy Characteristics'!F:F,MATCH($C317,'Policy Characteristics'!$C:$C,0))),"",INDEX('Policy Characteristics'!F:F,MATCH($C317,'Policy Characteristics'!$C:$C,0)))</f>
        <v>-0.5</v>
      </c>
      <c r="M317" s="205">
        <f>IF(ISBLANK(INDEX('Policy Characteristics'!G:G,MATCH($C317,'Policy Characteristics'!$C:$C,0))),"",INDEX('Policy Characteristics'!G:G,MATCH($C317,'Policy Characteristics'!$C:$C,0)))</f>
        <v>1</v>
      </c>
      <c r="N317" s="205">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row>
    <row r="318" spans="1:18" s="143" customFormat="1" x14ac:dyDescent="0.75">
      <c r="A318" s="76" t="str">
        <f>IF(ISBLANK(INDEX('Policy Characteristics'!A:A,MATCH($C318,'Policy Characteristics'!$C:$C,0))),"",INDEX('Policy Characteristics'!A:A,MATCH($C318,'Policy Characteristics'!$C:$C,0)))</f>
        <v>Electricity Supply</v>
      </c>
      <c r="B318" s="200"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3" t="s">
        <v>44</v>
      </c>
      <c r="J318" s="202"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5">
        <f>IF(ISBLANK(INDEX('Policy Characteristics'!F:F,MATCH($C318,'Policy Characteristics'!$C:$C,0))),"",INDEX('Policy Characteristics'!F:F,MATCH($C318,'Policy Characteristics'!$C:$C,0)))</f>
        <v>-0.5</v>
      </c>
      <c r="M318" s="205">
        <f>IF(ISBLANK(INDEX('Policy Characteristics'!G:G,MATCH($C318,'Policy Characteristics'!$C:$C,0))),"",INDEX('Policy Characteristics'!G:G,MATCH($C318,'Policy Characteristics'!$C:$C,0)))</f>
        <v>1</v>
      </c>
      <c r="N318" s="205">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row>
    <row r="319" spans="1:18" s="143" customFormat="1" x14ac:dyDescent="0.75">
      <c r="A319" s="76" t="str">
        <f>IF(ISBLANK(INDEX('Policy Characteristics'!A:A,MATCH($C319,'Policy Characteristics'!$C:$C,0))),"",INDEX('Policy Characteristics'!A:A,MATCH($C319,'Policy Characteristics'!$C:$C,0)))</f>
        <v>Electricity Supply</v>
      </c>
      <c r="B319" s="200"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3" t="s">
        <v>44</v>
      </c>
      <c r="J319" s="202"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5">
        <f>IF(ISBLANK(INDEX('Policy Characteristics'!F:F,MATCH($C319,'Policy Characteristics'!$C:$C,0))),"",INDEX('Policy Characteristics'!F:F,MATCH($C319,'Policy Characteristics'!$C:$C,0)))</f>
        <v>-0.5</v>
      </c>
      <c r="M319" s="205">
        <f>IF(ISBLANK(INDEX('Policy Characteristics'!G:G,MATCH($C319,'Policy Characteristics'!$C:$C,0))),"",INDEX('Policy Characteristics'!G:G,MATCH($C319,'Policy Characteristics'!$C:$C,0)))</f>
        <v>1</v>
      </c>
      <c r="N319" s="205">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row>
    <row r="320" spans="1:18" s="143" customFormat="1" x14ac:dyDescent="0.75">
      <c r="A320" s="76" t="str">
        <f>IF(ISBLANK(INDEX('Policy Characteristics'!A:A,MATCH($C320,'Policy Characteristics'!$C:$C,0))),"",INDEX('Policy Characteristics'!A:A,MATCH($C320,'Policy Characteristics'!$C:$C,0)))</f>
        <v>Electricity Supply</v>
      </c>
      <c r="B320" s="200"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3" t="s">
        <v>44</v>
      </c>
      <c r="J320" s="202"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5">
        <f>IF(ISBLANK(INDEX('Policy Characteristics'!F:F,MATCH($C320,'Policy Characteristics'!$C:$C,0))),"",INDEX('Policy Characteristics'!F:F,MATCH($C320,'Policy Characteristics'!$C:$C,0)))</f>
        <v>-0.5</v>
      </c>
      <c r="M320" s="205">
        <f>IF(ISBLANK(INDEX('Policy Characteristics'!G:G,MATCH($C320,'Policy Characteristics'!$C:$C,0))),"",INDEX('Policy Characteristics'!G:G,MATCH($C320,'Policy Characteristics'!$C:$C,0)))</f>
        <v>1</v>
      </c>
      <c r="N320" s="205">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row>
    <row r="321" spans="1:19" s="143" customFormat="1" x14ac:dyDescent="0.75">
      <c r="A321" s="76" t="str">
        <f>IF(ISBLANK(INDEX('Policy Characteristics'!A:A,MATCH($C321,'Policy Characteristics'!$C:$C,0))),"",INDEX('Policy Characteristics'!A:A,MATCH($C321,'Policy Characteristics'!$C:$C,0)))</f>
        <v>Electricity Supply</v>
      </c>
      <c r="B321" s="200"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3" t="s">
        <v>44</v>
      </c>
      <c r="J321" s="202"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5">
        <f>IF(ISBLANK(INDEX('Policy Characteristics'!F:F,MATCH($C321,'Policy Characteristics'!$C:$C,0))),"",INDEX('Policy Characteristics'!F:F,MATCH($C321,'Policy Characteristics'!$C:$C,0)))</f>
        <v>-0.5</v>
      </c>
      <c r="M321" s="205">
        <f>IF(ISBLANK(INDEX('Policy Characteristics'!G:G,MATCH($C321,'Policy Characteristics'!$C:$C,0))),"",INDEX('Policy Characteristics'!G:G,MATCH($C321,'Policy Characteristics'!$C:$C,0)))</f>
        <v>1</v>
      </c>
      <c r="N321" s="205">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row>
    <row r="322" spans="1:19" s="143" customFormat="1" x14ac:dyDescent="0.75">
      <c r="A322" s="76" t="str">
        <f>IF(ISBLANK(INDEX('Policy Characteristics'!A:A,MATCH($C322,'Policy Characteristics'!$C:$C,0))),"",INDEX('Policy Characteristics'!A:A,MATCH($C322,'Policy Characteristics'!$C:$C,0)))</f>
        <v>Electricity Supply</v>
      </c>
      <c r="B322" s="200"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3" t="s">
        <v>44</v>
      </c>
      <c r="J322" s="202"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5">
        <f>IF(ISBLANK(INDEX('Policy Characteristics'!F:F,MATCH($C322,'Policy Characteristics'!$C:$C,0))),"",INDEX('Policy Characteristics'!F:F,MATCH($C322,'Policy Characteristics'!$C:$C,0)))</f>
        <v>-0.5</v>
      </c>
      <c r="M322" s="205">
        <f>IF(ISBLANK(INDEX('Policy Characteristics'!G:G,MATCH($C322,'Policy Characteristics'!$C:$C,0))),"",INDEX('Policy Characteristics'!G:G,MATCH($C322,'Policy Characteristics'!$C:$C,0)))</f>
        <v>1</v>
      </c>
      <c r="N322" s="205">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row>
    <row r="323" spans="1:19" s="143" customFormat="1" x14ac:dyDescent="0.75">
      <c r="A323" s="76" t="str">
        <f>IF(ISBLANK(INDEX('Policy Characteristics'!A:A,MATCH($C323,'Policy Characteristics'!$C:$C,0))),"",INDEX('Policy Characteristics'!A:A,MATCH($C323,'Policy Characteristics'!$C:$C,0)))</f>
        <v>Electricity Supply</v>
      </c>
      <c r="B323" s="200"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3" t="s">
        <v>44</v>
      </c>
      <c r="J323" s="202"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5">
        <f>IF(ISBLANK(INDEX('Policy Characteristics'!F:F,MATCH($C323,'Policy Characteristics'!$C:$C,0))),"",INDEX('Policy Characteristics'!F:F,MATCH($C323,'Policy Characteristics'!$C:$C,0)))</f>
        <v>-0.5</v>
      </c>
      <c r="M323" s="205">
        <f>IF(ISBLANK(INDEX('Policy Characteristics'!G:G,MATCH($C323,'Policy Characteristics'!$C:$C,0))),"",INDEX('Policy Characteristics'!G:G,MATCH($C323,'Policy Characteristics'!$C:$C,0)))</f>
        <v>1</v>
      </c>
      <c r="N323" s="205">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row>
    <row r="324" spans="1:19" s="143" customFormat="1" x14ac:dyDescent="0.75">
      <c r="A324" s="76" t="str">
        <f>IF(ISBLANK(INDEX('Policy Characteristics'!A:A,MATCH($C324,'Policy Characteristics'!$C:$C,0))),"",INDEX('Policy Characteristics'!A:A,MATCH($C324,'Policy Characteristics'!$C:$C,0)))</f>
        <v>Electricity Supply</v>
      </c>
      <c r="B324" s="200"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3" t="s">
        <v>44</v>
      </c>
      <c r="J324" s="202"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5">
        <f>IF(ISBLANK(INDEX('Policy Characteristics'!F:F,MATCH($C324,'Policy Characteristics'!$C:$C,0))),"",INDEX('Policy Characteristics'!F:F,MATCH($C324,'Policy Characteristics'!$C:$C,0)))</f>
        <v>-0.5</v>
      </c>
      <c r="M324" s="205">
        <f>IF(ISBLANK(INDEX('Policy Characteristics'!G:G,MATCH($C324,'Policy Characteristics'!$C:$C,0))),"",INDEX('Policy Characteristics'!G:G,MATCH($C324,'Policy Characteristics'!$C:$C,0)))</f>
        <v>1</v>
      </c>
      <c r="N324" s="205">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row>
    <row r="325" spans="1:19" s="143" customFormat="1" x14ac:dyDescent="0.75">
      <c r="A325" s="76" t="str">
        <f>IF(ISBLANK(INDEX('Policy Characteristics'!A:A,MATCH($C325,'Policy Characteristics'!$C:$C,0))),"",INDEX('Policy Characteristics'!A:A,MATCH($C325,'Policy Characteristics'!$C:$C,0)))</f>
        <v>Electricity Supply</v>
      </c>
      <c r="B325" s="200"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3" t="s">
        <v>44</v>
      </c>
      <c r="J325" s="202"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5">
        <f>IF(ISBLANK(INDEX('Policy Characteristics'!F:F,MATCH($C325,'Policy Characteristics'!$C:$C,0))),"",INDEX('Policy Characteristics'!F:F,MATCH($C325,'Policy Characteristics'!$C:$C,0)))</f>
        <v>-0.5</v>
      </c>
      <c r="M325" s="205">
        <f>IF(ISBLANK(INDEX('Policy Characteristics'!G:G,MATCH($C325,'Policy Characteristics'!$C:$C,0))),"",INDEX('Policy Characteristics'!G:G,MATCH($C325,'Policy Characteristics'!$C:$C,0)))</f>
        <v>1</v>
      </c>
      <c r="N325" s="205">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row>
    <row r="326" spans="1:19" s="143" customFormat="1" x14ac:dyDescent="0.75">
      <c r="A326" s="76" t="str">
        <f>IF(ISBLANK(INDEX('Policy Characteristics'!A:A,MATCH($C326,'Policy Characteristics'!$C:$C,0))),"",INDEX('Policy Characteristics'!A:A,MATCH($C326,'Policy Characteristics'!$C:$C,0)))</f>
        <v>Electricity Supply</v>
      </c>
      <c r="B326" s="200"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3" t="s">
        <v>44</v>
      </c>
      <c r="J326" s="202"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5">
        <f>IF(ISBLANK(INDEX('Policy Characteristics'!F:F,MATCH($C326,'Policy Characteristics'!$C:$C,0))),"",INDEX('Policy Characteristics'!F:F,MATCH($C326,'Policy Characteristics'!$C:$C,0)))</f>
        <v>-0.5</v>
      </c>
      <c r="M326" s="205">
        <f>IF(ISBLANK(INDEX('Policy Characteristics'!G:G,MATCH($C326,'Policy Characteristics'!$C:$C,0))),"",INDEX('Policy Characteristics'!G:G,MATCH($C326,'Policy Characteristics'!$C:$C,0)))</f>
        <v>1</v>
      </c>
      <c r="N326" s="205">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row>
    <row r="327" spans="1:19" s="143" customFormat="1" x14ac:dyDescent="0.75">
      <c r="A327" s="76" t="str">
        <f>IF(ISBLANK(INDEX('Policy Characteristics'!A:A,MATCH($C327,'Policy Characteristics'!$C:$C,0))),"",INDEX('Policy Characteristics'!A:A,MATCH($C327,'Policy Characteristics'!$C:$C,0)))</f>
        <v>Electricity Supply</v>
      </c>
      <c r="B327" s="200"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3" t="s">
        <v>44</v>
      </c>
      <c r="J327" s="202"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5">
        <f>IF(ISBLANK(INDEX('Policy Characteristics'!F:F,MATCH($C327,'Policy Characteristics'!$C:$C,0))),"",INDEX('Policy Characteristics'!F:F,MATCH($C327,'Policy Characteristics'!$C:$C,0)))</f>
        <v>-0.5</v>
      </c>
      <c r="M327" s="205">
        <f>IF(ISBLANK(INDEX('Policy Characteristics'!G:G,MATCH($C327,'Policy Characteristics'!$C:$C,0))),"",INDEX('Policy Characteristics'!G:G,MATCH($C327,'Policy Characteristics'!$C:$C,0)))</f>
        <v>1</v>
      </c>
      <c r="N327" s="205">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row>
    <row r="328" spans="1:19" s="143" customFormat="1" x14ac:dyDescent="0.75">
      <c r="A328" s="76" t="str">
        <f>IF(ISBLANK(INDEX('Policy Characteristics'!A:A,MATCH($C328,'Policy Characteristics'!$C:$C,0))),"",INDEX('Policy Characteristics'!A:A,MATCH($C328,'Policy Characteristics'!$C:$C,0)))</f>
        <v>Electricity Supply</v>
      </c>
      <c r="B328" s="200"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3" t="s">
        <v>44</v>
      </c>
      <c r="J328" s="202"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5">
        <f>IF(ISBLANK(INDEX('Policy Characteristics'!F:F,MATCH($C328,'Policy Characteristics'!$C:$C,0))),"",INDEX('Policy Characteristics'!F:F,MATCH($C328,'Policy Characteristics'!$C:$C,0)))</f>
        <v>-0.5</v>
      </c>
      <c r="M328" s="205">
        <f>IF(ISBLANK(INDEX('Policy Characteristics'!G:G,MATCH($C328,'Policy Characteristics'!$C:$C,0))),"",INDEX('Policy Characteristics'!G:G,MATCH($C328,'Policy Characteristics'!$C:$C,0)))</f>
        <v>1</v>
      </c>
      <c r="N328" s="205">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row>
    <row r="329" spans="1:19" s="143" customFormat="1" x14ac:dyDescent="0.75">
      <c r="A329" s="76" t="str">
        <f>IF(ISBLANK(INDEX('Policy Characteristics'!A:A,MATCH($C329,'Policy Characteristics'!$C:$C,0))),"",INDEX('Policy Characteristics'!A:A,MATCH($C329,'Policy Characteristics'!$C:$C,0)))</f>
        <v>Electricity Supply</v>
      </c>
      <c r="B329" s="200"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3" t="s">
        <v>44</v>
      </c>
      <c r="J329" s="202"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5">
        <f>IF(ISBLANK(INDEX('Policy Characteristics'!F:F,MATCH($C329,'Policy Characteristics'!$C:$C,0))),"",INDEX('Policy Characteristics'!F:F,MATCH($C329,'Policy Characteristics'!$C:$C,0)))</f>
        <v>-0.5</v>
      </c>
      <c r="M329" s="205">
        <f>IF(ISBLANK(INDEX('Policy Characteristics'!G:G,MATCH($C329,'Policy Characteristics'!$C:$C,0))),"",INDEX('Policy Characteristics'!G:G,MATCH($C329,'Policy Characteristics'!$C:$C,0)))</f>
        <v>1</v>
      </c>
      <c r="N329" s="205">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0%.</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row>
    <row r="330" spans="1:19" x14ac:dyDescent="0.75">
      <c r="A330" s="76" t="str">
        <f>IF(ISBLANK(INDEX('Policy Characteristics'!A:A,MATCH($C330,'Policy Characteristics'!$C:$C,0))),"",INDEX('Policy Characteristics'!A:A,MATCH($C330,'Policy Characteristics'!$C:$C,0)))</f>
        <v>Electricity Supply</v>
      </c>
      <c r="B330" s="200" t="str">
        <f>IF(ISBLANK(INDEX('Policy Characteristics'!B:B,MATCH($C330,'Policy Characteristics'!$C:$C,0))),"",INDEX('Policy Characteristics'!B:B,MATCH($C330,'Policy Characteristics'!$C:$C,0)))</f>
        <v>Non BAU Guaranteed Dispatch</v>
      </c>
      <c r="C330" t="s">
        <v>299</v>
      </c>
      <c r="D330" s="88"/>
      <c r="E330" s="88"/>
      <c r="F330" s="88"/>
      <c r="G330" s="88"/>
      <c r="H330" s="15">
        <v>619</v>
      </c>
      <c r="I330" s="213" t="s">
        <v>44</v>
      </c>
      <c r="J330" s="202"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5">
        <f>IF(ISBLANK(INDEX('Policy Characteristics'!F:F,MATCH($C330,'Policy Characteristics'!$C:$C,0))),"",INDEX('Policy Characteristics'!F:F,MATCH($C330,'Policy Characteristics'!$C:$C,0)))</f>
        <v>0</v>
      </c>
      <c r="M330" s="205">
        <f>IF(ISBLANK(INDEX('Policy Characteristics'!G:G,MATCH($C330,'Policy Characteristics'!$C:$C,0))),"",INDEX('Policy Characteristics'!G:G,MATCH($C330,'Policy Characteristics'!$C:$C,0)))</f>
        <v>1</v>
      </c>
      <c r="N330" s="205">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75">
      <c r="A331" s="76" t="str">
        <f>IF(ISBLANK(INDEX('Policy Characteristics'!A:A,MATCH($C331,'Policy Characteristics'!$C:$C,0))),"",INDEX('Policy Characteristics'!A:A,MATCH($C331,'Policy Characteristics'!$C:$C,0)))</f>
        <v>Electricity Supply</v>
      </c>
      <c r="B331" s="200"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1" t="s">
        <v>44</v>
      </c>
      <c r="J331" s="202"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5">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s="78"/>
    </row>
    <row r="332" spans="1:19" x14ac:dyDescent="0.75">
      <c r="A332" s="76" t="str">
        <f>IF(ISBLANK(INDEX('Policy Characteristics'!A:A,MATCH($C332,'Policy Characteristics'!$C:$C,0))),"",INDEX('Policy Characteristics'!A:A,MATCH($C332,'Policy Characteristics'!$C:$C,0)))</f>
        <v>Electricity Supply</v>
      </c>
      <c r="B332" s="200"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1" t="s">
        <v>44</v>
      </c>
      <c r="J332" s="202"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5">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c r="S332" s="78"/>
    </row>
    <row r="333" spans="1:19" x14ac:dyDescent="0.75">
      <c r="A333" s="76" t="str">
        <f>IF(ISBLANK(INDEX('Policy Characteristics'!A:A,MATCH($C333,'Policy Characteristics'!$C:$C,0))),"",INDEX('Policy Characteristics'!A:A,MATCH($C333,'Policy Characteristics'!$C:$C,0)))</f>
        <v>Electricity Supply</v>
      </c>
      <c r="B333" s="200"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1" t="s">
        <v>44</v>
      </c>
      <c r="J333" s="202"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5">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c r="S333" s="78"/>
    </row>
    <row r="334" spans="1:19" x14ac:dyDescent="0.75">
      <c r="A334" s="76" t="str">
        <f>IF(ISBLANK(INDEX('Policy Characteristics'!A:A,MATCH($C334,'Policy Characteristics'!$C:$C,0))),"",INDEX('Policy Characteristics'!A:A,MATCH($C334,'Policy Characteristics'!$C:$C,0)))</f>
        <v>Electricity Supply</v>
      </c>
      <c r="B334" s="200"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1" t="s">
        <v>44</v>
      </c>
      <c r="J334" s="202"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5">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c r="S334" s="78"/>
    </row>
    <row r="335" spans="1:19" x14ac:dyDescent="0.75">
      <c r="A335" s="76" t="str">
        <f>IF(ISBLANK(INDEX('Policy Characteristics'!A:A,MATCH($C335,'Policy Characteristics'!$C:$C,0))),"",INDEX('Policy Characteristics'!A:A,MATCH($C335,'Policy Characteristics'!$C:$C,0)))</f>
        <v>Electricity Supply</v>
      </c>
      <c r="B335" s="200"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1" t="s">
        <v>43</v>
      </c>
      <c r="J335" s="202"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5">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c r="S335" s="78"/>
    </row>
    <row r="336" spans="1:19" x14ac:dyDescent="0.75">
      <c r="A336" s="76" t="str">
        <f>IF(ISBLANK(INDEX('Policy Characteristics'!A:A,MATCH($C336,'Policy Characteristics'!$C:$C,0))),"",INDEX('Policy Characteristics'!A:A,MATCH($C336,'Policy Characteristics'!$C:$C,0)))</f>
        <v>Electricity Supply</v>
      </c>
      <c r="B336" s="200"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1" t="s">
        <v>43</v>
      </c>
      <c r="J336" s="202"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5">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c r="S336" s="78"/>
    </row>
    <row r="337" spans="1:19" x14ac:dyDescent="0.75">
      <c r="A337" s="76" t="str">
        <f>IF(ISBLANK(INDEX('Policy Characteristics'!A:A,MATCH($C337,'Policy Characteristics'!$C:$C,0))),"",INDEX('Policy Characteristics'!A:A,MATCH($C337,'Policy Characteristics'!$C:$C,0)))</f>
        <v>Electricity Supply</v>
      </c>
      <c r="B337" s="200"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1" t="s">
        <v>43</v>
      </c>
      <c r="J337" s="202"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5">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c r="S337" s="78"/>
    </row>
    <row r="338" spans="1:19" x14ac:dyDescent="0.75">
      <c r="A338" s="76" t="str">
        <f>IF(ISBLANK(INDEX('Policy Characteristics'!A:A,MATCH($C338,'Policy Characteristics'!$C:$C,0))),"",INDEX('Policy Characteristics'!A:A,MATCH($C338,'Policy Characteristics'!$C:$C,0)))</f>
        <v>Electricity Supply</v>
      </c>
      <c r="B338" s="200"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1" t="s">
        <v>43</v>
      </c>
      <c r="J338" s="202"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5">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c r="S338" s="78"/>
    </row>
    <row r="339" spans="1:19" x14ac:dyDescent="0.75">
      <c r="A339" s="76" t="str">
        <f>IF(ISBLANK(INDEX('Policy Characteristics'!A:A,MATCH($C339,'Policy Characteristics'!$C:$C,0))),"",INDEX('Policy Characteristics'!A:A,MATCH($C339,'Policy Characteristics'!$C:$C,0)))</f>
        <v>Electricity Supply</v>
      </c>
      <c r="B339" s="200"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1" t="s">
        <v>43</v>
      </c>
      <c r="J339" s="202"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5">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c r="S339" s="78"/>
    </row>
    <row r="340" spans="1:19" x14ac:dyDescent="0.75">
      <c r="A340" s="76" t="str">
        <f>IF(ISBLANK(INDEX('Policy Characteristics'!A:A,MATCH($C340,'Policy Characteristics'!$C:$C,0))),"",INDEX('Policy Characteristics'!A:A,MATCH($C340,'Policy Characteristics'!$C:$C,0)))</f>
        <v>Electricity Supply</v>
      </c>
      <c r="B340" s="200"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1" t="s">
        <v>43</v>
      </c>
      <c r="J340" s="202"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5">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c r="S340" s="78"/>
    </row>
    <row r="341" spans="1:19" x14ac:dyDescent="0.75">
      <c r="A341" s="76" t="str">
        <f>IF(ISBLANK(INDEX('Policy Characteristics'!A:A,MATCH($C341,'Policy Characteristics'!$C:$C,0))),"",INDEX('Policy Characteristics'!A:A,MATCH($C341,'Policy Characteristics'!$C:$C,0)))</f>
        <v>Electricity Supply</v>
      </c>
      <c r="B341" s="200"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1" t="s">
        <v>44</v>
      </c>
      <c r="J341" s="202"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5">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c r="S341" s="78"/>
    </row>
    <row r="342" spans="1:19" x14ac:dyDescent="0.75">
      <c r="A342" s="76" t="str">
        <f>IF(ISBLANK(INDEX('Policy Characteristics'!A:A,MATCH($C342,'Policy Characteristics'!$C:$C,0))),"",INDEX('Policy Characteristics'!A:A,MATCH($C342,'Policy Characteristics'!$C:$C,0)))</f>
        <v>Electricity Supply</v>
      </c>
      <c r="B342" s="200"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1" t="s">
        <v>44</v>
      </c>
      <c r="J342" s="202"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5">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c r="S342" s="78"/>
    </row>
    <row r="343" spans="1:19" x14ac:dyDescent="0.75">
      <c r="A343" s="76" t="str">
        <f>IF(ISBLANK(INDEX('Policy Characteristics'!A:A,MATCH($C343,'Policy Characteristics'!$C:$C,0))),"",INDEX('Policy Characteristics'!A:A,MATCH($C343,'Policy Characteristics'!$C:$C,0)))</f>
        <v>Electricity Supply</v>
      </c>
      <c r="B343" s="200"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1" t="s">
        <v>44</v>
      </c>
      <c r="J343" s="202"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5">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c r="S343" s="78"/>
    </row>
    <row r="344" spans="1:19" x14ac:dyDescent="0.75">
      <c r="A344" s="76" t="str">
        <f>IF(ISBLANK(INDEX('Policy Characteristics'!A:A,MATCH($C344,'Policy Characteristics'!$C:$C,0))),"",INDEX('Policy Characteristics'!A:A,MATCH($C344,'Policy Characteristics'!$C:$C,0)))</f>
        <v>Electricity Supply</v>
      </c>
      <c r="B344" s="200"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1" t="s">
        <v>43</v>
      </c>
      <c r="J344" s="202"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5">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c r="S344" s="78"/>
    </row>
    <row r="345" spans="1:19" x14ac:dyDescent="0.75">
      <c r="A345" s="76" t="str">
        <f>IF(ISBLANK(INDEX('Policy Characteristics'!A:A,MATCH($C345,'Policy Characteristics'!$C:$C,0))),"",INDEX('Policy Characteristics'!A:A,MATCH($C345,'Policy Characteristics'!$C:$C,0)))</f>
        <v>Electricity Supply</v>
      </c>
      <c r="B345" s="200"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1" t="s">
        <v>44</v>
      </c>
      <c r="J345" s="202"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5">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c r="S345" s="78"/>
    </row>
    <row r="346" spans="1:19" x14ac:dyDescent="0.75">
      <c r="A346" s="76" t="str">
        <f>IF(ISBLANK(INDEX('Policy Characteristics'!A:A,MATCH($C346,'Policy Characteristics'!$C:$C,0))),"",INDEX('Policy Characteristics'!A:A,MATCH($C346,'Policy Characteristics'!$C:$C,0)))</f>
        <v>Electricity Supply</v>
      </c>
      <c r="B346" s="200"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1" t="s">
        <v>44</v>
      </c>
      <c r="J346" s="202"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5">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c r="S346" s="78"/>
    </row>
    <row r="347" spans="1:19" x14ac:dyDescent="0.75">
      <c r="A347" s="76" t="str">
        <f>IF(ISBLANK(INDEX('Policy Characteristics'!A:A,MATCH($C347,'Policy Characteristics'!$C:$C,0))),"",INDEX('Policy Characteristics'!A:A,MATCH($C347,'Policy Characteristics'!$C:$C,0)))</f>
        <v>Electricity Supply</v>
      </c>
      <c r="B347" s="200"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1" t="s">
        <v>44</v>
      </c>
      <c r="J347" s="202"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5">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c r="S347" s="78"/>
    </row>
    <row r="348" spans="1:19" x14ac:dyDescent="0.75">
      <c r="A348" s="76" t="str">
        <f>IF(ISBLANK(INDEX('Policy Characteristics'!A:A,MATCH($C348,'Policy Characteristics'!$C:$C,0))),"",INDEX('Policy Characteristics'!A:A,MATCH($C348,'Policy Characteristics'!$C:$C,0)))</f>
        <v>Electricity Supply</v>
      </c>
      <c r="B348" s="200"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1" t="s">
        <v>43</v>
      </c>
      <c r="J348" s="202"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5">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c r="S348" s="78"/>
    </row>
    <row r="349" spans="1:19" x14ac:dyDescent="0.75">
      <c r="A349" s="76" t="str">
        <f>IF(ISBLANK(INDEX('Policy Characteristics'!A:A,MATCH($C349,'Policy Characteristics'!$C:$C,0))),"",INDEX('Policy Characteristics'!A:A,MATCH($C349,'Policy Characteristics'!$C:$C,0)))</f>
        <v>Electricity Supply</v>
      </c>
      <c r="B349" s="200"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1" t="s">
        <v>43</v>
      </c>
      <c r="J349" s="202"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5">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c r="S349" s="78"/>
    </row>
    <row r="350" spans="1:19" x14ac:dyDescent="0.75">
      <c r="A350" s="76" t="str">
        <f>IF(ISBLANK(INDEX('Policy Characteristics'!A:A,MATCH($C350,'Policy Characteristics'!$C:$C,0))),"",INDEX('Policy Characteristics'!A:A,MATCH($C350,'Policy Characteristics'!$C:$C,0)))</f>
        <v>Electricity Supply</v>
      </c>
      <c r="B350" s="200"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1" t="s">
        <v>43</v>
      </c>
      <c r="J350" s="202"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5">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c r="S350" s="78"/>
    </row>
    <row r="351" spans="1:19" x14ac:dyDescent="0.75">
      <c r="A351" s="76" t="str">
        <f>IF(ISBLANK(INDEX('Policy Characteristics'!A:A,MATCH($C351,'Policy Characteristics'!$C:$C,0))),"",INDEX('Policy Characteristics'!A:A,MATCH($C351,'Policy Characteristics'!$C:$C,0)))</f>
        <v>Electricity Supply</v>
      </c>
      <c r="B351" s="200"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1" t="s">
        <v>43</v>
      </c>
      <c r="J351" s="202"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5">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c r="S351" s="78"/>
    </row>
    <row r="352" spans="1:19" x14ac:dyDescent="0.75">
      <c r="A352" s="76" t="str">
        <f>IF(ISBLANK(INDEX('Policy Characteristics'!A:A,MATCH($C352,'Policy Characteristics'!$C:$C,0))),"",INDEX('Policy Characteristics'!A:A,MATCH($C352,'Policy Characteristics'!$C:$C,0)))</f>
        <v>Electricity Supply</v>
      </c>
      <c r="B352" s="200"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1" t="s">
        <v>43</v>
      </c>
      <c r="J352" s="202"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5">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c r="S352" s="78"/>
    </row>
    <row r="353" spans="1:19" x14ac:dyDescent="0.75">
      <c r="A353" s="76" t="str">
        <f>IF(ISBLANK(INDEX('Policy Characteristics'!A:A,MATCH($C353,'Policy Characteristics'!$C:$C,0))),"",INDEX('Policy Characteristics'!A:A,MATCH($C353,'Policy Characteristics'!$C:$C,0)))</f>
        <v>Electricity Supply</v>
      </c>
      <c r="B353" s="200"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1" t="s">
        <v>43</v>
      </c>
      <c r="J353" s="202"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5">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c r="S353" s="78"/>
    </row>
    <row r="354" spans="1:19" x14ac:dyDescent="0.75">
      <c r="A354" s="76" t="str">
        <f>IF(ISBLANK(INDEX('Policy Characteristics'!A:A,MATCH($C354,'Policy Characteristics'!$C:$C,0))),"",INDEX('Policy Characteristics'!A:A,MATCH($C354,'Policy Characteristics'!$C:$C,0)))</f>
        <v>Electricity Supply</v>
      </c>
      <c r="B354" s="200"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1" t="s">
        <v>43</v>
      </c>
      <c r="J354" s="202"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5">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c r="S354" s="78"/>
    </row>
    <row r="355" spans="1:19" x14ac:dyDescent="0.75">
      <c r="A355" s="76" t="str">
        <f>IF(ISBLANK(INDEX('Policy Characteristics'!A:A,MATCH($C355,'Policy Characteristics'!$C:$C,0))),"",INDEX('Policy Characteristics'!A:A,MATCH($C355,'Policy Characteristics'!$C:$C,0)))</f>
        <v>Electricity Supply</v>
      </c>
      <c r="B355" s="200" t="str">
        <f>IF(ISBLANK(INDEX('Policy Characteristics'!B:B,MATCH($C355,'Policy Characteristics'!$C:$C,0))),"",INDEX('Policy Characteristics'!B:B,MATCH($C355,'Policy Characteristics'!$C:$C,0)))</f>
        <v>Demand Response</v>
      </c>
      <c r="C355" t="s">
        <v>27</v>
      </c>
      <c r="D355" s="88"/>
      <c r="E355" s="88"/>
      <c r="F355" s="88"/>
      <c r="G355" s="88"/>
      <c r="H355" s="15">
        <v>30</v>
      </c>
      <c r="I355" s="213" t="s">
        <v>43</v>
      </c>
      <c r="J355" s="202"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5">
        <f>IF(ISBLANK(INDEX('Policy Characteristics'!F:F,MATCH($C355,'Policy Characteristics'!$C:$C,0))),"",INDEX('Policy Characteristics'!F:F,MATCH($C355,'Policy Characteristics'!$C:$C,0)))</f>
        <v>0</v>
      </c>
      <c r="M355" s="205">
        <f>IF(ISBLANK(INDEX('Policy Characteristics'!G:G,MATCH($C355,'Policy Characteristics'!$C:$C,0))),"",INDEX('Policy Characteristics'!G:G,MATCH($C355,'Policy Characteristics'!$C:$C,0)))</f>
        <v>1</v>
      </c>
      <c r="N355" s="205">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Oklahoma, a 100% setting provides for an additional  4313 MW of demand response capacity in 2050 (on top of a BAU quantity of 2063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row>
    <row r="356" spans="1:19" x14ac:dyDescent="0.75">
      <c r="A356" s="76" t="str">
        <f>IF(ISBLANK(INDEX('Policy Characteristics'!A:A,MATCH($C356,'Policy Characteristics'!$C:$C,0))),"",INDEX('Policy Characteristics'!A:A,MATCH($C356,'Policy Characteristics'!$C:$C,0)))</f>
        <v>Electricity Supply</v>
      </c>
      <c r="B356" s="200"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3" t="s">
        <v>43</v>
      </c>
      <c r="J356" s="202"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row>
    <row r="357" spans="1:19" x14ac:dyDescent="0.75">
      <c r="A357" s="76" t="str">
        <f>IF(ISBLANK(INDEX('Policy Characteristics'!A:A,MATCH($C357,'Policy Characteristics'!$C:$C,0))),"",INDEX('Policy Characteristics'!A:A,MATCH($C357,'Policy Characteristics'!$C:$C,0)))</f>
        <v>Electricity Supply</v>
      </c>
      <c r="B357" s="200"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3" t="s">
        <v>43</v>
      </c>
      <c r="J357" s="202"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75">
      <c r="A358" s="76" t="str">
        <f>IF(ISBLANK(INDEX('Policy Characteristics'!A:A,MATCH($C358,'Policy Characteristics'!$C:$C,0))),"",INDEX('Policy Characteristics'!A:A,MATCH($C358,'Policy Characteristics'!$C:$C,0)))</f>
        <v>Electricity Supply</v>
      </c>
      <c r="B358" s="200"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3" t="s">
        <v>43</v>
      </c>
      <c r="J358" s="202"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75">
      <c r="A359" s="76" t="str">
        <f>IF(ISBLANK(INDEX('Policy Characteristics'!A:A,MATCH($C359,'Policy Characteristics'!$C:$C,0))),"",INDEX('Policy Characteristics'!A:A,MATCH($C359,'Policy Characteristics'!$C:$C,0)))</f>
        <v>Electricity Supply</v>
      </c>
      <c r="B359" s="200"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3" t="s">
        <v>43</v>
      </c>
      <c r="J359" s="202"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75">
      <c r="A360" s="76" t="str">
        <f>IF(ISBLANK(INDEX('Policy Characteristics'!A:A,MATCH($C360,'Policy Characteristics'!$C:$C,0))),"",INDEX('Policy Characteristics'!A:A,MATCH($C360,'Policy Characteristics'!$C:$C,0)))</f>
        <v>Electricity Supply</v>
      </c>
      <c r="B360" s="200"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3" t="s">
        <v>44</v>
      </c>
      <c r="J360" s="202"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75">
      <c r="A361" s="76" t="str">
        <f>IF(ISBLANK(INDEX('Policy Characteristics'!A:A,MATCH($C361,'Policy Characteristics'!$C:$C,0))),"",INDEX('Policy Characteristics'!A:A,MATCH($C361,'Policy Characteristics'!$C:$C,0)))</f>
        <v>Electricity Supply</v>
      </c>
      <c r="B361" s="200"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3" t="s">
        <v>44</v>
      </c>
      <c r="J361" s="202"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75">
      <c r="A362" s="76" t="str">
        <f>IF(ISBLANK(INDEX('Policy Characteristics'!A:A,MATCH($C362,'Policy Characteristics'!$C:$C,0))),"",INDEX('Policy Characteristics'!A:A,MATCH($C362,'Policy Characteristics'!$C:$C,0)))</f>
        <v>Electricity Supply</v>
      </c>
      <c r="B362" s="200"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3" t="s">
        <v>44</v>
      </c>
      <c r="J362" s="202"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75">
      <c r="A363" s="76" t="str">
        <f>IF(ISBLANK(INDEX('Policy Characteristics'!A:A,MATCH($C363,'Policy Characteristics'!$C:$C,0))),"",INDEX('Policy Characteristics'!A:A,MATCH($C363,'Policy Characteristics'!$C:$C,0)))</f>
        <v>Electricity Supply</v>
      </c>
      <c r="B363" s="200"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3" t="s">
        <v>44</v>
      </c>
      <c r="J363" s="202"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75">
      <c r="A364" s="76" t="str">
        <f>IF(ISBLANK(INDEX('Policy Characteristics'!A:A,MATCH($C364,'Policy Characteristics'!$C:$C,0))),"",INDEX('Policy Characteristics'!A:A,MATCH($C364,'Policy Characteristics'!$C:$C,0)))</f>
        <v>Electricity Supply</v>
      </c>
      <c r="B364" s="200"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3" t="s">
        <v>44</v>
      </c>
      <c r="J364" s="202"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75">
      <c r="A365" s="76" t="str">
        <f>IF(ISBLANK(INDEX('Policy Characteristics'!A:A,MATCH($C365,'Policy Characteristics'!$C:$C,0))),"",INDEX('Policy Characteristics'!A:A,MATCH($C365,'Policy Characteristics'!$C:$C,0)))</f>
        <v>Electricity Supply</v>
      </c>
      <c r="B365" s="200"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3" t="s">
        <v>44</v>
      </c>
      <c r="J365" s="202"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75">
      <c r="A366" s="76" t="str">
        <f>IF(ISBLANK(INDEX('Policy Characteristics'!A:A,MATCH($C366,'Policy Characteristics'!$C:$C,0))),"",INDEX('Policy Characteristics'!A:A,MATCH($C366,'Policy Characteristics'!$C:$C,0)))</f>
        <v>Electricity Supply</v>
      </c>
      <c r="B366" s="200"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3" t="s">
        <v>44</v>
      </c>
      <c r="J366" s="202"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75">
      <c r="A367" s="76" t="str">
        <f>IF(ISBLANK(INDEX('Policy Characteristics'!A:A,MATCH($C367,'Policy Characteristics'!$C:$C,0))),"",INDEX('Policy Characteristics'!A:A,MATCH($C367,'Policy Characteristics'!$C:$C,0)))</f>
        <v>Electricity Supply</v>
      </c>
      <c r="B367" s="200"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3" t="s">
        <v>43</v>
      </c>
      <c r="J367" s="202"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75">
      <c r="A368" s="76" t="str">
        <f>IF(ISBLANK(INDEX('Policy Characteristics'!A:A,MATCH($C368,'Policy Characteristics'!$C:$C,0))),"",INDEX('Policy Characteristics'!A:A,MATCH($C368,'Policy Characteristics'!$C:$C,0)))</f>
        <v>Electricity Supply</v>
      </c>
      <c r="B368" s="200"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3" t="s">
        <v>43</v>
      </c>
      <c r="J368" s="202"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8" x14ac:dyDescent="0.75">
      <c r="A369" s="76" t="str">
        <f>IF(ISBLANK(INDEX('Policy Characteristics'!A:A,MATCH($C369,'Policy Characteristics'!$C:$C,0))),"",INDEX('Policy Characteristics'!A:A,MATCH($C369,'Policy Characteristics'!$C:$C,0)))</f>
        <v>Electricity Supply</v>
      </c>
      <c r="B369" s="200"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3" t="s">
        <v>44</v>
      </c>
      <c r="J369" s="202"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8" x14ac:dyDescent="0.75">
      <c r="A370" s="76" t="str">
        <f>IF(ISBLANK(INDEX('Policy Characteristics'!A:A,MATCH($C370,'Policy Characteristics'!$C:$C,0))),"",INDEX('Policy Characteristics'!A:A,MATCH($C370,'Policy Characteristics'!$C:$C,0)))</f>
        <v>Electricity Supply</v>
      </c>
      <c r="B370" s="200"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3" t="s">
        <v>44</v>
      </c>
      <c r="J370" s="202"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8" x14ac:dyDescent="0.75">
      <c r="A371" s="76" t="str">
        <f>IF(ISBLANK(INDEX('Policy Characteristics'!A:A,MATCH($C371,'Policy Characteristics'!$C:$C,0))),"",INDEX('Policy Characteristics'!A:A,MATCH($C371,'Policy Characteristics'!$C:$C,0)))</f>
        <v>Electricity Supply</v>
      </c>
      <c r="B371" s="200"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3" t="s">
        <v>44</v>
      </c>
      <c r="J371" s="202"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8" x14ac:dyDescent="0.75">
      <c r="A372" s="76" t="str">
        <f>IF(ISBLANK(INDEX('Policy Characteristics'!A:A,MATCH($C372,'Policy Characteristics'!$C:$C,0))),"",INDEX('Policy Characteristics'!A:A,MATCH($C372,'Policy Characteristics'!$C:$C,0)))</f>
        <v>Electricity Supply</v>
      </c>
      <c r="B372" s="200"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3" t="s">
        <v>44</v>
      </c>
      <c r="J372" s="202"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8" x14ac:dyDescent="0.75">
      <c r="A373" s="76" t="str">
        <f>IF(ISBLANK(INDEX('Policy Characteristics'!A:A,MATCH($C373,'Policy Characteristics'!$C:$C,0))),"",INDEX('Policy Characteristics'!A:A,MATCH($C373,'Policy Characteristics'!$C:$C,0)))</f>
        <v>Electricity Supply</v>
      </c>
      <c r="B373" s="200"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3" t="s">
        <v>44</v>
      </c>
      <c r="J373" s="202"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8" x14ac:dyDescent="0.75">
      <c r="A374" s="76" t="str">
        <f>IF(ISBLANK(INDEX('Policy Characteristics'!A:A,MATCH($C374,'Policy Characteristics'!$C:$C,0))),"",INDEX('Policy Characteristics'!A:A,MATCH($C374,'Policy Characteristics'!$C:$C,0)))</f>
        <v>Electricity Supply</v>
      </c>
      <c r="B374" s="200"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3" t="s">
        <v>44</v>
      </c>
      <c r="J374" s="202"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8" x14ac:dyDescent="0.75">
      <c r="A375" s="76" t="str">
        <f>IF(ISBLANK(INDEX('Policy Characteristics'!A:A,MATCH($C375,'Policy Characteristics'!$C:$C,0))),"",INDEX('Policy Characteristics'!A:A,MATCH($C375,'Policy Characteristics'!$C:$C,0)))</f>
        <v>Electricity Supply</v>
      </c>
      <c r="B375" s="200"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3" t="s">
        <v>44</v>
      </c>
      <c r="J375" s="202"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8" x14ac:dyDescent="0.75">
      <c r="A376" s="76" t="str">
        <f>IF(ISBLANK(INDEX('Policy Characteristics'!A:A,MATCH($C376,'Policy Characteristics'!$C:$C,0))),"",INDEX('Policy Characteristics'!A:A,MATCH($C376,'Policy Characteristics'!$C:$C,0)))</f>
        <v>Electricity Supply</v>
      </c>
      <c r="B376" s="200"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3" t="s">
        <v>44</v>
      </c>
      <c r="J376" s="202"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8" x14ac:dyDescent="0.75">
      <c r="A377" s="76" t="str">
        <f>IF(ISBLANK(INDEX('Policy Characteristics'!A:A,MATCH($C377,'Policy Characteristics'!$C:$C,0))),"",INDEX('Policy Characteristics'!A:A,MATCH($C377,'Policy Characteristics'!$C:$C,0)))</f>
        <v>Electricity Supply</v>
      </c>
      <c r="B377" s="200"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3" t="s">
        <v>44</v>
      </c>
      <c r="J377" s="202"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8" x14ac:dyDescent="0.75">
      <c r="A378" s="76" t="str">
        <f>IF(ISBLANK(INDEX('Policy Characteristics'!A:A,MATCH($C378,'Policy Characteristics'!$C:$C,0))),"",INDEX('Policy Characteristics'!A:A,MATCH($C378,'Policy Characteristics'!$C:$C,0)))</f>
        <v>Electricity Supply</v>
      </c>
      <c r="B378" s="200"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3" t="s">
        <v>44</v>
      </c>
      <c r="J378" s="202"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8" x14ac:dyDescent="0.75">
      <c r="A379" s="76" t="str">
        <f>IF(ISBLANK(INDEX('Policy Characteristics'!A:A,MATCH($C379,'Policy Characteristics'!$C:$C,0))),"",INDEX('Policy Characteristics'!A:A,MATCH($C379,'Policy Characteristics'!$C:$C,0)))</f>
        <v>Electricity Supply</v>
      </c>
      <c r="B379" s="200"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3" t="s">
        <v>44</v>
      </c>
      <c r="J379" s="202"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Oklahoma will retire 1850 MW of coal by 2050. Oklahoma currently has 3246 MW of coal capacity.//**Natural gas non-peaker:** The EIA projects that OK will retire 250 MW of natural gas by 2050. OK currently has 7321 MW of natural gas non-peaker capacity.//**Nuclear:** The EIA projects that OK will retire 0 MW of nuclear by 2050. OK currently has 0 MW of nuclear capacity.//**Natural gas peaker:** The EIA projects that OK will retire 50 MW of natural gas by 2050. OK currently has 7249 MW of natural gas peaker capacity.//**Lignite:** The EIA projects that OK will retire 0 MW of lignite by 2050. OK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8" x14ac:dyDescent="0.75">
      <c r="A380" s="76" t="str">
        <f>IF(ISBLANK(INDEX('Policy Characteristics'!A:A,MATCH($C380,'Policy Characteristics'!$C:$C,0))),"",INDEX('Policy Characteristics'!A:A,MATCH($C380,'Policy Characteristics'!$C:$C,0)))</f>
        <v>Electricity Supply</v>
      </c>
      <c r="B380" s="200"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3" t="s">
        <v>43</v>
      </c>
      <c r="J380" s="202"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row>
    <row r="381" spans="1:18" x14ac:dyDescent="0.75">
      <c r="A381" s="76" t="str">
        <f>IF(ISBLANK(INDEX('Policy Characteristics'!A:A,MATCH($C381,'Policy Characteristics'!$C:$C,0))),"",INDEX('Policy Characteristics'!A:A,MATCH($C381,'Policy Characteristics'!$C:$C,0)))</f>
        <v>Electricity Supply</v>
      </c>
      <c r="B381" s="200"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3" t="s">
        <v>44</v>
      </c>
      <c r="J381" s="202"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8" x14ac:dyDescent="0.75">
      <c r="A382" s="76" t="str">
        <f>IF(ISBLANK(INDEX('Policy Characteristics'!A:A,MATCH($C382,'Policy Characteristics'!$C:$C,0))),"",INDEX('Policy Characteristics'!A:A,MATCH($C382,'Policy Characteristics'!$C:$C,0)))</f>
        <v>Electricity Supply</v>
      </c>
      <c r="B382" s="200"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3" t="s">
        <v>44</v>
      </c>
      <c r="J382" s="202"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8" x14ac:dyDescent="0.75">
      <c r="A383" s="76" t="str">
        <f>IF(ISBLANK(INDEX('Policy Characteristics'!A:A,MATCH($C383,'Policy Characteristics'!$C:$C,0))),"",INDEX('Policy Characteristics'!A:A,MATCH($C383,'Policy Characteristics'!$C:$C,0)))</f>
        <v>Electricity Supply</v>
      </c>
      <c r="B383" s="200"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3" t="s">
        <v>44</v>
      </c>
      <c r="J383" s="202"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8" x14ac:dyDescent="0.75">
      <c r="A384" s="76" t="str">
        <f>IF(ISBLANK(INDEX('Policy Characteristics'!A:A,MATCH($C384,'Policy Characteristics'!$C:$C,0))),"",INDEX('Policy Characteristics'!A:A,MATCH($C384,'Policy Characteristics'!$C:$C,0)))</f>
        <v>Electricity Supply</v>
      </c>
      <c r="B384" s="200"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3" t="s">
        <v>44</v>
      </c>
      <c r="J384" s="202"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75">
      <c r="A385" s="76" t="str">
        <f>IF(ISBLANK(INDEX('Policy Characteristics'!A:A,MATCH($C385,'Policy Characteristics'!$C:$C,0))),"",INDEX('Policy Characteristics'!A:A,MATCH($C385,'Policy Characteristics'!$C:$C,0)))</f>
        <v>Electricity Supply</v>
      </c>
      <c r="B385" s="200"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3" t="s">
        <v>44</v>
      </c>
      <c r="J385" s="202"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75">
      <c r="A386" s="76" t="str">
        <f>IF(ISBLANK(INDEX('Policy Characteristics'!A:A,MATCH($C386,'Policy Characteristics'!$C:$C,0))),"",INDEX('Policy Characteristics'!A:A,MATCH($C386,'Policy Characteristics'!$C:$C,0)))</f>
        <v>Electricity Supply</v>
      </c>
      <c r="B386" s="200"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3" t="s">
        <v>44</v>
      </c>
      <c r="J386" s="202"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75">
      <c r="A387" s="76" t="str">
        <f>IF(ISBLANK(INDEX('Policy Characteristics'!A:A,MATCH($C387,'Policy Characteristics'!$C:$C,0))),"",INDEX('Policy Characteristics'!A:A,MATCH($C387,'Policy Characteristics'!$C:$C,0)))</f>
        <v>Electricity Supply</v>
      </c>
      <c r="B387" s="200"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3" t="s">
        <v>44</v>
      </c>
      <c r="J387" s="202"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75">
      <c r="A388" s="76" t="str">
        <f>IF(ISBLANK(INDEX('Policy Characteristics'!A:A,MATCH($C388,'Policy Characteristics'!$C:$C,0))),"",INDEX('Policy Characteristics'!A:A,MATCH($C388,'Policy Characteristics'!$C:$C,0)))</f>
        <v>Electricity Supply</v>
      </c>
      <c r="B388" s="200"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3" t="s">
        <v>44</v>
      </c>
      <c r="J388" s="202"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75">
      <c r="A389" s="76" t="str">
        <f>IF(ISBLANK(INDEX('Policy Characteristics'!A:A,MATCH($C389,'Policy Characteristics'!$C:$C,0))),"",INDEX('Policy Characteristics'!A:A,MATCH($C389,'Policy Characteristics'!$C:$C,0)))</f>
        <v>Electricity Supply</v>
      </c>
      <c r="B389" s="200"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3" t="s">
        <v>44</v>
      </c>
      <c r="J389" s="202"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75">
      <c r="A390" s="76" t="str">
        <f>IF(ISBLANK(INDEX('Policy Characteristics'!A:A,MATCH($C390,'Policy Characteristics'!$C:$C,0))),"",INDEX('Policy Characteristics'!A:A,MATCH($C390,'Policy Characteristics'!$C:$C,0)))</f>
        <v>Electricity Supply</v>
      </c>
      <c r="B390" s="200"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3" t="s">
        <v>44</v>
      </c>
      <c r="J390" s="202"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75">
      <c r="A391" s="76" t="str">
        <f>IF(ISBLANK(INDEX('Policy Characteristics'!A:A,MATCH($C391,'Policy Characteristics'!$C:$C,0))),"",INDEX('Policy Characteristics'!A:A,MATCH($C391,'Policy Characteristics'!$C:$C,0)))</f>
        <v>Electricity Supply</v>
      </c>
      <c r="B391" s="200"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3" t="s">
        <v>44</v>
      </c>
      <c r="J391" s="202"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75">
      <c r="A392" s="76" t="str">
        <f>IF(ISBLANK(INDEX('Policy Characteristics'!A:A,MATCH($C392,'Policy Characteristics'!$C:$C,0))),"",INDEX('Policy Characteristics'!A:A,MATCH($C392,'Policy Characteristics'!$C:$C,0)))</f>
        <v>Electricity Supply</v>
      </c>
      <c r="B392" s="200"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3" t="s">
        <v>43</v>
      </c>
      <c r="J392" s="202"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75">
      <c r="A393" s="76" t="str">
        <f>IF(ISBLANK(INDEX('Policy Characteristics'!A:A,MATCH($C393,'Policy Characteristics'!$C:$C,0))),"",INDEX('Policy Characteristics'!A:A,MATCH($C393,'Policy Characteristics'!$C:$C,0)))</f>
        <v>Electricity Supply</v>
      </c>
      <c r="B393" s="200"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3" t="s">
        <v>44</v>
      </c>
      <c r="J393" s="202"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75">
      <c r="A394" s="76" t="str">
        <f>IF(ISBLANK(INDEX('Policy Characteristics'!A:A,MATCH($C394,'Policy Characteristics'!$C:$C,0))),"",INDEX('Policy Characteristics'!A:A,MATCH($C394,'Policy Characteristics'!$C:$C,0)))</f>
        <v>Electricity Supply</v>
      </c>
      <c r="B394" s="200"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3" t="s">
        <v>44</v>
      </c>
      <c r="J394" s="202"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75">
      <c r="A395" s="76" t="str">
        <f>IF(ISBLANK(INDEX('Policy Characteristics'!A:A,MATCH($C395,'Policy Characteristics'!$C:$C,0))),"",INDEX('Policy Characteristics'!A:A,MATCH($C395,'Policy Characteristics'!$C:$C,0)))</f>
        <v>Electricity Supply</v>
      </c>
      <c r="B395" s="200"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3" t="s">
        <v>44</v>
      </c>
      <c r="J395" s="202"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75">
      <c r="A396" s="76" t="str">
        <f>IF(ISBLANK(INDEX('Policy Characteristics'!A:A,MATCH($C396,'Policy Characteristics'!$C:$C,0))),"",INDEX('Policy Characteristics'!A:A,MATCH($C396,'Policy Characteristics'!$C:$C,0)))</f>
        <v>Electricity Supply</v>
      </c>
      <c r="B396" s="200"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3" t="s">
        <v>44</v>
      </c>
      <c r="J396" s="202"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75">
      <c r="A397" s="76" t="str">
        <f>IF(ISBLANK(INDEX('Policy Characteristics'!A:A,MATCH($C397,'Policy Characteristics'!$C:$C,0))),"",INDEX('Policy Characteristics'!A:A,MATCH($C397,'Policy Characteristics'!$C:$C,0)))</f>
        <v>Electricity Supply</v>
      </c>
      <c r="B397" s="200"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3" t="s">
        <v>43</v>
      </c>
      <c r="J397" s="202"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75">
      <c r="A398" s="76" t="str">
        <f>IF(ISBLANK(INDEX('Policy Characteristics'!A:A,MATCH($C398,'Policy Characteristics'!$C:$C,0))),"",INDEX('Policy Characteristics'!A:A,MATCH($C398,'Policy Characteristics'!$C:$C,0)))</f>
        <v>Electricity Supply</v>
      </c>
      <c r="B398" s="200"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3" t="s">
        <v>44</v>
      </c>
      <c r="J398" s="202"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75">
      <c r="A399" s="76" t="str">
        <f>IF(ISBLANK(INDEX('Policy Characteristics'!A:A,MATCH($C399,'Policy Characteristics'!$C:$C,0))),"",INDEX('Policy Characteristics'!A:A,MATCH($C399,'Policy Characteristics'!$C:$C,0)))</f>
        <v>Electricity Supply</v>
      </c>
      <c r="B399" s="200"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3" t="s">
        <v>44</v>
      </c>
      <c r="J399" s="202"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75">
      <c r="A400" s="76" t="str">
        <f>IF(ISBLANK(INDEX('Policy Characteristics'!A:A,MATCH($C400,'Policy Characteristics'!$C:$C,0))),"",INDEX('Policy Characteristics'!A:A,MATCH($C400,'Policy Characteristics'!$C:$C,0)))</f>
        <v>Electricity Supply</v>
      </c>
      <c r="B400" s="200"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3" t="s">
        <v>44</v>
      </c>
      <c r="J400" s="202"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8" x14ac:dyDescent="0.75">
      <c r="A401" s="76" t="str">
        <f>IF(ISBLANK(INDEX('Policy Characteristics'!A:A,MATCH($C401,'Policy Characteristics'!$C:$C,0))),"",INDEX('Policy Characteristics'!A:A,MATCH($C401,'Policy Characteristics'!$C:$C,0)))</f>
        <v>Electricity Supply</v>
      </c>
      <c r="B401" s="200"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3" t="s">
        <v>44</v>
      </c>
      <c r="J401" s="202"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8" x14ac:dyDescent="0.75">
      <c r="A402" s="76" t="str">
        <f>IF(ISBLANK(INDEX('Policy Characteristics'!A:A,MATCH($C402,'Policy Characteristics'!$C:$C,0))),"",INDEX('Policy Characteristics'!A:A,MATCH($C402,'Policy Characteristics'!$C:$C,0)))</f>
        <v>Electricity Supply</v>
      </c>
      <c r="B402" s="200"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3" t="s">
        <v>44</v>
      </c>
      <c r="J402" s="202"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8" x14ac:dyDescent="0.75">
      <c r="A403" s="76" t="str">
        <f>IF(ISBLANK(INDEX('Policy Characteristics'!A:A,MATCH($C403,'Policy Characteristics'!$C:$C,0))),"",INDEX('Policy Characteristics'!A:A,MATCH($C403,'Policy Characteristics'!$C:$C,0)))</f>
        <v>Electricity Supply</v>
      </c>
      <c r="B403" s="200"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3" t="s">
        <v>44</v>
      </c>
      <c r="J403" s="202"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8" s="76" customFormat="1" x14ac:dyDescent="0.75">
      <c r="A404" s="76" t="str">
        <f>IF(ISBLANK(INDEX('Policy Characteristics'!A:A,MATCH($C404,'Policy Characteristics'!$C:$C,0))),"",INDEX('Policy Characteristics'!A:A,MATCH($C404,'Policy Characteristics'!$C:$C,0)))</f>
        <v>Electricity Supply</v>
      </c>
      <c r="B404" s="200"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3" t="s">
        <v>44</v>
      </c>
      <c r="J404" s="202"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8" s="76" customFormat="1" x14ac:dyDescent="0.75">
      <c r="A405" s="76" t="str">
        <f>IF(ISBLANK(INDEX('Policy Characteristics'!A:A,MATCH($C405,'Policy Characteristics'!$C:$C,0))),"",INDEX('Policy Characteristics'!A:A,MATCH($C405,'Policy Characteristics'!$C:$C,0)))</f>
        <v>Electricity Supply</v>
      </c>
      <c r="B405" s="200"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3" t="s">
        <v>44</v>
      </c>
      <c r="J405" s="202"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row>
    <row r="406" spans="1:18" s="76" customFormat="1" x14ac:dyDescent="0.75">
      <c r="A406" s="76" t="str">
        <f>IF(ISBLANK(INDEX('Policy Characteristics'!A:A,MATCH($C406,'Policy Characteristics'!$C:$C,0))),"",INDEX('Policy Characteristics'!A:A,MATCH($C406,'Policy Characteristics'!$C:$C,0)))</f>
        <v>Electricity Supply</v>
      </c>
      <c r="B406" s="200"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3" t="s">
        <v>44</v>
      </c>
      <c r="J406" s="202"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row>
    <row r="407" spans="1:18" s="76" customFormat="1" x14ac:dyDescent="0.75">
      <c r="A407" s="76" t="str">
        <f>IF(ISBLANK(INDEX('Policy Characteristics'!A:A,MATCH($C407,'Policy Characteristics'!$C:$C,0))),"",INDEX('Policy Characteristics'!A:A,MATCH($C407,'Policy Characteristics'!$C:$C,0)))</f>
        <v>Electricity Supply</v>
      </c>
      <c r="B407" s="200"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3" t="s">
        <v>44</v>
      </c>
      <c r="J407" s="202"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row>
    <row r="408" spans="1:18" s="76" customFormat="1" x14ac:dyDescent="0.75">
      <c r="A408" s="76" t="str">
        <f>IF(ISBLANK(INDEX('Policy Characteristics'!A:A,MATCH($C408,'Policy Characteristics'!$C:$C,0))),"",INDEX('Policy Characteristics'!A:A,MATCH($C408,'Policy Characteristics'!$C:$C,0)))</f>
        <v>Electricity Supply</v>
      </c>
      <c r="B408" s="200"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3" t="s">
        <v>44</v>
      </c>
      <c r="J408" s="202"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row>
    <row r="409" spans="1:18" s="76" customFormat="1" x14ac:dyDescent="0.75">
      <c r="A409" s="76" t="str">
        <f>IF(ISBLANK(INDEX('Policy Characteristics'!A:A,MATCH($C409,'Policy Characteristics'!$C:$C,0))),"",INDEX('Policy Characteristics'!A:A,MATCH($C409,'Policy Characteristics'!$C:$C,0)))</f>
        <v>Electricity Supply</v>
      </c>
      <c r="B409" s="200"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3" t="s">
        <v>43</v>
      </c>
      <c r="J409" s="202"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row>
    <row r="410" spans="1:18" s="76" customFormat="1" x14ac:dyDescent="0.75">
      <c r="A410" s="76" t="str">
        <f>IF(ISBLANK(INDEX('Policy Characteristics'!A:A,MATCH($C410,'Policy Characteristics'!$C:$C,0))),"",INDEX('Policy Characteristics'!A:A,MATCH($C410,'Policy Characteristics'!$C:$C,0)))</f>
        <v>Electricity Supply</v>
      </c>
      <c r="B410" s="200"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3" t="s">
        <v>43</v>
      </c>
      <c r="J410" s="202"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row>
    <row r="411" spans="1:18" s="76" customFormat="1" x14ac:dyDescent="0.75">
      <c r="A411" s="76" t="str">
        <f>IF(ISBLANK(INDEX('Policy Characteristics'!A:A,MATCH($C411,'Policy Characteristics'!$C:$C,0))),"",INDEX('Policy Characteristics'!A:A,MATCH($C411,'Policy Characteristics'!$C:$C,0)))</f>
        <v>Electricity Supply</v>
      </c>
      <c r="B411" s="200"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3" t="s">
        <v>44</v>
      </c>
      <c r="J411" s="202"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row>
    <row r="412" spans="1:18" s="76" customFormat="1" x14ac:dyDescent="0.75">
      <c r="A412" s="76" t="str">
        <f>IF(ISBLANK(INDEX('Policy Characteristics'!A:A,MATCH($C412,'Policy Characteristics'!$C:$C,0))),"",INDEX('Policy Characteristics'!A:A,MATCH($C412,'Policy Characteristics'!$C:$C,0)))</f>
        <v>Electricity Supply</v>
      </c>
      <c r="B412" s="200"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3" t="s">
        <v>44</v>
      </c>
      <c r="J412" s="202"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row>
    <row r="413" spans="1:18" s="76" customFormat="1" x14ac:dyDescent="0.75">
      <c r="A413" s="76" t="str">
        <f>IF(ISBLANK(INDEX('Policy Characteristics'!A:A,MATCH($C413,'Policy Characteristics'!$C:$C,0))),"",INDEX('Policy Characteristics'!A:A,MATCH($C413,'Policy Characteristics'!$C:$C,0)))</f>
        <v>Electricity Supply</v>
      </c>
      <c r="B413" s="200"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3" t="s">
        <v>44</v>
      </c>
      <c r="J413" s="202"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row>
    <row r="414" spans="1:18" s="76" customFormat="1" x14ac:dyDescent="0.75">
      <c r="A414" s="76" t="str">
        <f>IF(ISBLANK(INDEX('Policy Characteristics'!A:A,MATCH($C414,'Policy Characteristics'!$C:$C,0))),"",INDEX('Policy Characteristics'!A:A,MATCH($C414,'Policy Characteristics'!$C:$C,0)))</f>
        <v>Electricity Supply</v>
      </c>
      <c r="B414" s="200"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3" t="s">
        <v>44</v>
      </c>
      <c r="J414" s="202"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row>
    <row r="415" spans="1:18" s="76" customFormat="1" x14ac:dyDescent="0.75">
      <c r="A415" s="76" t="str">
        <f>IF(ISBLANK(INDEX('Policy Characteristics'!A:A,MATCH($C415,'Policy Characteristics'!$C:$C,0))),"",INDEX('Policy Characteristics'!A:A,MATCH($C415,'Policy Characteristics'!$C:$C,0)))</f>
        <v>Electricity Supply</v>
      </c>
      <c r="B415" s="200"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3" t="s">
        <v>44</v>
      </c>
      <c r="J415" s="202"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row>
    <row r="416" spans="1:18" s="76" customFormat="1" x14ac:dyDescent="0.75">
      <c r="A416" s="76" t="str">
        <f>IF(ISBLANK(INDEX('Policy Characteristics'!A:A,MATCH($C416,'Policy Characteristics'!$C:$C,0))),"",INDEX('Policy Characteristics'!A:A,MATCH($C416,'Policy Characteristics'!$C:$C,0)))</f>
        <v>Electricity Supply</v>
      </c>
      <c r="B416" s="200"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3" t="s">
        <v>44</v>
      </c>
      <c r="J416" s="202"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row>
    <row r="417" spans="1:18" s="76" customFormat="1" x14ac:dyDescent="0.75">
      <c r="A417" s="76" t="str">
        <f>IF(ISBLANK(INDEX('Policy Characteristics'!A:A,MATCH($C417,'Policy Characteristics'!$C:$C,0))),"",INDEX('Policy Characteristics'!A:A,MATCH($C417,'Policy Characteristics'!$C:$C,0)))</f>
        <v>Electricity Supply</v>
      </c>
      <c r="B417" s="200"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3" t="s">
        <v>43</v>
      </c>
      <c r="J417" s="202"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row>
    <row r="418" spans="1:18" s="76" customFormat="1" x14ac:dyDescent="0.75">
      <c r="A418" s="76" t="str">
        <f>IF(ISBLANK(INDEX('Policy Characteristics'!A:A,MATCH($C418,'Policy Characteristics'!$C:$C,0))),"",INDEX('Policy Characteristics'!A:A,MATCH($C418,'Policy Characteristics'!$C:$C,0)))</f>
        <v>Electricity Supply</v>
      </c>
      <c r="B418" s="200"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3" t="s">
        <v>44</v>
      </c>
      <c r="J418" s="202"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row>
    <row r="419" spans="1:18" s="76" customFormat="1" x14ac:dyDescent="0.75">
      <c r="A419" s="76" t="str">
        <f>IF(ISBLANK(INDEX('Policy Characteristics'!A:A,MATCH($C419,'Policy Characteristics'!$C:$C,0))),"",INDEX('Policy Characteristics'!A:A,MATCH($C419,'Policy Characteristics'!$C:$C,0)))</f>
        <v>Electricity Supply</v>
      </c>
      <c r="B419" s="200"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3" t="s">
        <v>44</v>
      </c>
      <c r="J419" s="202"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row>
    <row r="420" spans="1:18" s="76" customFormat="1" x14ac:dyDescent="0.75">
      <c r="A420" s="76" t="str">
        <f>IF(ISBLANK(INDEX('Policy Characteristics'!A:A,MATCH($C420,'Policy Characteristics'!$C:$C,0))),"",INDEX('Policy Characteristics'!A:A,MATCH($C420,'Policy Characteristics'!$C:$C,0)))</f>
        <v>Electricity Supply</v>
      </c>
      <c r="B420" s="200"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3" t="s">
        <v>44</v>
      </c>
      <c r="J420" s="202"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row>
    <row r="421" spans="1:18" s="76" customFormat="1" x14ac:dyDescent="0.75">
      <c r="A421" s="76" t="str">
        <f>IF(ISBLANK(INDEX('Policy Characteristics'!A:A,MATCH($C421,'Policy Characteristics'!$C:$C,0))),"",INDEX('Policy Characteristics'!A:A,MATCH($C421,'Policy Characteristics'!$C:$C,0)))</f>
        <v>Electricity Supply</v>
      </c>
      <c r="B421" s="200"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3" t="s">
        <v>44</v>
      </c>
      <c r="J421" s="202"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row>
    <row r="422" spans="1:18" s="76" customFormat="1" x14ac:dyDescent="0.75">
      <c r="A422" s="76" t="str">
        <f>IF(ISBLANK(INDEX('Policy Characteristics'!A:A,MATCH($C422,'Policy Characteristics'!$C:$C,0))),"",INDEX('Policy Characteristics'!A:A,MATCH($C422,'Policy Characteristics'!$C:$C,0)))</f>
        <v>Electricity Supply</v>
      </c>
      <c r="B422" s="200"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3" t="s">
        <v>44</v>
      </c>
      <c r="J422" s="202"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row>
    <row r="423" spans="1:18" s="76" customFormat="1" x14ac:dyDescent="0.75">
      <c r="A423" s="76" t="str">
        <f>IF(ISBLANK(INDEX('Policy Characteristics'!A:A,MATCH($C423,'Policy Characteristics'!$C:$C,0))),"",INDEX('Policy Characteristics'!A:A,MATCH($C423,'Policy Characteristics'!$C:$C,0)))</f>
        <v>Electricity Supply</v>
      </c>
      <c r="B423" s="200"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3" t="s">
        <v>44</v>
      </c>
      <c r="J423" s="202"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row>
    <row r="424" spans="1:18" s="76" customFormat="1" x14ac:dyDescent="0.75">
      <c r="A424" s="76" t="str">
        <f>IF(ISBLANK(INDEX('Policy Characteristics'!A:A,MATCH($C424,'Policy Characteristics'!$C:$C,0))),"",INDEX('Policy Characteristics'!A:A,MATCH($C424,'Policy Characteristics'!$C:$C,0)))</f>
        <v>Electricity Supply</v>
      </c>
      <c r="B424" s="200"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3" t="s">
        <v>44</v>
      </c>
      <c r="J424" s="202"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row>
    <row r="425" spans="1:18" s="76" customFormat="1" x14ac:dyDescent="0.75">
      <c r="A425" s="76" t="str">
        <f>IF(ISBLANK(INDEX('Policy Characteristics'!A:A,MATCH($C425,'Policy Characteristics'!$C:$C,0))),"",INDEX('Policy Characteristics'!A:A,MATCH($C425,'Policy Characteristics'!$C:$C,0)))</f>
        <v>Electricity Supply</v>
      </c>
      <c r="B425" s="200"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3" t="s">
        <v>44</v>
      </c>
      <c r="J425" s="202"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row>
    <row r="426" spans="1:18" s="76" customFormat="1" x14ac:dyDescent="0.75">
      <c r="A426" s="76" t="str">
        <f>IF(ISBLANK(INDEX('Policy Characteristics'!A:A,MATCH($C426,'Policy Characteristics'!$C:$C,0))),"",INDEX('Policy Characteristics'!A:A,MATCH($C426,'Policy Characteristics'!$C:$C,0)))</f>
        <v>Electricity Supply</v>
      </c>
      <c r="B426" s="200"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3" t="s">
        <v>44</v>
      </c>
      <c r="J426" s="202"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row>
    <row r="427" spans="1:18" s="76" customFormat="1" x14ac:dyDescent="0.75">
      <c r="A427" s="76" t="str">
        <f>IF(ISBLANK(INDEX('Policy Characteristics'!A:A,MATCH($C427,'Policy Characteristics'!$C:$C,0))),"",INDEX('Policy Characteristics'!A:A,MATCH($C427,'Policy Characteristics'!$C:$C,0)))</f>
        <v>Electricity Supply</v>
      </c>
      <c r="B427" s="200"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3" t="s">
        <v>44</v>
      </c>
      <c r="J427" s="202"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row>
    <row r="428" spans="1:18" s="76" customFormat="1" x14ac:dyDescent="0.75">
      <c r="A428" s="76" t="str">
        <f>IF(ISBLANK(INDEX('Policy Characteristics'!A:A,MATCH($C428,'Policy Characteristics'!$C:$C,0))),"",INDEX('Policy Characteristics'!A:A,MATCH($C428,'Policy Characteristics'!$C:$C,0)))</f>
        <v>Electricity Supply</v>
      </c>
      <c r="B428" s="200"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3" t="s">
        <v>44</v>
      </c>
      <c r="J428" s="202"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8" s="76" customFormat="1" x14ac:dyDescent="0.75">
      <c r="A429" s="76" t="str">
        <f>IF(ISBLANK(INDEX('Policy Characteristics'!A:A,MATCH($C429,'Policy Characteristics'!$C:$C,0))),"",INDEX('Policy Characteristics'!A:A,MATCH($C429,'Policy Characteristics'!$C:$C,0)))</f>
        <v>Electricity Supply</v>
      </c>
      <c r="B429" s="200"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3" t="s">
        <v>44</v>
      </c>
      <c r="J429" s="202"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row>
    <row r="430" spans="1:18" s="76" customFormat="1" x14ac:dyDescent="0.75">
      <c r="A430" s="76" t="str">
        <f>IF(ISBLANK(INDEX('Policy Characteristics'!A:A,MATCH($C430,'Policy Characteristics'!$C:$C,0))),"",INDEX('Policy Characteristics'!A:A,MATCH($C430,'Policy Characteristics'!$C:$C,0)))</f>
        <v>Electricity Supply</v>
      </c>
      <c r="B430" s="200"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3" t="s">
        <v>44</v>
      </c>
      <c r="J430" s="202"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row>
    <row r="431" spans="1:18" s="76" customFormat="1" x14ac:dyDescent="0.75">
      <c r="A431" s="76" t="str">
        <f>IF(ISBLANK(INDEX('Policy Characteristics'!A:A,MATCH($C431,'Policy Characteristics'!$C:$C,0))),"",INDEX('Policy Characteristics'!A:A,MATCH($C431,'Policy Characteristics'!$C:$C,0)))</f>
        <v>Electricity Supply</v>
      </c>
      <c r="B431" s="200"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3" t="s">
        <v>44</v>
      </c>
      <c r="J431" s="202"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row>
    <row r="432" spans="1:18" s="76" customFormat="1" x14ac:dyDescent="0.75">
      <c r="A432" s="76" t="str">
        <f>IF(ISBLANK(INDEX('Policy Characteristics'!A:A,MATCH($C432,'Policy Characteristics'!$C:$C,0))),"",INDEX('Policy Characteristics'!A:A,MATCH($C432,'Policy Characteristics'!$C:$C,0)))</f>
        <v>Electricity Supply</v>
      </c>
      <c r="B432" s="200"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3" t="s">
        <v>44</v>
      </c>
      <c r="J432" s="202"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row>
    <row r="433" spans="1:18" s="76" customFormat="1" x14ac:dyDescent="0.75">
      <c r="A433" s="76" t="str">
        <f>IF(ISBLANK(INDEX('Policy Characteristics'!A:A,MATCH($C433,'Policy Characteristics'!$C:$C,0))),"",INDEX('Policy Characteristics'!A:A,MATCH($C433,'Policy Characteristics'!$C:$C,0)))</f>
        <v>Electricity Supply</v>
      </c>
      <c r="B433" s="200"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3" t="s">
        <v>44</v>
      </c>
      <c r="J433" s="202"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row>
    <row r="434" spans="1:18" s="76" customFormat="1" x14ac:dyDescent="0.75">
      <c r="A434" s="76" t="str">
        <f>IF(ISBLANK(INDEX('Policy Characteristics'!A:A,MATCH($C434,'Policy Characteristics'!$C:$C,0))),"",INDEX('Policy Characteristics'!A:A,MATCH($C434,'Policy Characteristics'!$C:$C,0)))</f>
        <v>Electricity Supply</v>
      </c>
      <c r="B434" s="200"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3" t="s">
        <v>44</v>
      </c>
      <c r="J434" s="202"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row>
    <row r="435" spans="1:18" s="76" customFormat="1" x14ac:dyDescent="0.75">
      <c r="A435" s="76" t="str">
        <f>IF(ISBLANK(INDEX('Policy Characteristics'!A:A,MATCH($C435,'Policy Characteristics'!$C:$C,0))),"",INDEX('Policy Characteristics'!A:A,MATCH($C435,'Policy Characteristics'!$C:$C,0)))</f>
        <v>Electricity Supply</v>
      </c>
      <c r="B435" s="200"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3" t="s">
        <v>44</v>
      </c>
      <c r="J435" s="202"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row>
    <row r="436" spans="1:18" s="76" customFormat="1" x14ac:dyDescent="0.75">
      <c r="A436" s="76" t="str">
        <f>IF(ISBLANK(INDEX('Policy Characteristics'!A:A,MATCH($C436,'Policy Characteristics'!$C:$C,0))),"",INDEX('Policy Characteristics'!A:A,MATCH($C436,'Policy Characteristics'!$C:$C,0)))</f>
        <v>Electricity Supply</v>
      </c>
      <c r="B436" s="200"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3" t="s">
        <v>44</v>
      </c>
      <c r="J436" s="202"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row>
    <row r="437" spans="1:18" s="76" customFormat="1" x14ac:dyDescent="0.75">
      <c r="A437" s="76" t="str">
        <f>IF(ISBLANK(INDEX('Policy Characteristics'!A:A,MATCH($C437,'Policy Characteristics'!$C:$C,0))),"",INDEX('Policy Characteristics'!A:A,MATCH($C437,'Policy Characteristics'!$C:$C,0)))</f>
        <v>Electricity Supply</v>
      </c>
      <c r="B437" s="200"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3" t="s">
        <v>44</v>
      </c>
      <c r="J437" s="202"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row>
    <row r="438" spans="1:18" s="76" customFormat="1" x14ac:dyDescent="0.75">
      <c r="A438" s="76" t="str">
        <f>IF(ISBLANK(INDEX('Policy Characteristics'!A:A,MATCH($C438,'Policy Characteristics'!$C:$C,0))),"",INDEX('Policy Characteristics'!A:A,MATCH($C438,'Policy Characteristics'!$C:$C,0)))</f>
        <v>Electricity Supply</v>
      </c>
      <c r="B438" s="200"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3" t="s">
        <v>44</v>
      </c>
      <c r="J438" s="202"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row>
    <row r="439" spans="1:18" s="76" customFormat="1" x14ac:dyDescent="0.75">
      <c r="A439" s="76" t="str">
        <f>IF(ISBLANK(INDEX('Policy Characteristics'!A:A,MATCH($C439,'Policy Characteristics'!$C:$C,0))),"",INDEX('Policy Characteristics'!A:A,MATCH($C439,'Policy Characteristics'!$C:$C,0)))</f>
        <v>Electricity Supply</v>
      </c>
      <c r="B439" s="200"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3" t="s">
        <v>44</v>
      </c>
      <c r="J439" s="202"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row>
    <row r="440" spans="1:18" s="76" customFormat="1" x14ac:dyDescent="0.75">
      <c r="A440" s="76" t="str">
        <f>IF(ISBLANK(INDEX('Policy Characteristics'!A:A,MATCH($C440,'Policy Characteristics'!$C:$C,0))),"",INDEX('Policy Characteristics'!A:A,MATCH($C440,'Policy Characteristics'!$C:$C,0)))</f>
        <v>Electricity Supply</v>
      </c>
      <c r="B440" s="200"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3" t="s">
        <v>44</v>
      </c>
      <c r="J440" s="202"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row>
    <row r="441" spans="1:18" s="76" customFormat="1" x14ac:dyDescent="0.75">
      <c r="A441" s="76" t="str">
        <f>IF(ISBLANK(INDEX('Policy Characteristics'!A:A,MATCH($C441,'Policy Characteristics'!$C:$C,0))),"",INDEX('Policy Characteristics'!A:A,MATCH($C441,'Policy Characteristics'!$C:$C,0)))</f>
        <v>Electricity Supply</v>
      </c>
      <c r="B441" s="200"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3" t="s">
        <v>44</v>
      </c>
      <c r="J441" s="202"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row>
    <row r="442" spans="1:18" s="76" customFormat="1" x14ac:dyDescent="0.75">
      <c r="A442" s="76" t="str">
        <f>IF(ISBLANK(INDEX('Policy Characteristics'!A:A,MATCH($C442,'Policy Characteristics'!$C:$C,0))),"",INDEX('Policy Characteristics'!A:A,MATCH($C442,'Policy Characteristics'!$C:$C,0)))</f>
        <v>Electricity Supply</v>
      </c>
      <c r="B442" s="200"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3" t="s">
        <v>44</v>
      </c>
      <c r="J442" s="202"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row>
    <row r="443" spans="1:18" s="76" customFormat="1" x14ac:dyDescent="0.75">
      <c r="A443" s="76" t="str">
        <f>IF(ISBLANK(INDEX('Policy Characteristics'!A:A,MATCH($C443,'Policy Characteristics'!$C:$C,0))),"",INDEX('Policy Characteristics'!A:A,MATCH($C443,'Policy Characteristics'!$C:$C,0)))</f>
        <v>Electricity Supply</v>
      </c>
      <c r="B443" s="200"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3" t="s">
        <v>44</v>
      </c>
      <c r="J443" s="202"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row>
    <row r="444" spans="1:18" s="76" customFormat="1" x14ac:dyDescent="0.75">
      <c r="A444" s="76" t="str">
        <f>IF(ISBLANK(INDEX('Policy Characteristics'!A:A,MATCH($C444,'Policy Characteristics'!$C:$C,0))),"",INDEX('Policy Characteristics'!A:A,MATCH($C444,'Policy Characteristics'!$C:$C,0)))</f>
        <v>Electricity Supply</v>
      </c>
      <c r="B444" s="200"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3" t="s">
        <v>44</v>
      </c>
      <c r="J444" s="202"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row>
    <row r="445" spans="1:18" s="76" customFormat="1" x14ac:dyDescent="0.75">
      <c r="A445" s="76" t="str">
        <f>IF(ISBLANK(INDEX('Policy Characteristics'!A:A,MATCH($C445,'Policy Characteristics'!$C:$C,0))),"",INDEX('Policy Characteristics'!A:A,MATCH($C445,'Policy Characteristics'!$C:$C,0)))</f>
        <v>Electricity Supply</v>
      </c>
      <c r="B445" s="200"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3" t="s">
        <v>43</v>
      </c>
      <c r="J445" s="202"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row>
    <row r="446" spans="1:18" s="76" customFormat="1" x14ac:dyDescent="0.75">
      <c r="A446" s="76" t="str">
        <f>IF(ISBLANK(INDEX('Policy Characteristics'!A:A,MATCH($C446,'Policy Characteristics'!$C:$C,0))),"",INDEX('Policy Characteristics'!A:A,MATCH($C446,'Policy Characteristics'!$C:$C,0)))</f>
        <v>Electricity Supply</v>
      </c>
      <c r="B446" s="200"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3" t="s">
        <v>44</v>
      </c>
      <c r="J446" s="202"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row>
    <row r="447" spans="1:18" s="76" customFormat="1" x14ac:dyDescent="0.75">
      <c r="A447" s="76" t="str">
        <f>IF(ISBLANK(INDEX('Policy Characteristics'!A:A,MATCH($C447,'Policy Characteristics'!$C:$C,0))),"",INDEX('Policy Characteristics'!A:A,MATCH($C447,'Policy Characteristics'!$C:$C,0)))</f>
        <v>Electricity Supply</v>
      </c>
      <c r="B447" s="200"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3" t="s">
        <v>44</v>
      </c>
      <c r="J447" s="202"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row>
    <row r="448" spans="1:18" s="76" customFormat="1" x14ac:dyDescent="0.75">
      <c r="A448" s="76" t="str">
        <f>IF(ISBLANK(INDEX('Policy Characteristics'!A:A,MATCH($C448,'Policy Characteristics'!$C:$C,0))),"",INDEX('Policy Characteristics'!A:A,MATCH($C448,'Policy Characteristics'!$C:$C,0)))</f>
        <v>Electricity Supply</v>
      </c>
      <c r="B448" s="200"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3" t="s">
        <v>44</v>
      </c>
      <c r="J448" s="202"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row>
    <row r="449" spans="1:18" s="76" customFormat="1" x14ac:dyDescent="0.75">
      <c r="A449" s="76" t="str">
        <f>IF(ISBLANK(INDEX('Policy Characteristics'!A:A,MATCH($C449,'Policy Characteristics'!$C:$C,0))),"",INDEX('Policy Characteristics'!A:A,MATCH($C449,'Policy Characteristics'!$C:$C,0)))</f>
        <v>Electricity Supply</v>
      </c>
      <c r="B449" s="200"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3" t="s">
        <v>44</v>
      </c>
      <c r="J449" s="202"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row>
    <row r="450" spans="1:18" s="76" customFormat="1" x14ac:dyDescent="0.75">
      <c r="A450" s="76" t="str">
        <f>IF(ISBLANK(INDEX('Policy Characteristics'!A:A,MATCH($C450,'Policy Characteristics'!$C:$C,0))),"",INDEX('Policy Characteristics'!A:A,MATCH($C450,'Policy Characteristics'!$C:$C,0)))</f>
        <v>Electricity Supply</v>
      </c>
      <c r="B450" s="200"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3" t="s">
        <v>44</v>
      </c>
      <c r="J450" s="202"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row>
    <row r="451" spans="1:18" s="76" customFormat="1" x14ac:dyDescent="0.75">
      <c r="A451" s="76" t="str">
        <f>IF(ISBLANK(INDEX('Policy Characteristics'!A:A,MATCH($C451,'Policy Characteristics'!$C:$C,0))),"",INDEX('Policy Characteristics'!A:A,MATCH($C451,'Policy Characteristics'!$C:$C,0)))</f>
        <v>Electricity Supply</v>
      </c>
      <c r="B451" s="200"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3" t="s">
        <v>44</v>
      </c>
      <c r="J451" s="202"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row>
    <row r="452" spans="1:18" s="143" customFormat="1" x14ac:dyDescent="0.75">
      <c r="A452" s="76" t="str">
        <f>IF(ISBLANK(INDEX('Policy Characteristics'!A:A,MATCH($C452,'Policy Characteristics'!$C:$C,0))),"",INDEX('Policy Characteristics'!A:A,MATCH($C452,'Policy Characteristics'!$C:$C,0)))</f>
        <v>Electricity Supply</v>
      </c>
      <c r="B452" s="200"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1" t="s">
        <v>44</v>
      </c>
      <c r="J452" s="202"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5">
        <f>IF(ISBLANK(INDEX('Policy Characteristics'!F:F,MATCH($C452,'Policy Characteristics'!$C:$C,0))),"",INDEX('Policy Characteristics'!F:F,MATCH($C452,'Policy Characteristics'!$C:$C,0)))</f>
        <v>-0.3</v>
      </c>
      <c r="M452" s="205">
        <f>IF(ISBLANK(INDEX('Policy Characteristics'!G:G,MATCH($C452,'Policy Characteristics'!$C:$C,0))),"",INDEX('Policy Characteristics'!G:G,MATCH($C452,'Policy Characteristics'!$C:$C,0)))</f>
        <v>0.6</v>
      </c>
      <c r="N452" s="205">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8" s="143" customFormat="1" x14ac:dyDescent="0.75">
      <c r="A453" s="76" t="str">
        <f>IF(ISBLANK(INDEX('Policy Characteristics'!A:A,MATCH($C453,'Policy Characteristics'!$C:$C,0))),"",INDEX('Policy Characteristics'!A:A,MATCH($C453,'Policy Characteristics'!$C:$C,0)))</f>
        <v>Electricity Supply</v>
      </c>
      <c r="B453" s="200"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1" t="s">
        <v>44</v>
      </c>
      <c r="J453" s="202"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5">
        <f>IF(ISBLANK(INDEX('Policy Characteristics'!F:F,MATCH($C453,'Policy Characteristics'!$C:$C,0))),"",INDEX('Policy Characteristics'!F:F,MATCH($C453,'Policy Characteristics'!$C:$C,0)))</f>
        <v>-0.3</v>
      </c>
      <c r="M453" s="205">
        <f>IF(ISBLANK(INDEX('Policy Characteristics'!G:G,MATCH($C453,'Policy Characteristics'!$C:$C,0))),"",INDEX('Policy Characteristics'!G:G,MATCH($C453,'Policy Characteristics'!$C:$C,0)))</f>
        <v>0.6</v>
      </c>
      <c r="N453" s="205">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row>
    <row r="454" spans="1:18" s="143" customFormat="1" x14ac:dyDescent="0.75">
      <c r="A454" s="76" t="str">
        <f>IF(ISBLANK(INDEX('Policy Characteristics'!A:A,MATCH($C454,'Policy Characteristics'!$C:$C,0))),"",INDEX('Policy Characteristics'!A:A,MATCH($C454,'Policy Characteristics'!$C:$C,0)))</f>
        <v>Electricity Supply</v>
      </c>
      <c r="B454" s="200"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1" t="s">
        <v>43</v>
      </c>
      <c r="J454" s="202"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5">
        <f>IF(ISBLANK(INDEX('Policy Characteristics'!F:F,MATCH($C454,'Policy Characteristics'!$C:$C,0))),"",INDEX('Policy Characteristics'!F:F,MATCH($C454,'Policy Characteristics'!$C:$C,0)))</f>
        <v>-0.3</v>
      </c>
      <c r="M454" s="205">
        <f>IF(ISBLANK(INDEX('Policy Characteristics'!G:G,MATCH($C454,'Policy Characteristics'!$C:$C,0))),"",INDEX('Policy Characteristics'!G:G,MATCH($C454,'Policy Characteristics'!$C:$C,0)))</f>
        <v>0.6</v>
      </c>
      <c r="N454" s="205">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row>
    <row r="455" spans="1:18" s="143" customFormat="1" x14ac:dyDescent="0.75">
      <c r="A455" s="76" t="str">
        <f>IF(ISBLANK(INDEX('Policy Characteristics'!A:A,MATCH($C455,'Policy Characteristics'!$C:$C,0))),"",INDEX('Policy Characteristics'!A:A,MATCH($C455,'Policy Characteristics'!$C:$C,0)))</f>
        <v>Electricity Supply</v>
      </c>
      <c r="B455" s="200"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1" t="s">
        <v>44</v>
      </c>
      <c r="J455" s="202"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5">
        <f>IF(ISBLANK(INDEX('Policy Characteristics'!F:F,MATCH($C455,'Policy Characteristics'!$C:$C,0))),"",INDEX('Policy Characteristics'!F:F,MATCH($C455,'Policy Characteristics'!$C:$C,0)))</f>
        <v>-0.3</v>
      </c>
      <c r="M455" s="205">
        <f>IF(ISBLANK(INDEX('Policy Characteristics'!G:G,MATCH($C455,'Policy Characteristics'!$C:$C,0))),"",INDEX('Policy Characteristics'!G:G,MATCH($C455,'Policy Characteristics'!$C:$C,0)))</f>
        <v>0.6</v>
      </c>
      <c r="N455" s="205">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row>
    <row r="456" spans="1:18" s="143" customFormat="1" x14ac:dyDescent="0.75">
      <c r="A456" s="76" t="str">
        <f>IF(ISBLANK(INDEX('Policy Characteristics'!A:A,MATCH($C456,'Policy Characteristics'!$C:$C,0))),"",INDEX('Policy Characteristics'!A:A,MATCH($C456,'Policy Characteristics'!$C:$C,0)))</f>
        <v>Electricity Supply</v>
      </c>
      <c r="B456" s="200"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1" t="s">
        <v>44</v>
      </c>
      <c r="J456" s="202"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5">
        <f>IF(ISBLANK(INDEX('Policy Characteristics'!F:F,MATCH($C456,'Policy Characteristics'!$C:$C,0))),"",INDEX('Policy Characteristics'!F:F,MATCH($C456,'Policy Characteristics'!$C:$C,0)))</f>
        <v>-0.3</v>
      </c>
      <c r="M456" s="205">
        <f>IF(ISBLANK(INDEX('Policy Characteristics'!G:G,MATCH($C456,'Policy Characteristics'!$C:$C,0))),"",INDEX('Policy Characteristics'!G:G,MATCH($C456,'Policy Characteristics'!$C:$C,0)))</f>
        <v>0.6</v>
      </c>
      <c r="N456" s="205">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row>
    <row r="457" spans="1:18" s="143" customFormat="1" x14ac:dyDescent="0.75">
      <c r="A457" s="76" t="str">
        <f>IF(ISBLANK(INDEX('Policy Characteristics'!A:A,MATCH($C457,'Policy Characteristics'!$C:$C,0))),"",INDEX('Policy Characteristics'!A:A,MATCH($C457,'Policy Characteristics'!$C:$C,0)))</f>
        <v>Electricity Supply</v>
      </c>
      <c r="B457" s="200"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1" t="s">
        <v>44</v>
      </c>
      <c r="J457" s="202"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5">
        <f>IF(ISBLANK(INDEX('Policy Characteristics'!F:F,MATCH($C457,'Policy Characteristics'!$C:$C,0))),"",INDEX('Policy Characteristics'!F:F,MATCH($C457,'Policy Characteristics'!$C:$C,0)))</f>
        <v>-0.3</v>
      </c>
      <c r="M457" s="205">
        <f>IF(ISBLANK(INDEX('Policy Characteristics'!G:G,MATCH($C457,'Policy Characteristics'!$C:$C,0))),"",INDEX('Policy Characteristics'!G:G,MATCH($C457,'Policy Characteristics'!$C:$C,0)))</f>
        <v>0.6</v>
      </c>
      <c r="N457" s="205">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row>
    <row r="458" spans="1:18" s="143" customFormat="1" x14ac:dyDescent="0.75">
      <c r="A458" s="76" t="str">
        <f>IF(ISBLANK(INDEX('Policy Characteristics'!A:A,MATCH($C458,'Policy Characteristics'!$C:$C,0))),"",INDEX('Policy Characteristics'!A:A,MATCH($C458,'Policy Characteristics'!$C:$C,0)))</f>
        <v>Electricity Supply</v>
      </c>
      <c r="B458" s="200"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1" t="s">
        <v>44</v>
      </c>
      <c r="J458" s="202"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5">
        <f>IF(ISBLANK(INDEX('Policy Characteristics'!F:F,MATCH($C458,'Policy Characteristics'!$C:$C,0))),"",INDEX('Policy Characteristics'!F:F,MATCH($C458,'Policy Characteristics'!$C:$C,0)))</f>
        <v>-0.3</v>
      </c>
      <c r="M458" s="205">
        <f>IF(ISBLANK(INDEX('Policy Characteristics'!G:G,MATCH($C458,'Policy Characteristics'!$C:$C,0))),"",INDEX('Policy Characteristics'!G:G,MATCH($C458,'Policy Characteristics'!$C:$C,0)))</f>
        <v>0.6</v>
      </c>
      <c r="N458" s="205">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row>
    <row r="459" spans="1:18" s="143" customFormat="1" x14ac:dyDescent="0.75">
      <c r="A459" s="76" t="str">
        <f>IF(ISBLANK(INDEX('Policy Characteristics'!A:A,MATCH($C459,'Policy Characteristics'!$C:$C,0))),"",INDEX('Policy Characteristics'!A:A,MATCH($C459,'Policy Characteristics'!$C:$C,0)))</f>
        <v>Electricity Supply</v>
      </c>
      <c r="B459" s="200"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1" t="s">
        <v>44</v>
      </c>
      <c r="J459" s="202"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5">
        <f>IF(ISBLANK(INDEX('Policy Characteristics'!F:F,MATCH($C459,'Policy Characteristics'!$C:$C,0))),"",INDEX('Policy Characteristics'!F:F,MATCH($C459,'Policy Characteristics'!$C:$C,0)))</f>
        <v>-0.3</v>
      </c>
      <c r="M459" s="205">
        <f>IF(ISBLANK(INDEX('Policy Characteristics'!G:G,MATCH($C459,'Policy Characteristics'!$C:$C,0))),"",INDEX('Policy Characteristics'!G:G,MATCH($C459,'Policy Characteristics'!$C:$C,0)))</f>
        <v>0.6</v>
      </c>
      <c r="N459" s="205">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row>
    <row r="460" spans="1:18" s="143" customFormat="1" x14ac:dyDescent="0.75">
      <c r="A460" s="76" t="str">
        <f>IF(ISBLANK(INDEX('Policy Characteristics'!A:A,MATCH($C460,'Policy Characteristics'!$C:$C,0))),"",INDEX('Policy Characteristics'!A:A,MATCH($C460,'Policy Characteristics'!$C:$C,0)))</f>
        <v>Electricity Supply</v>
      </c>
      <c r="B460" s="200"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1" t="s">
        <v>44</v>
      </c>
      <c r="J460" s="202"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5">
        <f>IF(ISBLANK(INDEX('Policy Characteristics'!F:F,MATCH($C460,'Policy Characteristics'!$C:$C,0))),"",INDEX('Policy Characteristics'!F:F,MATCH($C460,'Policy Characteristics'!$C:$C,0)))</f>
        <v>-0.3</v>
      </c>
      <c r="M460" s="205">
        <f>IF(ISBLANK(INDEX('Policy Characteristics'!G:G,MATCH($C460,'Policy Characteristics'!$C:$C,0))),"",INDEX('Policy Characteristics'!G:G,MATCH($C460,'Policy Characteristics'!$C:$C,0)))</f>
        <v>0.6</v>
      </c>
      <c r="N460" s="205">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row>
    <row r="461" spans="1:18" s="143" customFormat="1" x14ac:dyDescent="0.75">
      <c r="A461" s="76" t="str">
        <f>IF(ISBLANK(INDEX('Policy Characteristics'!A:A,MATCH($C461,'Policy Characteristics'!$C:$C,0))),"",INDEX('Policy Characteristics'!A:A,MATCH($C461,'Policy Characteristics'!$C:$C,0)))</f>
        <v>Electricity Supply</v>
      </c>
      <c r="B461" s="200"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1" t="s">
        <v>44</v>
      </c>
      <c r="J461" s="202"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5">
        <f>IF(ISBLANK(INDEX('Policy Characteristics'!F:F,MATCH($C461,'Policy Characteristics'!$C:$C,0))),"",INDEX('Policy Characteristics'!F:F,MATCH($C461,'Policy Characteristics'!$C:$C,0)))</f>
        <v>-0.3</v>
      </c>
      <c r="M461" s="205">
        <f>IF(ISBLANK(INDEX('Policy Characteristics'!G:G,MATCH($C461,'Policy Characteristics'!$C:$C,0))),"",INDEX('Policy Characteristics'!G:G,MATCH($C461,'Policy Characteristics'!$C:$C,0)))</f>
        <v>0.6</v>
      </c>
      <c r="N461" s="205">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row>
    <row r="462" spans="1:18" s="143" customFormat="1" x14ac:dyDescent="0.75">
      <c r="A462" s="76" t="str">
        <f>IF(ISBLANK(INDEX('Policy Characteristics'!A:A,MATCH($C462,'Policy Characteristics'!$C:$C,0))),"",INDEX('Policy Characteristics'!A:A,MATCH($C462,'Policy Characteristics'!$C:$C,0)))</f>
        <v>Electricity Supply</v>
      </c>
      <c r="B462" s="200"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1" t="s">
        <v>44</v>
      </c>
      <c r="J462" s="202"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5">
        <f>IF(ISBLANK(INDEX('Policy Characteristics'!F:F,MATCH($C462,'Policy Characteristics'!$C:$C,0))),"",INDEX('Policy Characteristics'!F:F,MATCH($C462,'Policy Characteristics'!$C:$C,0)))</f>
        <v>-0.3</v>
      </c>
      <c r="M462" s="205">
        <f>IF(ISBLANK(INDEX('Policy Characteristics'!G:G,MATCH($C462,'Policy Characteristics'!$C:$C,0))),"",INDEX('Policy Characteristics'!G:G,MATCH($C462,'Policy Characteristics'!$C:$C,0)))</f>
        <v>0.6</v>
      </c>
      <c r="N462" s="205">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row>
    <row r="463" spans="1:18" s="143" customFormat="1" x14ac:dyDescent="0.75">
      <c r="A463" s="76" t="str">
        <f>IF(ISBLANK(INDEX('Policy Characteristics'!A:A,MATCH($C463,'Policy Characteristics'!$C:$C,0))),"",INDEX('Policy Characteristics'!A:A,MATCH($C463,'Policy Characteristics'!$C:$C,0)))</f>
        <v>Electricity Supply</v>
      </c>
      <c r="B463" s="200"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1" t="s">
        <v>44</v>
      </c>
      <c r="J463" s="202"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5">
        <f>IF(ISBLANK(INDEX('Policy Characteristics'!F:F,MATCH($C463,'Policy Characteristics'!$C:$C,0))),"",INDEX('Policy Characteristics'!F:F,MATCH($C463,'Policy Characteristics'!$C:$C,0)))</f>
        <v>-0.3</v>
      </c>
      <c r="M463" s="205">
        <f>IF(ISBLANK(INDEX('Policy Characteristics'!G:G,MATCH($C463,'Policy Characteristics'!$C:$C,0))),"",INDEX('Policy Characteristics'!G:G,MATCH($C463,'Policy Characteristics'!$C:$C,0)))</f>
        <v>0.6</v>
      </c>
      <c r="N463" s="205">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row>
    <row r="464" spans="1:18" s="143" customFormat="1" x14ac:dyDescent="0.75">
      <c r="A464" s="76" t="str">
        <f>IF(ISBLANK(INDEX('Policy Characteristics'!A:A,MATCH($C464,'Policy Characteristics'!$C:$C,0))),"",INDEX('Policy Characteristics'!A:A,MATCH($C464,'Policy Characteristics'!$C:$C,0)))</f>
        <v>Electricity Supply</v>
      </c>
      <c r="B464" s="200"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1" t="s">
        <v>44</v>
      </c>
      <c r="J464" s="202"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5">
        <f>IF(ISBLANK(INDEX('Policy Characteristics'!F:F,MATCH($C464,'Policy Characteristics'!$C:$C,0))),"",INDEX('Policy Characteristics'!F:F,MATCH($C464,'Policy Characteristics'!$C:$C,0)))</f>
        <v>-0.3</v>
      </c>
      <c r="M464" s="205">
        <f>IF(ISBLANK(INDEX('Policy Characteristics'!G:G,MATCH($C464,'Policy Characteristics'!$C:$C,0))),"",INDEX('Policy Characteristics'!G:G,MATCH($C464,'Policy Characteristics'!$C:$C,0)))</f>
        <v>0.6</v>
      </c>
      <c r="N464" s="205">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row>
    <row r="465" spans="1:18" s="143" customFormat="1" x14ac:dyDescent="0.75">
      <c r="A465" s="76" t="str">
        <f>IF(ISBLANK(INDEX('Policy Characteristics'!A:A,MATCH($C465,'Policy Characteristics'!$C:$C,0))),"",INDEX('Policy Characteristics'!A:A,MATCH($C465,'Policy Characteristics'!$C:$C,0)))</f>
        <v>Electricity Supply</v>
      </c>
      <c r="B465" s="200"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1" t="s">
        <v>44</v>
      </c>
      <c r="J465" s="202"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5">
        <f>IF(ISBLANK(INDEX('Policy Characteristics'!F:F,MATCH($C465,'Policy Characteristics'!$C:$C,0))),"",INDEX('Policy Characteristics'!F:F,MATCH($C465,'Policy Characteristics'!$C:$C,0)))</f>
        <v>-0.3</v>
      </c>
      <c r="M465" s="205">
        <f>IF(ISBLANK(INDEX('Policy Characteristics'!G:G,MATCH($C465,'Policy Characteristics'!$C:$C,0))),"",INDEX('Policy Characteristics'!G:G,MATCH($C465,'Policy Characteristics'!$C:$C,0)))</f>
        <v>0.6</v>
      </c>
      <c r="N465" s="205">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row>
    <row r="466" spans="1:18" s="143" customFormat="1" x14ac:dyDescent="0.75">
      <c r="A466" s="76" t="str">
        <f>IF(ISBLANK(INDEX('Policy Characteristics'!A:A,MATCH($C466,'Policy Characteristics'!$C:$C,0))),"",INDEX('Policy Characteristics'!A:A,MATCH($C466,'Policy Characteristics'!$C:$C,0)))</f>
        <v>Electricity Supply</v>
      </c>
      <c r="B466" s="200"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1" t="s">
        <v>44</v>
      </c>
      <c r="J466" s="202"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5">
        <f>IF(ISBLANK(INDEX('Policy Characteristics'!F:F,MATCH($C466,'Policy Characteristics'!$C:$C,0))),"",INDEX('Policy Characteristics'!F:F,MATCH($C466,'Policy Characteristics'!$C:$C,0)))</f>
        <v>-0.3</v>
      </c>
      <c r="M466" s="205">
        <f>IF(ISBLANK(INDEX('Policy Characteristics'!G:G,MATCH($C466,'Policy Characteristics'!$C:$C,0))),"",INDEX('Policy Characteristics'!G:G,MATCH($C466,'Policy Characteristics'!$C:$C,0)))</f>
        <v>0.6</v>
      </c>
      <c r="N466" s="205">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row>
    <row r="467" spans="1:18" s="143" customFormat="1" x14ac:dyDescent="0.75">
      <c r="A467" s="76" t="str">
        <f>IF(ISBLANK(INDEX('Policy Characteristics'!A:A,MATCH($C467,'Policy Characteristics'!$C:$C,0))),"",INDEX('Policy Characteristics'!A:A,MATCH($C467,'Policy Characteristics'!$C:$C,0)))</f>
        <v>Electricity Supply</v>
      </c>
      <c r="B467" s="200"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1" t="s">
        <v>44</v>
      </c>
      <c r="J467" s="202"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5">
        <f>IF(ISBLANK(INDEX('Policy Characteristics'!F:F,MATCH($C467,'Policy Characteristics'!$C:$C,0))),"",INDEX('Policy Characteristics'!F:F,MATCH($C467,'Policy Characteristics'!$C:$C,0)))</f>
        <v>-0.3</v>
      </c>
      <c r="M467" s="205">
        <f>IF(ISBLANK(INDEX('Policy Characteristics'!G:G,MATCH($C467,'Policy Characteristics'!$C:$C,0))),"",INDEX('Policy Characteristics'!G:G,MATCH($C467,'Policy Characteristics'!$C:$C,0)))</f>
        <v>0.6</v>
      </c>
      <c r="N467" s="205">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row>
    <row r="468" spans="1:18" s="143" customFormat="1" x14ac:dyDescent="0.75">
      <c r="A468" s="76" t="str">
        <f>IF(ISBLANK(INDEX('Policy Characteristics'!A:A,MATCH($C468,'Policy Characteristics'!$C:$C,0))),"",INDEX('Policy Characteristics'!A:A,MATCH($C468,'Policy Characteristics'!$C:$C,0)))</f>
        <v>Electricity Supply</v>
      </c>
      <c r="B468" s="200"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1" t="s">
        <v>44</v>
      </c>
      <c r="J468" s="202"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5">
        <f>IF(ISBLANK(INDEX('Policy Characteristics'!F:F,MATCH($C468,'Policy Characteristics'!$C:$C,0))),"",INDEX('Policy Characteristics'!F:F,MATCH($C468,'Policy Characteristics'!$C:$C,0)))</f>
        <v>-0.3</v>
      </c>
      <c r="M468" s="205">
        <f>IF(ISBLANK(INDEX('Policy Characteristics'!G:G,MATCH($C468,'Policy Characteristics'!$C:$C,0))),"",INDEX('Policy Characteristics'!G:G,MATCH($C468,'Policy Characteristics'!$C:$C,0)))</f>
        <v>0.6</v>
      </c>
      <c r="N468" s="205">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row>
    <row r="469" spans="1:18" s="143" customFormat="1" x14ac:dyDescent="0.75">
      <c r="A469" s="76" t="str">
        <f>IF(ISBLANK(INDEX('Policy Characteristics'!A:A,MATCH($C469,'Policy Characteristics'!$C:$C,0))),"",INDEX('Policy Characteristics'!A:A,MATCH($C469,'Policy Characteristics'!$C:$C,0)))</f>
        <v>Electricity Supply</v>
      </c>
      <c r="B469" s="200"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1" t="s">
        <v>44</v>
      </c>
      <c r="J469" s="202"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5">
        <f>IF(ISBLANK(INDEX('Policy Characteristics'!F:F,MATCH($C469,'Policy Characteristics'!$C:$C,0))),"",INDEX('Policy Characteristics'!F:F,MATCH($C469,'Policy Characteristics'!$C:$C,0)))</f>
        <v>-0.3</v>
      </c>
      <c r="M469" s="205">
        <f>IF(ISBLANK(INDEX('Policy Characteristics'!G:G,MATCH($C469,'Policy Characteristics'!$C:$C,0))),"",INDEX('Policy Characteristics'!G:G,MATCH($C469,'Policy Characteristics'!$C:$C,0)))</f>
        <v>0.6</v>
      </c>
      <c r="N469" s="205">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row>
    <row r="470" spans="1:18" s="143" customFormat="1" x14ac:dyDescent="0.75">
      <c r="A470" s="76" t="str">
        <f>IF(ISBLANK(INDEX('Policy Characteristics'!A:A,MATCH($C470,'Policy Characteristics'!$C:$C,0))),"",INDEX('Policy Characteristics'!A:A,MATCH($C470,'Policy Characteristics'!$C:$C,0)))</f>
        <v>Electricity Supply</v>
      </c>
      <c r="B470" s="200"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1" t="s">
        <v>44</v>
      </c>
      <c r="J470" s="202"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5">
        <f>IF(ISBLANK(INDEX('Policy Characteristics'!F:F,MATCH($C470,'Policy Characteristics'!$C:$C,0))),"",INDEX('Policy Characteristics'!F:F,MATCH($C470,'Policy Characteristics'!$C:$C,0)))</f>
        <v>-0.3</v>
      </c>
      <c r="M470" s="205">
        <f>IF(ISBLANK(INDEX('Policy Characteristics'!G:G,MATCH($C470,'Policy Characteristics'!$C:$C,0))),"",INDEX('Policy Characteristics'!G:G,MATCH($C470,'Policy Characteristics'!$C:$C,0)))</f>
        <v>0.6</v>
      </c>
      <c r="N470" s="205">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row>
    <row r="471" spans="1:18" s="143" customFormat="1" x14ac:dyDescent="0.75">
      <c r="A471" s="76" t="str">
        <f>IF(ISBLANK(INDEX('Policy Characteristics'!A:A,MATCH($C471,'Policy Characteristics'!$C:$C,0))),"",INDEX('Policy Characteristics'!A:A,MATCH($C471,'Policy Characteristics'!$C:$C,0)))</f>
        <v>Electricity Supply</v>
      </c>
      <c r="B471" s="200"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1" t="s">
        <v>44</v>
      </c>
      <c r="J471" s="202"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5">
        <f>IF(ISBLANK(INDEX('Policy Characteristics'!F:F,MATCH($C471,'Policy Characteristics'!$C:$C,0))),"",INDEX('Policy Characteristics'!F:F,MATCH($C471,'Policy Characteristics'!$C:$C,0)))</f>
        <v>-0.3</v>
      </c>
      <c r="M471" s="205">
        <f>IF(ISBLANK(INDEX('Policy Characteristics'!G:G,MATCH($C471,'Policy Characteristics'!$C:$C,0))),"",INDEX('Policy Characteristics'!G:G,MATCH($C471,'Policy Characteristics'!$C:$C,0)))</f>
        <v>0.6</v>
      </c>
      <c r="N471" s="205">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row>
    <row r="472" spans="1:18" s="143" customFormat="1" x14ac:dyDescent="0.75">
      <c r="A472" s="76" t="str">
        <f>IF(ISBLANK(INDEX('Policy Characteristics'!A:A,MATCH($C472,'Policy Characteristics'!$C:$C,0))),"",INDEX('Policy Characteristics'!A:A,MATCH($C472,'Policy Characteristics'!$C:$C,0)))</f>
        <v>Electricity Supply</v>
      </c>
      <c r="B472" s="200"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1" t="s">
        <v>44</v>
      </c>
      <c r="J472" s="202"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5">
        <f>IF(ISBLANK(INDEX('Policy Characteristics'!F:F,MATCH($C472,'Policy Characteristics'!$C:$C,0))),"",INDEX('Policy Characteristics'!F:F,MATCH($C472,'Policy Characteristics'!$C:$C,0)))</f>
        <v>-0.3</v>
      </c>
      <c r="M472" s="205">
        <f>IF(ISBLANK(INDEX('Policy Characteristics'!G:G,MATCH($C472,'Policy Characteristics'!$C:$C,0))),"",INDEX('Policy Characteristics'!G:G,MATCH($C472,'Policy Characteristics'!$C:$C,0)))</f>
        <v>0.6</v>
      </c>
      <c r="N472" s="205">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row>
    <row r="473" spans="1:18" s="143" customFormat="1" x14ac:dyDescent="0.75">
      <c r="A473" s="76" t="str">
        <f>IF(ISBLANK(INDEX('Policy Characteristics'!A:A,MATCH($C473,'Policy Characteristics'!$C:$C,0))),"",INDEX('Policy Characteristics'!A:A,MATCH($C473,'Policy Characteristics'!$C:$C,0)))</f>
        <v>Electricity Supply</v>
      </c>
      <c r="B473" s="200"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1" t="s">
        <v>44</v>
      </c>
      <c r="J473" s="202"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5">
        <f>IF(ISBLANK(INDEX('Policy Characteristics'!F:F,MATCH($C473,'Policy Characteristics'!$C:$C,0))),"",INDEX('Policy Characteristics'!F:F,MATCH($C473,'Policy Characteristics'!$C:$C,0)))</f>
        <v>-0.3</v>
      </c>
      <c r="M473" s="205">
        <f>IF(ISBLANK(INDEX('Policy Characteristics'!G:G,MATCH($C473,'Policy Characteristics'!$C:$C,0))),"",INDEX('Policy Characteristics'!G:G,MATCH($C473,'Policy Characteristics'!$C:$C,0)))</f>
        <v>0.6</v>
      </c>
      <c r="N473" s="205">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row>
    <row r="474" spans="1:18" s="143" customFormat="1" x14ac:dyDescent="0.75">
      <c r="A474" s="76" t="str">
        <f>IF(ISBLANK(INDEX('Policy Characteristics'!A:A,MATCH($C474,'Policy Characteristics'!$C:$C,0))),"",INDEX('Policy Characteristics'!A:A,MATCH($C474,'Policy Characteristics'!$C:$C,0)))</f>
        <v>Electricity Supply</v>
      </c>
      <c r="B474" s="200"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1" t="s">
        <v>44</v>
      </c>
      <c r="J474" s="202"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5">
        <f>IF(ISBLANK(INDEX('Policy Characteristics'!F:F,MATCH($C474,'Policy Characteristics'!$C:$C,0))),"",INDEX('Policy Characteristics'!F:F,MATCH($C474,'Policy Characteristics'!$C:$C,0)))</f>
        <v>-0.3</v>
      </c>
      <c r="M474" s="205">
        <f>IF(ISBLANK(INDEX('Policy Characteristics'!G:G,MATCH($C474,'Policy Characteristics'!$C:$C,0))),"",INDEX('Policy Characteristics'!G:G,MATCH($C474,'Policy Characteristics'!$C:$C,0)))</f>
        <v>0.6</v>
      </c>
      <c r="N474" s="205">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row>
    <row r="475" spans="1:18" s="143" customFormat="1" x14ac:dyDescent="0.75">
      <c r="A475" s="76" t="str">
        <f>IF(ISBLANK(INDEX('Policy Characteristics'!A:A,MATCH($C475,'Policy Characteristics'!$C:$C,0))),"",INDEX('Policy Characteristics'!A:A,MATCH($C475,'Policy Characteristics'!$C:$C,0)))</f>
        <v>Electricity Supply</v>
      </c>
      <c r="B475" s="200"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1" t="s">
        <v>44</v>
      </c>
      <c r="J475" s="202"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5">
        <f>IF(ISBLANK(INDEX('Policy Characteristics'!F:F,MATCH($C475,'Policy Characteristics'!$C:$C,0))),"",INDEX('Policy Characteristics'!F:F,MATCH($C475,'Policy Characteristics'!$C:$C,0)))</f>
        <v>-0.3</v>
      </c>
      <c r="M475" s="205">
        <f>IF(ISBLANK(INDEX('Policy Characteristics'!G:G,MATCH($C475,'Policy Characteristics'!$C:$C,0))),"",INDEX('Policy Characteristics'!G:G,MATCH($C475,'Policy Characteristics'!$C:$C,0)))</f>
        <v>0.6</v>
      </c>
      <c r="N475" s="205">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row>
    <row r="476" spans="1:18" s="143" customFormat="1" x14ac:dyDescent="0.75">
      <c r="A476" s="76" t="str">
        <f>IF(ISBLANK(INDEX('Policy Characteristics'!A:A,MATCH($C476,'Policy Characteristics'!$C:$C,0))),"",INDEX('Policy Characteristics'!A:A,MATCH($C476,'Policy Characteristics'!$C:$C,0)))</f>
        <v>Electricity Supply</v>
      </c>
      <c r="B476" s="200"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1" t="s">
        <v>43</v>
      </c>
      <c r="J476" s="202"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5">
        <f>IF(ISBLANK(INDEX('Policy Characteristics'!F:F,MATCH($C476,'Policy Characteristics'!$C:$C,0))),"",INDEX('Policy Characteristics'!F:F,MATCH($C476,'Policy Characteristics'!$C:$C,0)))</f>
        <v>0</v>
      </c>
      <c r="M476" s="205">
        <f>IF(ISBLANK(INDEX('Policy Characteristics'!G:G,MATCH($C476,'Policy Characteristics'!$C:$C,0))),"",INDEX('Policy Characteristics'!G:G,MATCH($C476,'Policy Characteristics'!$C:$C,0)))</f>
        <v>0.9</v>
      </c>
      <c r="N476" s="205">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row>
    <row r="477" spans="1:18" s="143" customFormat="1" x14ac:dyDescent="0.75">
      <c r="A477" s="76" t="str">
        <f>IF(ISBLANK(INDEX('Policy Characteristics'!A:A,MATCH($C477,'Policy Characteristics'!$C:$C,0))),"",INDEX('Policy Characteristics'!A:A,MATCH($C477,'Policy Characteristics'!$C:$C,0)))</f>
        <v>Electricity Supply</v>
      </c>
      <c r="B477" s="200"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1" t="s">
        <v>43</v>
      </c>
      <c r="J477" s="202"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5">
        <f>IF(ISBLANK(INDEX('Policy Characteristics'!F:F,MATCH($C477,'Policy Characteristics'!$C:$C,0))),"",INDEX('Policy Characteristics'!F:F,MATCH($C477,'Policy Characteristics'!$C:$C,0)))</f>
        <v>0</v>
      </c>
      <c r="M477" s="205">
        <f>IF(ISBLANK(INDEX('Policy Characteristics'!G:G,MATCH($C477,'Policy Characteristics'!$C:$C,0))),"",INDEX('Policy Characteristics'!G:G,MATCH($C477,'Policy Characteristics'!$C:$C,0)))</f>
        <v>0.9</v>
      </c>
      <c r="N477" s="205">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row>
    <row r="478" spans="1:18" s="143" customFormat="1" x14ac:dyDescent="0.75">
      <c r="A478" s="76" t="str">
        <f>IF(ISBLANK(INDEX('Policy Characteristics'!A:A,MATCH($C478,'Policy Characteristics'!$C:$C,0))),"",INDEX('Policy Characteristics'!A:A,MATCH($C478,'Policy Characteristics'!$C:$C,0)))</f>
        <v>Electricity Supply</v>
      </c>
      <c r="B478" s="200"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1" t="s">
        <v>43</v>
      </c>
      <c r="J478" s="202"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5">
        <f>IF(ISBLANK(INDEX('Policy Characteristics'!F:F,MATCH($C478,'Policy Characteristics'!$C:$C,0))),"",INDEX('Policy Characteristics'!F:F,MATCH($C478,'Policy Characteristics'!$C:$C,0)))</f>
        <v>0</v>
      </c>
      <c r="M478" s="205">
        <f>IF(ISBLANK(INDEX('Policy Characteristics'!G:G,MATCH($C478,'Policy Characteristics'!$C:$C,0))),"",INDEX('Policy Characteristics'!G:G,MATCH($C478,'Policy Characteristics'!$C:$C,0)))</f>
        <v>0.9</v>
      </c>
      <c r="N478" s="205">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row>
    <row r="479" spans="1:18" s="143" customFormat="1" x14ac:dyDescent="0.75">
      <c r="A479" s="76" t="str">
        <f>IF(ISBLANK(INDEX('Policy Characteristics'!A:A,MATCH($C479,'Policy Characteristics'!$C:$C,0))),"",INDEX('Policy Characteristics'!A:A,MATCH($C479,'Policy Characteristics'!$C:$C,0)))</f>
        <v>Electricity Supply</v>
      </c>
      <c r="B479" s="200"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1" t="s">
        <v>43</v>
      </c>
      <c r="J479" s="202"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5">
        <f>IF(ISBLANK(INDEX('Policy Characteristics'!F:F,MATCH($C479,'Policy Characteristics'!$C:$C,0))),"",INDEX('Policy Characteristics'!F:F,MATCH($C479,'Policy Characteristics'!$C:$C,0)))</f>
        <v>0</v>
      </c>
      <c r="M479" s="205">
        <f>IF(ISBLANK(INDEX('Policy Characteristics'!G:G,MATCH($C479,'Policy Characteristics'!$C:$C,0))),"",INDEX('Policy Characteristics'!G:G,MATCH($C479,'Policy Characteristics'!$C:$C,0)))</f>
        <v>0.4</v>
      </c>
      <c r="N479" s="205">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row>
    <row r="480" spans="1:18" s="143" customFormat="1" x14ac:dyDescent="0.75">
      <c r="A480" s="76" t="str">
        <f>IF(ISBLANK(INDEX('Policy Characteristics'!A:A,MATCH($C480,'Policy Characteristics'!$C:$C,0))),"",INDEX('Policy Characteristics'!A:A,MATCH($C480,'Policy Characteristics'!$C:$C,0)))</f>
        <v>Electricity Supply</v>
      </c>
      <c r="B480" s="200"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1" t="s">
        <v>44</v>
      </c>
      <c r="J480" s="202"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5">
        <f>IF(ISBLANK(INDEX('Policy Characteristics'!F:F,MATCH($C480,'Policy Characteristics'!$C:$C,0))),"",INDEX('Policy Characteristics'!F:F,MATCH($C480,'Policy Characteristics'!$C:$C,0)))</f>
        <v>0</v>
      </c>
      <c r="M480" s="205">
        <f>IF(ISBLANK(INDEX('Policy Characteristics'!G:G,MATCH($C480,'Policy Characteristics'!$C:$C,0))),"",INDEX('Policy Characteristics'!G:G,MATCH($C480,'Policy Characteristics'!$C:$C,0)))</f>
        <v>0.95</v>
      </c>
      <c r="N480" s="205">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8" s="143" customFormat="1" x14ac:dyDescent="0.75">
      <c r="A481" s="76" t="str">
        <f>IF(ISBLANK(INDEX('Policy Characteristics'!A:A,MATCH($C481,'Policy Characteristics'!$C:$C,0))),"",INDEX('Policy Characteristics'!A:A,MATCH($C481,'Policy Characteristics'!$C:$C,0)))</f>
        <v>Electricity Supply</v>
      </c>
      <c r="B481" s="200"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1" t="s">
        <v>44</v>
      </c>
      <c r="J481" s="202"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5">
        <f>IF(ISBLANK(INDEX('Policy Characteristics'!F:F,MATCH($C481,'Policy Characteristics'!$C:$C,0))),"",INDEX('Policy Characteristics'!F:F,MATCH($C481,'Policy Characteristics'!$C:$C,0)))</f>
        <v>0</v>
      </c>
      <c r="M481" s="205">
        <f>IF(ISBLANK(INDEX('Policy Characteristics'!G:G,MATCH($C481,'Policy Characteristics'!$C:$C,0))),"",INDEX('Policy Characteristics'!G:G,MATCH($C481,'Policy Characteristics'!$C:$C,0)))</f>
        <v>0.95</v>
      </c>
      <c r="N481" s="205">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row>
    <row r="482" spans="1:18" s="143" customFormat="1" x14ac:dyDescent="0.75">
      <c r="A482" s="76" t="str">
        <f>IF(ISBLANK(INDEX('Policy Characteristics'!A:A,MATCH($C482,'Policy Characteristics'!$C:$C,0))),"",INDEX('Policy Characteristics'!A:A,MATCH($C482,'Policy Characteristics'!$C:$C,0)))</f>
        <v>Electricity Supply</v>
      </c>
      <c r="B482" s="200"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1" t="s">
        <v>44</v>
      </c>
      <c r="J482" s="202"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5">
        <f>IF(ISBLANK(INDEX('Policy Characteristics'!F:F,MATCH($C482,'Policy Characteristics'!$C:$C,0))),"",INDEX('Policy Characteristics'!F:F,MATCH($C482,'Policy Characteristics'!$C:$C,0)))</f>
        <v>0</v>
      </c>
      <c r="M482" s="205">
        <f>IF(ISBLANK(INDEX('Policy Characteristics'!G:G,MATCH($C482,'Policy Characteristics'!$C:$C,0))),"",INDEX('Policy Characteristics'!G:G,MATCH($C482,'Policy Characteristics'!$C:$C,0)))</f>
        <v>0.95</v>
      </c>
      <c r="N482" s="205">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row>
    <row r="483" spans="1:18" s="143" customFormat="1" x14ac:dyDescent="0.75">
      <c r="A483" s="76" t="str">
        <f>IF(ISBLANK(INDEX('Policy Characteristics'!A:A,MATCH($C483,'Policy Characteristics'!$C:$C,0))),"",INDEX('Policy Characteristics'!A:A,MATCH($C483,'Policy Characteristics'!$C:$C,0)))</f>
        <v>Electricity Supply</v>
      </c>
      <c r="B483" s="200"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1" t="s">
        <v>43</v>
      </c>
      <c r="J483" s="202"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5">
        <f>IF(ISBLANK(INDEX('Policy Characteristics'!F:F,MATCH($C483,'Policy Characteristics'!$C:$C,0))),"",INDEX('Policy Characteristics'!F:F,MATCH($C483,'Policy Characteristics'!$C:$C,0)))</f>
        <v>0</v>
      </c>
      <c r="M483" s="205">
        <f>IF(ISBLANK(INDEX('Policy Characteristics'!G:G,MATCH($C483,'Policy Characteristics'!$C:$C,0))),"",INDEX('Policy Characteristics'!G:G,MATCH($C483,'Policy Characteristics'!$C:$C,0)))</f>
        <v>0.95</v>
      </c>
      <c r="N483" s="205">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row>
    <row r="484" spans="1:18" s="143" customFormat="1" x14ac:dyDescent="0.75">
      <c r="A484" s="76" t="str">
        <f>IF(ISBLANK(INDEX('Policy Characteristics'!A:A,MATCH($C484,'Policy Characteristics'!$C:$C,0))),"",INDEX('Policy Characteristics'!A:A,MATCH($C484,'Policy Characteristics'!$C:$C,0)))</f>
        <v>Electricity Supply</v>
      </c>
      <c r="B484" s="200"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1" t="s">
        <v>44</v>
      </c>
      <c r="J484" s="202"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5">
        <f>IF(ISBLANK(INDEX('Policy Characteristics'!F:F,MATCH($C484,'Policy Characteristics'!$C:$C,0))),"",INDEX('Policy Characteristics'!F:F,MATCH($C484,'Policy Characteristics'!$C:$C,0)))</f>
        <v>0</v>
      </c>
      <c r="M484" s="205">
        <f>IF(ISBLANK(INDEX('Policy Characteristics'!G:G,MATCH($C484,'Policy Characteristics'!$C:$C,0))),"",INDEX('Policy Characteristics'!G:G,MATCH($C484,'Policy Characteristics'!$C:$C,0)))</f>
        <v>0.95</v>
      </c>
      <c r="N484" s="205">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row>
    <row r="485" spans="1:18" s="143" customFormat="1" x14ac:dyDescent="0.75">
      <c r="A485" s="76" t="str">
        <f>IF(ISBLANK(INDEX('Policy Characteristics'!A:A,MATCH($C485,'Policy Characteristics'!$C:$C,0))),"",INDEX('Policy Characteristics'!A:A,MATCH($C485,'Policy Characteristics'!$C:$C,0)))</f>
        <v>Electricity Supply</v>
      </c>
      <c r="B485" s="200"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1" t="s">
        <v>43</v>
      </c>
      <c r="J485" s="202"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5">
        <f>IF(ISBLANK(INDEX('Policy Characteristics'!F:F,MATCH($C485,'Policy Characteristics'!$C:$C,0))),"",INDEX('Policy Characteristics'!F:F,MATCH($C485,'Policy Characteristics'!$C:$C,0)))</f>
        <v>0</v>
      </c>
      <c r="M485" s="205">
        <f>IF(ISBLANK(INDEX('Policy Characteristics'!G:G,MATCH($C485,'Policy Characteristics'!$C:$C,0))),"",INDEX('Policy Characteristics'!G:G,MATCH($C485,'Policy Characteristics'!$C:$C,0)))</f>
        <v>0.95</v>
      </c>
      <c r="N485" s="205">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row>
    <row r="486" spans="1:18" s="143" customFormat="1" x14ac:dyDescent="0.75">
      <c r="A486" s="76" t="str">
        <f>IF(ISBLANK(INDEX('Policy Characteristics'!A:A,MATCH($C486,'Policy Characteristics'!$C:$C,0))),"",INDEX('Policy Characteristics'!A:A,MATCH($C486,'Policy Characteristics'!$C:$C,0)))</f>
        <v>Electricity Supply</v>
      </c>
      <c r="B486" s="200"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1" t="s">
        <v>43</v>
      </c>
      <c r="J486" s="202"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5">
        <f>IF(ISBLANK(INDEX('Policy Characteristics'!F:F,MATCH($C486,'Policy Characteristics'!$C:$C,0))),"",INDEX('Policy Characteristics'!F:F,MATCH($C486,'Policy Characteristics'!$C:$C,0)))</f>
        <v>0</v>
      </c>
      <c r="M486" s="205">
        <f>IF(ISBLANK(INDEX('Policy Characteristics'!G:G,MATCH($C486,'Policy Characteristics'!$C:$C,0))),"",INDEX('Policy Characteristics'!G:G,MATCH($C486,'Policy Characteristics'!$C:$C,0)))</f>
        <v>0.95</v>
      </c>
      <c r="N486" s="205">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row>
    <row r="487" spans="1:18" s="143" customFormat="1" x14ac:dyDescent="0.75">
      <c r="A487" s="76" t="str">
        <f>IF(ISBLANK(INDEX('Policy Characteristics'!A:A,MATCH($C487,'Policy Characteristics'!$C:$C,0))),"",INDEX('Policy Characteristics'!A:A,MATCH($C487,'Policy Characteristics'!$C:$C,0)))</f>
        <v>Electricity Supply</v>
      </c>
      <c r="B487" s="200"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1" t="s">
        <v>43</v>
      </c>
      <c r="J487" s="202"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5">
        <f>IF(ISBLANK(INDEX('Policy Characteristics'!F:F,MATCH($C487,'Policy Characteristics'!$C:$C,0))),"",INDEX('Policy Characteristics'!F:F,MATCH($C487,'Policy Characteristics'!$C:$C,0)))</f>
        <v>0</v>
      </c>
      <c r="M487" s="205">
        <f>IF(ISBLANK(INDEX('Policy Characteristics'!G:G,MATCH($C487,'Policy Characteristics'!$C:$C,0))),"",INDEX('Policy Characteristics'!G:G,MATCH($C487,'Policy Characteristics'!$C:$C,0)))</f>
        <v>0.95</v>
      </c>
      <c r="N487" s="205">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row>
    <row r="488" spans="1:18" s="143" customFormat="1" x14ac:dyDescent="0.75">
      <c r="A488" s="76" t="str">
        <f>IF(ISBLANK(INDEX('Policy Characteristics'!A:A,MATCH($C488,'Policy Characteristics'!$C:$C,0))),"",INDEX('Policy Characteristics'!A:A,MATCH($C488,'Policy Characteristics'!$C:$C,0)))</f>
        <v>Electricity Supply</v>
      </c>
      <c r="B488" s="200"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1" t="s">
        <v>43</v>
      </c>
      <c r="J488" s="202"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5">
        <f>IF(ISBLANK(INDEX('Policy Characteristics'!F:F,MATCH($C488,'Policy Characteristics'!$C:$C,0))),"",INDEX('Policy Characteristics'!F:F,MATCH($C488,'Policy Characteristics'!$C:$C,0)))</f>
        <v>0</v>
      </c>
      <c r="M488" s="205">
        <f>IF(ISBLANK(INDEX('Policy Characteristics'!G:G,MATCH($C488,'Policy Characteristics'!$C:$C,0))),"",INDEX('Policy Characteristics'!G:G,MATCH($C488,'Policy Characteristics'!$C:$C,0)))</f>
        <v>0.95</v>
      </c>
      <c r="N488" s="205">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row>
    <row r="489" spans="1:18" s="143" customFormat="1" x14ac:dyDescent="0.75">
      <c r="A489" s="76" t="str">
        <f>IF(ISBLANK(INDEX('Policy Characteristics'!A:A,MATCH($C489,'Policy Characteristics'!$C:$C,0))),"",INDEX('Policy Characteristics'!A:A,MATCH($C489,'Policy Characteristics'!$C:$C,0)))</f>
        <v>Electricity Supply</v>
      </c>
      <c r="B489" s="200"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1" t="s">
        <v>43</v>
      </c>
      <c r="J489" s="202"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5">
        <f>IF(ISBLANK(INDEX('Policy Characteristics'!F:F,MATCH($C489,'Policy Characteristics'!$C:$C,0))),"",INDEX('Policy Characteristics'!F:F,MATCH($C489,'Policy Characteristics'!$C:$C,0)))</f>
        <v>0</v>
      </c>
      <c r="M489" s="205">
        <f>IF(ISBLANK(INDEX('Policy Characteristics'!G:G,MATCH($C489,'Policy Characteristics'!$C:$C,0))),"",INDEX('Policy Characteristics'!G:G,MATCH($C489,'Policy Characteristics'!$C:$C,0)))</f>
        <v>0.95</v>
      </c>
      <c r="N489" s="205">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row>
    <row r="490" spans="1:18" s="143" customFormat="1" x14ac:dyDescent="0.75">
      <c r="A490" s="76" t="str">
        <f>IF(ISBLANK(INDEX('Policy Characteristics'!A:A,MATCH($C490,'Policy Characteristics'!$C:$C,0))),"",INDEX('Policy Characteristics'!A:A,MATCH($C490,'Policy Characteristics'!$C:$C,0)))</f>
        <v>Electricity Supply</v>
      </c>
      <c r="B490" s="200"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1" t="s">
        <v>44</v>
      </c>
      <c r="J490" s="202"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5">
        <f>IF(ISBLANK(INDEX('Policy Characteristics'!F:F,MATCH($C490,'Policy Characteristics'!$C:$C,0))),"",INDEX('Policy Characteristics'!F:F,MATCH($C490,'Policy Characteristics'!$C:$C,0)))</f>
        <v>0</v>
      </c>
      <c r="M490" s="205">
        <f>IF(ISBLANK(INDEX('Policy Characteristics'!G:G,MATCH($C490,'Policy Characteristics'!$C:$C,0))),"",INDEX('Policy Characteristics'!G:G,MATCH($C490,'Policy Characteristics'!$C:$C,0)))</f>
        <v>0.95</v>
      </c>
      <c r="N490" s="205">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row>
    <row r="491" spans="1:18" s="143" customFormat="1" x14ac:dyDescent="0.75">
      <c r="A491" s="76" t="str">
        <f>IF(ISBLANK(INDEX('Policy Characteristics'!A:A,MATCH($C491,'Policy Characteristics'!$C:$C,0))),"",INDEX('Policy Characteristics'!A:A,MATCH($C491,'Policy Characteristics'!$C:$C,0)))</f>
        <v>Electricity Supply</v>
      </c>
      <c r="B491" s="200"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1" t="s">
        <v>44</v>
      </c>
      <c r="J491" s="202"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5">
        <f>IF(ISBLANK(INDEX('Policy Characteristics'!F:F,MATCH($C491,'Policy Characteristics'!$C:$C,0))),"",INDEX('Policy Characteristics'!F:F,MATCH($C491,'Policy Characteristics'!$C:$C,0)))</f>
        <v>0</v>
      </c>
      <c r="M491" s="205">
        <f>IF(ISBLANK(INDEX('Policy Characteristics'!G:G,MATCH($C491,'Policy Characteristics'!$C:$C,0))),"",INDEX('Policy Characteristics'!G:G,MATCH($C491,'Policy Characteristics'!$C:$C,0)))</f>
        <v>0.95</v>
      </c>
      <c r="N491" s="205">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row>
    <row r="492" spans="1:18" s="143" customFormat="1" x14ac:dyDescent="0.75">
      <c r="A492" s="76" t="str">
        <f>IF(ISBLANK(INDEX('Policy Characteristics'!A:A,MATCH($C492,'Policy Characteristics'!$C:$C,0))),"",INDEX('Policy Characteristics'!A:A,MATCH($C492,'Policy Characteristics'!$C:$C,0)))</f>
        <v>Electricity Supply</v>
      </c>
      <c r="B492" s="200"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1" t="s">
        <v>44</v>
      </c>
      <c r="J492" s="202"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5">
        <f>IF(ISBLANK(INDEX('Policy Characteristics'!F:F,MATCH($C492,'Policy Characteristics'!$C:$C,0))),"",INDEX('Policy Characteristics'!F:F,MATCH($C492,'Policy Characteristics'!$C:$C,0)))</f>
        <v>0</v>
      </c>
      <c r="M492" s="205">
        <f>IF(ISBLANK(INDEX('Policy Characteristics'!G:G,MATCH($C492,'Policy Characteristics'!$C:$C,0))),"",INDEX('Policy Characteristics'!G:G,MATCH($C492,'Policy Characteristics'!$C:$C,0)))</f>
        <v>0.95</v>
      </c>
      <c r="N492" s="205">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row>
    <row r="493" spans="1:18" s="143" customFormat="1" x14ac:dyDescent="0.75">
      <c r="A493" s="76" t="str">
        <f>IF(ISBLANK(INDEX('Policy Characteristics'!A:A,MATCH($C493,'Policy Characteristics'!$C:$C,0))),"",INDEX('Policy Characteristics'!A:A,MATCH($C493,'Policy Characteristics'!$C:$C,0)))</f>
        <v>Electricity Supply</v>
      </c>
      <c r="B493" s="200"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1" t="s">
        <v>43</v>
      </c>
      <c r="J493" s="202"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5">
        <f>IF(ISBLANK(INDEX('Policy Characteristics'!F:F,MATCH($C493,'Policy Characteristics'!$C:$C,0))),"",INDEX('Policy Characteristics'!F:F,MATCH($C493,'Policy Characteristics'!$C:$C,0)))</f>
        <v>0</v>
      </c>
      <c r="M493" s="205">
        <f>IF(ISBLANK(INDEX('Policy Characteristics'!G:G,MATCH($C493,'Policy Characteristics'!$C:$C,0))),"",INDEX('Policy Characteristics'!G:G,MATCH($C493,'Policy Characteristics'!$C:$C,0)))</f>
        <v>0.95</v>
      </c>
      <c r="N493" s="205">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row>
    <row r="494" spans="1:18" s="143" customFormat="1" x14ac:dyDescent="0.75">
      <c r="A494" s="76" t="str">
        <f>IF(ISBLANK(INDEX('Policy Characteristics'!A:A,MATCH($C494,'Policy Characteristics'!$C:$C,0))),"",INDEX('Policy Characteristics'!A:A,MATCH($C494,'Policy Characteristics'!$C:$C,0)))</f>
        <v>Electricity Supply</v>
      </c>
      <c r="B494" s="200"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1" t="s">
        <v>44</v>
      </c>
      <c r="J494" s="202"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5">
        <f>IF(ISBLANK(INDEX('Policy Characteristics'!F:F,MATCH($C494,'Policy Characteristics'!$C:$C,0))),"",INDEX('Policy Characteristics'!F:F,MATCH($C494,'Policy Characteristics'!$C:$C,0)))</f>
        <v>0</v>
      </c>
      <c r="M494" s="205">
        <f>IF(ISBLANK(INDEX('Policy Characteristics'!G:G,MATCH($C494,'Policy Characteristics'!$C:$C,0))),"",INDEX('Policy Characteristics'!G:G,MATCH($C494,'Policy Characteristics'!$C:$C,0)))</f>
        <v>0.95</v>
      </c>
      <c r="N494" s="205">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row>
    <row r="495" spans="1:18" s="143" customFormat="1" x14ac:dyDescent="0.75">
      <c r="A495" s="76" t="str">
        <f>IF(ISBLANK(INDEX('Policy Characteristics'!A:A,MATCH($C495,'Policy Characteristics'!$C:$C,0))),"",INDEX('Policy Characteristics'!A:A,MATCH($C495,'Policy Characteristics'!$C:$C,0)))</f>
        <v>Electricity Supply</v>
      </c>
      <c r="B495" s="200"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1" t="s">
        <v>44</v>
      </c>
      <c r="J495" s="202"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5">
        <f>IF(ISBLANK(INDEX('Policy Characteristics'!F:F,MATCH($C495,'Policy Characteristics'!$C:$C,0))),"",INDEX('Policy Characteristics'!F:F,MATCH($C495,'Policy Characteristics'!$C:$C,0)))</f>
        <v>0</v>
      </c>
      <c r="M495" s="205">
        <f>IF(ISBLANK(INDEX('Policy Characteristics'!G:G,MATCH($C495,'Policy Characteristics'!$C:$C,0))),"",INDEX('Policy Characteristics'!G:G,MATCH($C495,'Policy Characteristics'!$C:$C,0)))</f>
        <v>0.95</v>
      </c>
      <c r="N495" s="205">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row>
    <row r="496" spans="1:18" s="143" customFormat="1" x14ac:dyDescent="0.75">
      <c r="A496" s="76" t="str">
        <f>IF(ISBLANK(INDEX('Policy Characteristics'!A:A,MATCH($C496,'Policy Characteristics'!$C:$C,0))),"",INDEX('Policy Characteristics'!A:A,MATCH($C496,'Policy Characteristics'!$C:$C,0)))</f>
        <v>Electricity Supply</v>
      </c>
      <c r="B496" s="200"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1" t="s">
        <v>44</v>
      </c>
      <c r="J496" s="202"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5">
        <f>IF(ISBLANK(INDEX('Policy Characteristics'!F:F,MATCH($C496,'Policy Characteristics'!$C:$C,0))),"",INDEX('Policy Characteristics'!F:F,MATCH($C496,'Policy Characteristics'!$C:$C,0)))</f>
        <v>0</v>
      </c>
      <c r="M496" s="205">
        <f>IF(ISBLANK(INDEX('Policy Characteristics'!G:G,MATCH($C496,'Policy Characteristics'!$C:$C,0))),"",INDEX('Policy Characteristics'!G:G,MATCH($C496,'Policy Characteristics'!$C:$C,0)))</f>
        <v>0.95</v>
      </c>
      <c r="N496" s="205">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row>
    <row r="497" spans="1:19" s="143" customFormat="1" x14ac:dyDescent="0.75">
      <c r="A497" s="76" t="str">
        <f>IF(ISBLANK(INDEX('Policy Characteristics'!A:A,MATCH($C497,'Policy Characteristics'!$C:$C,0))),"",INDEX('Policy Characteristics'!A:A,MATCH($C497,'Policy Characteristics'!$C:$C,0)))</f>
        <v>Electricity Supply</v>
      </c>
      <c r="B497" s="200"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1" t="s">
        <v>43</v>
      </c>
      <c r="J497" s="202"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5">
        <f>IF(ISBLANK(INDEX('Policy Characteristics'!F:F,MATCH($C497,'Policy Characteristics'!$C:$C,0))),"",INDEX('Policy Characteristics'!F:F,MATCH($C497,'Policy Characteristics'!$C:$C,0)))</f>
        <v>0</v>
      </c>
      <c r="M497" s="205">
        <f>IF(ISBLANK(INDEX('Policy Characteristics'!G:G,MATCH($C497,'Policy Characteristics'!$C:$C,0))),"",INDEX('Policy Characteristics'!G:G,MATCH($C497,'Policy Characteristics'!$C:$C,0)))</f>
        <v>0.95</v>
      </c>
      <c r="N497" s="205">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row>
    <row r="498" spans="1:19" s="143" customFormat="1" x14ac:dyDescent="0.75">
      <c r="A498" s="76" t="str">
        <f>IF(ISBLANK(INDEX('Policy Characteristics'!A:A,MATCH($C498,'Policy Characteristics'!$C:$C,0))),"",INDEX('Policy Characteristics'!A:A,MATCH($C498,'Policy Characteristics'!$C:$C,0)))</f>
        <v>Electricity Supply</v>
      </c>
      <c r="B498" s="200"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1" t="s">
        <v>43</v>
      </c>
      <c r="J498" s="202"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5">
        <f>IF(ISBLANK(INDEX('Policy Characteristics'!F:F,MATCH($C498,'Policy Characteristics'!$C:$C,0))),"",INDEX('Policy Characteristics'!F:F,MATCH($C498,'Policy Characteristics'!$C:$C,0)))</f>
        <v>0</v>
      </c>
      <c r="M498" s="205">
        <f>IF(ISBLANK(INDEX('Policy Characteristics'!G:G,MATCH($C498,'Policy Characteristics'!$C:$C,0))),"",INDEX('Policy Characteristics'!G:G,MATCH($C498,'Policy Characteristics'!$C:$C,0)))</f>
        <v>0.95</v>
      </c>
      <c r="N498" s="205">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row>
    <row r="499" spans="1:19" s="143" customFormat="1" x14ac:dyDescent="0.75">
      <c r="A499" s="76" t="str">
        <f>IF(ISBLANK(INDEX('Policy Characteristics'!A:A,MATCH($C499,'Policy Characteristics'!$C:$C,0))),"",INDEX('Policy Characteristics'!A:A,MATCH($C499,'Policy Characteristics'!$C:$C,0)))</f>
        <v>Electricity Supply</v>
      </c>
      <c r="B499" s="200"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1" t="s">
        <v>43</v>
      </c>
      <c r="J499" s="202"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5">
        <f>IF(ISBLANK(INDEX('Policy Characteristics'!F:F,MATCH($C499,'Policy Characteristics'!$C:$C,0))),"",INDEX('Policy Characteristics'!F:F,MATCH($C499,'Policy Characteristics'!$C:$C,0)))</f>
        <v>0</v>
      </c>
      <c r="M499" s="205">
        <f>IF(ISBLANK(INDEX('Policy Characteristics'!G:G,MATCH($C499,'Policy Characteristics'!$C:$C,0))),"",INDEX('Policy Characteristics'!G:G,MATCH($C499,'Policy Characteristics'!$C:$C,0)))</f>
        <v>0.95</v>
      </c>
      <c r="N499" s="205">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row>
    <row r="500" spans="1:19" s="143" customFormat="1" x14ac:dyDescent="0.75">
      <c r="A500" s="76" t="str">
        <f>IF(ISBLANK(INDEX('Policy Characteristics'!A:A,MATCH($C500,'Policy Characteristics'!$C:$C,0))),"",INDEX('Policy Characteristics'!A:A,MATCH($C500,'Policy Characteristics'!$C:$C,0)))</f>
        <v>Electricity Supply</v>
      </c>
      <c r="B500" s="200"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1" t="s">
        <v>43</v>
      </c>
      <c r="J500" s="202"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5">
        <f>IF(ISBLANK(INDEX('Policy Characteristics'!F:F,MATCH($C500,'Policy Characteristics'!$C:$C,0))),"",INDEX('Policy Characteristics'!F:F,MATCH($C500,'Policy Characteristics'!$C:$C,0)))</f>
        <v>0</v>
      </c>
      <c r="M500" s="205">
        <f>IF(ISBLANK(INDEX('Policy Characteristics'!G:G,MATCH($C500,'Policy Characteristics'!$C:$C,0))),"",INDEX('Policy Characteristics'!G:G,MATCH($C500,'Policy Characteristics'!$C:$C,0)))</f>
        <v>0.95</v>
      </c>
      <c r="N500" s="205">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row>
    <row r="501" spans="1:19" s="143" customFormat="1" x14ac:dyDescent="0.75">
      <c r="A501" s="76" t="str">
        <f>IF(ISBLANK(INDEX('Policy Characteristics'!A:A,MATCH($C501,'Policy Characteristics'!$C:$C,0))),"",INDEX('Policy Characteristics'!A:A,MATCH($C501,'Policy Characteristics'!$C:$C,0)))</f>
        <v>Electricity Supply</v>
      </c>
      <c r="B501" s="200"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1" t="s">
        <v>43</v>
      </c>
      <c r="J501" s="202"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5">
        <f>IF(ISBLANK(INDEX('Policy Characteristics'!F:F,MATCH($C501,'Policy Characteristics'!$C:$C,0))),"",INDEX('Policy Characteristics'!F:F,MATCH($C501,'Policy Characteristics'!$C:$C,0)))</f>
        <v>0</v>
      </c>
      <c r="M501" s="205">
        <f>IF(ISBLANK(INDEX('Policy Characteristics'!G:G,MATCH($C501,'Policy Characteristics'!$C:$C,0))),"",INDEX('Policy Characteristics'!G:G,MATCH($C501,'Policy Characteristics'!$C:$C,0)))</f>
        <v>0.95</v>
      </c>
      <c r="N501" s="205">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row>
    <row r="502" spans="1:19" s="143" customFormat="1" x14ac:dyDescent="0.75">
      <c r="A502" s="76" t="str">
        <f>IF(ISBLANK(INDEX('Policy Characteristics'!A:A,MATCH($C502,'Policy Characteristics'!$C:$C,0))),"",INDEX('Policy Characteristics'!A:A,MATCH($C502,'Policy Characteristics'!$C:$C,0)))</f>
        <v>Electricity Supply</v>
      </c>
      <c r="B502" s="200"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1" t="s">
        <v>43</v>
      </c>
      <c r="J502" s="202"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5">
        <f>IF(ISBLANK(INDEX('Policy Characteristics'!F:F,MATCH($C502,'Policy Characteristics'!$C:$C,0))),"",INDEX('Policy Characteristics'!F:F,MATCH($C502,'Policy Characteristics'!$C:$C,0)))</f>
        <v>0</v>
      </c>
      <c r="M502" s="205">
        <f>IF(ISBLANK(INDEX('Policy Characteristics'!G:G,MATCH($C502,'Policy Characteristics'!$C:$C,0))),"",INDEX('Policy Characteristics'!G:G,MATCH($C502,'Policy Characteristics'!$C:$C,0)))</f>
        <v>0.95</v>
      </c>
      <c r="N502" s="205">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row>
    <row r="503" spans="1:19" s="143" customFormat="1" x14ac:dyDescent="0.75">
      <c r="A503" s="76" t="str">
        <f>IF(ISBLANK(INDEX('Policy Characteristics'!A:A,MATCH($C503,'Policy Characteristics'!$C:$C,0))),"",INDEX('Policy Characteristics'!A:A,MATCH($C503,'Policy Characteristics'!$C:$C,0)))</f>
        <v>Electricity Supply</v>
      </c>
      <c r="B503" s="200"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1" t="s">
        <v>43</v>
      </c>
      <c r="J503" s="202"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5">
        <f>IF(ISBLANK(INDEX('Policy Characteristics'!F:F,MATCH($C503,'Policy Characteristics'!$C:$C,0))),"",INDEX('Policy Characteristics'!F:F,MATCH($C503,'Policy Characteristics'!$C:$C,0)))</f>
        <v>0</v>
      </c>
      <c r="M503" s="205">
        <f>IF(ISBLANK(INDEX('Policy Characteristics'!G:G,MATCH($C503,'Policy Characteristics'!$C:$C,0))),"",INDEX('Policy Characteristics'!G:G,MATCH($C503,'Policy Characteristics'!$C:$C,0)))</f>
        <v>0.95</v>
      </c>
      <c r="N503" s="205">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row>
    <row r="504" spans="1:19" s="76" customFormat="1" x14ac:dyDescent="0.75">
      <c r="A504" s="76" t="str">
        <f>IF(ISBLANK(INDEX('Policy Characteristics'!A:A,MATCH($C504,'Policy Characteristics'!$C:$C,0))),"",INDEX('Policy Characteristics'!A:A,MATCH($C504,'Policy Characteristics'!$C:$C,0)))</f>
        <v>Electricity Supply</v>
      </c>
      <c r="B504" s="200"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1" t="s">
        <v>44</v>
      </c>
      <c r="J504" s="202"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c r="S504" s="78"/>
    </row>
    <row r="505" spans="1:19" x14ac:dyDescent="0.75">
      <c r="A505" s="76" t="str">
        <f>IF(ISBLANK(INDEX('Policy Characteristics'!A:A,MATCH($C505,'Policy Characteristics'!$C:$C,0))),"",INDEX('Policy Characteristics'!A:A,MATCH($C505,'Policy Characteristics'!$C:$C,0)))</f>
        <v>Electricity Supply</v>
      </c>
      <c r="B505" s="200"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1" t="s">
        <v>44</v>
      </c>
      <c r="J505" s="202"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c r="S505" s="78"/>
    </row>
    <row r="506" spans="1:19" x14ac:dyDescent="0.75">
      <c r="A506" s="76" t="str">
        <f>IF(ISBLANK(INDEX('Policy Characteristics'!A:A,MATCH($C506,'Policy Characteristics'!$C:$C,0))),"",INDEX('Policy Characteristics'!A:A,MATCH($C506,'Policy Characteristics'!$C:$C,0)))</f>
        <v>Electricity Supply</v>
      </c>
      <c r="B506" s="200"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1" t="s">
        <v>44</v>
      </c>
      <c r="J506" s="202"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c r="S506" s="78"/>
    </row>
    <row r="507" spans="1:19" x14ac:dyDescent="0.75">
      <c r="A507" s="76" t="str">
        <f>IF(ISBLANK(INDEX('Policy Characteristics'!A:A,MATCH($C507,'Policy Characteristics'!$C:$C,0))),"",INDEX('Policy Characteristics'!A:A,MATCH($C507,'Policy Characteristics'!$C:$C,0)))</f>
        <v>Electricity Supply</v>
      </c>
      <c r="B507" s="200"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3" t="s">
        <v>43</v>
      </c>
      <c r="J507" s="202"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s="78"/>
    </row>
    <row r="508" spans="1:19" x14ac:dyDescent="0.75">
      <c r="A508" s="76" t="str">
        <f>IF(ISBLANK(INDEX('Policy Characteristics'!A:A,MATCH($C508,'Policy Characteristics'!$C:$C,0))),"",INDEX('Policy Characteristics'!A:A,MATCH($C508,'Policy Characteristics'!$C:$C,0)))</f>
        <v>Electricity Supply</v>
      </c>
      <c r="B508" s="200"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3" t="s">
        <v>43</v>
      </c>
      <c r="J508" s="202"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c r="S508" s="78"/>
    </row>
    <row r="509" spans="1:19" x14ac:dyDescent="0.75">
      <c r="A509" s="76" t="str">
        <f>IF(ISBLANK(INDEX('Policy Characteristics'!A:A,MATCH($C509,'Policy Characteristics'!$C:$C,0))),"",INDEX('Policy Characteristics'!A:A,MATCH($C509,'Policy Characteristics'!$C:$C,0)))</f>
        <v>Electricity Supply</v>
      </c>
      <c r="B509" s="200"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3" t="s">
        <v>43</v>
      </c>
      <c r="J509" s="202"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c r="S509" s="78"/>
    </row>
    <row r="510" spans="1:19" x14ac:dyDescent="0.75">
      <c r="A510" s="76" t="str">
        <f>IF(ISBLANK(INDEX('Policy Characteristics'!A:A,MATCH($C510,'Policy Characteristics'!$C:$C,0))),"",INDEX('Policy Characteristics'!A:A,MATCH($C510,'Policy Characteristics'!$C:$C,0)))</f>
        <v>Electricity Supply</v>
      </c>
      <c r="B510" s="200"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3" t="s">
        <v>43</v>
      </c>
      <c r="J510" s="202"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c r="S510" s="78"/>
    </row>
    <row r="511" spans="1:19" x14ac:dyDescent="0.75">
      <c r="A511" s="76" t="str">
        <f>IF(ISBLANK(INDEX('Policy Characteristics'!A:A,MATCH($C511,'Policy Characteristics'!$C:$C,0))),"",INDEX('Policy Characteristics'!A:A,MATCH($C511,'Policy Characteristics'!$C:$C,0)))</f>
        <v>Electricity Supply</v>
      </c>
      <c r="B511" s="200"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3" t="s">
        <v>43</v>
      </c>
      <c r="J511" s="202"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c r="S511" s="78"/>
    </row>
    <row r="512" spans="1:19" x14ac:dyDescent="0.75">
      <c r="A512" s="76" t="str">
        <f>IF(ISBLANK(INDEX('Policy Characteristics'!A:A,MATCH($C512,'Policy Characteristics'!$C:$C,0))),"",INDEX('Policy Characteristics'!A:A,MATCH($C512,'Policy Characteristics'!$C:$C,0)))</f>
        <v>Electricity Supply</v>
      </c>
      <c r="B512" s="200"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3" t="s">
        <v>43</v>
      </c>
      <c r="J512" s="202"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c r="S512" s="78"/>
    </row>
    <row r="513" spans="1:19" x14ac:dyDescent="0.75">
      <c r="A513" s="76" t="str">
        <f>IF(ISBLANK(INDEX('Policy Characteristics'!A:A,MATCH($C513,'Policy Characteristics'!$C:$C,0))),"",INDEX('Policy Characteristics'!A:A,MATCH($C513,'Policy Characteristics'!$C:$C,0)))</f>
        <v>Electricity Supply</v>
      </c>
      <c r="B513" s="200"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3" t="s">
        <v>43</v>
      </c>
      <c r="J513" s="202"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c r="S513" s="78"/>
    </row>
    <row r="514" spans="1:19" x14ac:dyDescent="0.75">
      <c r="A514" s="76" t="str">
        <f>IF(ISBLANK(INDEX('Policy Characteristics'!A:A,MATCH($C514,'Policy Characteristics'!$C:$C,0))),"",INDEX('Policy Characteristics'!A:A,MATCH($C514,'Policy Characteristics'!$C:$C,0)))</f>
        <v>Electricity Supply</v>
      </c>
      <c r="B514" s="200"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1" t="s">
        <v>44</v>
      </c>
      <c r="J514" s="202"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c r="S514" s="78"/>
    </row>
    <row r="515" spans="1:19" x14ac:dyDescent="0.75">
      <c r="A515" s="76" t="str">
        <f>IF(ISBLANK(INDEX('Policy Characteristics'!A:A,MATCH($C515,'Policy Characteristics'!$C:$C,0))),"",INDEX('Policy Characteristics'!A:A,MATCH($C515,'Policy Characteristics'!$C:$C,0)))</f>
        <v>Electricity Supply</v>
      </c>
      <c r="B515" s="200"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1" t="s">
        <v>44</v>
      </c>
      <c r="J515" s="202"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c r="S515" s="78"/>
    </row>
    <row r="516" spans="1:19" x14ac:dyDescent="0.75">
      <c r="A516" s="76" t="str">
        <f>IF(ISBLANK(INDEX('Policy Characteristics'!A:A,MATCH($C516,'Policy Characteristics'!$C:$C,0))),"",INDEX('Policy Characteristics'!A:A,MATCH($C516,'Policy Characteristics'!$C:$C,0)))</f>
        <v>Electricity Supply</v>
      </c>
      <c r="B516" s="200"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1" t="s">
        <v>44</v>
      </c>
      <c r="J516" s="202"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c r="S516" s="78"/>
    </row>
    <row r="517" spans="1:19" x14ac:dyDescent="0.75">
      <c r="A517" s="76" t="str">
        <f>IF(ISBLANK(INDEX('Policy Characteristics'!A:A,MATCH($C517,'Policy Characteristics'!$C:$C,0))),"",INDEX('Policy Characteristics'!A:A,MATCH($C517,'Policy Characteristics'!$C:$C,0)))</f>
        <v>Electricity Supply</v>
      </c>
      <c r="B517" s="200"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3" t="s">
        <v>43</v>
      </c>
      <c r="J517" s="202"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c r="S517" s="78"/>
    </row>
    <row r="518" spans="1:19" x14ac:dyDescent="0.75">
      <c r="A518" s="76" t="str">
        <f>IF(ISBLANK(INDEX('Policy Characteristics'!A:A,MATCH($C518,'Policy Characteristics'!$C:$C,0))),"",INDEX('Policy Characteristics'!A:A,MATCH($C518,'Policy Characteristics'!$C:$C,0)))</f>
        <v>Electricity Supply</v>
      </c>
      <c r="B518" s="200"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1" t="s">
        <v>44</v>
      </c>
      <c r="J518" s="202"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c r="S518" s="78"/>
    </row>
    <row r="519" spans="1:19" x14ac:dyDescent="0.75">
      <c r="A519" s="76" t="str">
        <f>IF(ISBLANK(INDEX('Policy Characteristics'!A:A,MATCH($C519,'Policy Characteristics'!$C:$C,0))),"",INDEX('Policy Characteristics'!A:A,MATCH($C519,'Policy Characteristics'!$C:$C,0)))</f>
        <v>Electricity Supply</v>
      </c>
      <c r="B519" s="200"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1" t="s">
        <v>44</v>
      </c>
      <c r="J519" s="202"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c r="S519" s="78"/>
    </row>
    <row r="520" spans="1:19" x14ac:dyDescent="0.75">
      <c r="A520" s="76" t="str">
        <f>IF(ISBLANK(INDEX('Policy Characteristics'!A:A,MATCH($C520,'Policy Characteristics'!$C:$C,0))),"",INDEX('Policy Characteristics'!A:A,MATCH($C520,'Policy Characteristics'!$C:$C,0)))</f>
        <v>Electricity Supply</v>
      </c>
      <c r="B520" s="200"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1" t="s">
        <v>43</v>
      </c>
      <c r="J520" s="202"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c r="S520" s="78"/>
    </row>
    <row r="521" spans="1:19" x14ac:dyDescent="0.75">
      <c r="A521" s="76" t="str">
        <f>IF(ISBLANK(INDEX('Policy Characteristics'!A:A,MATCH($C521,'Policy Characteristics'!$C:$C,0))),"",INDEX('Policy Characteristics'!A:A,MATCH($C521,'Policy Characteristics'!$C:$C,0)))</f>
        <v>Electricity Supply</v>
      </c>
      <c r="B521" s="200"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1" t="s">
        <v>43</v>
      </c>
      <c r="J521" s="202"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c r="S521" s="78"/>
    </row>
    <row r="522" spans="1:19" x14ac:dyDescent="0.75">
      <c r="A522" s="76" t="str">
        <f>IF(ISBLANK(INDEX('Policy Characteristics'!A:A,MATCH($C522,'Policy Characteristics'!$C:$C,0))),"",INDEX('Policy Characteristics'!A:A,MATCH($C522,'Policy Characteristics'!$C:$C,0)))</f>
        <v>Electricity Supply</v>
      </c>
      <c r="B522" s="200"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1" t="s">
        <v>43</v>
      </c>
      <c r="J522" s="202"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c r="S522" s="78"/>
    </row>
    <row r="523" spans="1:19" x14ac:dyDescent="0.75">
      <c r="A523" s="76" t="str">
        <f>IF(ISBLANK(INDEX('Policy Characteristics'!A:A,MATCH($C523,'Policy Characteristics'!$C:$C,0))),"",INDEX('Policy Characteristics'!A:A,MATCH($C523,'Policy Characteristics'!$C:$C,0)))</f>
        <v>Electricity Supply</v>
      </c>
      <c r="B523" s="200"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1" t="s">
        <v>43</v>
      </c>
      <c r="J523" s="202"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c r="S523" s="78"/>
    </row>
    <row r="524" spans="1:19" x14ac:dyDescent="0.75">
      <c r="A524" s="76" t="str">
        <f>IF(ISBLANK(INDEX('Policy Characteristics'!A:A,MATCH($C524,'Policy Characteristics'!$C:$C,0))),"",INDEX('Policy Characteristics'!A:A,MATCH($C524,'Policy Characteristics'!$C:$C,0)))</f>
        <v>Electricity Supply</v>
      </c>
      <c r="B524" s="200"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1" t="s">
        <v>43</v>
      </c>
      <c r="J524" s="202"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c r="S524" s="78"/>
    </row>
    <row r="525" spans="1:19" x14ac:dyDescent="0.75">
      <c r="A525" s="76" t="str">
        <f>IF(ISBLANK(INDEX('Policy Characteristics'!A:A,MATCH($C525,'Policy Characteristics'!$C:$C,0))),"",INDEX('Policy Characteristics'!A:A,MATCH($C525,'Policy Characteristics'!$C:$C,0)))</f>
        <v>Electricity Supply</v>
      </c>
      <c r="B525" s="200"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1" t="s">
        <v>43</v>
      </c>
      <c r="J525" s="202"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c r="S525" s="78"/>
    </row>
    <row r="526" spans="1:19" x14ac:dyDescent="0.75">
      <c r="A526" s="76" t="str">
        <f>IF(ISBLANK(INDEX('Policy Characteristics'!A:A,MATCH($C526,'Policy Characteristics'!$C:$C,0))),"",INDEX('Policy Characteristics'!A:A,MATCH($C526,'Policy Characteristics'!$C:$C,0)))</f>
        <v>Electricity Supply</v>
      </c>
      <c r="B526" s="200"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1" t="s">
        <v>43</v>
      </c>
      <c r="J526" s="202"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c r="S526" s="78"/>
    </row>
    <row r="527" spans="1:19" x14ac:dyDescent="0.75">
      <c r="A527" s="76" t="str">
        <f>IF(ISBLANK(INDEX('Policy Characteristics'!A:A,MATCH($C527,'Policy Characteristics'!$C:$C,0))),"",INDEX('Policy Characteristics'!A:A,MATCH($C527,'Policy Characteristics'!$C:$C,0)))</f>
        <v>Electricity Supply</v>
      </c>
      <c r="B527" s="200"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1" t="s">
        <v>43</v>
      </c>
      <c r="J527" s="202"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c r="S527" s="78"/>
    </row>
    <row r="528" spans="1:19" x14ac:dyDescent="0.75">
      <c r="A528" s="76" t="str">
        <f>IF(ISBLANK(INDEX('Policy Characteristics'!A:A,MATCH($C528,'Policy Characteristics'!$C:$C,0))),"",INDEX('Policy Characteristics'!A:A,MATCH($C528,'Policy Characteristics'!$C:$C,0)))</f>
        <v>Electricity Supply</v>
      </c>
      <c r="B528" s="200" t="str">
        <f>IF(ISBLANK(INDEX('Policy Characteristics'!B:B,MATCH($C528,'Policy Characteristics'!$C:$C,0))),"",INDEX('Policy Characteristics'!B:B,MATCH($C528,'Policy Characteristics'!$C:$C,0)))</f>
        <v>Use EVs for Grid Balancing</v>
      </c>
      <c r="C528" t="s">
        <v>1741</v>
      </c>
      <c r="D528" s="78"/>
      <c r="E528" s="88"/>
      <c r="F528" s="78"/>
      <c r="G528" s="78"/>
      <c r="H528" s="15">
        <v>2235</v>
      </c>
      <c r="I528" s="201" t="s">
        <v>43</v>
      </c>
      <c r="J528" s="202"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3">
        <f>IF(ISBLANK(INDEX('Policy Characteristics'!F:F,MATCH($C528,'Policy Characteristics'!$C:$C,0))),"",INDEX('Policy Characteristics'!F:F,MATCH($C528,'Policy Characteristics'!$C:$C,0)))</f>
        <v>0</v>
      </c>
      <c r="M528" s="203">
        <f>IF(ISBLANK(INDEX('Policy Characteristics'!G:G,MATCH($C528,'Policy Characteristics'!$C:$C,0))),"",INDEX('Policy Characteristics'!G:G,MATCH($C528,'Policy Characteristics'!$C:$C,0)))</f>
        <v>1</v>
      </c>
      <c r="N528" s="203">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s="78"/>
    </row>
    <row r="529" spans="1:19" x14ac:dyDescent="0.75">
      <c r="A529" s="76" t="str">
        <f>IF(ISBLANK(INDEX('Policy Characteristics'!A:A,MATCH($C529,'Policy Characteristics'!$C:$C,0))),"",INDEX('Policy Characteristics'!A:A,MATCH($C529,'Policy Characteristics'!$C:$C,0)))</f>
        <v>Electricity Supply</v>
      </c>
      <c r="B529" s="200"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1" t="s">
        <v>43</v>
      </c>
      <c r="J529" s="202"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s="78"/>
    </row>
    <row r="530" spans="1:19" x14ac:dyDescent="0.75">
      <c r="A530" s="76" t="str">
        <f>IF(ISBLANK(INDEX('Policy Characteristics'!A:A,MATCH($C530,'Policy Characteristics'!$C:$C,0))),"",INDEX('Policy Characteristics'!A:A,MATCH($C530,'Policy Characteristics'!$C:$C,0)))</f>
        <v>Electricity Supply</v>
      </c>
      <c r="B530" s="200"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1" t="s">
        <v>43</v>
      </c>
      <c r="J530" s="202"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s="78"/>
    </row>
    <row r="531" spans="1:19" x14ac:dyDescent="0.75">
      <c r="A531" s="76" t="str">
        <f>IF(ISBLANK(INDEX('Policy Characteristics'!A:A,MATCH($C531,'Policy Characteristics'!$C:$C,0))),"",INDEX('Policy Characteristics'!A:A,MATCH($C531,'Policy Characteristics'!$C:$C,0)))</f>
        <v>Electricity Supply</v>
      </c>
      <c r="B531" s="200"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1" t="s">
        <v>43</v>
      </c>
      <c r="J531" s="202"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3">
        <f>IF(ISBLANK(INDEX('Policy Characteristics'!F:F,MATCH($C531,'Policy Characteristics'!$C:$C,0))),"",INDEX('Policy Characteristics'!F:F,MATCH($C531,'Policy Characteristics'!$C:$C,0)))</f>
        <v>-1</v>
      </c>
      <c r="M531" s="203">
        <f>IF(ISBLANK(INDEX('Policy Characteristics'!G:G,MATCH($C531,'Policy Characteristics'!$C:$C,0))),"",INDEX('Policy Characteristics'!G:G,MATCH($C531,'Policy Characteristics'!$C:$C,0)))</f>
        <v>1</v>
      </c>
      <c r="N531" s="203">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s="78"/>
    </row>
    <row r="532" spans="1:19" x14ac:dyDescent="0.75">
      <c r="A532" s="76" t="str">
        <f>IF(ISBLANK(INDEX('Policy Characteristics'!A:A,MATCH($C532,'Policy Characteristics'!$C:$C,0))),"",INDEX('Policy Characteristics'!A:A,MATCH($C532,'Policy Characteristics'!$C:$C,0)))</f>
        <v>Electricity Supply</v>
      </c>
      <c r="B532" s="200"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2"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3">
        <f>IF(ISBLANK(INDEX('Policy Characteristics'!F:F,MATCH($C532,'Policy Characteristics'!$C:$C,0))),"",INDEX('Policy Characteristics'!F:F,MATCH($C532,'Policy Characteristics'!$C:$C,0)))</f>
        <v>-100</v>
      </c>
      <c r="M532" s="203">
        <f>IF(ISBLANK(INDEX('Policy Characteristics'!G:G,MATCH($C532,'Policy Characteristics'!$C:$C,0))),"",INDEX('Policy Characteristics'!G:G,MATCH($C532,'Policy Characteristics'!$C:$C,0)))</f>
        <v>100</v>
      </c>
      <c r="N532" s="203">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75">
      <c r="A533" s="76" t="str">
        <f>IF(ISBLANK(INDEX('Policy Characteristics'!A:A,MATCH($C533,'Policy Characteristics'!$C:$C,0))),"",INDEX('Policy Characteristics'!A:A,MATCH($C533,'Policy Characteristics'!$C:$C,0)))</f>
        <v>Electricity Supply</v>
      </c>
      <c r="B533" s="200"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2"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3">
        <f>IF(ISBLANK(INDEX('Policy Characteristics'!F:F,MATCH($C533,'Policy Characteristics'!$C:$C,0))),"",INDEX('Policy Characteristics'!F:F,MATCH($C533,'Policy Characteristics'!$C:$C,0)))</f>
        <v>-100</v>
      </c>
      <c r="M533" s="203">
        <f>IF(ISBLANK(INDEX('Policy Characteristics'!G:G,MATCH($C533,'Policy Characteristics'!$C:$C,0))),"",INDEX('Policy Characteristics'!G:G,MATCH($C533,'Policy Characteristics'!$C:$C,0)))</f>
        <v>100</v>
      </c>
      <c r="N533" s="203">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75">
      <c r="A534" s="76" t="str">
        <f>IF(ISBLANK(INDEX('Policy Characteristics'!A:A,MATCH($C534,'Policy Characteristics'!$C:$C,0))),"",INDEX('Policy Characteristics'!A:A,MATCH($C534,'Policy Characteristics'!$C:$C,0)))</f>
        <v>Electricity Supply</v>
      </c>
      <c r="B534" s="200"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2"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3">
        <f>IF(ISBLANK(INDEX('Policy Characteristics'!F:F,MATCH($C534,'Policy Characteristics'!$C:$C,0))),"",INDEX('Policy Characteristics'!F:F,MATCH($C534,'Policy Characteristics'!$C:$C,0)))</f>
        <v>-100</v>
      </c>
      <c r="M534" s="203">
        <f>IF(ISBLANK(INDEX('Policy Characteristics'!G:G,MATCH($C534,'Policy Characteristics'!$C:$C,0))),"",INDEX('Policy Characteristics'!G:G,MATCH($C534,'Policy Characteristics'!$C:$C,0)))</f>
        <v>100</v>
      </c>
      <c r="N534" s="203">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75">
      <c r="A535" s="76" t="str">
        <f>IF(ISBLANK(INDEX('Policy Characteristics'!A:A,MATCH($C535,'Policy Characteristics'!$C:$C,0))),"",INDEX('Policy Characteristics'!A:A,MATCH($C535,'Policy Characteristics'!$C:$C,0)))</f>
        <v>Electricity Supply</v>
      </c>
      <c r="B535" s="200"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2"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3">
        <f>IF(ISBLANK(INDEX('Policy Characteristics'!F:F,MATCH($C535,'Policy Characteristics'!$C:$C,0))),"",INDEX('Policy Characteristics'!F:F,MATCH($C535,'Policy Characteristics'!$C:$C,0)))</f>
        <v>-100</v>
      </c>
      <c r="M535" s="203">
        <f>IF(ISBLANK(INDEX('Policy Characteristics'!G:G,MATCH($C535,'Policy Characteristics'!$C:$C,0))),"",INDEX('Policy Characteristics'!G:G,MATCH($C535,'Policy Characteristics'!$C:$C,0)))</f>
        <v>100</v>
      </c>
      <c r="N535" s="203">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75">
      <c r="A536" s="76" t="str">
        <f>IF(ISBLANK(INDEX('Policy Characteristics'!A:A,MATCH($C536,'Policy Characteristics'!$C:$C,0))),"",INDEX('Policy Characteristics'!A:A,MATCH($C536,'Policy Characteristics'!$C:$C,0)))</f>
        <v>Electricity Supply</v>
      </c>
      <c r="B536" s="200"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2"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3">
        <f>IF(ISBLANK(INDEX('Policy Characteristics'!F:F,MATCH($C536,'Policy Characteristics'!$C:$C,0))),"",INDEX('Policy Characteristics'!F:F,MATCH($C536,'Policy Characteristics'!$C:$C,0)))</f>
        <v>-100</v>
      </c>
      <c r="M536" s="203">
        <f>IF(ISBLANK(INDEX('Policy Characteristics'!G:G,MATCH($C536,'Policy Characteristics'!$C:$C,0))),"",INDEX('Policy Characteristics'!G:G,MATCH($C536,'Policy Characteristics'!$C:$C,0)))</f>
        <v>100</v>
      </c>
      <c r="N536" s="203">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75">
      <c r="A537" s="76" t="str">
        <f>IF(ISBLANK(INDEX('Policy Characteristics'!A:A,MATCH($C537,'Policy Characteristics'!$C:$C,0))),"",INDEX('Policy Characteristics'!A:A,MATCH($C537,'Policy Characteristics'!$C:$C,0)))</f>
        <v>Electricity Supply</v>
      </c>
      <c r="B537" s="200"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2"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3">
        <f>IF(ISBLANK(INDEX('Policy Characteristics'!F:F,MATCH($C537,'Policy Characteristics'!$C:$C,0))),"",INDEX('Policy Characteristics'!F:F,MATCH($C537,'Policy Characteristics'!$C:$C,0)))</f>
        <v>-100</v>
      </c>
      <c r="M537" s="203">
        <f>IF(ISBLANK(INDEX('Policy Characteristics'!G:G,MATCH($C537,'Policy Characteristics'!$C:$C,0))),"",INDEX('Policy Characteristics'!G:G,MATCH($C537,'Policy Characteristics'!$C:$C,0)))</f>
        <v>100</v>
      </c>
      <c r="N537" s="203">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75">
      <c r="A538" s="76" t="str">
        <f>IF(ISBLANK(INDEX('Policy Characteristics'!A:A,MATCH($C538,'Policy Characteristics'!$C:$C,0))),"",INDEX('Policy Characteristics'!A:A,MATCH($C538,'Policy Characteristics'!$C:$C,0)))</f>
        <v>Electricity Supply</v>
      </c>
      <c r="B538" s="200"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2"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3">
        <f>IF(ISBLANK(INDEX('Policy Characteristics'!F:F,MATCH($C538,'Policy Characteristics'!$C:$C,0))),"",INDEX('Policy Characteristics'!F:F,MATCH($C538,'Policy Characteristics'!$C:$C,0)))</f>
        <v>-100</v>
      </c>
      <c r="M538" s="203">
        <f>IF(ISBLANK(INDEX('Policy Characteristics'!G:G,MATCH($C538,'Policy Characteristics'!$C:$C,0))),"",INDEX('Policy Characteristics'!G:G,MATCH($C538,'Policy Characteristics'!$C:$C,0)))</f>
        <v>100</v>
      </c>
      <c r="N538" s="203">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75">
      <c r="A539" s="76" t="str">
        <f>IF(ISBLANK(INDEX('Policy Characteristics'!A:A,MATCH($C539,'Policy Characteristics'!$C:$C,0))),"",INDEX('Policy Characteristics'!A:A,MATCH($C539,'Policy Characteristics'!$C:$C,0)))</f>
        <v>Electricity Supply</v>
      </c>
      <c r="B539" s="200"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2"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3">
        <f>IF(ISBLANK(INDEX('Policy Characteristics'!F:F,MATCH($C539,'Policy Characteristics'!$C:$C,0))),"",INDEX('Policy Characteristics'!F:F,MATCH($C539,'Policy Characteristics'!$C:$C,0)))</f>
        <v>-100</v>
      </c>
      <c r="M539" s="203">
        <f>IF(ISBLANK(INDEX('Policy Characteristics'!G:G,MATCH($C539,'Policy Characteristics'!$C:$C,0))),"",INDEX('Policy Characteristics'!G:G,MATCH($C539,'Policy Characteristics'!$C:$C,0)))</f>
        <v>100</v>
      </c>
      <c r="N539" s="203">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75">
      <c r="A540" s="76" t="str">
        <f>IF(ISBLANK(INDEX('Policy Characteristics'!A:A,MATCH($C540,'Policy Characteristics'!$C:$C,0))),"",INDEX('Policy Characteristics'!A:A,MATCH($C540,'Policy Characteristics'!$C:$C,0)))</f>
        <v>Electricity Supply</v>
      </c>
      <c r="B540" s="200"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2"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3">
        <f>IF(ISBLANK(INDEX('Policy Characteristics'!F:F,MATCH($C540,'Policy Characteristics'!$C:$C,0))),"",INDEX('Policy Characteristics'!F:F,MATCH($C540,'Policy Characteristics'!$C:$C,0)))</f>
        <v>-100</v>
      </c>
      <c r="M540" s="203">
        <f>IF(ISBLANK(INDEX('Policy Characteristics'!G:G,MATCH($C540,'Policy Characteristics'!$C:$C,0))),"",INDEX('Policy Characteristics'!G:G,MATCH($C540,'Policy Characteristics'!$C:$C,0)))</f>
        <v>100</v>
      </c>
      <c r="N540" s="203">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75">
      <c r="A541" s="76" t="str">
        <f>IF(ISBLANK(INDEX('Policy Characteristics'!A:A,MATCH($C541,'Policy Characteristics'!$C:$C,0))),"",INDEX('Policy Characteristics'!A:A,MATCH($C541,'Policy Characteristics'!$C:$C,0)))</f>
        <v>Electricity Supply</v>
      </c>
      <c r="B541" s="200"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2"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3">
        <f>IF(ISBLANK(INDEX('Policy Characteristics'!F:F,MATCH($C541,'Policy Characteristics'!$C:$C,0))),"",INDEX('Policy Characteristics'!F:F,MATCH($C541,'Policy Characteristics'!$C:$C,0)))</f>
        <v>-100</v>
      </c>
      <c r="M541" s="203">
        <f>IF(ISBLANK(INDEX('Policy Characteristics'!G:G,MATCH($C541,'Policy Characteristics'!$C:$C,0))),"",INDEX('Policy Characteristics'!G:G,MATCH($C541,'Policy Characteristics'!$C:$C,0)))</f>
        <v>100</v>
      </c>
      <c r="N541" s="203">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75">
      <c r="A542" s="76" t="str">
        <f>IF(ISBLANK(INDEX('Policy Characteristics'!A:A,MATCH($C542,'Policy Characteristics'!$C:$C,0))),"",INDEX('Policy Characteristics'!A:A,MATCH($C542,'Policy Characteristics'!$C:$C,0)))</f>
        <v>Electricity Supply</v>
      </c>
      <c r="B542" s="200"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2"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3">
        <f>IF(ISBLANK(INDEX('Policy Characteristics'!F:F,MATCH($C542,'Policy Characteristics'!$C:$C,0))),"",INDEX('Policy Characteristics'!F:F,MATCH($C542,'Policy Characteristics'!$C:$C,0)))</f>
        <v>-100</v>
      </c>
      <c r="M542" s="203">
        <f>IF(ISBLANK(INDEX('Policy Characteristics'!G:G,MATCH($C542,'Policy Characteristics'!$C:$C,0))),"",INDEX('Policy Characteristics'!G:G,MATCH($C542,'Policy Characteristics'!$C:$C,0)))</f>
        <v>100</v>
      </c>
      <c r="N542" s="203">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75">
      <c r="A543" s="76" t="str">
        <f>IF(ISBLANK(INDEX('Policy Characteristics'!A:A,MATCH($C543,'Policy Characteristics'!$C:$C,0))),"",INDEX('Policy Characteristics'!A:A,MATCH($C543,'Policy Characteristics'!$C:$C,0)))</f>
        <v>Electricity Supply</v>
      </c>
      <c r="B543" s="200"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2"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3">
        <f>IF(ISBLANK(INDEX('Policy Characteristics'!F:F,MATCH($C543,'Policy Characteristics'!$C:$C,0))),"",INDEX('Policy Characteristics'!F:F,MATCH($C543,'Policy Characteristics'!$C:$C,0)))</f>
        <v>-100</v>
      </c>
      <c r="M543" s="203">
        <f>IF(ISBLANK(INDEX('Policy Characteristics'!G:G,MATCH($C543,'Policy Characteristics'!$C:$C,0))),"",INDEX('Policy Characteristics'!G:G,MATCH($C543,'Policy Characteristics'!$C:$C,0)))</f>
        <v>100</v>
      </c>
      <c r="N543" s="203">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75">
      <c r="A544" s="76" t="str">
        <f>IF(ISBLANK(INDEX('Policy Characteristics'!A:A,MATCH($C544,'Policy Characteristics'!$C:$C,0))),"",INDEX('Policy Characteristics'!A:A,MATCH($C544,'Policy Characteristics'!$C:$C,0)))</f>
        <v>Electricity Supply</v>
      </c>
      <c r="B544" s="200"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2"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3">
        <f>IF(ISBLANK(INDEX('Policy Characteristics'!F:F,MATCH($C544,'Policy Characteristics'!$C:$C,0))),"",INDEX('Policy Characteristics'!F:F,MATCH($C544,'Policy Characteristics'!$C:$C,0)))</f>
        <v>-100</v>
      </c>
      <c r="M544" s="203">
        <f>IF(ISBLANK(INDEX('Policy Characteristics'!G:G,MATCH($C544,'Policy Characteristics'!$C:$C,0))),"",INDEX('Policy Characteristics'!G:G,MATCH($C544,'Policy Characteristics'!$C:$C,0)))</f>
        <v>100</v>
      </c>
      <c r="N544" s="203">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8" x14ac:dyDescent="0.75">
      <c r="A545" s="76" t="str">
        <f>IF(ISBLANK(INDEX('Policy Characteristics'!A:A,MATCH($C545,'Policy Characteristics'!$C:$C,0))),"",INDEX('Policy Characteristics'!A:A,MATCH($C545,'Policy Characteristics'!$C:$C,0)))</f>
        <v>Electricity Supply</v>
      </c>
      <c r="B545" s="200"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2"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3">
        <f>IF(ISBLANK(INDEX('Policy Characteristics'!F:F,MATCH($C545,'Policy Characteristics'!$C:$C,0))),"",INDEX('Policy Characteristics'!F:F,MATCH($C545,'Policy Characteristics'!$C:$C,0)))</f>
        <v>-100</v>
      </c>
      <c r="M545" s="203">
        <f>IF(ISBLANK(INDEX('Policy Characteristics'!G:G,MATCH($C545,'Policy Characteristics'!$C:$C,0))),"",INDEX('Policy Characteristics'!G:G,MATCH($C545,'Policy Characteristics'!$C:$C,0)))</f>
        <v>100</v>
      </c>
      <c r="N545" s="203">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8" x14ac:dyDescent="0.75">
      <c r="A546" s="76" t="str">
        <f>IF(ISBLANK(INDEX('Policy Characteristics'!A:A,MATCH($C546,'Policy Characteristics'!$C:$C,0))),"",INDEX('Policy Characteristics'!A:A,MATCH($C546,'Policy Characteristics'!$C:$C,0)))</f>
        <v>Electricity Supply</v>
      </c>
      <c r="B546" s="200"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2"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3">
        <f>IF(ISBLANK(INDEX('Policy Characteristics'!F:F,MATCH($C546,'Policy Characteristics'!$C:$C,0))),"",INDEX('Policy Characteristics'!F:F,MATCH($C546,'Policy Characteristics'!$C:$C,0)))</f>
        <v>-100</v>
      </c>
      <c r="M546" s="203">
        <f>IF(ISBLANK(INDEX('Policy Characteristics'!G:G,MATCH($C546,'Policy Characteristics'!$C:$C,0))),"",INDEX('Policy Characteristics'!G:G,MATCH($C546,'Policy Characteristics'!$C:$C,0)))</f>
        <v>100</v>
      </c>
      <c r="N546" s="203">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8" x14ac:dyDescent="0.75">
      <c r="A547" s="76" t="str">
        <f>IF(ISBLANK(INDEX('Policy Characteristics'!A:A,MATCH($C547,'Policy Characteristics'!$C:$C,0))),"",INDEX('Policy Characteristics'!A:A,MATCH($C547,'Policy Characteristics'!$C:$C,0)))</f>
        <v>Electricity Supply</v>
      </c>
      <c r="B547" s="200"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2"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3">
        <f>IF(ISBLANK(INDEX('Policy Characteristics'!F:F,MATCH($C547,'Policy Characteristics'!$C:$C,0))),"",INDEX('Policy Characteristics'!F:F,MATCH($C547,'Policy Characteristics'!$C:$C,0)))</f>
        <v>-100</v>
      </c>
      <c r="M547" s="203">
        <f>IF(ISBLANK(INDEX('Policy Characteristics'!G:G,MATCH($C547,'Policy Characteristics'!$C:$C,0))),"",INDEX('Policy Characteristics'!G:G,MATCH($C547,'Policy Characteristics'!$C:$C,0)))</f>
        <v>100</v>
      </c>
      <c r="N547" s="203">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8" x14ac:dyDescent="0.75">
      <c r="A548" s="76" t="str">
        <f>IF(ISBLANK(INDEX('Policy Characteristics'!A:A,MATCH($C548,'Policy Characteristics'!$C:$C,0))),"",INDEX('Policy Characteristics'!A:A,MATCH($C548,'Policy Characteristics'!$C:$C,0)))</f>
        <v>Electricity Supply</v>
      </c>
      <c r="B548" s="200"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2"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3">
        <f>IF(ISBLANK(INDEX('Policy Characteristics'!F:F,MATCH($C548,'Policy Characteristics'!$C:$C,0))),"",INDEX('Policy Characteristics'!F:F,MATCH($C548,'Policy Characteristics'!$C:$C,0)))</f>
        <v>-100</v>
      </c>
      <c r="M548" s="203">
        <f>IF(ISBLANK(INDEX('Policy Characteristics'!G:G,MATCH($C548,'Policy Characteristics'!$C:$C,0))),"",INDEX('Policy Characteristics'!G:G,MATCH($C548,'Policy Characteristics'!$C:$C,0)))</f>
        <v>100</v>
      </c>
      <c r="N548" s="203">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8" x14ac:dyDescent="0.75">
      <c r="A549" s="76" t="str">
        <f>IF(ISBLANK(INDEX('Policy Characteristics'!A:A,MATCH($C549,'Policy Characteristics'!$C:$C,0))),"",INDEX('Policy Characteristics'!A:A,MATCH($C549,'Policy Characteristics'!$C:$C,0)))</f>
        <v>Electricity Supply</v>
      </c>
      <c r="B549" s="200"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2"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3">
        <f>IF(ISBLANK(INDEX('Policy Characteristics'!F:F,MATCH($C549,'Policy Characteristics'!$C:$C,0))),"",INDEX('Policy Characteristics'!F:F,MATCH($C549,'Policy Characteristics'!$C:$C,0)))</f>
        <v>-100</v>
      </c>
      <c r="M549" s="203">
        <f>IF(ISBLANK(INDEX('Policy Characteristics'!G:G,MATCH($C549,'Policy Characteristics'!$C:$C,0))),"",INDEX('Policy Characteristics'!G:G,MATCH($C549,'Policy Characteristics'!$C:$C,0)))</f>
        <v>100</v>
      </c>
      <c r="N549" s="203">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row>
    <row r="550" spans="1:18" x14ac:dyDescent="0.75">
      <c r="A550" s="76" t="str">
        <f>IF(ISBLANK(INDEX('Policy Characteristics'!A:A,MATCH($C550,'Policy Characteristics'!$C:$C,0))),"",INDEX('Policy Characteristics'!A:A,MATCH($C550,'Policy Characteristics'!$C:$C,0)))</f>
        <v>Electricity Supply</v>
      </c>
      <c r="B550" s="200"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2"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3">
        <f>IF(ISBLANK(INDEX('Policy Characteristics'!F:F,MATCH($C550,'Policy Characteristics'!$C:$C,0))),"",INDEX('Policy Characteristics'!F:F,MATCH($C550,'Policy Characteristics'!$C:$C,0)))</f>
        <v>-100</v>
      </c>
      <c r="M550" s="203">
        <f>IF(ISBLANK(INDEX('Policy Characteristics'!G:G,MATCH($C550,'Policy Characteristics'!$C:$C,0))),"",INDEX('Policy Characteristics'!G:G,MATCH($C550,'Policy Characteristics'!$C:$C,0)))</f>
        <v>100</v>
      </c>
      <c r="N550" s="203">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8" x14ac:dyDescent="0.75">
      <c r="A551" s="76" t="str">
        <f>IF(ISBLANK(INDEX('Policy Characteristics'!A:A,MATCH($C551,'Policy Characteristics'!$C:$C,0))),"",INDEX('Policy Characteristics'!A:A,MATCH($C551,'Policy Characteristics'!$C:$C,0)))</f>
        <v>Electricity Supply</v>
      </c>
      <c r="B551" s="200"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2"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3">
        <f>IF(ISBLANK(INDEX('Policy Characteristics'!F:F,MATCH($C551,'Policy Characteristics'!$C:$C,0))),"",INDEX('Policy Characteristics'!F:F,MATCH($C551,'Policy Characteristics'!$C:$C,0)))</f>
        <v>-100</v>
      </c>
      <c r="M551" s="203">
        <f>IF(ISBLANK(INDEX('Policy Characteristics'!G:G,MATCH($C551,'Policy Characteristics'!$C:$C,0))),"",INDEX('Policy Characteristics'!G:G,MATCH($C551,'Policy Characteristics'!$C:$C,0)))</f>
        <v>100</v>
      </c>
      <c r="N551" s="203">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8" x14ac:dyDescent="0.75">
      <c r="A552" s="76" t="str">
        <f>IF(ISBLANK(INDEX('Policy Characteristics'!A:A,MATCH($C552,'Policy Characteristics'!$C:$C,0))),"",INDEX('Policy Characteristics'!A:A,MATCH($C552,'Policy Characteristics'!$C:$C,0)))</f>
        <v>Electricity Supply</v>
      </c>
      <c r="B552" s="200"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2"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3">
        <f>IF(ISBLANK(INDEX('Policy Characteristics'!F:F,MATCH($C552,'Policy Characteristics'!$C:$C,0))),"",INDEX('Policy Characteristics'!F:F,MATCH($C552,'Policy Characteristics'!$C:$C,0)))</f>
        <v>-100</v>
      </c>
      <c r="M552" s="203">
        <f>IF(ISBLANK(INDEX('Policy Characteristics'!G:G,MATCH($C552,'Policy Characteristics'!$C:$C,0))),"",INDEX('Policy Characteristics'!G:G,MATCH($C552,'Policy Characteristics'!$C:$C,0)))</f>
        <v>100</v>
      </c>
      <c r="N552" s="203">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8" x14ac:dyDescent="0.75">
      <c r="A553" s="76" t="str">
        <f>IF(ISBLANK(INDEX('Policy Characteristics'!A:A,MATCH($C553,'Policy Characteristics'!$C:$C,0))),"",INDEX('Policy Characteristics'!A:A,MATCH($C553,'Policy Characteristics'!$C:$C,0)))</f>
        <v>Electricity Supply</v>
      </c>
      <c r="B553" s="200"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2"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3">
        <f>IF(ISBLANK(INDEX('Policy Characteristics'!F:F,MATCH($C553,'Policy Characteristics'!$C:$C,0))),"",INDEX('Policy Characteristics'!F:F,MATCH($C553,'Policy Characteristics'!$C:$C,0)))</f>
        <v>-100</v>
      </c>
      <c r="M553" s="203">
        <f>IF(ISBLANK(INDEX('Policy Characteristics'!G:G,MATCH($C553,'Policy Characteristics'!$C:$C,0))),"",INDEX('Policy Characteristics'!G:G,MATCH($C553,'Policy Characteristics'!$C:$C,0)))</f>
        <v>100</v>
      </c>
      <c r="N553" s="203">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8" x14ac:dyDescent="0.75">
      <c r="A554" s="76" t="str">
        <f>IF(ISBLANK(INDEX('Policy Characteristics'!A:A,MATCH($C554,'Policy Characteristics'!$C:$C,0))),"",INDEX('Policy Characteristics'!A:A,MATCH($C554,'Policy Characteristics'!$C:$C,0)))</f>
        <v>Electricity Supply</v>
      </c>
      <c r="B554" s="200"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2"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3">
        <f>IF(ISBLANK(INDEX('Policy Characteristics'!F:F,MATCH($C554,'Policy Characteristics'!$C:$C,0))),"",INDEX('Policy Characteristics'!F:F,MATCH($C554,'Policy Characteristics'!$C:$C,0)))</f>
        <v>-100</v>
      </c>
      <c r="M554" s="203">
        <f>IF(ISBLANK(INDEX('Policy Characteristics'!G:G,MATCH($C554,'Policy Characteristics'!$C:$C,0))),"",INDEX('Policy Characteristics'!G:G,MATCH($C554,'Policy Characteristics'!$C:$C,0)))</f>
        <v>100</v>
      </c>
      <c r="N554" s="203">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8" x14ac:dyDescent="0.75">
      <c r="A555" s="76" t="str">
        <f>IF(ISBLANK(INDEX('Policy Characteristics'!A:A,MATCH($C555,'Policy Characteristics'!$C:$C,0))),"",INDEX('Policy Characteristics'!A:A,MATCH($C555,'Policy Characteristics'!$C:$C,0)))</f>
        <v>Electricity Supply</v>
      </c>
      <c r="B555" s="200"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2"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3">
        <f>IF(ISBLANK(INDEX('Policy Characteristics'!F:F,MATCH($C555,'Policy Characteristics'!$C:$C,0))),"",INDEX('Policy Characteristics'!F:F,MATCH($C555,'Policy Characteristics'!$C:$C,0)))</f>
        <v>-100</v>
      </c>
      <c r="M555" s="203">
        <f>IF(ISBLANK(INDEX('Policy Characteristics'!G:G,MATCH($C555,'Policy Characteristics'!$C:$C,0))),"",INDEX('Policy Characteristics'!G:G,MATCH($C555,'Policy Characteristics'!$C:$C,0)))</f>
        <v>100</v>
      </c>
      <c r="N555" s="203">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8" s="156" customFormat="1" x14ac:dyDescent="0.75">
      <c r="A556" s="156" t="str">
        <f>IF(ISBLANK(INDEX('Policy Characteristics'!A:A,MATCH($C556,'Policy Characteristics'!$C:$C,0))),"",INDEX('Policy Characteristics'!A:A,MATCH($C556,'Policy Characteristics'!$C:$C,0)))</f>
        <v>Electricity Supply</v>
      </c>
      <c r="B556" s="157" t="str">
        <f>IF(ISBLANK(INDEX('Policy Characteristics'!B:B,MATCH($C556,'Policy Characteristics'!$C:$C,0))),"",INDEX('Policy Characteristics'!B:B,MATCH($C556,'Policy Characteristics'!$C:$C,0)))</f>
        <v>Non BAU RPS Qualifying Resources</v>
      </c>
      <c r="C556" s="58" t="s">
        <v>356</v>
      </c>
      <c r="D556" s="114"/>
      <c r="E556" s="114"/>
      <c r="F556" s="114"/>
      <c r="G556" s="114"/>
      <c r="H556" s="158">
        <v>649</v>
      </c>
      <c r="I556" s="159" t="s">
        <v>2433</v>
      </c>
      <c r="J556" s="160" t="s">
        <v>1360</v>
      </c>
      <c r="K556" s="156" t="str">
        <f>IF(ISBLANK(INDEX('Policy Characteristics'!E:E,MATCH($C556,'Policy Characteristics'!$C:$C,0))),"",INDEX('Policy Characteristics'!E:E,MATCH($C556,'Policy Characteristics'!$C:$C,0)))</f>
        <v>elec non BAU RPS qualifying resources</v>
      </c>
      <c r="L556" s="161">
        <f>IF(ISBLANK(INDEX('Policy Characteristics'!F:F,MATCH($C556,'Policy Characteristics'!$C:$C,0))),"",INDEX('Policy Characteristics'!F:F,MATCH($C556,'Policy Characteristics'!$C:$C,0)))</f>
        <v>0</v>
      </c>
      <c r="M556" s="161">
        <f>IF(ISBLANK(INDEX('Policy Characteristics'!G:G,MATCH($C556,'Policy Characteristics'!$C:$C,0))),"",INDEX('Policy Characteristics'!G:G,MATCH($C556,'Policy Characteristics'!$C:$C,0)))</f>
        <v>1</v>
      </c>
      <c r="N556" s="161">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row>
    <row r="557" spans="1:18" s="58" customFormat="1" x14ac:dyDescent="0.75">
      <c r="A557" s="156" t="str">
        <f>IF(ISBLANK(INDEX('Policy Characteristics'!A:A,MATCH($C557,'Policy Characteristics'!$C:$C,0))),"",INDEX('Policy Characteristics'!A:A,MATCH($C557,'Policy Characteristics'!$C:$C,0)))</f>
        <v>Industry</v>
      </c>
      <c r="B557" s="157" t="str">
        <f>IF(ISBLANK(INDEX('Policy Characteristics'!B:B,MATCH($C557,'Policy Characteristics'!$C:$C,0))),"",INDEX('Policy Characteristics'!B:B,MATCH($C557,'Policy Characteristics'!$C:$C,0)))</f>
        <v>Buy In-Region Products</v>
      </c>
      <c r="C557" s="58" t="s">
        <v>1411</v>
      </c>
      <c r="D557" s="114" t="s">
        <v>1300</v>
      </c>
      <c r="E557" s="214"/>
      <c r="F557" s="58" t="s">
        <v>1325</v>
      </c>
      <c r="G557" s="114"/>
      <c r="H557" s="158">
        <v>1537</v>
      </c>
      <c r="I557" s="159" t="s">
        <v>2434</v>
      </c>
      <c r="J557" s="160"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5">
        <f>IF(ISBLANK(INDEX('Policy Characteristics'!F:F,MATCH($C557,'Policy Characteristics'!$C:$C,0))),"",INDEX('Policy Characteristics'!F:F,MATCH($C557,'Policy Characteristics'!$C:$C,0)))</f>
        <v>0</v>
      </c>
      <c r="M557" s="215">
        <f>IF(ISBLANK(INDEX('Policy Characteristics'!G:G,MATCH($C557,'Policy Characteristics'!$C:$C,0))),"",INDEX('Policy Characteristics'!G:G,MATCH($C557,'Policy Characteristics'!$C:$C,0)))</f>
        <v>0.5</v>
      </c>
      <c r="N557" s="215">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row>
    <row r="558" spans="1:18" s="58" customFormat="1" x14ac:dyDescent="0.75">
      <c r="A558" s="156" t="str">
        <f>IF(ISBLANK(INDEX('Policy Characteristics'!A:A,MATCH($C558,'Policy Characteristics'!$C:$C,0))),"",INDEX('Policy Characteristics'!A:A,MATCH($C558,'Policy Characteristics'!$C:$C,0)))</f>
        <v>Industry</v>
      </c>
      <c r="B558" s="157"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4" t="s">
        <v>1301</v>
      </c>
      <c r="E558" s="214"/>
      <c r="F558" s="58" t="s">
        <v>999</v>
      </c>
      <c r="G558" s="216"/>
      <c r="H558" s="158">
        <v>1538</v>
      </c>
      <c r="I558" s="159" t="s">
        <v>2434</v>
      </c>
      <c r="J558" s="160"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5">
        <f>IF(ISBLANK(INDEX('Policy Characteristics'!F:F,MATCH($C558,'Policy Characteristics'!$C:$C,0))),"",INDEX('Policy Characteristics'!F:F,MATCH($C558,'Policy Characteristics'!$C:$C,0)))</f>
        <v>0</v>
      </c>
      <c r="M558" s="215">
        <f>IF(ISBLANK(INDEX('Policy Characteristics'!G:G,MATCH($C558,'Policy Characteristics'!$C:$C,0))),"",INDEX('Policy Characteristics'!G:G,MATCH($C558,'Policy Characteristics'!$C:$C,0)))</f>
        <v>0.5</v>
      </c>
      <c r="N558" s="215">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row>
    <row r="559" spans="1:18" s="58" customFormat="1" x14ac:dyDescent="0.75">
      <c r="A559" s="156" t="str">
        <f>IF(ISBLANK(INDEX('Policy Characteristics'!A:A,MATCH($C559,'Policy Characteristics'!$C:$C,0))),"",INDEX('Policy Characteristics'!A:A,MATCH($C559,'Policy Characteristics'!$C:$C,0)))</f>
        <v>Industry</v>
      </c>
      <c r="B559" s="157"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4" t="s">
        <v>1302</v>
      </c>
      <c r="E559" s="214"/>
      <c r="F559" s="58" t="s">
        <v>1266</v>
      </c>
      <c r="G559" s="216"/>
      <c r="H559" s="158">
        <v>1539</v>
      </c>
      <c r="I559" s="159" t="s">
        <v>2434</v>
      </c>
      <c r="J559" s="160"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5">
        <f>IF(ISBLANK(INDEX('Policy Characteristics'!F:F,MATCH($C559,'Policy Characteristics'!$C:$C,0))),"",INDEX('Policy Characteristics'!F:F,MATCH($C559,'Policy Characteristics'!$C:$C,0)))</f>
        <v>0</v>
      </c>
      <c r="M559" s="215">
        <f>IF(ISBLANK(INDEX('Policy Characteristics'!G:G,MATCH($C559,'Policy Characteristics'!$C:$C,0))),"",INDEX('Policy Characteristics'!G:G,MATCH($C559,'Policy Characteristics'!$C:$C,0)))</f>
        <v>0.5</v>
      </c>
      <c r="N559" s="215">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row>
    <row r="560" spans="1:18" s="58" customFormat="1" x14ac:dyDescent="0.75">
      <c r="A560" s="156" t="str">
        <f>IF(ISBLANK(INDEX('Policy Characteristics'!A:A,MATCH($C560,'Policy Characteristics'!$C:$C,0))),"",INDEX('Policy Characteristics'!A:A,MATCH($C560,'Policy Characteristics'!$C:$C,0)))</f>
        <v>Industry</v>
      </c>
      <c r="B560" s="157"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4" t="s">
        <v>1303</v>
      </c>
      <c r="E560" s="214"/>
      <c r="F560" s="58" t="s">
        <v>1267</v>
      </c>
      <c r="G560" s="216"/>
      <c r="H560" s="158">
        <v>1540</v>
      </c>
      <c r="I560" s="159" t="s">
        <v>2434</v>
      </c>
      <c r="J560" s="160"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5">
        <f>IF(ISBLANK(INDEX('Policy Characteristics'!F:F,MATCH($C560,'Policy Characteristics'!$C:$C,0))),"",INDEX('Policy Characteristics'!F:F,MATCH($C560,'Policy Characteristics'!$C:$C,0)))</f>
        <v>0</v>
      </c>
      <c r="M560" s="215">
        <f>IF(ISBLANK(INDEX('Policy Characteristics'!G:G,MATCH($C560,'Policy Characteristics'!$C:$C,0))),"",INDEX('Policy Characteristics'!G:G,MATCH($C560,'Policy Characteristics'!$C:$C,0)))</f>
        <v>0.5</v>
      </c>
      <c r="N560" s="215">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row>
    <row r="561" spans="1:18" s="58" customFormat="1" x14ac:dyDescent="0.75">
      <c r="A561" s="156" t="str">
        <f>IF(ISBLANK(INDEX('Policy Characteristics'!A:A,MATCH($C561,'Policy Characteristics'!$C:$C,0))),"",INDEX('Policy Characteristics'!A:A,MATCH($C561,'Policy Characteristics'!$C:$C,0)))</f>
        <v>Industry</v>
      </c>
      <c r="B561" s="157"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4" t="s">
        <v>1304</v>
      </c>
      <c r="E561" s="214"/>
      <c r="F561" s="58" t="s">
        <v>1268</v>
      </c>
      <c r="G561" s="216"/>
      <c r="H561" s="158">
        <v>1541</v>
      </c>
      <c r="I561" s="159" t="s">
        <v>2434</v>
      </c>
      <c r="J561" s="160"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5">
        <f>IF(ISBLANK(INDEX('Policy Characteristics'!F:F,MATCH($C561,'Policy Characteristics'!$C:$C,0))),"",INDEX('Policy Characteristics'!F:F,MATCH($C561,'Policy Characteristics'!$C:$C,0)))</f>
        <v>0</v>
      </c>
      <c r="M561" s="215">
        <f>IF(ISBLANK(INDEX('Policy Characteristics'!G:G,MATCH($C561,'Policy Characteristics'!$C:$C,0))),"",INDEX('Policy Characteristics'!G:G,MATCH($C561,'Policy Characteristics'!$C:$C,0)))</f>
        <v>0.5</v>
      </c>
      <c r="N561" s="215">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row>
    <row r="562" spans="1:18" s="58" customFormat="1" x14ac:dyDescent="0.75">
      <c r="A562" s="156" t="str">
        <f>IF(ISBLANK(INDEX('Policy Characteristics'!A:A,MATCH($C562,'Policy Characteristics'!$C:$C,0))),"",INDEX('Policy Characteristics'!A:A,MATCH($C562,'Policy Characteristics'!$C:$C,0)))</f>
        <v>Industry</v>
      </c>
      <c r="B562" s="157"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4" t="s">
        <v>1305</v>
      </c>
      <c r="E562" s="214"/>
      <c r="F562" s="58" t="s">
        <v>1269</v>
      </c>
      <c r="G562" s="216"/>
      <c r="H562" s="158">
        <v>1542</v>
      </c>
      <c r="I562" s="159" t="s">
        <v>2434</v>
      </c>
      <c r="J562" s="160"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5">
        <f>IF(ISBLANK(INDEX('Policy Characteristics'!F:F,MATCH($C562,'Policy Characteristics'!$C:$C,0))),"",INDEX('Policy Characteristics'!F:F,MATCH($C562,'Policy Characteristics'!$C:$C,0)))</f>
        <v>0</v>
      </c>
      <c r="M562" s="215">
        <f>IF(ISBLANK(INDEX('Policy Characteristics'!G:G,MATCH($C562,'Policy Characteristics'!$C:$C,0))),"",INDEX('Policy Characteristics'!G:G,MATCH($C562,'Policy Characteristics'!$C:$C,0)))</f>
        <v>0.5</v>
      </c>
      <c r="N562" s="215">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row>
    <row r="563" spans="1:18" s="58" customFormat="1" x14ac:dyDescent="0.75">
      <c r="A563" s="156" t="str">
        <f>IF(ISBLANK(INDEX('Policy Characteristics'!A:A,MATCH($C563,'Policy Characteristics'!$C:$C,0))),"",INDEX('Policy Characteristics'!A:A,MATCH($C563,'Policy Characteristics'!$C:$C,0)))</f>
        <v>Industry</v>
      </c>
      <c r="B563" s="157"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4" t="s">
        <v>1306</v>
      </c>
      <c r="E563" s="214"/>
      <c r="F563" s="58" t="s">
        <v>1270</v>
      </c>
      <c r="G563" s="216"/>
      <c r="H563" s="158">
        <v>1543</v>
      </c>
      <c r="I563" s="159" t="s">
        <v>2434</v>
      </c>
      <c r="J563" s="160"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5">
        <f>IF(ISBLANK(INDEX('Policy Characteristics'!F:F,MATCH($C563,'Policy Characteristics'!$C:$C,0))),"",INDEX('Policy Characteristics'!F:F,MATCH($C563,'Policy Characteristics'!$C:$C,0)))</f>
        <v>0</v>
      </c>
      <c r="M563" s="215">
        <f>IF(ISBLANK(INDEX('Policy Characteristics'!G:G,MATCH($C563,'Policy Characteristics'!$C:$C,0))),"",INDEX('Policy Characteristics'!G:G,MATCH($C563,'Policy Characteristics'!$C:$C,0)))</f>
        <v>0.5</v>
      </c>
      <c r="N563" s="215">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row>
    <row r="564" spans="1:18" s="58" customFormat="1" x14ac:dyDescent="0.75">
      <c r="A564" s="156" t="str">
        <f>IF(ISBLANK(INDEX('Policy Characteristics'!A:A,MATCH($C564,'Policy Characteristics'!$C:$C,0))),"",INDEX('Policy Characteristics'!A:A,MATCH($C564,'Policy Characteristics'!$C:$C,0)))</f>
        <v>Industry</v>
      </c>
      <c r="B564" s="157"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4" t="s">
        <v>1307</v>
      </c>
      <c r="E564" s="214"/>
      <c r="F564" s="58" t="s">
        <v>1271</v>
      </c>
      <c r="G564" s="216"/>
      <c r="H564" s="158">
        <v>1544</v>
      </c>
      <c r="I564" s="159" t="s">
        <v>2434</v>
      </c>
      <c r="J564" s="160"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5">
        <f>IF(ISBLANK(INDEX('Policy Characteristics'!F:F,MATCH($C564,'Policy Characteristics'!$C:$C,0))),"",INDEX('Policy Characteristics'!F:F,MATCH($C564,'Policy Characteristics'!$C:$C,0)))</f>
        <v>0</v>
      </c>
      <c r="M564" s="215">
        <f>IF(ISBLANK(INDEX('Policy Characteristics'!G:G,MATCH($C564,'Policy Characteristics'!$C:$C,0))),"",INDEX('Policy Characteristics'!G:G,MATCH($C564,'Policy Characteristics'!$C:$C,0)))</f>
        <v>0.5</v>
      </c>
      <c r="N564" s="215">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row>
    <row r="565" spans="1:18" s="58" customFormat="1" x14ac:dyDescent="0.75">
      <c r="A565" s="156" t="str">
        <f>IF(ISBLANK(INDEX('Policy Characteristics'!A:A,MATCH($C565,'Policy Characteristics'!$C:$C,0))),"",INDEX('Policy Characteristics'!A:A,MATCH($C565,'Policy Characteristics'!$C:$C,0)))</f>
        <v>Industry</v>
      </c>
      <c r="B565" s="157"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4" t="s">
        <v>1308</v>
      </c>
      <c r="E565" s="214"/>
      <c r="F565" s="58" t="s">
        <v>1272</v>
      </c>
      <c r="G565" s="216"/>
      <c r="H565" s="158">
        <v>1545</v>
      </c>
      <c r="I565" s="159" t="s">
        <v>2434</v>
      </c>
      <c r="J565" s="160"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5">
        <f>IF(ISBLANK(INDEX('Policy Characteristics'!F:F,MATCH($C565,'Policy Characteristics'!$C:$C,0))),"",INDEX('Policy Characteristics'!F:F,MATCH($C565,'Policy Characteristics'!$C:$C,0)))</f>
        <v>0</v>
      </c>
      <c r="M565" s="215">
        <f>IF(ISBLANK(INDEX('Policy Characteristics'!G:G,MATCH($C565,'Policy Characteristics'!$C:$C,0))),"",INDEX('Policy Characteristics'!G:G,MATCH($C565,'Policy Characteristics'!$C:$C,0)))</f>
        <v>0.5</v>
      </c>
      <c r="N565" s="215">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row>
    <row r="566" spans="1:18" s="58" customFormat="1" x14ac:dyDescent="0.75">
      <c r="A566" s="156" t="str">
        <f>IF(ISBLANK(INDEX('Policy Characteristics'!A:A,MATCH($C566,'Policy Characteristics'!$C:$C,0))),"",INDEX('Policy Characteristics'!A:A,MATCH($C566,'Policy Characteristics'!$C:$C,0)))</f>
        <v>Industry</v>
      </c>
      <c r="B566" s="157"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4" t="s">
        <v>1309</v>
      </c>
      <c r="E566" s="214"/>
      <c r="F566" s="58" t="s">
        <v>819</v>
      </c>
      <c r="G566" s="216"/>
      <c r="H566" s="158">
        <v>1546</v>
      </c>
      <c r="I566" s="159" t="s">
        <v>2434</v>
      </c>
      <c r="J566" s="160"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5">
        <f>IF(ISBLANK(INDEX('Policy Characteristics'!F:F,MATCH($C566,'Policy Characteristics'!$C:$C,0))),"",INDEX('Policy Characteristics'!F:F,MATCH($C566,'Policy Characteristics'!$C:$C,0)))</f>
        <v>0</v>
      </c>
      <c r="M566" s="215">
        <f>IF(ISBLANK(INDEX('Policy Characteristics'!G:G,MATCH($C566,'Policy Characteristics'!$C:$C,0))),"",INDEX('Policy Characteristics'!G:G,MATCH($C566,'Policy Characteristics'!$C:$C,0)))</f>
        <v>0.5</v>
      </c>
      <c r="N566" s="215">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row>
    <row r="567" spans="1:18" s="58" customFormat="1" x14ac:dyDescent="0.75">
      <c r="A567" s="156" t="str">
        <f>IF(ISBLANK(INDEX('Policy Characteristics'!A:A,MATCH($C567,'Policy Characteristics'!$C:$C,0))),"",INDEX('Policy Characteristics'!A:A,MATCH($C567,'Policy Characteristics'!$C:$C,0)))</f>
        <v>Industry</v>
      </c>
      <c r="B567" s="157"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4" t="s">
        <v>1310</v>
      </c>
      <c r="E567" s="214"/>
      <c r="F567" s="58" t="s">
        <v>1273</v>
      </c>
      <c r="G567" s="216"/>
      <c r="H567" s="158">
        <v>1547</v>
      </c>
      <c r="I567" s="159" t="s">
        <v>2434</v>
      </c>
      <c r="J567" s="160"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5">
        <f>IF(ISBLANK(INDEX('Policy Characteristics'!F:F,MATCH($C567,'Policy Characteristics'!$C:$C,0))),"",INDEX('Policy Characteristics'!F:F,MATCH($C567,'Policy Characteristics'!$C:$C,0)))</f>
        <v>0</v>
      </c>
      <c r="M567" s="215">
        <f>IF(ISBLANK(INDEX('Policy Characteristics'!G:G,MATCH($C567,'Policy Characteristics'!$C:$C,0))),"",INDEX('Policy Characteristics'!G:G,MATCH($C567,'Policy Characteristics'!$C:$C,0)))</f>
        <v>0.5</v>
      </c>
      <c r="N567" s="215">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row>
    <row r="568" spans="1:18" s="58" customFormat="1" x14ac:dyDescent="0.75">
      <c r="A568" s="156" t="str">
        <f>IF(ISBLANK(INDEX('Policy Characteristics'!A:A,MATCH($C568,'Policy Characteristics'!$C:$C,0))),"",INDEX('Policy Characteristics'!A:A,MATCH($C568,'Policy Characteristics'!$C:$C,0)))</f>
        <v>Industry</v>
      </c>
      <c r="B568" s="157"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4" t="s">
        <v>1311</v>
      </c>
      <c r="E568" s="214"/>
      <c r="F568" s="58" t="s">
        <v>1274</v>
      </c>
      <c r="G568" s="216"/>
      <c r="H568" s="158">
        <v>1548</v>
      </c>
      <c r="I568" s="159" t="s">
        <v>2434</v>
      </c>
      <c r="J568" s="160"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5">
        <f>IF(ISBLANK(INDEX('Policy Characteristics'!F:F,MATCH($C568,'Policy Characteristics'!$C:$C,0))),"",INDEX('Policy Characteristics'!F:F,MATCH($C568,'Policy Characteristics'!$C:$C,0)))</f>
        <v>0</v>
      </c>
      <c r="M568" s="215">
        <f>IF(ISBLANK(INDEX('Policy Characteristics'!G:G,MATCH($C568,'Policy Characteristics'!$C:$C,0))),"",INDEX('Policy Characteristics'!G:G,MATCH($C568,'Policy Characteristics'!$C:$C,0)))</f>
        <v>0.5</v>
      </c>
      <c r="N568" s="215">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row>
    <row r="569" spans="1:18" s="58" customFormat="1" x14ac:dyDescent="0.75">
      <c r="A569" s="156" t="str">
        <f>IF(ISBLANK(INDEX('Policy Characteristics'!A:A,MATCH($C569,'Policy Characteristics'!$C:$C,0))),"",INDEX('Policy Characteristics'!A:A,MATCH($C569,'Policy Characteristics'!$C:$C,0)))</f>
        <v>Industry</v>
      </c>
      <c r="B569" s="157"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4" t="s">
        <v>1312</v>
      </c>
      <c r="E569" s="214"/>
      <c r="F569" s="58" t="s">
        <v>1275</v>
      </c>
      <c r="G569" s="216"/>
      <c r="H569" s="158">
        <v>1549</v>
      </c>
      <c r="I569" s="159" t="s">
        <v>2434</v>
      </c>
      <c r="J569" s="160"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5">
        <f>IF(ISBLANK(INDEX('Policy Characteristics'!F:F,MATCH($C569,'Policy Characteristics'!$C:$C,0))),"",INDEX('Policy Characteristics'!F:F,MATCH($C569,'Policy Characteristics'!$C:$C,0)))</f>
        <v>0</v>
      </c>
      <c r="M569" s="215">
        <f>IF(ISBLANK(INDEX('Policy Characteristics'!G:G,MATCH($C569,'Policy Characteristics'!$C:$C,0))),"",INDEX('Policy Characteristics'!G:G,MATCH($C569,'Policy Characteristics'!$C:$C,0)))</f>
        <v>0.5</v>
      </c>
      <c r="N569" s="215">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row>
    <row r="570" spans="1:18" s="58" customFormat="1" x14ac:dyDescent="0.75">
      <c r="A570" s="156" t="str">
        <f>IF(ISBLANK(INDEX('Policy Characteristics'!A:A,MATCH($C570,'Policy Characteristics'!$C:$C,0))),"",INDEX('Policy Characteristics'!A:A,MATCH($C570,'Policy Characteristics'!$C:$C,0)))</f>
        <v>Industry</v>
      </c>
      <c r="B570" s="157"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4" t="s">
        <v>1313</v>
      </c>
      <c r="E570" s="214"/>
      <c r="F570" s="58" t="s">
        <v>820</v>
      </c>
      <c r="G570" s="216"/>
      <c r="H570" s="158">
        <v>1550</v>
      </c>
      <c r="I570" s="159" t="s">
        <v>2434</v>
      </c>
      <c r="J570" s="160"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5">
        <f>IF(ISBLANK(INDEX('Policy Characteristics'!F:F,MATCH($C570,'Policy Characteristics'!$C:$C,0))),"",INDEX('Policy Characteristics'!F:F,MATCH($C570,'Policy Characteristics'!$C:$C,0)))</f>
        <v>0</v>
      </c>
      <c r="M570" s="215">
        <f>IF(ISBLANK(INDEX('Policy Characteristics'!G:G,MATCH($C570,'Policy Characteristics'!$C:$C,0))),"",INDEX('Policy Characteristics'!G:G,MATCH($C570,'Policy Characteristics'!$C:$C,0)))</f>
        <v>0.5</v>
      </c>
      <c r="N570" s="215">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row>
    <row r="571" spans="1:18" s="58" customFormat="1" x14ac:dyDescent="0.75">
      <c r="A571" s="156" t="str">
        <f>IF(ISBLANK(INDEX('Policy Characteristics'!A:A,MATCH($C571,'Policy Characteristics'!$C:$C,0))),"",INDEX('Policy Characteristics'!A:A,MATCH($C571,'Policy Characteristics'!$C:$C,0)))</f>
        <v>Industry</v>
      </c>
      <c r="B571" s="157"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4" t="s">
        <v>1314</v>
      </c>
      <c r="E571" s="214"/>
      <c r="F571" s="58" t="s">
        <v>1276</v>
      </c>
      <c r="G571" s="216"/>
      <c r="H571" s="158">
        <v>1551</v>
      </c>
      <c r="I571" s="159" t="s">
        <v>2434</v>
      </c>
      <c r="J571" s="160"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5">
        <f>IF(ISBLANK(INDEX('Policy Characteristics'!F:F,MATCH($C571,'Policy Characteristics'!$C:$C,0))),"",INDEX('Policy Characteristics'!F:F,MATCH($C571,'Policy Characteristics'!$C:$C,0)))</f>
        <v>0</v>
      </c>
      <c r="M571" s="215">
        <f>IF(ISBLANK(INDEX('Policy Characteristics'!G:G,MATCH($C571,'Policy Characteristics'!$C:$C,0))),"",INDEX('Policy Characteristics'!G:G,MATCH($C571,'Policy Characteristics'!$C:$C,0)))</f>
        <v>0.5</v>
      </c>
      <c r="N571" s="215">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row>
    <row r="572" spans="1:18" s="58" customFormat="1" x14ac:dyDescent="0.75">
      <c r="A572" s="156" t="str">
        <f>IF(ISBLANK(INDEX('Policy Characteristics'!A:A,MATCH($C572,'Policy Characteristics'!$C:$C,0))),"",INDEX('Policy Characteristics'!A:A,MATCH($C572,'Policy Characteristics'!$C:$C,0)))</f>
        <v>Industry</v>
      </c>
      <c r="B572" s="157"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4" t="s">
        <v>1315</v>
      </c>
      <c r="E572" s="214"/>
      <c r="F572" s="58" t="s">
        <v>1277</v>
      </c>
      <c r="G572" s="216"/>
      <c r="H572" s="158">
        <v>1552</v>
      </c>
      <c r="I572" s="159" t="s">
        <v>2434</v>
      </c>
      <c r="J572" s="160"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5">
        <f>IF(ISBLANK(INDEX('Policy Characteristics'!F:F,MATCH($C572,'Policy Characteristics'!$C:$C,0))),"",INDEX('Policy Characteristics'!F:F,MATCH($C572,'Policy Characteristics'!$C:$C,0)))</f>
        <v>0</v>
      </c>
      <c r="M572" s="215">
        <f>IF(ISBLANK(INDEX('Policy Characteristics'!G:G,MATCH($C572,'Policy Characteristics'!$C:$C,0))),"",INDEX('Policy Characteristics'!G:G,MATCH($C572,'Policy Characteristics'!$C:$C,0)))</f>
        <v>0.5</v>
      </c>
      <c r="N572" s="215">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row>
    <row r="573" spans="1:18" s="58" customFormat="1" x14ac:dyDescent="0.75">
      <c r="A573" s="156" t="str">
        <f>IF(ISBLANK(INDEX('Policy Characteristics'!A:A,MATCH($C573,'Policy Characteristics'!$C:$C,0))),"",INDEX('Policy Characteristics'!A:A,MATCH($C573,'Policy Characteristics'!$C:$C,0)))</f>
        <v>Industry</v>
      </c>
      <c r="B573" s="157"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4" t="s">
        <v>1316</v>
      </c>
      <c r="E573" s="214"/>
      <c r="F573" s="58" t="s">
        <v>1278</v>
      </c>
      <c r="G573" s="216"/>
      <c r="H573" s="158">
        <v>1553</v>
      </c>
      <c r="I573" s="159" t="s">
        <v>2434</v>
      </c>
      <c r="J573" s="160"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5">
        <f>IF(ISBLANK(INDEX('Policy Characteristics'!F:F,MATCH($C573,'Policy Characteristics'!$C:$C,0))),"",INDEX('Policy Characteristics'!F:F,MATCH($C573,'Policy Characteristics'!$C:$C,0)))</f>
        <v>0</v>
      </c>
      <c r="M573" s="215">
        <f>IF(ISBLANK(INDEX('Policy Characteristics'!G:G,MATCH($C573,'Policy Characteristics'!$C:$C,0))),"",INDEX('Policy Characteristics'!G:G,MATCH($C573,'Policy Characteristics'!$C:$C,0)))</f>
        <v>0.5</v>
      </c>
      <c r="N573" s="215">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row>
    <row r="574" spans="1:18" s="58" customFormat="1" x14ac:dyDescent="0.75">
      <c r="A574" s="156" t="str">
        <f>IF(ISBLANK(INDEX('Policy Characteristics'!A:A,MATCH($C574,'Policy Characteristics'!$C:$C,0))),"",INDEX('Policy Characteristics'!A:A,MATCH($C574,'Policy Characteristics'!$C:$C,0)))</f>
        <v>Industry</v>
      </c>
      <c r="B574" s="157"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4" t="s">
        <v>1317</v>
      </c>
      <c r="E574" s="214"/>
      <c r="F574" s="58" t="s">
        <v>1279</v>
      </c>
      <c r="G574" s="216"/>
      <c r="H574" s="158">
        <v>1554</v>
      </c>
      <c r="I574" s="159" t="s">
        <v>2434</v>
      </c>
      <c r="J574" s="160"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5">
        <f>IF(ISBLANK(INDEX('Policy Characteristics'!F:F,MATCH($C574,'Policy Characteristics'!$C:$C,0))),"",INDEX('Policy Characteristics'!F:F,MATCH($C574,'Policy Characteristics'!$C:$C,0)))</f>
        <v>0</v>
      </c>
      <c r="M574" s="215">
        <f>IF(ISBLANK(INDEX('Policy Characteristics'!G:G,MATCH($C574,'Policy Characteristics'!$C:$C,0))),"",INDEX('Policy Characteristics'!G:G,MATCH($C574,'Policy Characteristics'!$C:$C,0)))</f>
        <v>0.5</v>
      </c>
      <c r="N574" s="215">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row>
    <row r="575" spans="1:18" s="58" customFormat="1" x14ac:dyDescent="0.75">
      <c r="A575" s="156" t="str">
        <f>IF(ISBLANK(INDEX('Policy Characteristics'!A:A,MATCH($C575,'Policy Characteristics'!$C:$C,0))),"",INDEX('Policy Characteristics'!A:A,MATCH($C575,'Policy Characteristics'!$C:$C,0)))</f>
        <v>Industry</v>
      </c>
      <c r="B575" s="157"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4" t="s">
        <v>1318</v>
      </c>
      <c r="E575" s="214"/>
      <c r="F575" s="58" t="s">
        <v>1280</v>
      </c>
      <c r="G575" s="216"/>
      <c r="H575" s="158">
        <v>1555</v>
      </c>
      <c r="I575" s="159" t="s">
        <v>2434</v>
      </c>
      <c r="J575" s="160"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5">
        <f>IF(ISBLANK(INDEX('Policy Characteristics'!F:F,MATCH($C575,'Policy Characteristics'!$C:$C,0))),"",INDEX('Policy Characteristics'!F:F,MATCH($C575,'Policy Characteristics'!$C:$C,0)))</f>
        <v>0</v>
      </c>
      <c r="M575" s="215">
        <f>IF(ISBLANK(INDEX('Policy Characteristics'!G:G,MATCH($C575,'Policy Characteristics'!$C:$C,0))),"",INDEX('Policy Characteristics'!G:G,MATCH($C575,'Policy Characteristics'!$C:$C,0)))</f>
        <v>0.5</v>
      </c>
      <c r="N575" s="215">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row>
    <row r="576" spans="1:18" s="58" customFormat="1" x14ac:dyDescent="0.75">
      <c r="A576" s="156" t="str">
        <f>IF(ISBLANK(INDEX('Policy Characteristics'!A:A,MATCH($C576,'Policy Characteristics'!$C:$C,0))),"",INDEX('Policy Characteristics'!A:A,MATCH($C576,'Policy Characteristics'!$C:$C,0)))</f>
        <v>Industry</v>
      </c>
      <c r="B576" s="157"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4" t="s">
        <v>1319</v>
      </c>
      <c r="E576" s="214"/>
      <c r="F576" s="58" t="s">
        <v>1281</v>
      </c>
      <c r="G576" s="216"/>
      <c r="H576" s="158">
        <v>1556</v>
      </c>
      <c r="I576" s="159" t="s">
        <v>2434</v>
      </c>
      <c r="J576" s="160"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5">
        <f>IF(ISBLANK(INDEX('Policy Characteristics'!F:F,MATCH($C576,'Policy Characteristics'!$C:$C,0))),"",INDEX('Policy Characteristics'!F:F,MATCH($C576,'Policy Characteristics'!$C:$C,0)))</f>
        <v>0</v>
      </c>
      <c r="M576" s="215">
        <f>IF(ISBLANK(INDEX('Policy Characteristics'!G:G,MATCH($C576,'Policy Characteristics'!$C:$C,0))),"",INDEX('Policy Characteristics'!G:G,MATCH($C576,'Policy Characteristics'!$C:$C,0)))</f>
        <v>0.5</v>
      </c>
      <c r="N576" s="215">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row>
    <row r="577" spans="1:18" s="58" customFormat="1" x14ac:dyDescent="0.75">
      <c r="A577" s="156" t="str">
        <f>IF(ISBLANK(INDEX('Policy Characteristics'!A:A,MATCH($C577,'Policy Characteristics'!$C:$C,0))),"",INDEX('Policy Characteristics'!A:A,MATCH($C577,'Policy Characteristics'!$C:$C,0)))</f>
        <v>Industry</v>
      </c>
      <c r="B577" s="157"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4" t="s">
        <v>1320</v>
      </c>
      <c r="E577" s="214"/>
      <c r="F577" s="58" t="s">
        <v>1282</v>
      </c>
      <c r="G577" s="216"/>
      <c r="H577" s="158">
        <v>1557</v>
      </c>
      <c r="I577" s="159" t="s">
        <v>2434</v>
      </c>
      <c r="J577" s="160"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5">
        <f>IF(ISBLANK(INDEX('Policy Characteristics'!F:F,MATCH($C577,'Policy Characteristics'!$C:$C,0))),"",INDEX('Policy Characteristics'!F:F,MATCH($C577,'Policy Characteristics'!$C:$C,0)))</f>
        <v>0</v>
      </c>
      <c r="M577" s="215">
        <f>IF(ISBLANK(INDEX('Policy Characteristics'!G:G,MATCH($C577,'Policy Characteristics'!$C:$C,0))),"",INDEX('Policy Characteristics'!G:G,MATCH($C577,'Policy Characteristics'!$C:$C,0)))</f>
        <v>0.5</v>
      </c>
      <c r="N577" s="215">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row>
    <row r="578" spans="1:18" s="58" customFormat="1" x14ac:dyDescent="0.75">
      <c r="A578" s="156" t="str">
        <f>IF(ISBLANK(INDEX('Policy Characteristics'!A:A,MATCH($C578,'Policy Characteristics'!$C:$C,0))),"",INDEX('Policy Characteristics'!A:A,MATCH($C578,'Policy Characteristics'!$C:$C,0)))</f>
        <v>Industry</v>
      </c>
      <c r="B578" s="157"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4" t="s">
        <v>1321</v>
      </c>
      <c r="E578" s="214"/>
      <c r="F578" s="58" t="s">
        <v>1283</v>
      </c>
      <c r="G578" s="216"/>
      <c r="H578" s="158">
        <v>1558</v>
      </c>
      <c r="I578" s="159" t="s">
        <v>2434</v>
      </c>
      <c r="J578" s="160"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5">
        <f>IF(ISBLANK(INDEX('Policy Characteristics'!F:F,MATCH($C578,'Policy Characteristics'!$C:$C,0))),"",INDEX('Policy Characteristics'!F:F,MATCH($C578,'Policy Characteristics'!$C:$C,0)))</f>
        <v>0</v>
      </c>
      <c r="M578" s="215">
        <f>IF(ISBLANK(INDEX('Policy Characteristics'!G:G,MATCH($C578,'Policy Characteristics'!$C:$C,0))),"",INDEX('Policy Characteristics'!G:G,MATCH($C578,'Policy Characteristics'!$C:$C,0)))</f>
        <v>0.5</v>
      </c>
      <c r="N578" s="215">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row>
    <row r="579" spans="1:18" s="58" customFormat="1" x14ac:dyDescent="0.75">
      <c r="A579" s="156" t="str">
        <f>IF(ISBLANK(INDEX('Policy Characteristics'!A:A,MATCH($C579,'Policy Characteristics'!$C:$C,0))),"",INDEX('Policy Characteristics'!A:A,MATCH($C579,'Policy Characteristics'!$C:$C,0)))</f>
        <v>Industry</v>
      </c>
      <c r="B579" s="157"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4" t="s">
        <v>1322</v>
      </c>
      <c r="E579" s="214"/>
      <c r="F579" s="58" t="s">
        <v>1284</v>
      </c>
      <c r="G579" s="216"/>
      <c r="H579" s="158">
        <v>1559</v>
      </c>
      <c r="I579" s="159" t="s">
        <v>2434</v>
      </c>
      <c r="J579" s="160"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5">
        <f>IF(ISBLANK(INDEX('Policy Characteristics'!F:F,MATCH($C579,'Policy Characteristics'!$C:$C,0))),"",INDEX('Policy Characteristics'!F:F,MATCH($C579,'Policy Characteristics'!$C:$C,0)))</f>
        <v>0</v>
      </c>
      <c r="M579" s="215">
        <f>IF(ISBLANK(INDEX('Policy Characteristics'!G:G,MATCH($C579,'Policy Characteristics'!$C:$C,0))),"",INDEX('Policy Characteristics'!G:G,MATCH($C579,'Policy Characteristics'!$C:$C,0)))</f>
        <v>0.5</v>
      </c>
      <c r="N579" s="215">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row>
    <row r="580" spans="1:18" s="58" customFormat="1" x14ac:dyDescent="0.75">
      <c r="A580" s="156" t="str">
        <f>IF(ISBLANK(INDEX('Policy Characteristics'!A:A,MATCH($C580,'Policy Characteristics'!$C:$C,0))),"",INDEX('Policy Characteristics'!A:A,MATCH($C580,'Policy Characteristics'!$C:$C,0)))</f>
        <v>Industry</v>
      </c>
      <c r="B580" s="157"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4" t="s">
        <v>1323</v>
      </c>
      <c r="E580" s="214"/>
      <c r="F580" s="58" t="s">
        <v>1326</v>
      </c>
      <c r="G580" s="216"/>
      <c r="H580" s="158">
        <v>1560</v>
      </c>
      <c r="I580" s="159" t="s">
        <v>2434</v>
      </c>
      <c r="J580" s="160"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5">
        <f>IF(ISBLANK(INDEX('Policy Characteristics'!F:F,MATCH($C580,'Policy Characteristics'!$C:$C,0))),"",INDEX('Policy Characteristics'!F:F,MATCH($C580,'Policy Characteristics'!$C:$C,0)))</f>
        <v>0</v>
      </c>
      <c r="M580" s="215">
        <f>IF(ISBLANK(INDEX('Policy Characteristics'!G:G,MATCH($C580,'Policy Characteristics'!$C:$C,0))),"",INDEX('Policy Characteristics'!G:G,MATCH($C580,'Policy Characteristics'!$C:$C,0)))</f>
        <v>0.5</v>
      </c>
      <c r="N580" s="215">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row>
    <row r="581" spans="1:18" s="58" customFormat="1" x14ac:dyDescent="0.75">
      <c r="A581" s="156" t="str">
        <f>IF(ISBLANK(INDEX('Policy Characteristics'!A:A,MATCH($C581,'Policy Characteristics'!$C:$C,0))),"",INDEX('Policy Characteristics'!A:A,MATCH($C581,'Policy Characteristics'!$C:$C,0)))</f>
        <v>Industry</v>
      </c>
      <c r="B581" s="157"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4" t="s">
        <v>1324</v>
      </c>
      <c r="E581" s="214"/>
      <c r="F581" s="58" t="s">
        <v>1285</v>
      </c>
      <c r="G581" s="216"/>
      <c r="H581" s="158">
        <v>1561</v>
      </c>
      <c r="I581" s="159" t="s">
        <v>2434</v>
      </c>
      <c r="J581" s="160"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5">
        <f>IF(ISBLANK(INDEX('Policy Characteristics'!F:F,MATCH($C581,'Policy Characteristics'!$C:$C,0))),"",INDEX('Policy Characteristics'!F:F,MATCH($C581,'Policy Characteristics'!$C:$C,0)))</f>
        <v>0</v>
      </c>
      <c r="M581" s="215">
        <f>IF(ISBLANK(INDEX('Policy Characteristics'!G:G,MATCH($C581,'Policy Characteristics'!$C:$C,0))),"",INDEX('Policy Characteristics'!G:G,MATCH($C581,'Policy Characteristics'!$C:$C,0)))</f>
        <v>0.5</v>
      </c>
      <c r="N581" s="215">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row>
    <row r="582" spans="1:18" x14ac:dyDescent="0.75">
      <c r="A582" s="76" t="str">
        <f>IF(ISBLANK(INDEX('Policy Characteristics'!A:A,MATCH($C582,'Policy Characteristics'!$C:$C,0))),"",INDEX('Policy Characteristics'!A:A,MATCH($C582,'Policy Characteristics'!$C:$C,0)))</f>
        <v>Industry</v>
      </c>
      <c r="B582" s="200"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1" t="s">
        <v>44</v>
      </c>
      <c r="J582" s="202"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5">
        <f>IF(ISBLANK(INDEX('Policy Characteristics'!F:F,MATCH($C582,'Policy Characteristics'!$C:$C,0))),"",INDEX('Policy Characteristics'!F:F,MATCH($C582,'Policy Characteristics'!$C:$C,0)))</f>
        <v>0</v>
      </c>
      <c r="M582" s="205">
        <f>IF(ISBLANK(INDEX('Policy Characteristics'!G:G,MATCH($C582,'Policy Characteristics'!$C:$C,0))),"",INDEX('Policy Characteristics'!G:G,MATCH($C582,'Policy Characteristics'!$C:$C,0)))</f>
        <v>1</v>
      </c>
      <c r="N582" s="205">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8" x14ac:dyDescent="0.75">
      <c r="A583" s="76" t="str">
        <f>IF(ISBLANK(INDEX('Policy Characteristics'!A:A,MATCH($C583,'Policy Characteristics'!$C:$C,0))),"",INDEX('Policy Characteristics'!A:A,MATCH($C583,'Policy Characteristics'!$C:$C,0)))</f>
        <v>Industry</v>
      </c>
      <c r="B583" s="200"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1" t="s">
        <v>44</v>
      </c>
      <c r="J583" s="202"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5">
        <f>IF(ISBLANK(INDEX('Policy Characteristics'!F:F,MATCH($C583,'Policy Characteristics'!$C:$C,0))),"",INDEX('Policy Characteristics'!F:F,MATCH($C583,'Policy Characteristics'!$C:$C,0)))</f>
        <v>0</v>
      </c>
      <c r="M583" s="205">
        <f>IF(ISBLANK(INDEX('Policy Characteristics'!G:G,MATCH($C583,'Policy Characteristics'!$C:$C,0))),"",INDEX('Policy Characteristics'!G:G,MATCH($C583,'Policy Characteristics'!$C:$C,0)))</f>
        <v>1</v>
      </c>
      <c r="N583" s="205">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8" x14ac:dyDescent="0.75">
      <c r="A584" s="76" t="str">
        <f>IF(ISBLANK(INDEX('Policy Characteristics'!A:A,MATCH($C584,'Policy Characteristics'!$C:$C,0))),"",INDEX('Policy Characteristics'!A:A,MATCH($C584,'Policy Characteristics'!$C:$C,0)))</f>
        <v>Industry</v>
      </c>
      <c r="B584" s="200"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1" t="s">
        <v>44</v>
      </c>
      <c r="J584" s="202"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5">
        <f>IF(ISBLANK(INDEX('Policy Characteristics'!F:F,MATCH($C584,'Policy Characteristics'!$C:$C,0))),"",INDEX('Policy Characteristics'!F:F,MATCH($C584,'Policy Characteristics'!$C:$C,0)))</f>
        <v>0</v>
      </c>
      <c r="M584" s="205">
        <f>IF(ISBLANK(INDEX('Policy Characteristics'!G:G,MATCH($C584,'Policy Characteristics'!$C:$C,0))),"",INDEX('Policy Characteristics'!G:G,MATCH($C584,'Policy Characteristics'!$C:$C,0)))</f>
        <v>1</v>
      </c>
      <c r="N584" s="205">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8" x14ac:dyDescent="0.75">
      <c r="A585" s="76" t="str">
        <f>IF(ISBLANK(INDEX('Policy Characteristics'!A:A,MATCH($C585,'Policy Characteristics'!$C:$C,0))),"",INDEX('Policy Characteristics'!A:A,MATCH($C585,'Policy Characteristics'!$C:$C,0)))</f>
        <v>Industry</v>
      </c>
      <c r="B585" s="200"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1" t="s">
        <v>44</v>
      </c>
      <c r="J585" s="202"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5">
        <f>IF(ISBLANK(INDEX('Policy Characteristics'!F:F,MATCH($C585,'Policy Characteristics'!$C:$C,0))),"",INDEX('Policy Characteristics'!F:F,MATCH($C585,'Policy Characteristics'!$C:$C,0)))</f>
        <v>0</v>
      </c>
      <c r="M585" s="205">
        <f>IF(ISBLANK(INDEX('Policy Characteristics'!G:G,MATCH($C585,'Policy Characteristics'!$C:$C,0))),"",INDEX('Policy Characteristics'!G:G,MATCH($C585,'Policy Characteristics'!$C:$C,0)))</f>
        <v>1</v>
      </c>
      <c r="N585" s="205">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8" x14ac:dyDescent="0.75">
      <c r="A586" s="76" t="str">
        <f>IF(ISBLANK(INDEX('Policy Characteristics'!A:A,MATCH($C586,'Policy Characteristics'!$C:$C,0))),"",INDEX('Policy Characteristics'!A:A,MATCH($C586,'Policy Characteristics'!$C:$C,0)))</f>
        <v>Industry</v>
      </c>
      <c r="B586" s="200"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1" t="s">
        <v>44</v>
      </c>
      <c r="J586" s="202"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5">
        <f>IF(ISBLANK(INDEX('Policy Characteristics'!F:F,MATCH($C586,'Policy Characteristics'!$C:$C,0))),"",INDEX('Policy Characteristics'!F:F,MATCH($C586,'Policy Characteristics'!$C:$C,0)))</f>
        <v>0</v>
      </c>
      <c r="M586" s="205">
        <f>IF(ISBLANK(INDEX('Policy Characteristics'!G:G,MATCH($C586,'Policy Characteristics'!$C:$C,0))),"",INDEX('Policy Characteristics'!G:G,MATCH($C586,'Policy Characteristics'!$C:$C,0)))</f>
        <v>1</v>
      </c>
      <c r="N586" s="205">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8" x14ac:dyDescent="0.75">
      <c r="A587" s="76" t="str">
        <f>IF(ISBLANK(INDEX('Policy Characteristics'!A:A,MATCH($C587,'Policy Characteristics'!$C:$C,0))),"",INDEX('Policy Characteristics'!A:A,MATCH($C587,'Policy Characteristics'!$C:$C,0)))</f>
        <v>Industry</v>
      </c>
      <c r="B587" s="200"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1" t="s">
        <v>44</v>
      </c>
      <c r="J587" s="202"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5">
        <f>IF(ISBLANK(INDEX('Policy Characteristics'!F:F,MATCH($C587,'Policy Characteristics'!$C:$C,0))),"",INDEX('Policy Characteristics'!F:F,MATCH($C587,'Policy Characteristics'!$C:$C,0)))</f>
        <v>0</v>
      </c>
      <c r="M587" s="205">
        <f>IF(ISBLANK(INDEX('Policy Characteristics'!G:G,MATCH($C587,'Policy Characteristics'!$C:$C,0))),"",INDEX('Policy Characteristics'!G:G,MATCH($C587,'Policy Characteristics'!$C:$C,0)))</f>
        <v>1</v>
      </c>
      <c r="N587" s="205">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8" x14ac:dyDescent="0.75">
      <c r="A588" s="76" t="str">
        <f>IF(ISBLANK(INDEX('Policy Characteristics'!A:A,MATCH($C588,'Policy Characteristics'!$C:$C,0))),"",INDEX('Policy Characteristics'!A:A,MATCH($C588,'Policy Characteristics'!$C:$C,0)))</f>
        <v>Industry</v>
      </c>
      <c r="B588" s="200"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1" t="s">
        <v>44</v>
      </c>
      <c r="J588" s="202"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5">
        <f>IF(ISBLANK(INDEX('Policy Characteristics'!F:F,MATCH($C588,'Policy Characteristics'!$C:$C,0))),"",INDEX('Policy Characteristics'!F:F,MATCH($C588,'Policy Characteristics'!$C:$C,0)))</f>
        <v>0</v>
      </c>
      <c r="M588" s="205">
        <f>IF(ISBLANK(INDEX('Policy Characteristics'!G:G,MATCH($C588,'Policy Characteristics'!$C:$C,0))),"",INDEX('Policy Characteristics'!G:G,MATCH($C588,'Policy Characteristics'!$C:$C,0)))</f>
        <v>1</v>
      </c>
      <c r="N588" s="205">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8" x14ac:dyDescent="0.75">
      <c r="A589" s="76" t="str">
        <f>IF(ISBLANK(INDEX('Policy Characteristics'!A:A,MATCH($C589,'Policy Characteristics'!$C:$C,0))),"",INDEX('Policy Characteristics'!A:A,MATCH($C589,'Policy Characteristics'!$C:$C,0)))</f>
        <v>Industry</v>
      </c>
      <c r="B589" s="200"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1" t="s">
        <v>44</v>
      </c>
      <c r="J589" s="202"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5">
        <f>IF(ISBLANK(INDEX('Policy Characteristics'!F:F,MATCH($C589,'Policy Characteristics'!$C:$C,0))),"",INDEX('Policy Characteristics'!F:F,MATCH($C589,'Policy Characteristics'!$C:$C,0)))</f>
        <v>0</v>
      </c>
      <c r="M589" s="205">
        <f>IF(ISBLANK(INDEX('Policy Characteristics'!G:G,MATCH($C589,'Policy Characteristics'!$C:$C,0))),"",INDEX('Policy Characteristics'!G:G,MATCH($C589,'Policy Characteristics'!$C:$C,0)))</f>
        <v>1</v>
      </c>
      <c r="N589" s="205">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8" x14ac:dyDescent="0.75">
      <c r="A590" s="76" t="str">
        <f>IF(ISBLANK(INDEX('Policy Characteristics'!A:A,MATCH($C590,'Policy Characteristics'!$C:$C,0))),"",INDEX('Policy Characteristics'!A:A,MATCH($C590,'Policy Characteristics'!$C:$C,0)))</f>
        <v>Industry</v>
      </c>
      <c r="B590" s="200"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3" t="s">
        <v>43</v>
      </c>
      <c r="J590" s="202"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5">
        <f>IF(ISBLANK(INDEX('Policy Characteristics'!F:F,MATCH($C590,'Policy Characteristics'!$C:$C,0))),"",INDEX('Policy Characteristics'!F:F,MATCH($C590,'Policy Characteristics'!$C:$C,0)))</f>
        <v>0</v>
      </c>
      <c r="M590" s="205">
        <f>IF(ISBLANK(INDEX('Policy Characteristics'!G:G,MATCH($C590,'Policy Characteristics'!$C:$C,0))),"",INDEX('Policy Characteristics'!G:G,MATCH($C590,'Policy Characteristics'!$C:$C,0)))</f>
        <v>1</v>
      </c>
      <c r="N590" s="205">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row>
    <row r="591" spans="1:18" x14ac:dyDescent="0.75">
      <c r="A591" s="76" t="str">
        <f>IF(ISBLANK(INDEX('Policy Characteristics'!A:A,MATCH($C591,'Policy Characteristics'!$C:$C,0))),"",INDEX('Policy Characteristics'!A:A,MATCH($C591,'Policy Characteristics'!$C:$C,0)))</f>
        <v>Industry</v>
      </c>
      <c r="B591" s="200"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1" t="s">
        <v>44</v>
      </c>
      <c r="J591" s="202"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5">
        <f>IF(ISBLANK(INDEX('Policy Characteristics'!F:F,MATCH($C591,'Policy Characteristics'!$C:$C,0))),"",INDEX('Policy Characteristics'!F:F,MATCH($C591,'Policy Characteristics'!$C:$C,0)))</f>
        <v>0</v>
      </c>
      <c r="M591" s="205">
        <f>IF(ISBLANK(INDEX('Policy Characteristics'!G:G,MATCH($C591,'Policy Characteristics'!$C:$C,0))),"",INDEX('Policy Characteristics'!G:G,MATCH($C591,'Policy Characteristics'!$C:$C,0)))</f>
        <v>1</v>
      </c>
      <c r="N591" s="205">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8" x14ac:dyDescent="0.75">
      <c r="A592" s="76" t="str">
        <f>IF(ISBLANK(INDEX('Policy Characteristics'!A:A,MATCH($C592,'Policy Characteristics'!$C:$C,0))),"",INDEX('Policy Characteristics'!A:A,MATCH($C592,'Policy Characteristics'!$C:$C,0)))</f>
        <v>Industry</v>
      </c>
      <c r="B592" s="200"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3" t="s">
        <v>43</v>
      </c>
      <c r="J592" s="202"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5">
        <f>IF(ISBLANK(INDEX('Policy Characteristics'!F:F,MATCH($C592,'Policy Characteristics'!$C:$C,0))),"",INDEX('Policy Characteristics'!F:F,MATCH($C592,'Policy Characteristics'!$C:$C,0)))</f>
        <v>0</v>
      </c>
      <c r="M592" s="205">
        <f>IF(ISBLANK(INDEX('Policy Characteristics'!G:G,MATCH($C592,'Policy Characteristics'!$C:$C,0))),"",INDEX('Policy Characteristics'!G:G,MATCH($C592,'Policy Characteristics'!$C:$C,0)))</f>
        <v>1</v>
      </c>
      <c r="N592" s="205">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75">
      <c r="A593" s="76" t="str">
        <f>IF(ISBLANK(INDEX('Policy Characteristics'!A:A,MATCH($C593,'Policy Characteristics'!$C:$C,0))),"",INDEX('Policy Characteristics'!A:A,MATCH($C593,'Policy Characteristics'!$C:$C,0)))</f>
        <v>Industry</v>
      </c>
      <c r="B593" s="200"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1" t="s">
        <v>44</v>
      </c>
      <c r="J593" s="202"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5">
        <f>IF(ISBLANK(INDEX('Policy Characteristics'!F:F,MATCH($C593,'Policy Characteristics'!$C:$C,0))),"",INDEX('Policy Characteristics'!F:F,MATCH($C593,'Policy Characteristics'!$C:$C,0)))</f>
        <v>0</v>
      </c>
      <c r="M593" s="205">
        <f>IF(ISBLANK(INDEX('Policy Characteristics'!G:G,MATCH($C593,'Policy Characteristics'!$C:$C,0))),"",INDEX('Policy Characteristics'!G:G,MATCH($C593,'Policy Characteristics'!$C:$C,0)))</f>
        <v>1</v>
      </c>
      <c r="N593" s="205">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75">
      <c r="A594" s="76" t="str">
        <f>IF(ISBLANK(INDEX('Policy Characteristics'!A:A,MATCH($C594,'Policy Characteristics'!$C:$C,0))),"",INDEX('Policy Characteristics'!A:A,MATCH($C594,'Policy Characteristics'!$C:$C,0)))</f>
        <v>Industry</v>
      </c>
      <c r="B594" s="200"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3" t="s">
        <v>43</v>
      </c>
      <c r="J594" s="202"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5">
        <f>IF(ISBLANK(INDEX('Policy Characteristics'!F:F,MATCH($C594,'Policy Characteristics'!$C:$C,0))),"",INDEX('Policy Characteristics'!F:F,MATCH($C594,'Policy Characteristics'!$C:$C,0)))</f>
        <v>0</v>
      </c>
      <c r="M594" s="205">
        <f>IF(ISBLANK(INDEX('Policy Characteristics'!G:G,MATCH($C594,'Policy Characteristics'!$C:$C,0))),"",INDEX('Policy Characteristics'!G:G,MATCH($C594,'Policy Characteristics'!$C:$C,0)))</f>
        <v>1</v>
      </c>
      <c r="N594" s="205">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75">
      <c r="A595" s="76" t="str">
        <f>IF(ISBLANK(INDEX('Policy Characteristics'!A:A,MATCH($C595,'Policy Characteristics'!$C:$C,0))),"",INDEX('Policy Characteristics'!A:A,MATCH($C595,'Policy Characteristics'!$C:$C,0)))</f>
        <v>Industry</v>
      </c>
      <c r="B595" s="200"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1" t="s">
        <v>44</v>
      </c>
      <c r="J595" s="202"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5">
        <f>IF(ISBLANK(INDEX('Policy Characteristics'!F:F,MATCH($C595,'Policy Characteristics'!$C:$C,0))),"",INDEX('Policy Characteristics'!F:F,MATCH($C595,'Policy Characteristics'!$C:$C,0)))</f>
        <v>0</v>
      </c>
      <c r="M595" s="205">
        <f>IF(ISBLANK(INDEX('Policy Characteristics'!G:G,MATCH($C595,'Policy Characteristics'!$C:$C,0))),"",INDEX('Policy Characteristics'!G:G,MATCH($C595,'Policy Characteristics'!$C:$C,0)))</f>
        <v>1</v>
      </c>
      <c r="N595" s="205">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75">
      <c r="A596" s="76" t="str">
        <f>IF(ISBLANK(INDEX('Policy Characteristics'!A:A,MATCH($C596,'Policy Characteristics'!$C:$C,0))),"",INDEX('Policy Characteristics'!A:A,MATCH($C596,'Policy Characteristics'!$C:$C,0)))</f>
        <v>Industry</v>
      </c>
      <c r="B596" s="200"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3" t="s">
        <v>43</v>
      </c>
      <c r="J596" s="202"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5">
        <f>IF(ISBLANK(INDEX('Policy Characteristics'!F:F,MATCH($C596,'Policy Characteristics'!$C:$C,0))),"",INDEX('Policy Characteristics'!F:F,MATCH($C596,'Policy Characteristics'!$C:$C,0)))</f>
        <v>0</v>
      </c>
      <c r="M596" s="205">
        <f>IF(ISBLANK(INDEX('Policy Characteristics'!G:G,MATCH($C596,'Policy Characteristics'!$C:$C,0))),"",INDEX('Policy Characteristics'!G:G,MATCH($C596,'Policy Characteristics'!$C:$C,0)))</f>
        <v>1</v>
      </c>
      <c r="N596" s="205">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75">
      <c r="A597" s="76" t="str">
        <f>IF(ISBLANK(INDEX('Policy Characteristics'!A:A,MATCH($C597,'Policy Characteristics'!$C:$C,0))),"",INDEX('Policy Characteristics'!A:A,MATCH($C597,'Policy Characteristics'!$C:$C,0)))</f>
        <v>Industry</v>
      </c>
      <c r="B597" s="200"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1" t="s">
        <v>44</v>
      </c>
      <c r="J597" s="202"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5">
        <f>IF(ISBLANK(INDEX('Policy Characteristics'!F:F,MATCH($C597,'Policy Characteristics'!$C:$C,0))),"",INDEX('Policy Characteristics'!F:F,MATCH($C597,'Policy Characteristics'!$C:$C,0)))</f>
        <v>0</v>
      </c>
      <c r="M597" s="205">
        <f>IF(ISBLANK(INDEX('Policy Characteristics'!G:G,MATCH($C597,'Policy Characteristics'!$C:$C,0))),"",INDEX('Policy Characteristics'!G:G,MATCH($C597,'Policy Characteristics'!$C:$C,0)))</f>
        <v>1</v>
      </c>
      <c r="N597" s="205">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75">
      <c r="A598" s="76" t="str">
        <f>IF(ISBLANK(INDEX('Policy Characteristics'!A:A,MATCH($C598,'Policy Characteristics'!$C:$C,0))),"",INDEX('Policy Characteristics'!A:A,MATCH($C598,'Policy Characteristics'!$C:$C,0)))</f>
        <v>Industry</v>
      </c>
      <c r="B598" s="200"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3" t="s">
        <v>43</v>
      </c>
      <c r="J598" s="202"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5">
        <f>IF(ISBLANK(INDEX('Policy Characteristics'!F:F,MATCH($C598,'Policy Characteristics'!$C:$C,0))),"",INDEX('Policy Characteristics'!F:F,MATCH($C598,'Policy Characteristics'!$C:$C,0)))</f>
        <v>0</v>
      </c>
      <c r="M598" s="205">
        <f>IF(ISBLANK(INDEX('Policy Characteristics'!G:G,MATCH($C598,'Policy Characteristics'!$C:$C,0))),"",INDEX('Policy Characteristics'!G:G,MATCH($C598,'Policy Characteristics'!$C:$C,0)))</f>
        <v>1</v>
      </c>
      <c r="N598" s="205">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75">
      <c r="A599" s="76" t="str">
        <f>IF(ISBLANK(INDEX('Policy Characteristics'!A:A,MATCH($C599,'Policy Characteristics'!$C:$C,0))),"",INDEX('Policy Characteristics'!A:A,MATCH($C599,'Policy Characteristics'!$C:$C,0)))</f>
        <v>Industry</v>
      </c>
      <c r="B599" s="200"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1" t="s">
        <v>43</v>
      </c>
      <c r="J599" s="202"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5">
        <f>IF(ISBLANK(INDEX('Policy Characteristics'!F:F,MATCH($C599,'Policy Characteristics'!$C:$C,0))),"",INDEX('Policy Characteristics'!F:F,MATCH($C599,'Policy Characteristics'!$C:$C,0)))</f>
        <v>0</v>
      </c>
      <c r="M599" s="205">
        <f>IF(ISBLANK(INDEX('Policy Characteristics'!G:G,MATCH($C599,'Policy Characteristics'!$C:$C,0))),"",INDEX('Policy Characteristics'!G:G,MATCH($C599,'Policy Characteristics'!$C:$C,0)))</f>
        <v>1</v>
      </c>
      <c r="N599" s="205">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75">
      <c r="A600" s="76" t="str">
        <f>IF(ISBLANK(INDEX('Policy Characteristics'!A:A,MATCH($C600,'Policy Characteristics'!$C:$C,0))),"",INDEX('Policy Characteristics'!A:A,MATCH($C600,'Policy Characteristics'!$C:$C,0)))</f>
        <v>Industry</v>
      </c>
      <c r="B600" s="200"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3" t="s">
        <v>43</v>
      </c>
      <c r="J600" s="202"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5">
        <f>IF(ISBLANK(INDEX('Policy Characteristics'!F:F,MATCH($C600,'Policy Characteristics'!$C:$C,0))),"",INDEX('Policy Characteristics'!F:F,MATCH($C600,'Policy Characteristics'!$C:$C,0)))</f>
        <v>0</v>
      </c>
      <c r="M600" s="205">
        <f>IF(ISBLANK(INDEX('Policy Characteristics'!G:G,MATCH($C600,'Policy Characteristics'!$C:$C,0))),"",INDEX('Policy Characteristics'!G:G,MATCH($C600,'Policy Characteristics'!$C:$C,0)))</f>
        <v>1</v>
      </c>
      <c r="N600" s="205">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75">
      <c r="A601" s="76" t="str">
        <f>IF(ISBLANK(INDEX('Policy Characteristics'!A:A,MATCH($C601,'Policy Characteristics'!$C:$C,0))),"",INDEX('Policy Characteristics'!A:A,MATCH($C601,'Policy Characteristics'!$C:$C,0)))</f>
        <v>Industry</v>
      </c>
      <c r="B601" s="200"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3" t="s">
        <v>43</v>
      </c>
      <c r="J601" s="202"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5">
        <f>IF(ISBLANK(INDEX('Policy Characteristics'!F:F,MATCH($C601,'Policy Characteristics'!$C:$C,0))),"",INDEX('Policy Characteristics'!F:F,MATCH($C601,'Policy Characteristics'!$C:$C,0)))</f>
        <v>0</v>
      </c>
      <c r="M601" s="205">
        <f>IF(ISBLANK(INDEX('Policy Characteristics'!G:G,MATCH($C601,'Policy Characteristics'!$C:$C,0))),"",INDEX('Policy Characteristics'!G:G,MATCH($C601,'Policy Characteristics'!$C:$C,0)))</f>
        <v>1</v>
      </c>
      <c r="N601" s="205">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75">
      <c r="A602" s="76" t="str">
        <f>IF(ISBLANK(INDEX('Policy Characteristics'!A:A,MATCH($C602,'Policy Characteristics'!$C:$C,0))),"",INDEX('Policy Characteristics'!A:A,MATCH($C602,'Policy Characteristics'!$C:$C,0)))</f>
        <v>Industry</v>
      </c>
      <c r="B602" s="200"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3" t="s">
        <v>43</v>
      </c>
      <c r="J602" s="202"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5">
        <f>IF(ISBLANK(INDEX('Policy Characteristics'!F:F,MATCH($C602,'Policy Characteristics'!$C:$C,0))),"",INDEX('Policy Characteristics'!F:F,MATCH($C602,'Policy Characteristics'!$C:$C,0)))</f>
        <v>0</v>
      </c>
      <c r="M602" s="205">
        <f>IF(ISBLANK(INDEX('Policy Characteristics'!G:G,MATCH($C602,'Policy Characteristics'!$C:$C,0))),"",INDEX('Policy Characteristics'!G:G,MATCH($C602,'Policy Characteristics'!$C:$C,0)))</f>
        <v>1</v>
      </c>
      <c r="N602" s="205">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75">
      <c r="A603" s="76" t="str">
        <f>IF(ISBLANK(INDEX('Policy Characteristics'!A:A,MATCH($C603,'Policy Characteristics'!$C:$C,0))),"",INDEX('Policy Characteristics'!A:A,MATCH($C603,'Policy Characteristics'!$C:$C,0)))</f>
        <v>Industry</v>
      </c>
      <c r="B603" s="200"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1" t="s">
        <v>44</v>
      </c>
      <c r="J603" s="202"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5">
        <f>IF(ISBLANK(INDEX('Policy Characteristics'!F:F,MATCH($C603,'Policy Characteristics'!$C:$C,0))),"",INDEX('Policy Characteristics'!F:F,MATCH($C603,'Policy Characteristics'!$C:$C,0)))</f>
        <v>0</v>
      </c>
      <c r="M603" s="205">
        <f>IF(ISBLANK(INDEX('Policy Characteristics'!G:G,MATCH($C603,'Policy Characteristics'!$C:$C,0))),"",INDEX('Policy Characteristics'!G:G,MATCH($C603,'Policy Characteristics'!$C:$C,0)))</f>
        <v>1</v>
      </c>
      <c r="N603" s="205">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75">
      <c r="A604" s="76" t="str">
        <f>IF(ISBLANK(INDEX('Policy Characteristics'!A:A,MATCH($C604,'Policy Characteristics'!$C:$C,0))),"",INDEX('Policy Characteristics'!A:A,MATCH($C604,'Policy Characteristics'!$C:$C,0)))</f>
        <v>Industry</v>
      </c>
      <c r="B604" s="200"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3" t="s">
        <v>43</v>
      </c>
      <c r="J604" s="202"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5">
        <f>IF(ISBLANK(INDEX('Policy Characteristics'!F:F,MATCH($C604,'Policy Characteristics'!$C:$C,0))),"",INDEX('Policy Characteristics'!F:F,MATCH($C604,'Policy Characteristics'!$C:$C,0)))</f>
        <v>0</v>
      </c>
      <c r="M604" s="205">
        <f>IF(ISBLANK(INDEX('Policy Characteristics'!G:G,MATCH($C604,'Policy Characteristics'!$C:$C,0))),"",INDEX('Policy Characteristics'!G:G,MATCH($C604,'Policy Characteristics'!$C:$C,0)))</f>
        <v>1</v>
      </c>
      <c r="N604" s="205">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75">
      <c r="A605" s="76" t="str">
        <f>IF(ISBLANK(INDEX('Policy Characteristics'!A:A,MATCH($C605,'Policy Characteristics'!$C:$C,0))),"",INDEX('Policy Characteristics'!A:A,MATCH($C605,'Policy Characteristics'!$C:$C,0)))</f>
        <v>Industry</v>
      </c>
      <c r="B605" s="200"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1" t="s">
        <v>44</v>
      </c>
      <c r="J605" s="202"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5">
        <f>IF(ISBLANK(INDEX('Policy Characteristics'!F:F,MATCH($C605,'Policy Characteristics'!$C:$C,0))),"",INDEX('Policy Characteristics'!F:F,MATCH($C605,'Policy Characteristics'!$C:$C,0)))</f>
        <v>0</v>
      </c>
      <c r="M605" s="205">
        <f>IF(ISBLANK(INDEX('Policy Characteristics'!G:G,MATCH($C605,'Policy Characteristics'!$C:$C,0))),"",INDEX('Policy Characteristics'!G:G,MATCH($C605,'Policy Characteristics'!$C:$C,0)))</f>
        <v>1</v>
      </c>
      <c r="N605" s="205">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75">
      <c r="A606" s="76" t="str">
        <f>IF(ISBLANK(INDEX('Policy Characteristics'!A:A,MATCH($C606,'Policy Characteristics'!$C:$C,0))),"",INDEX('Policy Characteristics'!A:A,MATCH($C606,'Policy Characteristics'!$C:$C,0)))</f>
        <v>Industry</v>
      </c>
      <c r="B606" s="200"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3" t="s">
        <v>43</v>
      </c>
      <c r="J606" s="202"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5">
        <f>IF(ISBLANK(INDEX('Policy Characteristics'!F:F,MATCH($C606,'Policy Characteristics'!$C:$C,0))),"",INDEX('Policy Characteristics'!F:F,MATCH($C606,'Policy Characteristics'!$C:$C,0)))</f>
        <v>0</v>
      </c>
      <c r="M606" s="205">
        <f>IF(ISBLANK(INDEX('Policy Characteristics'!G:G,MATCH($C606,'Policy Characteristics'!$C:$C,0))),"",INDEX('Policy Characteristics'!G:G,MATCH($C606,'Policy Characteristics'!$C:$C,0)))</f>
        <v>1</v>
      </c>
      <c r="N606" s="205">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75">
      <c r="A607" s="76" t="str">
        <f>IF(ISBLANK(INDEX('Policy Characteristics'!A:A,MATCH($C607,'Policy Characteristics'!$C:$C,0))),"",INDEX('Policy Characteristics'!A:A,MATCH($C607,'Policy Characteristics'!$C:$C,0)))</f>
        <v>Industry</v>
      </c>
      <c r="B607" s="200"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3" t="s">
        <v>43</v>
      </c>
      <c r="J607" s="202"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5">
        <f>IF(ISBLANK(INDEX('Policy Characteristics'!F:F,MATCH($C607,'Policy Characteristics'!$C:$C,0))),"",INDEX('Policy Characteristics'!F:F,MATCH($C607,'Policy Characteristics'!$C:$C,0)))</f>
        <v>0</v>
      </c>
      <c r="M607" s="205">
        <f>IF(ISBLANK(INDEX('Policy Characteristics'!G:G,MATCH($C607,'Policy Characteristics'!$C:$C,0))),"",INDEX('Policy Characteristics'!G:G,MATCH($C607,'Policy Characteristics'!$C:$C,0)))</f>
        <v>1</v>
      </c>
      <c r="N607" s="205">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75">
      <c r="A608" s="76" t="str">
        <f>IF(ISBLANK(INDEX('Policy Characteristics'!A:A,MATCH($C608,'Policy Characteristics'!$C:$C,0))),"",INDEX('Policy Characteristics'!A:A,MATCH($C608,'Policy Characteristics'!$C:$C,0)))</f>
        <v>Industry</v>
      </c>
      <c r="B608" s="200"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3" t="s">
        <v>43</v>
      </c>
      <c r="J608" s="202"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5">
        <f>IF(ISBLANK(INDEX('Policy Characteristics'!F:F,MATCH($C608,'Policy Characteristics'!$C:$C,0))),"",INDEX('Policy Characteristics'!F:F,MATCH($C608,'Policy Characteristics'!$C:$C,0)))</f>
        <v>0</v>
      </c>
      <c r="M608" s="205">
        <f>IF(ISBLANK(INDEX('Policy Characteristics'!G:G,MATCH($C608,'Policy Characteristics'!$C:$C,0))),"",INDEX('Policy Characteristics'!G:G,MATCH($C608,'Policy Characteristics'!$C:$C,0)))</f>
        <v>1</v>
      </c>
      <c r="N608" s="205">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75">
      <c r="A609" s="76" t="str">
        <f>IF(ISBLANK(INDEX('Policy Characteristics'!A:A,MATCH($C609,'Policy Characteristics'!$C:$C,0))),"",INDEX('Policy Characteristics'!A:A,MATCH($C609,'Policy Characteristics'!$C:$C,0)))</f>
        <v>Industry</v>
      </c>
      <c r="B609" s="200"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3" t="s">
        <v>43</v>
      </c>
      <c r="J609" s="202"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5">
        <f>IF(ISBLANK(INDEX('Policy Characteristics'!F:F,MATCH($C609,'Policy Characteristics'!$C:$C,0))),"",INDEX('Policy Characteristics'!F:F,MATCH($C609,'Policy Characteristics'!$C:$C,0)))</f>
        <v>0</v>
      </c>
      <c r="M609" s="205">
        <f>IF(ISBLANK(INDEX('Policy Characteristics'!G:G,MATCH($C609,'Policy Characteristics'!$C:$C,0))),"",INDEX('Policy Characteristics'!G:G,MATCH($C609,'Policy Characteristics'!$C:$C,0)))</f>
        <v>1</v>
      </c>
      <c r="N609" s="205">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75">
      <c r="A610" s="76" t="str">
        <f>IF(ISBLANK(INDEX('Policy Characteristics'!A:A,MATCH($C610,'Policy Characteristics'!$C:$C,0))),"",INDEX('Policy Characteristics'!A:A,MATCH($C610,'Policy Characteristics'!$C:$C,0)))</f>
        <v>Industry</v>
      </c>
      <c r="B610" s="200"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3" t="s">
        <v>43</v>
      </c>
      <c r="J610" s="202"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5">
        <f>IF(ISBLANK(INDEX('Policy Characteristics'!F:F,MATCH($C610,'Policy Characteristics'!$C:$C,0))),"",INDEX('Policy Characteristics'!F:F,MATCH($C610,'Policy Characteristics'!$C:$C,0)))</f>
        <v>0</v>
      </c>
      <c r="M610" s="205">
        <f>IF(ISBLANK(INDEX('Policy Characteristics'!G:G,MATCH($C610,'Policy Characteristics'!$C:$C,0))),"",INDEX('Policy Characteristics'!G:G,MATCH($C610,'Policy Characteristics'!$C:$C,0)))</f>
        <v>1</v>
      </c>
      <c r="N610" s="205">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75">
      <c r="A611" s="76" t="str">
        <f>IF(ISBLANK(INDEX('Policy Characteristics'!A:A,MATCH($C611,'Policy Characteristics'!$C:$C,0))),"",INDEX('Policy Characteristics'!A:A,MATCH($C611,'Policy Characteristics'!$C:$C,0)))</f>
        <v>Industry</v>
      </c>
      <c r="B611" s="200"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1" t="s">
        <v>44</v>
      </c>
      <c r="J611" s="202"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5">
        <f>IF(ISBLANK(INDEX('Policy Characteristics'!F:F,MATCH($C611,'Policy Characteristics'!$C:$C,0))),"",INDEX('Policy Characteristics'!F:F,MATCH($C611,'Policy Characteristics'!$C:$C,0)))</f>
        <v>0</v>
      </c>
      <c r="M611" s="205">
        <f>IF(ISBLANK(INDEX('Policy Characteristics'!G:G,MATCH($C611,'Policy Characteristics'!$C:$C,0))),"",INDEX('Policy Characteristics'!G:G,MATCH($C611,'Policy Characteristics'!$C:$C,0)))</f>
        <v>1</v>
      </c>
      <c r="N611" s="205">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75">
      <c r="A612" s="76" t="str">
        <f>IF(ISBLANK(INDEX('Policy Characteristics'!A:A,MATCH($C612,'Policy Characteristics'!$C:$C,0))),"",INDEX('Policy Characteristics'!A:A,MATCH($C612,'Policy Characteristics'!$C:$C,0)))</f>
        <v>Industry</v>
      </c>
      <c r="B612" s="200"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3" t="s">
        <v>43</v>
      </c>
      <c r="J612" s="202"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5">
        <f>IF(ISBLANK(INDEX('Policy Characteristics'!F:F,MATCH($C612,'Policy Characteristics'!$C:$C,0))),"",INDEX('Policy Characteristics'!F:F,MATCH($C612,'Policy Characteristics'!$C:$C,0)))</f>
        <v>0</v>
      </c>
      <c r="M612" s="205">
        <f>IF(ISBLANK(INDEX('Policy Characteristics'!G:G,MATCH($C612,'Policy Characteristics'!$C:$C,0))),"",INDEX('Policy Characteristics'!G:G,MATCH($C612,'Policy Characteristics'!$C:$C,0)))</f>
        <v>1</v>
      </c>
      <c r="N612" s="205">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75">
      <c r="A613" s="76" t="str">
        <f>IF(ISBLANK(INDEX('Policy Characteristics'!A:A,MATCH($C613,'Policy Characteristics'!$C:$C,0))),"",INDEX('Policy Characteristics'!A:A,MATCH($C613,'Policy Characteristics'!$C:$C,0)))</f>
        <v>Industry</v>
      </c>
      <c r="B613" s="200"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1" t="s">
        <v>44</v>
      </c>
      <c r="J613" s="202"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5">
        <f>IF(ISBLANK(INDEX('Policy Characteristics'!F:F,MATCH($C613,'Policy Characteristics'!$C:$C,0))),"",INDEX('Policy Characteristics'!F:F,MATCH($C613,'Policy Characteristics'!$C:$C,0)))</f>
        <v>0</v>
      </c>
      <c r="M613" s="205">
        <f>IF(ISBLANK(INDEX('Policy Characteristics'!G:G,MATCH($C613,'Policy Characteristics'!$C:$C,0))),"",INDEX('Policy Characteristics'!G:G,MATCH($C613,'Policy Characteristics'!$C:$C,0)))</f>
        <v>1</v>
      </c>
      <c r="N613" s="205">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75">
      <c r="A614" s="76" t="str">
        <f>IF(ISBLANK(INDEX('Policy Characteristics'!A:A,MATCH($C614,'Policy Characteristics'!$C:$C,0))),"",INDEX('Policy Characteristics'!A:A,MATCH($C614,'Policy Characteristics'!$C:$C,0)))</f>
        <v>Industry</v>
      </c>
      <c r="B614" s="200"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3" t="s">
        <v>43</v>
      </c>
      <c r="J614" s="202"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5">
        <f>IF(ISBLANK(INDEX('Policy Characteristics'!F:F,MATCH($C614,'Policy Characteristics'!$C:$C,0))),"",INDEX('Policy Characteristics'!F:F,MATCH($C614,'Policy Characteristics'!$C:$C,0)))</f>
        <v>0</v>
      </c>
      <c r="M614" s="205">
        <f>IF(ISBLANK(INDEX('Policy Characteristics'!G:G,MATCH($C614,'Policy Characteristics'!$C:$C,0))),"",INDEX('Policy Characteristics'!G:G,MATCH($C614,'Policy Characteristics'!$C:$C,0)))</f>
        <v>1</v>
      </c>
      <c r="N614" s="205">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75">
      <c r="A615" s="76" t="str">
        <f>IF(ISBLANK(INDEX('Policy Characteristics'!A:A,MATCH($C615,'Policy Characteristics'!$C:$C,0))),"",INDEX('Policy Characteristics'!A:A,MATCH($C615,'Policy Characteristics'!$C:$C,0)))</f>
        <v>Industry</v>
      </c>
      <c r="B615" s="200"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1" t="s">
        <v>44</v>
      </c>
      <c r="J615" s="202"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5">
        <f>IF(ISBLANK(INDEX('Policy Characteristics'!F:F,MATCH($C615,'Policy Characteristics'!$C:$C,0))),"",INDEX('Policy Characteristics'!F:F,MATCH($C615,'Policy Characteristics'!$C:$C,0)))</f>
        <v>0</v>
      </c>
      <c r="M615" s="205">
        <f>IF(ISBLANK(INDEX('Policy Characteristics'!G:G,MATCH($C615,'Policy Characteristics'!$C:$C,0))),"",INDEX('Policy Characteristics'!G:G,MATCH($C615,'Policy Characteristics'!$C:$C,0)))</f>
        <v>1</v>
      </c>
      <c r="N615" s="205">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75">
      <c r="A616" s="76" t="str">
        <f>IF(ISBLANK(INDEX('Policy Characteristics'!A:A,MATCH($C616,'Policy Characteristics'!$C:$C,0))),"",INDEX('Policy Characteristics'!A:A,MATCH($C616,'Policy Characteristics'!$C:$C,0)))</f>
        <v>Industry</v>
      </c>
      <c r="B616" s="200"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3" t="s">
        <v>43</v>
      </c>
      <c r="J616" s="202"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5">
        <f>IF(ISBLANK(INDEX('Policy Characteristics'!F:F,MATCH($C616,'Policy Characteristics'!$C:$C,0))),"",INDEX('Policy Characteristics'!F:F,MATCH($C616,'Policy Characteristics'!$C:$C,0)))</f>
        <v>0</v>
      </c>
      <c r="M616" s="205">
        <f>IF(ISBLANK(INDEX('Policy Characteristics'!G:G,MATCH($C616,'Policy Characteristics'!$C:$C,0))),"",INDEX('Policy Characteristics'!G:G,MATCH($C616,'Policy Characteristics'!$C:$C,0)))</f>
        <v>1</v>
      </c>
      <c r="N616" s="205">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75">
      <c r="A617" s="76" t="str">
        <f>IF(ISBLANK(INDEX('Policy Characteristics'!A:A,MATCH($C617,'Policy Characteristics'!$C:$C,0))),"",INDEX('Policy Characteristics'!A:A,MATCH($C617,'Policy Characteristics'!$C:$C,0)))</f>
        <v>Industry</v>
      </c>
      <c r="B617" s="200"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1" t="s">
        <v>44</v>
      </c>
      <c r="J617" s="202"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5">
        <f>IF(ISBLANK(INDEX('Policy Characteristics'!F:F,MATCH($C617,'Policy Characteristics'!$C:$C,0))),"",INDEX('Policy Characteristics'!F:F,MATCH($C617,'Policy Characteristics'!$C:$C,0)))</f>
        <v>0</v>
      </c>
      <c r="M617" s="205">
        <f>IF(ISBLANK(INDEX('Policy Characteristics'!G:G,MATCH($C617,'Policy Characteristics'!$C:$C,0))),"",INDEX('Policy Characteristics'!G:G,MATCH($C617,'Policy Characteristics'!$C:$C,0)))</f>
        <v>1</v>
      </c>
      <c r="N617" s="205">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75">
      <c r="A618" s="76" t="str">
        <f>IF(ISBLANK(INDEX('Policy Characteristics'!A:A,MATCH($C618,'Policy Characteristics'!$C:$C,0))),"",INDEX('Policy Characteristics'!A:A,MATCH($C618,'Policy Characteristics'!$C:$C,0)))</f>
        <v>Industry</v>
      </c>
      <c r="B618" s="200"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3" t="s">
        <v>43</v>
      </c>
      <c r="J618" s="202"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5">
        <f>IF(ISBLANK(INDEX('Policy Characteristics'!F:F,MATCH($C618,'Policy Characteristics'!$C:$C,0))),"",INDEX('Policy Characteristics'!F:F,MATCH($C618,'Policy Characteristics'!$C:$C,0)))</f>
        <v>0</v>
      </c>
      <c r="M618" s="205">
        <f>IF(ISBLANK(INDEX('Policy Characteristics'!G:G,MATCH($C618,'Policy Characteristics'!$C:$C,0))),"",INDEX('Policy Characteristics'!G:G,MATCH($C618,'Policy Characteristics'!$C:$C,0)))</f>
        <v>1</v>
      </c>
      <c r="N618" s="205">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75">
      <c r="A619" s="76" t="str">
        <f>IF(ISBLANK(INDEX('Policy Characteristics'!A:A,MATCH($C619,'Policy Characteristics'!$C:$C,0))),"",INDEX('Policy Characteristics'!A:A,MATCH($C619,'Policy Characteristics'!$C:$C,0)))</f>
        <v>Industry</v>
      </c>
      <c r="B619" s="200"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1" t="s">
        <v>44</v>
      </c>
      <c r="J619" s="202"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5">
        <f>IF(ISBLANK(INDEX('Policy Characteristics'!F:F,MATCH($C619,'Policy Characteristics'!$C:$C,0))),"",INDEX('Policy Characteristics'!F:F,MATCH($C619,'Policy Characteristics'!$C:$C,0)))</f>
        <v>0</v>
      </c>
      <c r="M619" s="205">
        <f>IF(ISBLANK(INDEX('Policy Characteristics'!G:G,MATCH($C619,'Policy Characteristics'!$C:$C,0))),"",INDEX('Policy Characteristics'!G:G,MATCH($C619,'Policy Characteristics'!$C:$C,0)))</f>
        <v>1</v>
      </c>
      <c r="N619" s="205">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75">
      <c r="A620" s="76" t="str">
        <f>IF(ISBLANK(INDEX('Policy Characteristics'!A:A,MATCH($C620,'Policy Characteristics'!$C:$C,0))),"",INDEX('Policy Characteristics'!A:A,MATCH($C620,'Policy Characteristics'!$C:$C,0)))</f>
        <v>Industry</v>
      </c>
      <c r="B620" s="200"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3" t="s">
        <v>43</v>
      </c>
      <c r="J620" s="202"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5">
        <f>IF(ISBLANK(INDEX('Policy Characteristics'!F:F,MATCH($C620,'Policy Characteristics'!$C:$C,0))),"",INDEX('Policy Characteristics'!F:F,MATCH($C620,'Policy Characteristics'!$C:$C,0)))</f>
        <v>0</v>
      </c>
      <c r="M620" s="205">
        <f>IF(ISBLANK(INDEX('Policy Characteristics'!G:G,MATCH($C620,'Policy Characteristics'!$C:$C,0))),"",INDEX('Policy Characteristics'!G:G,MATCH($C620,'Policy Characteristics'!$C:$C,0)))</f>
        <v>1</v>
      </c>
      <c r="N620" s="205">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75">
      <c r="A621" s="76" t="str">
        <f>IF(ISBLANK(INDEX('Policy Characteristics'!A:A,MATCH($C621,'Policy Characteristics'!$C:$C,0))),"",INDEX('Policy Characteristics'!A:A,MATCH($C621,'Policy Characteristics'!$C:$C,0)))</f>
        <v>Industry</v>
      </c>
      <c r="B621" s="200"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1" t="s">
        <v>44</v>
      </c>
      <c r="J621" s="202"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5">
        <f>IF(ISBLANK(INDEX('Policy Characteristics'!F:F,MATCH($C621,'Policy Characteristics'!$C:$C,0))),"",INDEX('Policy Characteristics'!F:F,MATCH($C621,'Policy Characteristics'!$C:$C,0)))</f>
        <v>0</v>
      </c>
      <c r="M621" s="205">
        <f>IF(ISBLANK(INDEX('Policy Characteristics'!G:G,MATCH($C621,'Policy Characteristics'!$C:$C,0))),"",INDEX('Policy Characteristics'!G:G,MATCH($C621,'Policy Characteristics'!$C:$C,0)))</f>
        <v>1</v>
      </c>
      <c r="N621" s="205">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75">
      <c r="A622" s="76" t="str">
        <f>IF(ISBLANK(INDEX('Policy Characteristics'!A:A,MATCH($C622,'Policy Characteristics'!$C:$C,0))),"",INDEX('Policy Characteristics'!A:A,MATCH($C622,'Policy Characteristics'!$C:$C,0)))</f>
        <v>Industry</v>
      </c>
      <c r="B622" s="200"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3" t="s">
        <v>43</v>
      </c>
      <c r="J622" s="202"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5">
        <f>IF(ISBLANK(INDEX('Policy Characteristics'!F:F,MATCH($C622,'Policy Characteristics'!$C:$C,0))),"",INDEX('Policy Characteristics'!F:F,MATCH($C622,'Policy Characteristics'!$C:$C,0)))</f>
        <v>0</v>
      </c>
      <c r="M622" s="205">
        <f>IF(ISBLANK(INDEX('Policy Characteristics'!G:G,MATCH($C622,'Policy Characteristics'!$C:$C,0))),"",INDEX('Policy Characteristics'!G:G,MATCH($C622,'Policy Characteristics'!$C:$C,0)))</f>
        <v>1</v>
      </c>
      <c r="N622" s="205">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75">
      <c r="A623" s="76" t="str">
        <f>IF(ISBLANK(INDEX('Policy Characteristics'!A:A,MATCH($C623,'Policy Characteristics'!$C:$C,0))),"",INDEX('Policy Characteristics'!A:A,MATCH($C623,'Policy Characteristics'!$C:$C,0)))</f>
        <v>Industry</v>
      </c>
      <c r="B623" s="200"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1" t="s">
        <v>44</v>
      </c>
      <c r="J623" s="202"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5">
        <f>IF(ISBLANK(INDEX('Policy Characteristics'!F:F,MATCH($C623,'Policy Characteristics'!$C:$C,0))),"",INDEX('Policy Characteristics'!F:F,MATCH($C623,'Policy Characteristics'!$C:$C,0)))</f>
        <v>0</v>
      </c>
      <c r="M623" s="205">
        <f>IF(ISBLANK(INDEX('Policy Characteristics'!G:G,MATCH($C623,'Policy Characteristics'!$C:$C,0))),"",INDEX('Policy Characteristics'!G:G,MATCH($C623,'Policy Characteristics'!$C:$C,0)))</f>
        <v>1</v>
      </c>
      <c r="N623" s="205">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75">
      <c r="A624" s="76" t="str">
        <f>IF(ISBLANK(INDEX('Policy Characteristics'!A:A,MATCH($C624,'Policy Characteristics'!$C:$C,0))),"",INDEX('Policy Characteristics'!A:A,MATCH($C624,'Policy Characteristics'!$C:$C,0)))</f>
        <v>Industry</v>
      </c>
      <c r="B624" s="200"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3" t="s">
        <v>43</v>
      </c>
      <c r="J624" s="202"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5">
        <f>IF(ISBLANK(INDEX('Policy Characteristics'!F:F,MATCH($C624,'Policy Characteristics'!$C:$C,0))),"",INDEX('Policy Characteristics'!F:F,MATCH($C624,'Policy Characteristics'!$C:$C,0)))</f>
        <v>0</v>
      </c>
      <c r="M624" s="205">
        <f>IF(ISBLANK(INDEX('Policy Characteristics'!G:G,MATCH($C624,'Policy Characteristics'!$C:$C,0))),"",INDEX('Policy Characteristics'!G:G,MATCH($C624,'Policy Characteristics'!$C:$C,0)))</f>
        <v>1</v>
      </c>
      <c r="N624" s="205">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8" x14ac:dyDescent="0.75">
      <c r="A625" s="76" t="str">
        <f>IF(ISBLANK(INDEX('Policy Characteristics'!A:A,MATCH($C625,'Policy Characteristics'!$C:$C,0))),"",INDEX('Policy Characteristics'!A:A,MATCH($C625,'Policy Characteristics'!$C:$C,0)))</f>
        <v>Industry</v>
      </c>
      <c r="B625" s="200"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1" t="s">
        <v>44</v>
      </c>
      <c r="J625" s="202"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5">
        <f>IF(ISBLANK(INDEX('Policy Characteristics'!F:F,MATCH($C625,'Policy Characteristics'!$C:$C,0))),"",INDEX('Policy Characteristics'!F:F,MATCH($C625,'Policy Characteristics'!$C:$C,0)))</f>
        <v>0</v>
      </c>
      <c r="M625" s="205">
        <f>IF(ISBLANK(INDEX('Policy Characteristics'!G:G,MATCH($C625,'Policy Characteristics'!$C:$C,0))),"",INDEX('Policy Characteristics'!G:G,MATCH($C625,'Policy Characteristics'!$C:$C,0)))</f>
        <v>1</v>
      </c>
      <c r="N625" s="205">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8" x14ac:dyDescent="0.75">
      <c r="A626" s="76" t="str">
        <f>IF(ISBLANK(INDEX('Policy Characteristics'!A:A,MATCH($C626,'Policy Characteristics'!$C:$C,0))),"",INDEX('Policy Characteristics'!A:A,MATCH($C626,'Policy Characteristics'!$C:$C,0)))</f>
        <v>Industry</v>
      </c>
      <c r="B626" s="200"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3" t="s">
        <v>43</v>
      </c>
      <c r="J626" s="202"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5">
        <f>IF(ISBLANK(INDEX('Policy Characteristics'!F:F,MATCH($C626,'Policy Characteristics'!$C:$C,0))),"",INDEX('Policy Characteristics'!F:F,MATCH($C626,'Policy Characteristics'!$C:$C,0)))</f>
        <v>0</v>
      </c>
      <c r="M626" s="205">
        <f>IF(ISBLANK(INDEX('Policy Characteristics'!G:G,MATCH($C626,'Policy Characteristics'!$C:$C,0))),"",INDEX('Policy Characteristics'!G:G,MATCH($C626,'Policy Characteristics'!$C:$C,0)))</f>
        <v>1</v>
      </c>
      <c r="N626" s="205">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8" x14ac:dyDescent="0.75">
      <c r="A627" s="76" t="str">
        <f>IF(ISBLANK(INDEX('Policy Characteristics'!A:A,MATCH($C627,'Policy Characteristics'!$C:$C,0))),"",INDEX('Policy Characteristics'!A:A,MATCH($C627,'Policy Characteristics'!$C:$C,0)))</f>
        <v>Industry</v>
      </c>
      <c r="B627" s="200"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1" t="s">
        <v>43</v>
      </c>
      <c r="J627" s="202"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5">
        <f>IF(ISBLANK(INDEX('Policy Characteristics'!F:F,MATCH($C627,'Policy Characteristics'!$C:$C,0))),"",INDEX('Policy Characteristics'!F:F,MATCH($C627,'Policy Characteristics'!$C:$C,0)))</f>
        <v>0</v>
      </c>
      <c r="M627" s="205">
        <f>IF(ISBLANK(INDEX('Policy Characteristics'!G:G,MATCH($C627,'Policy Characteristics'!$C:$C,0))),"",INDEX('Policy Characteristics'!G:G,MATCH($C627,'Policy Characteristics'!$C:$C,0)))</f>
        <v>1</v>
      </c>
      <c r="N627" s="205">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8" x14ac:dyDescent="0.75">
      <c r="A628" s="76" t="str">
        <f>IF(ISBLANK(INDEX('Policy Characteristics'!A:A,MATCH($C628,'Policy Characteristics'!$C:$C,0))),"",INDEX('Policy Characteristics'!A:A,MATCH($C628,'Policy Characteristics'!$C:$C,0)))</f>
        <v>Industry</v>
      </c>
      <c r="B628" s="200"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1" t="s">
        <v>44</v>
      </c>
      <c r="J628" s="202"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5">
        <f>IF(ISBLANK(INDEX('Policy Characteristics'!F:F,MATCH($C628,'Policy Characteristics'!$C:$C,0))),"",INDEX('Policy Characteristics'!F:F,MATCH($C628,'Policy Characteristics'!$C:$C,0)))</f>
        <v>0</v>
      </c>
      <c r="M628" s="205">
        <f>IF(ISBLANK(INDEX('Policy Characteristics'!G:G,MATCH($C628,'Policy Characteristics'!$C:$C,0))),"",INDEX('Policy Characteristics'!G:G,MATCH($C628,'Policy Characteristics'!$C:$C,0)))</f>
        <v>1</v>
      </c>
      <c r="N628" s="205">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8" x14ac:dyDescent="0.75">
      <c r="A629" s="76" t="str">
        <f>IF(ISBLANK(INDEX('Policy Characteristics'!A:A,MATCH($C629,'Policy Characteristics'!$C:$C,0))),"",INDEX('Policy Characteristics'!A:A,MATCH($C629,'Policy Characteristics'!$C:$C,0)))</f>
        <v>Industry</v>
      </c>
      <c r="B629" s="200"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1" t="s">
        <v>44</v>
      </c>
      <c r="J629" s="202"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5">
        <f>IF(ISBLANK(INDEX('Policy Characteristics'!F:F,MATCH($C629,'Policy Characteristics'!$C:$C,0))),"",INDEX('Policy Characteristics'!F:F,MATCH($C629,'Policy Characteristics'!$C:$C,0)))</f>
        <v>0</v>
      </c>
      <c r="M629" s="205">
        <f>IF(ISBLANK(INDEX('Policy Characteristics'!G:G,MATCH($C629,'Policy Characteristics'!$C:$C,0))),"",INDEX('Policy Characteristics'!G:G,MATCH($C629,'Policy Characteristics'!$C:$C,0)))</f>
        <v>1</v>
      </c>
      <c r="N629" s="205">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8" x14ac:dyDescent="0.75">
      <c r="A630" s="76" t="str">
        <f>IF(ISBLANK(INDEX('Policy Characteristics'!A:A,MATCH($C630,'Policy Characteristics'!$C:$C,0))),"",INDEX('Policy Characteristics'!A:A,MATCH($C630,'Policy Characteristics'!$C:$C,0)))</f>
        <v>Industry</v>
      </c>
      <c r="B630" s="200"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1" t="s">
        <v>44</v>
      </c>
      <c r="J630" s="202"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5">
        <f>IF(ISBLANK(INDEX('Policy Characteristics'!F:F,MATCH($C630,'Policy Characteristics'!$C:$C,0))),"",INDEX('Policy Characteristics'!F:F,MATCH($C630,'Policy Characteristics'!$C:$C,0)))</f>
        <v>0</v>
      </c>
      <c r="M630" s="205">
        <f>IF(ISBLANK(INDEX('Policy Characteristics'!G:G,MATCH($C630,'Policy Characteristics'!$C:$C,0))),"",INDEX('Policy Characteristics'!G:G,MATCH($C630,'Policy Characteristics'!$C:$C,0)))</f>
        <v>1</v>
      </c>
      <c r="N630" s="205">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8" x14ac:dyDescent="0.75">
      <c r="A631" s="76" t="str">
        <f>IF(ISBLANK(INDEX('Policy Characteristics'!A:A,MATCH($C631,'Policy Characteristics'!$C:$C,0))),"",INDEX('Policy Characteristics'!A:A,MATCH($C631,'Policy Characteristics'!$C:$C,0)))</f>
        <v>Industry</v>
      </c>
      <c r="B631" s="200"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1" t="s">
        <v>44</v>
      </c>
      <c r="J631" s="202"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5">
        <f>IF(ISBLANK(INDEX('Policy Characteristics'!F:F,MATCH($C631,'Policy Characteristics'!$C:$C,0))),"",INDEX('Policy Characteristics'!F:F,MATCH($C631,'Policy Characteristics'!$C:$C,0)))</f>
        <v>0</v>
      </c>
      <c r="M631" s="205">
        <f>IF(ISBLANK(INDEX('Policy Characteristics'!G:G,MATCH($C631,'Policy Characteristics'!$C:$C,0))),"",INDEX('Policy Characteristics'!G:G,MATCH($C631,'Policy Characteristics'!$C:$C,0)))</f>
        <v>1</v>
      </c>
      <c r="N631" s="205">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8" x14ac:dyDescent="0.75">
      <c r="A632" s="76" t="str">
        <f>IF(ISBLANK(INDEX('Policy Characteristics'!A:A,MATCH($C632,'Policy Characteristics'!$C:$C,0))),"",INDEX('Policy Characteristics'!A:A,MATCH($C632,'Policy Characteristics'!$C:$C,0)))</f>
        <v>Industry</v>
      </c>
      <c r="B632" s="200"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3" t="s">
        <v>43</v>
      </c>
      <c r="J632" s="202"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5">
        <f>IF(ISBLANK(INDEX('Policy Characteristics'!F:F,MATCH($C632,'Policy Characteristics'!$C:$C,0))),"",INDEX('Policy Characteristics'!F:F,MATCH($C632,'Policy Characteristics'!$C:$C,0)))</f>
        <v>0</v>
      </c>
      <c r="M632" s="205">
        <f>IF(ISBLANK(INDEX('Policy Characteristics'!G:G,MATCH($C632,'Policy Characteristics'!$C:$C,0))),"",INDEX('Policy Characteristics'!G:G,MATCH($C632,'Policy Characteristics'!$C:$C,0)))</f>
        <v>1</v>
      </c>
      <c r="N632" s="205">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row>
    <row r="633" spans="1:18" x14ac:dyDescent="0.75">
      <c r="A633" s="76" t="str">
        <f>IF(ISBLANK(INDEX('Policy Characteristics'!A:A,MATCH($C633,'Policy Characteristics'!$C:$C,0))),"",INDEX('Policy Characteristics'!A:A,MATCH($C633,'Policy Characteristics'!$C:$C,0)))</f>
        <v>Industry</v>
      </c>
      <c r="B633" s="200"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3" t="s">
        <v>43</v>
      </c>
      <c r="J633" s="202"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5">
        <f>IF(ISBLANK(INDEX('Policy Characteristics'!F:F,MATCH($C633,'Policy Characteristics'!$C:$C,0))),"",INDEX('Policy Characteristics'!F:F,MATCH($C633,'Policy Characteristics'!$C:$C,0)))</f>
        <v>0</v>
      </c>
      <c r="M633" s="205">
        <f>IF(ISBLANK(INDEX('Policy Characteristics'!G:G,MATCH($C633,'Policy Characteristics'!$C:$C,0))),"",INDEX('Policy Characteristics'!G:G,MATCH($C633,'Policy Characteristics'!$C:$C,0)))</f>
        <v>1</v>
      </c>
      <c r="N633" s="205">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8" x14ac:dyDescent="0.75">
      <c r="A634" s="76" t="str">
        <f>IF(ISBLANK(INDEX('Policy Characteristics'!A:A,MATCH($C634,'Policy Characteristics'!$C:$C,0))),"",INDEX('Policy Characteristics'!A:A,MATCH($C634,'Policy Characteristics'!$C:$C,0)))</f>
        <v>Industry</v>
      </c>
      <c r="B634" s="200"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3" t="s">
        <v>43</v>
      </c>
      <c r="J634" s="202"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5">
        <f>IF(ISBLANK(INDEX('Policy Characteristics'!F:F,MATCH($C634,'Policy Characteristics'!$C:$C,0))),"",INDEX('Policy Characteristics'!F:F,MATCH($C634,'Policy Characteristics'!$C:$C,0)))</f>
        <v>0</v>
      </c>
      <c r="M634" s="205">
        <f>IF(ISBLANK(INDEX('Policy Characteristics'!G:G,MATCH($C634,'Policy Characteristics'!$C:$C,0))),"",INDEX('Policy Characteristics'!G:G,MATCH($C634,'Policy Characteristics'!$C:$C,0)))</f>
        <v>1</v>
      </c>
      <c r="N634" s="205">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8" x14ac:dyDescent="0.75">
      <c r="A635" s="76" t="str">
        <f>IF(ISBLANK(INDEX('Policy Characteristics'!A:A,MATCH($C635,'Policy Characteristics'!$C:$C,0))),"",INDEX('Policy Characteristics'!A:A,MATCH($C635,'Policy Characteristics'!$C:$C,0)))</f>
        <v>Industry</v>
      </c>
      <c r="B635" s="200"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3" t="s">
        <v>43</v>
      </c>
      <c r="J635" s="202"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5">
        <f>IF(ISBLANK(INDEX('Policy Characteristics'!F:F,MATCH($C635,'Policy Characteristics'!$C:$C,0))),"",INDEX('Policy Characteristics'!F:F,MATCH($C635,'Policy Characteristics'!$C:$C,0)))</f>
        <v>0</v>
      </c>
      <c r="M635" s="205">
        <f>IF(ISBLANK(INDEX('Policy Characteristics'!G:G,MATCH($C635,'Policy Characteristics'!$C:$C,0))),"",INDEX('Policy Characteristics'!G:G,MATCH($C635,'Policy Characteristics'!$C:$C,0)))</f>
        <v>1</v>
      </c>
      <c r="N635" s="205">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8" x14ac:dyDescent="0.75">
      <c r="A636" s="76" t="str">
        <f>IF(ISBLANK(INDEX('Policy Characteristics'!A:A,MATCH($C636,'Policy Characteristics'!$C:$C,0))),"",INDEX('Policy Characteristics'!A:A,MATCH($C636,'Policy Characteristics'!$C:$C,0)))</f>
        <v>Industry</v>
      </c>
      <c r="B636" s="200"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3" t="s">
        <v>43</v>
      </c>
      <c r="J636" s="202"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5">
        <f>IF(ISBLANK(INDEX('Policy Characteristics'!F:F,MATCH($C636,'Policy Characteristics'!$C:$C,0))),"",INDEX('Policy Characteristics'!F:F,MATCH($C636,'Policy Characteristics'!$C:$C,0)))</f>
        <v>0</v>
      </c>
      <c r="M636" s="205">
        <f>IF(ISBLANK(INDEX('Policy Characteristics'!G:G,MATCH($C636,'Policy Characteristics'!$C:$C,0))),"",INDEX('Policy Characteristics'!G:G,MATCH($C636,'Policy Characteristics'!$C:$C,0)))</f>
        <v>1</v>
      </c>
      <c r="N636" s="205">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8" x14ac:dyDescent="0.75">
      <c r="A637" s="76" t="str">
        <f>IF(ISBLANK(INDEX('Policy Characteristics'!A:A,MATCH($C637,'Policy Characteristics'!$C:$C,0))),"",INDEX('Policy Characteristics'!A:A,MATCH($C637,'Policy Characteristics'!$C:$C,0)))</f>
        <v>Industry</v>
      </c>
      <c r="B637" s="200"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3" t="s">
        <v>43</v>
      </c>
      <c r="J637" s="202"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5">
        <f>IF(ISBLANK(INDEX('Policy Characteristics'!F:F,MATCH($C637,'Policy Characteristics'!$C:$C,0))),"",INDEX('Policy Characteristics'!F:F,MATCH($C637,'Policy Characteristics'!$C:$C,0)))</f>
        <v>0</v>
      </c>
      <c r="M637" s="205">
        <f>IF(ISBLANK(INDEX('Policy Characteristics'!G:G,MATCH($C637,'Policy Characteristics'!$C:$C,0))),"",INDEX('Policy Characteristics'!G:G,MATCH($C637,'Policy Characteristics'!$C:$C,0)))</f>
        <v>1</v>
      </c>
      <c r="N637" s="205">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8" x14ac:dyDescent="0.75">
      <c r="A638" s="76" t="str">
        <f>IF(ISBLANK(INDEX('Policy Characteristics'!A:A,MATCH($C638,'Policy Characteristics'!$C:$C,0))),"",INDEX('Policy Characteristics'!A:A,MATCH($C638,'Policy Characteristics'!$C:$C,0)))</f>
        <v>Industry</v>
      </c>
      <c r="B638" s="200"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3" t="s">
        <v>43</v>
      </c>
      <c r="J638" s="202"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5">
        <f>IF(ISBLANK(INDEX('Policy Characteristics'!F:F,MATCH($C638,'Policy Characteristics'!$C:$C,0))),"",INDEX('Policy Characteristics'!F:F,MATCH($C638,'Policy Characteristics'!$C:$C,0)))</f>
        <v>0</v>
      </c>
      <c r="M638" s="205">
        <f>IF(ISBLANK(INDEX('Policy Characteristics'!G:G,MATCH($C638,'Policy Characteristics'!$C:$C,0))),"",INDEX('Policy Characteristics'!G:G,MATCH($C638,'Policy Characteristics'!$C:$C,0)))</f>
        <v>1</v>
      </c>
      <c r="N638" s="205">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8" x14ac:dyDescent="0.75">
      <c r="A639" s="76" t="str">
        <f>IF(ISBLANK(INDEX('Policy Characteristics'!A:A,MATCH($C639,'Policy Characteristics'!$C:$C,0))),"",INDEX('Policy Characteristics'!A:A,MATCH($C639,'Policy Characteristics'!$C:$C,0)))</f>
        <v>Industry</v>
      </c>
      <c r="B639" s="200"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3" t="s">
        <v>43</v>
      </c>
      <c r="J639" s="202"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5">
        <f>IF(ISBLANK(INDEX('Policy Characteristics'!F:F,MATCH($C639,'Policy Characteristics'!$C:$C,0))),"",INDEX('Policy Characteristics'!F:F,MATCH($C639,'Policy Characteristics'!$C:$C,0)))</f>
        <v>0</v>
      </c>
      <c r="M639" s="205">
        <f>IF(ISBLANK(INDEX('Policy Characteristics'!G:G,MATCH($C639,'Policy Characteristics'!$C:$C,0))),"",INDEX('Policy Characteristics'!G:G,MATCH($C639,'Policy Characteristics'!$C:$C,0)))</f>
        <v>1</v>
      </c>
      <c r="N639" s="205">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8" x14ac:dyDescent="0.75">
      <c r="A640" s="76" t="str">
        <f>IF(ISBLANK(INDEX('Policy Characteristics'!A:A,MATCH($C640,'Policy Characteristics'!$C:$C,0))),"",INDEX('Policy Characteristics'!A:A,MATCH($C640,'Policy Characteristics'!$C:$C,0)))</f>
        <v>Industry</v>
      </c>
      <c r="B640" s="200"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3" t="s">
        <v>43</v>
      </c>
      <c r="J640" s="202"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5">
        <f>IF(ISBLANK(INDEX('Policy Characteristics'!F:F,MATCH($C640,'Policy Characteristics'!$C:$C,0))),"",INDEX('Policy Characteristics'!F:F,MATCH($C640,'Policy Characteristics'!$C:$C,0)))</f>
        <v>0</v>
      </c>
      <c r="M640" s="205">
        <f>IF(ISBLANK(INDEX('Policy Characteristics'!G:G,MATCH($C640,'Policy Characteristics'!$C:$C,0))),"",INDEX('Policy Characteristics'!G:G,MATCH($C640,'Policy Characteristics'!$C:$C,0)))</f>
        <v>1</v>
      </c>
      <c r="N640" s="205">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75">
      <c r="A641" s="76" t="str">
        <f>IF(ISBLANK(INDEX('Policy Characteristics'!A:A,MATCH($C641,'Policy Characteristics'!$C:$C,0))),"",INDEX('Policy Characteristics'!A:A,MATCH($C641,'Policy Characteristics'!$C:$C,0)))</f>
        <v>Industry</v>
      </c>
      <c r="B641" s="200"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3" t="s">
        <v>43</v>
      </c>
      <c r="J641" s="202"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5">
        <f>IF(ISBLANK(INDEX('Policy Characteristics'!F:F,MATCH($C641,'Policy Characteristics'!$C:$C,0))),"",INDEX('Policy Characteristics'!F:F,MATCH($C641,'Policy Characteristics'!$C:$C,0)))</f>
        <v>0</v>
      </c>
      <c r="M641" s="205">
        <f>IF(ISBLANK(INDEX('Policy Characteristics'!G:G,MATCH($C641,'Policy Characteristics'!$C:$C,0))),"",INDEX('Policy Characteristics'!G:G,MATCH($C641,'Policy Characteristics'!$C:$C,0)))</f>
        <v>1</v>
      </c>
      <c r="N641" s="205">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75">
      <c r="A642" s="76" t="str">
        <f>IF(ISBLANK(INDEX('Policy Characteristics'!A:A,MATCH($C642,'Policy Characteristics'!$C:$C,0))),"",INDEX('Policy Characteristics'!A:A,MATCH($C642,'Policy Characteristics'!$C:$C,0)))</f>
        <v>Industry</v>
      </c>
      <c r="B642" s="200"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3" t="s">
        <v>43</v>
      </c>
      <c r="J642" s="202"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5">
        <f>IF(ISBLANK(INDEX('Policy Characteristics'!F:F,MATCH($C642,'Policy Characteristics'!$C:$C,0))),"",INDEX('Policy Characteristics'!F:F,MATCH($C642,'Policy Characteristics'!$C:$C,0)))</f>
        <v>0</v>
      </c>
      <c r="M642" s="205">
        <f>IF(ISBLANK(INDEX('Policy Characteristics'!G:G,MATCH($C642,'Policy Characteristics'!$C:$C,0))),"",INDEX('Policy Characteristics'!G:G,MATCH($C642,'Policy Characteristics'!$C:$C,0)))</f>
        <v>1</v>
      </c>
      <c r="N642" s="205">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75">
      <c r="A643" s="76" t="str">
        <f>IF(ISBLANK(INDEX('Policy Characteristics'!A:A,MATCH($C643,'Policy Characteristics'!$C:$C,0))),"",INDEX('Policy Characteristics'!A:A,MATCH($C643,'Policy Characteristics'!$C:$C,0)))</f>
        <v>Industry</v>
      </c>
      <c r="B643" s="200"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3" t="s">
        <v>43</v>
      </c>
      <c r="J643" s="202"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5">
        <f>IF(ISBLANK(INDEX('Policy Characteristics'!F:F,MATCH($C643,'Policy Characteristics'!$C:$C,0))),"",INDEX('Policy Characteristics'!F:F,MATCH($C643,'Policy Characteristics'!$C:$C,0)))</f>
        <v>0</v>
      </c>
      <c r="M643" s="205">
        <f>IF(ISBLANK(INDEX('Policy Characteristics'!G:G,MATCH($C643,'Policy Characteristics'!$C:$C,0))),"",INDEX('Policy Characteristics'!G:G,MATCH($C643,'Policy Characteristics'!$C:$C,0)))</f>
        <v>1</v>
      </c>
      <c r="N643" s="205">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75">
      <c r="A644" s="76" t="str">
        <f>IF(ISBLANK(INDEX('Policy Characteristics'!A:A,MATCH($C644,'Policy Characteristics'!$C:$C,0))),"",INDEX('Policy Characteristics'!A:A,MATCH($C644,'Policy Characteristics'!$C:$C,0)))</f>
        <v>Industry</v>
      </c>
      <c r="B644" s="200"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3" t="s">
        <v>43</v>
      </c>
      <c r="J644" s="202"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5">
        <f>IF(ISBLANK(INDEX('Policy Characteristics'!F:F,MATCH($C644,'Policy Characteristics'!$C:$C,0))),"",INDEX('Policy Characteristics'!F:F,MATCH($C644,'Policy Characteristics'!$C:$C,0)))</f>
        <v>0</v>
      </c>
      <c r="M644" s="205">
        <f>IF(ISBLANK(INDEX('Policy Characteristics'!G:G,MATCH($C644,'Policy Characteristics'!$C:$C,0))),"",INDEX('Policy Characteristics'!G:G,MATCH($C644,'Policy Characteristics'!$C:$C,0)))</f>
        <v>1</v>
      </c>
      <c r="N644" s="205">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75">
      <c r="A645" s="76" t="str">
        <f>IF(ISBLANK(INDEX('Policy Characteristics'!A:A,MATCH($C645,'Policy Characteristics'!$C:$C,0))),"",INDEX('Policy Characteristics'!A:A,MATCH($C645,'Policy Characteristics'!$C:$C,0)))</f>
        <v>Industry</v>
      </c>
      <c r="B645" s="200"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3" t="s">
        <v>43</v>
      </c>
      <c r="J645" s="202"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5">
        <f>IF(ISBLANK(INDEX('Policy Characteristics'!F:F,MATCH($C645,'Policy Characteristics'!$C:$C,0))),"",INDEX('Policy Characteristics'!F:F,MATCH($C645,'Policy Characteristics'!$C:$C,0)))</f>
        <v>0</v>
      </c>
      <c r="M645" s="205">
        <f>IF(ISBLANK(INDEX('Policy Characteristics'!G:G,MATCH($C645,'Policy Characteristics'!$C:$C,0))),"",INDEX('Policy Characteristics'!G:G,MATCH($C645,'Policy Characteristics'!$C:$C,0)))</f>
        <v>1</v>
      </c>
      <c r="N645" s="205">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75">
      <c r="A646" s="76" t="str">
        <f>IF(ISBLANK(INDEX('Policy Characteristics'!A:A,MATCH($C646,'Policy Characteristics'!$C:$C,0))),"",INDEX('Policy Characteristics'!A:A,MATCH($C646,'Policy Characteristics'!$C:$C,0)))</f>
        <v>Industry</v>
      </c>
      <c r="B646" s="200"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3" t="s">
        <v>43</v>
      </c>
      <c r="J646" s="202"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5">
        <f>IF(ISBLANK(INDEX('Policy Characteristics'!F:F,MATCH($C646,'Policy Characteristics'!$C:$C,0))),"",INDEX('Policy Characteristics'!F:F,MATCH($C646,'Policy Characteristics'!$C:$C,0)))</f>
        <v>0</v>
      </c>
      <c r="M646" s="205">
        <f>IF(ISBLANK(INDEX('Policy Characteristics'!G:G,MATCH($C646,'Policy Characteristics'!$C:$C,0))),"",INDEX('Policy Characteristics'!G:G,MATCH($C646,'Policy Characteristics'!$C:$C,0)))</f>
        <v>1</v>
      </c>
      <c r="N646" s="205">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75">
      <c r="A647" s="76" t="str">
        <f>IF(ISBLANK(INDEX('Policy Characteristics'!A:A,MATCH($C647,'Policy Characteristics'!$C:$C,0))),"",INDEX('Policy Characteristics'!A:A,MATCH($C647,'Policy Characteristics'!$C:$C,0)))</f>
        <v>Industry</v>
      </c>
      <c r="B647" s="200"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3" t="s">
        <v>43</v>
      </c>
      <c r="J647" s="202"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5">
        <f>IF(ISBLANK(INDEX('Policy Characteristics'!F:F,MATCH($C647,'Policy Characteristics'!$C:$C,0))),"",INDEX('Policy Characteristics'!F:F,MATCH($C647,'Policy Characteristics'!$C:$C,0)))</f>
        <v>0</v>
      </c>
      <c r="M647" s="205">
        <f>IF(ISBLANK(INDEX('Policy Characteristics'!G:G,MATCH($C647,'Policy Characteristics'!$C:$C,0))),"",INDEX('Policy Characteristics'!G:G,MATCH($C647,'Policy Characteristics'!$C:$C,0)))</f>
        <v>1</v>
      </c>
      <c r="N647" s="205">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75">
      <c r="A648" s="76" t="str">
        <f>IF(ISBLANK(INDEX('Policy Characteristics'!A:A,MATCH($C648,'Policy Characteristics'!$C:$C,0))),"",INDEX('Policy Characteristics'!A:A,MATCH($C648,'Policy Characteristics'!$C:$C,0)))</f>
        <v>Industry</v>
      </c>
      <c r="B648" s="200"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3" t="s">
        <v>43</v>
      </c>
      <c r="J648" s="202"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5">
        <f>IF(ISBLANK(INDEX('Policy Characteristics'!F:F,MATCH($C648,'Policy Characteristics'!$C:$C,0))),"",INDEX('Policy Characteristics'!F:F,MATCH($C648,'Policy Characteristics'!$C:$C,0)))</f>
        <v>0</v>
      </c>
      <c r="M648" s="205">
        <f>IF(ISBLANK(INDEX('Policy Characteristics'!G:G,MATCH($C648,'Policy Characteristics'!$C:$C,0))),"",INDEX('Policy Characteristics'!G:G,MATCH($C648,'Policy Characteristics'!$C:$C,0)))</f>
        <v>1</v>
      </c>
      <c r="N648" s="205">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75">
      <c r="A649" s="76" t="str">
        <f>IF(ISBLANK(INDEX('Policy Characteristics'!A:A,MATCH($C649,'Policy Characteristics'!$C:$C,0))),"",INDEX('Policy Characteristics'!A:A,MATCH($C649,'Policy Characteristics'!$C:$C,0)))</f>
        <v>Industry</v>
      </c>
      <c r="B649" s="200"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3" t="s">
        <v>43</v>
      </c>
      <c r="J649" s="202"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5">
        <f>IF(ISBLANK(INDEX('Policy Characteristics'!F:F,MATCH($C649,'Policy Characteristics'!$C:$C,0))),"",INDEX('Policy Characteristics'!F:F,MATCH($C649,'Policy Characteristics'!$C:$C,0)))</f>
        <v>0</v>
      </c>
      <c r="M649" s="205">
        <f>IF(ISBLANK(INDEX('Policy Characteristics'!G:G,MATCH($C649,'Policy Characteristics'!$C:$C,0))),"",INDEX('Policy Characteristics'!G:G,MATCH($C649,'Policy Characteristics'!$C:$C,0)))</f>
        <v>1</v>
      </c>
      <c r="N649" s="205">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75">
      <c r="A650" s="76" t="str">
        <f>IF(ISBLANK(INDEX('Policy Characteristics'!A:A,MATCH($C650,'Policy Characteristics'!$C:$C,0))),"",INDEX('Policy Characteristics'!A:A,MATCH($C650,'Policy Characteristics'!$C:$C,0)))</f>
        <v>Industry</v>
      </c>
      <c r="B650" s="200"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3" t="s">
        <v>43</v>
      </c>
      <c r="J650" s="202"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5">
        <f>IF(ISBLANK(INDEX('Policy Characteristics'!F:F,MATCH($C650,'Policy Characteristics'!$C:$C,0))),"",INDEX('Policy Characteristics'!F:F,MATCH($C650,'Policy Characteristics'!$C:$C,0)))</f>
        <v>0</v>
      </c>
      <c r="M650" s="205">
        <f>IF(ISBLANK(INDEX('Policy Characteristics'!G:G,MATCH($C650,'Policy Characteristics'!$C:$C,0))),"",INDEX('Policy Characteristics'!G:G,MATCH($C650,'Policy Characteristics'!$C:$C,0)))</f>
        <v>1</v>
      </c>
      <c r="N650" s="205">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75">
      <c r="A651" s="76" t="str">
        <f>IF(ISBLANK(INDEX('Policy Characteristics'!A:A,MATCH($C651,'Policy Characteristics'!$C:$C,0))),"",INDEX('Policy Characteristics'!A:A,MATCH($C651,'Policy Characteristics'!$C:$C,0)))</f>
        <v>Industry</v>
      </c>
      <c r="B651" s="200"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3" t="s">
        <v>43</v>
      </c>
      <c r="J651" s="202"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5">
        <f>IF(ISBLANK(INDEX('Policy Characteristics'!F:F,MATCH($C651,'Policy Characteristics'!$C:$C,0))),"",INDEX('Policy Characteristics'!F:F,MATCH($C651,'Policy Characteristics'!$C:$C,0)))</f>
        <v>0</v>
      </c>
      <c r="M651" s="205">
        <f>IF(ISBLANK(INDEX('Policy Characteristics'!G:G,MATCH($C651,'Policy Characteristics'!$C:$C,0))),"",INDEX('Policy Characteristics'!G:G,MATCH($C651,'Policy Characteristics'!$C:$C,0)))</f>
        <v>1</v>
      </c>
      <c r="N651" s="205">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75">
      <c r="A652" s="76" t="str">
        <f>IF(ISBLANK(INDEX('Policy Characteristics'!A:A,MATCH($C652,'Policy Characteristics'!$C:$C,0))),"",INDEX('Policy Characteristics'!A:A,MATCH($C652,'Policy Characteristics'!$C:$C,0)))</f>
        <v>Industry</v>
      </c>
      <c r="B652" s="200"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3" t="s">
        <v>43</v>
      </c>
      <c r="J652" s="202"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5">
        <f>IF(ISBLANK(INDEX('Policy Characteristics'!F:F,MATCH($C652,'Policy Characteristics'!$C:$C,0))),"",INDEX('Policy Characteristics'!F:F,MATCH($C652,'Policy Characteristics'!$C:$C,0)))</f>
        <v>0</v>
      </c>
      <c r="M652" s="205">
        <f>IF(ISBLANK(INDEX('Policy Characteristics'!G:G,MATCH($C652,'Policy Characteristics'!$C:$C,0))),"",INDEX('Policy Characteristics'!G:G,MATCH($C652,'Policy Characteristics'!$C:$C,0)))</f>
        <v>1</v>
      </c>
      <c r="N652" s="205">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75">
      <c r="A653" s="76" t="str">
        <f>IF(ISBLANK(INDEX('Policy Characteristics'!A:A,MATCH($C653,'Policy Characteristics'!$C:$C,0))),"",INDEX('Policy Characteristics'!A:A,MATCH($C653,'Policy Characteristics'!$C:$C,0)))</f>
        <v>Industry</v>
      </c>
      <c r="B653" s="200"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3" t="s">
        <v>43</v>
      </c>
      <c r="J653" s="202"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5">
        <f>IF(ISBLANK(INDEX('Policy Characteristics'!F:F,MATCH($C653,'Policy Characteristics'!$C:$C,0))),"",INDEX('Policy Characteristics'!F:F,MATCH($C653,'Policy Characteristics'!$C:$C,0)))</f>
        <v>0</v>
      </c>
      <c r="M653" s="205">
        <f>IF(ISBLANK(INDEX('Policy Characteristics'!G:G,MATCH($C653,'Policy Characteristics'!$C:$C,0))),"",INDEX('Policy Characteristics'!G:G,MATCH($C653,'Policy Characteristics'!$C:$C,0)))</f>
        <v>1</v>
      </c>
      <c r="N653" s="205">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75">
      <c r="A654" s="76" t="str">
        <f>IF(ISBLANK(INDEX('Policy Characteristics'!A:A,MATCH($C654,'Policy Characteristics'!$C:$C,0))),"",INDEX('Policy Characteristics'!A:A,MATCH($C654,'Policy Characteristics'!$C:$C,0)))</f>
        <v>Industry</v>
      </c>
      <c r="B654" s="200"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3" t="s">
        <v>43</v>
      </c>
      <c r="J654" s="202"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5">
        <f>IF(ISBLANK(INDEX('Policy Characteristics'!F:F,MATCH($C654,'Policy Characteristics'!$C:$C,0))),"",INDEX('Policy Characteristics'!F:F,MATCH($C654,'Policy Characteristics'!$C:$C,0)))</f>
        <v>0</v>
      </c>
      <c r="M654" s="205">
        <f>IF(ISBLANK(INDEX('Policy Characteristics'!G:G,MATCH($C654,'Policy Characteristics'!$C:$C,0))),"",INDEX('Policy Characteristics'!G:G,MATCH($C654,'Policy Characteristics'!$C:$C,0)))</f>
        <v>1</v>
      </c>
      <c r="N654" s="205">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75">
      <c r="A655" s="76" t="str">
        <f>IF(ISBLANK(INDEX('Policy Characteristics'!A:A,MATCH($C655,'Policy Characteristics'!$C:$C,0))),"",INDEX('Policy Characteristics'!A:A,MATCH($C655,'Policy Characteristics'!$C:$C,0)))</f>
        <v>Industry</v>
      </c>
      <c r="B655" s="200"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3" t="s">
        <v>43</v>
      </c>
      <c r="J655" s="202"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5">
        <f>IF(ISBLANK(INDEX('Policy Characteristics'!F:F,MATCH($C655,'Policy Characteristics'!$C:$C,0))),"",INDEX('Policy Characteristics'!F:F,MATCH($C655,'Policy Characteristics'!$C:$C,0)))</f>
        <v>0</v>
      </c>
      <c r="M655" s="205">
        <f>IF(ISBLANK(INDEX('Policy Characteristics'!G:G,MATCH($C655,'Policy Characteristics'!$C:$C,0))),"",INDEX('Policy Characteristics'!G:G,MATCH($C655,'Policy Characteristics'!$C:$C,0)))</f>
        <v>1</v>
      </c>
      <c r="N655" s="205">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75">
      <c r="A656" s="76" t="str">
        <f>IF(ISBLANK(INDEX('Policy Characteristics'!A:A,MATCH($C656,'Policy Characteristics'!$C:$C,0))),"",INDEX('Policy Characteristics'!A:A,MATCH($C656,'Policy Characteristics'!$C:$C,0)))</f>
        <v>Industry</v>
      </c>
      <c r="B656" s="200"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3" t="s">
        <v>43</v>
      </c>
      <c r="J656" s="202"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5">
        <f>IF(ISBLANK(INDEX('Policy Characteristics'!F:F,MATCH($C656,'Policy Characteristics'!$C:$C,0))),"",INDEX('Policy Characteristics'!F:F,MATCH($C656,'Policy Characteristics'!$C:$C,0)))</f>
        <v>0</v>
      </c>
      <c r="M656" s="205">
        <f>IF(ISBLANK(INDEX('Policy Characteristics'!G:G,MATCH($C656,'Policy Characteristics'!$C:$C,0))),"",INDEX('Policy Characteristics'!G:G,MATCH($C656,'Policy Characteristics'!$C:$C,0)))</f>
        <v>1</v>
      </c>
      <c r="N656" s="205">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8" x14ac:dyDescent="0.75">
      <c r="A657" s="76" t="str">
        <f>IF(ISBLANK(INDEX('Policy Characteristics'!A:A,MATCH($C657,'Policy Characteristics'!$C:$C,0))),"",INDEX('Policy Characteristics'!A:A,MATCH($C657,'Policy Characteristics'!$C:$C,0)))</f>
        <v>Industry</v>
      </c>
      <c r="B657" s="200" t="str">
        <f>IF(ISBLANK(INDEX('Policy Characteristics'!B:B,MATCH($C657,'Policy Characteristics'!$C:$C,0))),"",INDEX('Policy Characteristics'!B:B,MATCH($C657,'Policy Characteristics'!$C:$C,0)))</f>
        <v>Cement Clinker Substitution</v>
      </c>
      <c r="C657" t="s">
        <v>1008</v>
      </c>
      <c r="D657" s="88"/>
      <c r="E657" s="88"/>
      <c r="F657" s="88"/>
      <c r="G657" s="88"/>
      <c r="H657" s="15">
        <v>43</v>
      </c>
      <c r="I657" s="213" t="s">
        <v>43</v>
      </c>
      <c r="J657" s="202"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5">
        <f>IF(ISBLANK(INDEX('Policy Characteristics'!F:F,MATCH($C657,'Policy Characteristics'!$C:$C,0))),"",INDEX('Policy Characteristics'!F:F,MATCH($C657,'Policy Characteristics'!$C:$C,0)))</f>
        <v>0</v>
      </c>
      <c r="M657" s="205">
        <f>IF(ISBLANK(INDEX('Policy Characteristics'!G:G,MATCH($C657,'Policy Characteristics'!$C:$C,0))),"",INDEX('Policy Characteristics'!G:G,MATCH($C657,'Policy Characteristics'!$C:$C,0)))</f>
        <v>1</v>
      </c>
      <c r="N657" s="205">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row>
    <row r="658" spans="1:18" s="76" customFormat="1" x14ac:dyDescent="0.75">
      <c r="A658" s="76" t="str">
        <f>IF(ISBLANK(INDEX('Policy Characteristics'!A:A,MATCH($C658,'Policy Characteristics'!$C:$C,0))),"",INDEX('Policy Characteristics'!A:A,MATCH($C658,'Policy Characteristics'!$C:$C,0)))</f>
        <v>Industry</v>
      </c>
      <c r="B658" s="200"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3" t="s">
        <v>43</v>
      </c>
      <c r="J658" s="202"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5">
        <f>IF(ISBLANK(INDEX('Policy Characteristics'!F:F,MATCH($C658,'Policy Characteristics'!$C:$C,0))),"",INDEX('Policy Characteristics'!F:F,MATCH($C658,'Policy Characteristics'!$C:$C,0)))</f>
        <v>0</v>
      </c>
      <c r="M658" s="205">
        <f>IF(ISBLANK(INDEX('Policy Characteristics'!G:G,MATCH($C658,'Policy Characteristics'!$C:$C,0))),"",INDEX('Policy Characteristics'!G:G,MATCH($C658,'Policy Characteristics'!$C:$C,0)))</f>
        <v>1</v>
      </c>
      <c r="N658" s="205">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row>
    <row r="659" spans="1:18" s="76" customFormat="1" x14ac:dyDescent="0.75">
      <c r="A659" s="76" t="str">
        <f>IF(ISBLANK(INDEX('Policy Characteristics'!A:A,MATCH($C659,'Policy Characteristics'!$C:$C,0))),"",INDEX('Policy Characteristics'!A:A,MATCH($C659,'Policy Characteristics'!$C:$C,0)))</f>
        <v>Industry</v>
      </c>
      <c r="B659" s="200"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3" t="s">
        <v>43</v>
      </c>
      <c r="J659" s="202"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5">
        <f>IF(ISBLANK(INDEX('Policy Characteristics'!F:F,MATCH($C659,'Policy Characteristics'!$C:$C,0))),"",INDEX('Policy Characteristics'!F:F,MATCH($C659,'Policy Characteristics'!$C:$C,0)))</f>
        <v>0</v>
      </c>
      <c r="M659" s="205">
        <f>IF(ISBLANK(INDEX('Policy Characteristics'!G:G,MATCH($C659,'Policy Characteristics'!$C:$C,0))),"",INDEX('Policy Characteristics'!G:G,MATCH($C659,'Policy Characteristics'!$C:$C,0)))</f>
        <v>1</v>
      </c>
      <c r="N659" s="205">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row>
    <row r="660" spans="1:18" x14ac:dyDescent="0.75">
      <c r="A660" s="76" t="str">
        <f>IF(ISBLANK(INDEX('Policy Characteristics'!A:A,MATCH($C660,'Policy Characteristics'!$C:$C,0))),"",INDEX('Policy Characteristics'!A:A,MATCH($C660,'Policy Characteristics'!$C:$C,0)))</f>
        <v>Industry</v>
      </c>
      <c r="B660" s="200"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3" t="s">
        <v>43</v>
      </c>
      <c r="J660" s="202"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5">
        <f>IF(ISBLANK(INDEX('Policy Characteristics'!F:F,MATCH($C660,'Policy Characteristics'!$C:$C,0))),"",INDEX('Policy Characteristics'!F:F,MATCH($C660,'Policy Characteristics'!$C:$C,0)))</f>
        <v>0</v>
      </c>
      <c r="M660" s="205">
        <f>IF(ISBLANK(INDEX('Policy Characteristics'!G:G,MATCH($C660,'Policy Characteristics'!$C:$C,0))),"",INDEX('Policy Characteristics'!G:G,MATCH($C660,'Policy Characteristics'!$C:$C,0)))</f>
        <v>1</v>
      </c>
      <c r="N660" s="205">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row>
    <row r="661" spans="1:18" x14ac:dyDescent="0.75">
      <c r="A661" s="76" t="str">
        <f>IF(ISBLANK(INDEX('Policy Characteristics'!A:A,MATCH($C661,'Policy Characteristics'!$C:$C,0))),"",INDEX('Policy Characteristics'!A:A,MATCH($C661,'Policy Characteristics'!$C:$C,0)))</f>
        <v>Industry</v>
      </c>
      <c r="B661" s="200"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3" t="s">
        <v>43</v>
      </c>
      <c r="J661" s="202"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5">
        <f>IF(ISBLANK(INDEX('Policy Characteristics'!F:F,MATCH($C661,'Policy Characteristics'!$C:$C,0))),"",INDEX('Policy Characteristics'!F:F,MATCH($C661,'Policy Characteristics'!$C:$C,0)))</f>
        <v>0</v>
      </c>
      <c r="M661" s="205">
        <f>IF(ISBLANK(INDEX('Policy Characteristics'!G:G,MATCH($C661,'Policy Characteristics'!$C:$C,0))),"",INDEX('Policy Characteristics'!G:G,MATCH($C661,'Policy Characteristics'!$C:$C,0)))</f>
        <v>1</v>
      </c>
      <c r="N661" s="205">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8" x14ac:dyDescent="0.75">
      <c r="A662" s="76" t="str">
        <f>IF(ISBLANK(INDEX('Policy Characteristics'!A:A,MATCH($C662,'Policy Characteristics'!$C:$C,0))),"",INDEX('Policy Characteristics'!A:A,MATCH($C662,'Policy Characteristics'!$C:$C,0)))</f>
        <v>Industry</v>
      </c>
      <c r="B662" s="200"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3" t="s">
        <v>43</v>
      </c>
      <c r="J662" s="202"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5">
        <f>IF(ISBLANK(INDEX('Policy Characteristics'!F:F,MATCH($C662,'Policy Characteristics'!$C:$C,0))),"",INDEX('Policy Characteristics'!F:F,MATCH($C662,'Policy Characteristics'!$C:$C,0)))</f>
        <v>0</v>
      </c>
      <c r="M662" s="205">
        <f>IF(ISBLANK(INDEX('Policy Characteristics'!G:G,MATCH($C662,'Policy Characteristics'!$C:$C,0))),"",INDEX('Policy Characteristics'!G:G,MATCH($C662,'Policy Characteristics'!$C:$C,0)))</f>
        <v>1</v>
      </c>
      <c r="N662" s="205">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8" x14ac:dyDescent="0.75">
      <c r="A663" s="76" t="str">
        <f>IF(ISBLANK(INDEX('Policy Characteristics'!A:A,MATCH($C663,'Policy Characteristics'!$C:$C,0))),"",INDEX('Policy Characteristics'!A:A,MATCH($C663,'Policy Characteristics'!$C:$C,0)))</f>
        <v>Industry</v>
      </c>
      <c r="B663" s="200"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3" t="s">
        <v>43</v>
      </c>
      <c r="J663" s="202"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5">
        <f>IF(ISBLANK(INDEX('Policy Characteristics'!F:F,MATCH($C663,'Policy Characteristics'!$C:$C,0))),"",INDEX('Policy Characteristics'!F:F,MATCH($C663,'Policy Characteristics'!$C:$C,0)))</f>
        <v>0</v>
      </c>
      <c r="M663" s="205">
        <f>IF(ISBLANK(INDEX('Policy Characteristics'!G:G,MATCH($C663,'Policy Characteristics'!$C:$C,0))),"",INDEX('Policy Characteristics'!G:G,MATCH($C663,'Policy Characteristics'!$C:$C,0)))</f>
        <v>1</v>
      </c>
      <c r="N663" s="205">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8" x14ac:dyDescent="0.75">
      <c r="A664" s="76" t="str">
        <f>IF(ISBLANK(INDEX('Policy Characteristics'!A:A,MATCH($C664,'Policy Characteristics'!$C:$C,0))),"",INDEX('Policy Characteristics'!A:A,MATCH($C664,'Policy Characteristics'!$C:$C,0)))</f>
        <v>Industry</v>
      </c>
      <c r="B664" s="200"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3" t="s">
        <v>43</v>
      </c>
      <c r="J664" s="202"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5">
        <f>IF(ISBLANK(INDEX('Policy Characteristics'!F:F,MATCH($C664,'Policy Characteristics'!$C:$C,0))),"",INDEX('Policy Characteristics'!F:F,MATCH($C664,'Policy Characteristics'!$C:$C,0)))</f>
        <v>0</v>
      </c>
      <c r="M664" s="205">
        <f>IF(ISBLANK(INDEX('Policy Characteristics'!G:G,MATCH($C664,'Policy Characteristics'!$C:$C,0))),"",INDEX('Policy Characteristics'!G:G,MATCH($C664,'Policy Characteristics'!$C:$C,0)))</f>
        <v>1</v>
      </c>
      <c r="N664" s="205">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8" x14ac:dyDescent="0.75">
      <c r="A665" s="76" t="str">
        <f>IF(ISBLANK(INDEX('Policy Characteristics'!A:A,MATCH($C665,'Policy Characteristics'!$C:$C,0))),"",INDEX('Policy Characteristics'!A:A,MATCH($C665,'Policy Characteristics'!$C:$C,0)))</f>
        <v>Industry</v>
      </c>
      <c r="B665" s="200"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3" t="s">
        <v>43</v>
      </c>
      <c r="J665" s="202"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5">
        <f>IF(ISBLANK(INDEX('Policy Characteristics'!F:F,MATCH($C665,'Policy Characteristics'!$C:$C,0))),"",INDEX('Policy Characteristics'!F:F,MATCH($C665,'Policy Characteristics'!$C:$C,0)))</f>
        <v>0</v>
      </c>
      <c r="M665" s="205">
        <f>IF(ISBLANK(INDEX('Policy Characteristics'!G:G,MATCH($C665,'Policy Characteristics'!$C:$C,0))),"",INDEX('Policy Characteristics'!G:G,MATCH($C665,'Policy Characteristics'!$C:$C,0)))</f>
        <v>1</v>
      </c>
      <c r="N665" s="205">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8" x14ac:dyDescent="0.75">
      <c r="A666" s="76" t="str">
        <f>IF(ISBLANK(INDEX('Policy Characteristics'!A:A,MATCH($C666,'Policy Characteristics'!$C:$C,0))),"",INDEX('Policy Characteristics'!A:A,MATCH($C666,'Policy Characteristics'!$C:$C,0)))</f>
        <v>Industry</v>
      </c>
      <c r="B666" s="200"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3" t="s">
        <v>43</v>
      </c>
      <c r="J666" s="202"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5">
        <f>IF(ISBLANK(INDEX('Policy Characteristics'!F:F,MATCH($C666,'Policy Characteristics'!$C:$C,0))),"",INDEX('Policy Characteristics'!F:F,MATCH($C666,'Policy Characteristics'!$C:$C,0)))</f>
        <v>0</v>
      </c>
      <c r="M666" s="205">
        <f>IF(ISBLANK(INDEX('Policy Characteristics'!G:G,MATCH($C666,'Policy Characteristics'!$C:$C,0))),"",INDEX('Policy Characteristics'!G:G,MATCH($C666,'Policy Characteristics'!$C:$C,0)))</f>
        <v>1</v>
      </c>
      <c r="N666" s="205">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8" x14ac:dyDescent="0.75">
      <c r="A667" s="76" t="str">
        <f>IF(ISBLANK(INDEX('Policy Characteristics'!A:A,MATCH($C667,'Policy Characteristics'!$C:$C,0))),"",INDEX('Policy Characteristics'!A:A,MATCH($C667,'Policy Characteristics'!$C:$C,0)))</f>
        <v>Industry</v>
      </c>
      <c r="B667" s="200"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3" t="s">
        <v>43</v>
      </c>
      <c r="J667" s="202"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5">
        <f>IF(ISBLANK(INDEX('Policy Characteristics'!F:F,MATCH($C667,'Policy Characteristics'!$C:$C,0))),"",INDEX('Policy Characteristics'!F:F,MATCH($C667,'Policy Characteristics'!$C:$C,0)))</f>
        <v>0</v>
      </c>
      <c r="M667" s="205">
        <f>IF(ISBLANK(INDEX('Policy Characteristics'!G:G,MATCH($C667,'Policy Characteristics'!$C:$C,0))),"",INDEX('Policy Characteristics'!G:G,MATCH($C667,'Policy Characteristics'!$C:$C,0)))</f>
        <v>1</v>
      </c>
      <c r="N667" s="205">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8" x14ac:dyDescent="0.75">
      <c r="A668" s="76" t="str">
        <f>IF(ISBLANK(INDEX('Policy Characteristics'!A:A,MATCH($C668,'Policy Characteristics'!$C:$C,0))),"",INDEX('Policy Characteristics'!A:A,MATCH($C668,'Policy Characteristics'!$C:$C,0)))</f>
        <v>Industry</v>
      </c>
      <c r="B668" s="200"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3" t="s">
        <v>43</v>
      </c>
      <c r="J668" s="202"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5">
        <f>IF(ISBLANK(INDEX('Policy Characteristics'!F:F,MATCH($C668,'Policy Characteristics'!$C:$C,0))),"",INDEX('Policy Characteristics'!F:F,MATCH($C668,'Policy Characteristics'!$C:$C,0)))</f>
        <v>0</v>
      </c>
      <c r="M668" s="205">
        <f>IF(ISBLANK(INDEX('Policy Characteristics'!G:G,MATCH($C668,'Policy Characteristics'!$C:$C,0))),"",INDEX('Policy Characteristics'!G:G,MATCH($C668,'Policy Characteristics'!$C:$C,0)))</f>
        <v>1</v>
      </c>
      <c r="N668" s="205">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8" x14ac:dyDescent="0.75">
      <c r="A669" s="76" t="str">
        <f>IF(ISBLANK(INDEX('Policy Characteristics'!A:A,MATCH($C669,'Policy Characteristics'!$C:$C,0))),"",INDEX('Policy Characteristics'!A:A,MATCH($C669,'Policy Characteristics'!$C:$C,0)))</f>
        <v>Industry</v>
      </c>
      <c r="B669" s="200"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3" t="s">
        <v>43</v>
      </c>
      <c r="J669" s="202"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5">
        <f>IF(ISBLANK(INDEX('Policy Characteristics'!F:F,MATCH($C669,'Policy Characteristics'!$C:$C,0))),"",INDEX('Policy Characteristics'!F:F,MATCH($C669,'Policy Characteristics'!$C:$C,0)))</f>
        <v>0</v>
      </c>
      <c r="M669" s="205">
        <f>IF(ISBLANK(INDEX('Policy Characteristics'!G:G,MATCH($C669,'Policy Characteristics'!$C:$C,0))),"",INDEX('Policy Characteristics'!G:G,MATCH($C669,'Policy Characteristics'!$C:$C,0)))</f>
        <v>1</v>
      </c>
      <c r="N669" s="205">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8" x14ac:dyDescent="0.75">
      <c r="A670" s="76" t="str">
        <f>IF(ISBLANK(INDEX('Policy Characteristics'!A:A,MATCH($C670,'Policy Characteristics'!$C:$C,0))),"",INDEX('Policy Characteristics'!A:A,MATCH($C670,'Policy Characteristics'!$C:$C,0)))</f>
        <v>Industry</v>
      </c>
      <c r="B670" s="200"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3" t="s">
        <v>43</v>
      </c>
      <c r="J670" s="202"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5">
        <f>IF(ISBLANK(INDEX('Policy Characteristics'!F:F,MATCH($C670,'Policy Characteristics'!$C:$C,0))),"",INDEX('Policy Characteristics'!F:F,MATCH($C670,'Policy Characteristics'!$C:$C,0)))</f>
        <v>0</v>
      </c>
      <c r="M670" s="205">
        <f>IF(ISBLANK(INDEX('Policy Characteristics'!G:G,MATCH($C670,'Policy Characteristics'!$C:$C,0))),"",INDEX('Policy Characteristics'!G:G,MATCH($C670,'Policy Characteristics'!$C:$C,0)))</f>
        <v>1</v>
      </c>
      <c r="N670" s="205">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8" x14ac:dyDescent="0.75">
      <c r="A671" s="76" t="str">
        <f>IF(ISBLANK(INDEX('Policy Characteristics'!A:A,MATCH($C671,'Policy Characteristics'!$C:$C,0))),"",INDEX('Policy Characteristics'!A:A,MATCH($C671,'Policy Characteristics'!$C:$C,0)))</f>
        <v>Industry</v>
      </c>
      <c r="B671" s="200"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3" t="s">
        <v>43</v>
      </c>
      <c r="J671" s="202"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5">
        <f>IF(ISBLANK(INDEX('Policy Characteristics'!F:F,MATCH($C671,'Policy Characteristics'!$C:$C,0))),"",INDEX('Policy Characteristics'!F:F,MATCH($C671,'Policy Characteristics'!$C:$C,0)))</f>
        <v>0</v>
      </c>
      <c r="M671" s="205">
        <f>IF(ISBLANK(INDEX('Policy Characteristics'!G:G,MATCH($C671,'Policy Characteristics'!$C:$C,0))),"",INDEX('Policy Characteristics'!G:G,MATCH($C671,'Policy Characteristics'!$C:$C,0)))</f>
        <v>1</v>
      </c>
      <c r="N671" s="205">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8" x14ac:dyDescent="0.75">
      <c r="A672" s="76" t="str">
        <f>IF(ISBLANK(INDEX('Policy Characteristics'!A:A,MATCH($C672,'Policy Characteristics'!$C:$C,0))),"",INDEX('Policy Characteristics'!A:A,MATCH($C672,'Policy Characteristics'!$C:$C,0)))</f>
        <v>Industry</v>
      </c>
      <c r="B672" s="200"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3" t="s">
        <v>43</v>
      </c>
      <c r="J672" s="202"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5">
        <f>IF(ISBLANK(INDEX('Policy Characteristics'!F:F,MATCH($C672,'Policy Characteristics'!$C:$C,0))),"",INDEX('Policy Characteristics'!F:F,MATCH($C672,'Policy Characteristics'!$C:$C,0)))</f>
        <v>0</v>
      </c>
      <c r="M672" s="205">
        <f>IF(ISBLANK(INDEX('Policy Characteristics'!G:G,MATCH($C672,'Policy Characteristics'!$C:$C,0))),"",INDEX('Policy Characteristics'!G:G,MATCH($C672,'Policy Characteristics'!$C:$C,0)))</f>
        <v>1</v>
      </c>
      <c r="N672" s="205">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75">
      <c r="A673" s="76" t="str">
        <f>IF(ISBLANK(INDEX('Policy Characteristics'!A:A,MATCH($C673,'Policy Characteristics'!$C:$C,0))),"",INDEX('Policy Characteristics'!A:A,MATCH($C673,'Policy Characteristics'!$C:$C,0)))</f>
        <v>Industry</v>
      </c>
      <c r="B673" s="200"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3" t="s">
        <v>43</v>
      </c>
      <c r="J673" s="202"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5">
        <f>IF(ISBLANK(INDEX('Policy Characteristics'!F:F,MATCH($C673,'Policy Characteristics'!$C:$C,0))),"",INDEX('Policy Characteristics'!F:F,MATCH($C673,'Policy Characteristics'!$C:$C,0)))</f>
        <v>0</v>
      </c>
      <c r="M673" s="205">
        <f>IF(ISBLANK(INDEX('Policy Characteristics'!G:G,MATCH($C673,'Policy Characteristics'!$C:$C,0))),"",INDEX('Policy Characteristics'!G:G,MATCH($C673,'Policy Characteristics'!$C:$C,0)))</f>
        <v>1</v>
      </c>
      <c r="N673" s="205">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75">
      <c r="A674" s="76" t="str">
        <f>IF(ISBLANK(INDEX('Policy Characteristics'!A:A,MATCH($C674,'Policy Characteristics'!$C:$C,0))),"",INDEX('Policy Characteristics'!A:A,MATCH($C674,'Policy Characteristics'!$C:$C,0)))</f>
        <v>Industry</v>
      </c>
      <c r="B674" s="200"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3" t="s">
        <v>43</v>
      </c>
      <c r="J674" s="202"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5">
        <f>IF(ISBLANK(INDEX('Policy Characteristics'!F:F,MATCH($C674,'Policy Characteristics'!$C:$C,0))),"",INDEX('Policy Characteristics'!F:F,MATCH($C674,'Policy Characteristics'!$C:$C,0)))</f>
        <v>0</v>
      </c>
      <c r="M674" s="205">
        <f>IF(ISBLANK(INDEX('Policy Characteristics'!G:G,MATCH($C674,'Policy Characteristics'!$C:$C,0))),"",INDEX('Policy Characteristics'!G:G,MATCH($C674,'Policy Characteristics'!$C:$C,0)))</f>
        <v>1</v>
      </c>
      <c r="N674" s="205">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75">
      <c r="A675" s="76" t="str">
        <f>IF(ISBLANK(INDEX('Policy Characteristics'!A:A,MATCH($C675,'Policy Characteristics'!$C:$C,0))),"",INDEX('Policy Characteristics'!A:A,MATCH($C675,'Policy Characteristics'!$C:$C,0)))</f>
        <v>Industry</v>
      </c>
      <c r="B675" s="200"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3" t="s">
        <v>43</v>
      </c>
      <c r="J675" s="202"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5">
        <f>IF(ISBLANK(INDEX('Policy Characteristics'!F:F,MATCH($C675,'Policy Characteristics'!$C:$C,0))),"",INDEX('Policy Characteristics'!F:F,MATCH($C675,'Policy Characteristics'!$C:$C,0)))</f>
        <v>0</v>
      </c>
      <c r="M675" s="205">
        <f>IF(ISBLANK(INDEX('Policy Characteristics'!G:G,MATCH($C675,'Policy Characteristics'!$C:$C,0))),"",INDEX('Policy Characteristics'!G:G,MATCH($C675,'Policy Characteristics'!$C:$C,0)))</f>
        <v>1</v>
      </c>
      <c r="N675" s="205">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75">
      <c r="A676" s="76" t="str">
        <f>IF(ISBLANK(INDEX('Policy Characteristics'!A:A,MATCH($C676,'Policy Characteristics'!$C:$C,0))),"",INDEX('Policy Characteristics'!A:A,MATCH($C676,'Policy Characteristics'!$C:$C,0)))</f>
        <v>Industry</v>
      </c>
      <c r="B676" s="200"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3" t="s">
        <v>43</v>
      </c>
      <c r="J676" s="202"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5">
        <f>IF(ISBLANK(INDEX('Policy Characteristics'!F:F,MATCH($C676,'Policy Characteristics'!$C:$C,0))),"",INDEX('Policy Characteristics'!F:F,MATCH($C676,'Policy Characteristics'!$C:$C,0)))</f>
        <v>0</v>
      </c>
      <c r="M676" s="205">
        <f>IF(ISBLANK(INDEX('Policy Characteristics'!G:G,MATCH($C676,'Policy Characteristics'!$C:$C,0))),"",INDEX('Policy Characteristics'!G:G,MATCH($C676,'Policy Characteristics'!$C:$C,0)))</f>
        <v>1</v>
      </c>
      <c r="N676" s="205">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75">
      <c r="A677" s="76" t="str">
        <f>IF(ISBLANK(INDEX('Policy Characteristics'!A:A,MATCH($C677,'Policy Characteristics'!$C:$C,0))),"",INDEX('Policy Characteristics'!A:A,MATCH($C677,'Policy Characteristics'!$C:$C,0)))</f>
        <v>Industry</v>
      </c>
      <c r="B677" s="200"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3" t="s">
        <v>43</v>
      </c>
      <c r="J677" s="202"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5">
        <f>IF(ISBLANK(INDEX('Policy Characteristics'!F:F,MATCH($C677,'Policy Characteristics'!$C:$C,0))),"",INDEX('Policy Characteristics'!F:F,MATCH($C677,'Policy Characteristics'!$C:$C,0)))</f>
        <v>0</v>
      </c>
      <c r="M677" s="205">
        <f>IF(ISBLANK(INDEX('Policy Characteristics'!G:G,MATCH($C677,'Policy Characteristics'!$C:$C,0))),"",INDEX('Policy Characteristics'!G:G,MATCH($C677,'Policy Characteristics'!$C:$C,0)))</f>
        <v>1</v>
      </c>
      <c r="N677" s="205">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75">
      <c r="A678" s="76" t="str">
        <f>IF(ISBLANK(INDEX('Policy Characteristics'!A:A,MATCH($C678,'Policy Characteristics'!$C:$C,0))),"",INDEX('Policy Characteristics'!A:A,MATCH($C678,'Policy Characteristics'!$C:$C,0)))</f>
        <v>Industry</v>
      </c>
      <c r="B678" s="200"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3" t="s">
        <v>43</v>
      </c>
      <c r="J678" s="202"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5">
        <f>IF(ISBLANK(INDEX('Policy Characteristics'!F:F,MATCH($C678,'Policy Characteristics'!$C:$C,0))),"",INDEX('Policy Characteristics'!F:F,MATCH($C678,'Policy Characteristics'!$C:$C,0)))</f>
        <v>0</v>
      </c>
      <c r="M678" s="205">
        <f>IF(ISBLANK(INDEX('Policy Characteristics'!G:G,MATCH($C678,'Policy Characteristics'!$C:$C,0))),"",INDEX('Policy Characteristics'!G:G,MATCH($C678,'Policy Characteristics'!$C:$C,0)))</f>
        <v>1</v>
      </c>
      <c r="N678" s="205">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75">
      <c r="A679" s="76" t="str">
        <f>IF(ISBLANK(INDEX('Policy Characteristics'!A:A,MATCH($C679,'Policy Characteristics'!$C:$C,0))),"",INDEX('Policy Characteristics'!A:A,MATCH($C679,'Policy Characteristics'!$C:$C,0)))</f>
        <v>Industry</v>
      </c>
      <c r="B679" s="200"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3" t="s">
        <v>43</v>
      </c>
      <c r="J679" s="202"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5">
        <f>IF(ISBLANK(INDEX('Policy Characteristics'!F:F,MATCH($C679,'Policy Characteristics'!$C:$C,0))),"",INDEX('Policy Characteristics'!F:F,MATCH($C679,'Policy Characteristics'!$C:$C,0)))</f>
        <v>0</v>
      </c>
      <c r="M679" s="205">
        <f>IF(ISBLANK(INDEX('Policy Characteristics'!G:G,MATCH($C679,'Policy Characteristics'!$C:$C,0))),"",INDEX('Policy Characteristics'!G:G,MATCH($C679,'Policy Characteristics'!$C:$C,0)))</f>
        <v>1</v>
      </c>
      <c r="N679" s="205">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75">
      <c r="A680" s="76" t="str">
        <f>IF(ISBLANK(INDEX('Policy Characteristics'!A:A,MATCH($C680,'Policy Characteristics'!$C:$C,0))),"",INDEX('Policy Characteristics'!A:A,MATCH($C680,'Policy Characteristics'!$C:$C,0)))</f>
        <v>Industry</v>
      </c>
      <c r="B680" s="200"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3" t="s">
        <v>43</v>
      </c>
      <c r="J680" s="202"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5">
        <f>IF(ISBLANK(INDEX('Policy Characteristics'!F:F,MATCH($C680,'Policy Characteristics'!$C:$C,0))),"",INDEX('Policy Characteristics'!F:F,MATCH($C680,'Policy Characteristics'!$C:$C,0)))</f>
        <v>0</v>
      </c>
      <c r="M680" s="205">
        <f>IF(ISBLANK(INDEX('Policy Characteristics'!G:G,MATCH($C680,'Policy Characteristics'!$C:$C,0))),"",INDEX('Policy Characteristics'!G:G,MATCH($C680,'Policy Characteristics'!$C:$C,0)))</f>
        <v>1</v>
      </c>
      <c r="N680" s="205">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75">
      <c r="A681" s="76" t="str">
        <f>IF(ISBLANK(INDEX('Policy Characteristics'!A:A,MATCH($C681,'Policy Characteristics'!$C:$C,0))),"",INDEX('Policy Characteristics'!A:A,MATCH($C681,'Policy Characteristics'!$C:$C,0)))</f>
        <v>Industry</v>
      </c>
      <c r="B681" s="200"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3" t="s">
        <v>43</v>
      </c>
      <c r="J681" s="202"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5">
        <f>IF(ISBLANK(INDEX('Policy Characteristics'!F:F,MATCH($C681,'Policy Characteristics'!$C:$C,0))),"",INDEX('Policy Characteristics'!F:F,MATCH($C681,'Policy Characteristics'!$C:$C,0)))</f>
        <v>0</v>
      </c>
      <c r="M681" s="205">
        <f>IF(ISBLANK(INDEX('Policy Characteristics'!G:G,MATCH($C681,'Policy Characteristics'!$C:$C,0))),"",INDEX('Policy Characteristics'!G:G,MATCH($C681,'Policy Characteristics'!$C:$C,0)))</f>
        <v>1</v>
      </c>
      <c r="N681" s="205">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75">
      <c r="A682" s="76" t="str">
        <f>IF(ISBLANK(INDEX('Policy Characteristics'!A:A,MATCH($C682,'Policy Characteristics'!$C:$C,0))),"",INDEX('Policy Characteristics'!A:A,MATCH($C682,'Policy Characteristics'!$C:$C,0)))</f>
        <v>Industry</v>
      </c>
      <c r="B682" s="200"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3" t="s">
        <v>43</v>
      </c>
      <c r="J682" s="202"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5">
        <f>IF(ISBLANK(INDEX('Policy Characteristics'!F:F,MATCH($C682,'Policy Characteristics'!$C:$C,0))),"",INDEX('Policy Characteristics'!F:F,MATCH($C682,'Policy Characteristics'!$C:$C,0)))</f>
        <v>0</v>
      </c>
      <c r="M682" s="205">
        <f>IF(ISBLANK(INDEX('Policy Characteristics'!G:G,MATCH($C682,'Policy Characteristics'!$C:$C,0))),"",INDEX('Policy Characteristics'!G:G,MATCH($C682,'Policy Characteristics'!$C:$C,0)))</f>
        <v>1</v>
      </c>
      <c r="N682" s="205">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75">
      <c r="A683" s="76" t="str">
        <f>IF(ISBLANK(INDEX('Policy Characteristics'!A:A,MATCH($C683,'Policy Characteristics'!$C:$C,0))),"",INDEX('Policy Characteristics'!A:A,MATCH($C683,'Policy Characteristics'!$C:$C,0)))</f>
        <v>Industry</v>
      </c>
      <c r="B683" s="200"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3" t="s">
        <v>43</v>
      </c>
      <c r="J683" s="202"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5">
        <f>IF(ISBLANK(INDEX('Policy Characteristics'!F:F,MATCH($C683,'Policy Characteristics'!$C:$C,0))),"",INDEX('Policy Characteristics'!F:F,MATCH($C683,'Policy Characteristics'!$C:$C,0)))</f>
        <v>0</v>
      </c>
      <c r="M683" s="205">
        <f>IF(ISBLANK(INDEX('Policy Characteristics'!G:G,MATCH($C683,'Policy Characteristics'!$C:$C,0))),"",INDEX('Policy Characteristics'!G:G,MATCH($C683,'Policy Characteristics'!$C:$C,0)))</f>
        <v>1</v>
      </c>
      <c r="N683" s="205">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75">
      <c r="A684" s="76" t="str">
        <f>IF(ISBLANK(INDEX('Policy Characteristics'!A:A,MATCH($C684,'Policy Characteristics'!$C:$C,0))),"",INDEX('Policy Characteristics'!A:A,MATCH($C684,'Policy Characteristics'!$C:$C,0)))</f>
        <v>Industry</v>
      </c>
      <c r="B684" s="200"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3" t="s">
        <v>43</v>
      </c>
      <c r="J684" s="202"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5">
        <f>IF(ISBLANK(INDEX('Policy Characteristics'!F:F,MATCH($C684,'Policy Characteristics'!$C:$C,0))),"",INDEX('Policy Characteristics'!F:F,MATCH($C684,'Policy Characteristics'!$C:$C,0)))</f>
        <v>0</v>
      </c>
      <c r="M684" s="205">
        <f>IF(ISBLANK(INDEX('Policy Characteristics'!G:G,MATCH($C684,'Policy Characteristics'!$C:$C,0))),"",INDEX('Policy Characteristics'!G:G,MATCH($C684,'Policy Characteristics'!$C:$C,0)))</f>
        <v>1</v>
      </c>
      <c r="N684" s="205">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75">
      <c r="A685" s="76" t="str">
        <f>IF(ISBLANK(INDEX('Policy Characteristics'!A:A,MATCH($C685,'Policy Characteristics'!$C:$C,0))),"",INDEX('Policy Characteristics'!A:A,MATCH($C685,'Policy Characteristics'!$C:$C,0)))</f>
        <v>Industry</v>
      </c>
      <c r="B685" s="200"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3" t="s">
        <v>43</v>
      </c>
      <c r="J685" s="202"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5">
        <f>IF(ISBLANK(INDEX('Policy Characteristics'!F:F,MATCH($C685,'Policy Characteristics'!$C:$C,0))),"",INDEX('Policy Characteristics'!F:F,MATCH($C685,'Policy Characteristics'!$C:$C,0)))</f>
        <v>0</v>
      </c>
      <c r="M685" s="205">
        <f>IF(ISBLANK(INDEX('Policy Characteristics'!G:G,MATCH($C685,'Policy Characteristics'!$C:$C,0))),"",INDEX('Policy Characteristics'!G:G,MATCH($C685,'Policy Characteristics'!$C:$C,0)))</f>
        <v>1</v>
      </c>
      <c r="N685" s="205">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75">
      <c r="A686" s="76" t="str">
        <f>IF(ISBLANK(INDEX('Policy Characteristics'!A:A,MATCH($C686,'Policy Characteristics'!$C:$C,0))),"",INDEX('Policy Characteristics'!A:A,MATCH($C686,'Policy Characteristics'!$C:$C,0)))</f>
        <v>Industry</v>
      </c>
      <c r="B686" s="200"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3" t="s">
        <v>43</v>
      </c>
      <c r="J686" s="202"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5">
        <f>IF(ISBLANK(INDEX('Policy Characteristics'!F:F,MATCH($C686,'Policy Characteristics'!$C:$C,0))),"",INDEX('Policy Characteristics'!F:F,MATCH($C686,'Policy Characteristics'!$C:$C,0)))</f>
        <v>0</v>
      </c>
      <c r="M686" s="205">
        <f>IF(ISBLANK(INDEX('Policy Characteristics'!G:G,MATCH($C686,'Policy Characteristics'!$C:$C,0))),"",INDEX('Policy Characteristics'!G:G,MATCH($C686,'Policy Characteristics'!$C:$C,0)))</f>
        <v>1</v>
      </c>
      <c r="N686" s="205">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75">
      <c r="A687" s="76" t="str">
        <f>IF(ISBLANK(INDEX('Policy Characteristics'!A:A,MATCH($C687,'Policy Characteristics'!$C:$C,0))),"",INDEX('Policy Characteristics'!A:A,MATCH($C687,'Policy Characteristics'!$C:$C,0)))</f>
        <v>Industry</v>
      </c>
      <c r="B687" s="200"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3" t="s">
        <v>43</v>
      </c>
      <c r="J687" s="202"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5">
        <f>IF(ISBLANK(INDEX('Policy Characteristics'!F:F,MATCH($C687,'Policy Characteristics'!$C:$C,0))),"",INDEX('Policy Characteristics'!F:F,MATCH($C687,'Policy Characteristics'!$C:$C,0)))</f>
        <v>0</v>
      </c>
      <c r="M687" s="205">
        <f>IF(ISBLANK(INDEX('Policy Characteristics'!G:G,MATCH($C687,'Policy Characteristics'!$C:$C,0))),"",INDEX('Policy Characteristics'!G:G,MATCH($C687,'Policy Characteristics'!$C:$C,0)))</f>
        <v>1</v>
      </c>
      <c r="N687" s="205">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75">
      <c r="A688" s="76" t="str">
        <f>IF(ISBLANK(INDEX('Policy Characteristics'!A:A,MATCH($C688,'Policy Characteristics'!$C:$C,0))),"",INDEX('Policy Characteristics'!A:A,MATCH($C688,'Policy Characteristics'!$C:$C,0)))</f>
        <v>Industry</v>
      </c>
      <c r="B688" s="200"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3" t="s">
        <v>43</v>
      </c>
      <c r="J688" s="202"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5">
        <f>IF(ISBLANK(INDEX('Policy Characteristics'!F:F,MATCH($C688,'Policy Characteristics'!$C:$C,0))),"",INDEX('Policy Characteristics'!F:F,MATCH($C688,'Policy Characteristics'!$C:$C,0)))</f>
        <v>0</v>
      </c>
      <c r="M688" s="205">
        <f>IF(ISBLANK(INDEX('Policy Characteristics'!G:G,MATCH($C688,'Policy Characteristics'!$C:$C,0))),"",INDEX('Policy Characteristics'!G:G,MATCH($C688,'Policy Characteristics'!$C:$C,0)))</f>
        <v>1</v>
      </c>
      <c r="N688" s="205">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75">
      <c r="A689" s="76" t="str">
        <f>IF(ISBLANK(INDEX('Policy Characteristics'!A:A,MATCH($C689,'Policy Characteristics'!$C:$C,0))),"",INDEX('Policy Characteristics'!A:A,MATCH($C689,'Policy Characteristics'!$C:$C,0)))</f>
        <v>Industry</v>
      </c>
      <c r="B689" s="200"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3" t="s">
        <v>43</v>
      </c>
      <c r="J689" s="202"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5">
        <f>IF(ISBLANK(INDEX('Policy Characteristics'!F:F,MATCH($C689,'Policy Characteristics'!$C:$C,0))),"",INDEX('Policy Characteristics'!F:F,MATCH($C689,'Policy Characteristics'!$C:$C,0)))</f>
        <v>0</v>
      </c>
      <c r="M689" s="205">
        <f>IF(ISBLANK(INDEX('Policy Characteristics'!G:G,MATCH($C689,'Policy Characteristics'!$C:$C,0))),"",INDEX('Policy Characteristics'!G:G,MATCH($C689,'Policy Characteristics'!$C:$C,0)))</f>
        <v>1</v>
      </c>
      <c r="N689" s="205">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75">
      <c r="A690" s="76" t="str">
        <f>IF(ISBLANK(INDEX('Policy Characteristics'!A:A,MATCH($C690,'Policy Characteristics'!$C:$C,0))),"",INDEX('Policy Characteristics'!A:A,MATCH($C690,'Policy Characteristics'!$C:$C,0)))</f>
        <v>Industry</v>
      </c>
      <c r="B690" s="200"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3" t="s">
        <v>43</v>
      </c>
      <c r="J690" s="202"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5">
        <f>IF(ISBLANK(INDEX('Policy Characteristics'!F:F,MATCH($C690,'Policy Characteristics'!$C:$C,0))),"",INDEX('Policy Characteristics'!F:F,MATCH($C690,'Policy Characteristics'!$C:$C,0)))</f>
        <v>0</v>
      </c>
      <c r="M690" s="205">
        <f>IF(ISBLANK(INDEX('Policy Characteristics'!G:G,MATCH($C690,'Policy Characteristics'!$C:$C,0))),"",INDEX('Policy Characteristics'!G:G,MATCH($C690,'Policy Characteristics'!$C:$C,0)))</f>
        <v>1</v>
      </c>
      <c r="N690" s="205">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75">
      <c r="A691" s="76" t="str">
        <f>IF(ISBLANK(INDEX('Policy Characteristics'!A:A,MATCH($C691,'Policy Characteristics'!$C:$C,0))),"",INDEX('Policy Characteristics'!A:A,MATCH($C691,'Policy Characteristics'!$C:$C,0)))</f>
        <v>Industry</v>
      </c>
      <c r="B691" s="200"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3" t="s">
        <v>43</v>
      </c>
      <c r="J691" s="202"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5">
        <f>IF(ISBLANK(INDEX('Policy Characteristics'!F:F,MATCH($C691,'Policy Characteristics'!$C:$C,0))),"",INDEX('Policy Characteristics'!F:F,MATCH($C691,'Policy Characteristics'!$C:$C,0)))</f>
        <v>0</v>
      </c>
      <c r="M691" s="205">
        <f>IF(ISBLANK(INDEX('Policy Characteristics'!G:G,MATCH($C691,'Policy Characteristics'!$C:$C,0))),"",INDEX('Policy Characteristics'!G:G,MATCH($C691,'Policy Characteristics'!$C:$C,0)))</f>
        <v>1</v>
      </c>
      <c r="N691" s="205">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75">
      <c r="A692" s="76" t="str">
        <f>IF(ISBLANK(INDEX('Policy Characteristics'!A:A,MATCH($C692,'Policy Characteristics'!$C:$C,0))),"",INDEX('Policy Characteristics'!A:A,MATCH($C692,'Policy Characteristics'!$C:$C,0)))</f>
        <v>Industry</v>
      </c>
      <c r="B692" s="200"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3" t="s">
        <v>43</v>
      </c>
      <c r="J692" s="202"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5">
        <f>IF(ISBLANK(INDEX('Policy Characteristics'!F:F,MATCH($C692,'Policy Characteristics'!$C:$C,0))),"",INDEX('Policy Characteristics'!F:F,MATCH($C692,'Policy Characteristics'!$C:$C,0)))</f>
        <v>0</v>
      </c>
      <c r="M692" s="205">
        <f>IF(ISBLANK(INDEX('Policy Characteristics'!G:G,MATCH($C692,'Policy Characteristics'!$C:$C,0))),"",INDEX('Policy Characteristics'!G:G,MATCH($C692,'Policy Characteristics'!$C:$C,0)))</f>
        <v>1</v>
      </c>
      <c r="N692" s="205">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75">
      <c r="A693" s="76" t="str">
        <f>IF(ISBLANK(INDEX('Policy Characteristics'!A:A,MATCH($C693,'Policy Characteristics'!$C:$C,0))),"",INDEX('Policy Characteristics'!A:A,MATCH($C693,'Policy Characteristics'!$C:$C,0)))</f>
        <v>Industry</v>
      </c>
      <c r="B693" s="200"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3" t="s">
        <v>43</v>
      </c>
      <c r="J693" s="202"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5">
        <f>IF(ISBLANK(INDEX('Policy Characteristics'!F:F,MATCH($C693,'Policy Characteristics'!$C:$C,0))),"",INDEX('Policy Characteristics'!F:F,MATCH($C693,'Policy Characteristics'!$C:$C,0)))</f>
        <v>0</v>
      </c>
      <c r="M693" s="205">
        <f>IF(ISBLANK(INDEX('Policy Characteristics'!G:G,MATCH($C693,'Policy Characteristics'!$C:$C,0))),"",INDEX('Policy Characteristics'!G:G,MATCH($C693,'Policy Characteristics'!$C:$C,0)))</f>
        <v>1</v>
      </c>
      <c r="N693" s="205">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75">
      <c r="A694" s="76" t="str">
        <f>IF(ISBLANK(INDEX('Policy Characteristics'!A:A,MATCH($C694,'Policy Characteristics'!$C:$C,0))),"",INDEX('Policy Characteristics'!A:A,MATCH($C694,'Policy Characteristics'!$C:$C,0)))</f>
        <v>Industry</v>
      </c>
      <c r="B694" s="200"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3" t="s">
        <v>43</v>
      </c>
      <c r="J694" s="202"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5">
        <f>IF(ISBLANK(INDEX('Policy Characteristics'!F:F,MATCH($C694,'Policy Characteristics'!$C:$C,0))),"",INDEX('Policy Characteristics'!F:F,MATCH($C694,'Policy Characteristics'!$C:$C,0)))</f>
        <v>0</v>
      </c>
      <c r="M694" s="205">
        <f>IF(ISBLANK(INDEX('Policy Characteristics'!G:G,MATCH($C694,'Policy Characteristics'!$C:$C,0))),"",INDEX('Policy Characteristics'!G:G,MATCH($C694,'Policy Characteristics'!$C:$C,0)))</f>
        <v>1</v>
      </c>
      <c r="N694" s="205">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75">
      <c r="A695" s="76" t="str">
        <f>IF(ISBLANK(INDEX('Policy Characteristics'!A:A,MATCH($C695,'Policy Characteristics'!$C:$C,0))),"",INDEX('Policy Characteristics'!A:A,MATCH($C695,'Policy Characteristics'!$C:$C,0)))</f>
        <v>Industry</v>
      </c>
      <c r="B695" s="200"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3" t="s">
        <v>43</v>
      </c>
      <c r="J695" s="202"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5">
        <f>IF(ISBLANK(INDEX('Policy Characteristics'!F:F,MATCH($C695,'Policy Characteristics'!$C:$C,0))),"",INDEX('Policy Characteristics'!F:F,MATCH($C695,'Policy Characteristics'!$C:$C,0)))</f>
        <v>0</v>
      </c>
      <c r="M695" s="205">
        <f>IF(ISBLANK(INDEX('Policy Characteristics'!G:G,MATCH($C695,'Policy Characteristics'!$C:$C,0))),"",INDEX('Policy Characteristics'!G:G,MATCH($C695,'Policy Characteristics'!$C:$C,0)))</f>
        <v>1</v>
      </c>
      <c r="N695" s="205">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75">
      <c r="A696" s="76" t="str">
        <f>IF(ISBLANK(INDEX('Policy Characteristics'!A:A,MATCH($C696,'Policy Characteristics'!$C:$C,0))),"",INDEX('Policy Characteristics'!A:A,MATCH($C696,'Policy Characteristics'!$C:$C,0)))</f>
        <v>Industry</v>
      </c>
      <c r="B696" s="200"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3" t="s">
        <v>43</v>
      </c>
      <c r="J696" s="202"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5">
        <f>IF(ISBLANK(INDEX('Policy Characteristics'!F:F,MATCH($C696,'Policy Characteristics'!$C:$C,0))),"",INDEX('Policy Characteristics'!F:F,MATCH($C696,'Policy Characteristics'!$C:$C,0)))</f>
        <v>0</v>
      </c>
      <c r="M696" s="205">
        <f>IF(ISBLANK(INDEX('Policy Characteristics'!G:G,MATCH($C696,'Policy Characteristics'!$C:$C,0))),"",INDEX('Policy Characteristics'!G:G,MATCH($C696,'Policy Characteristics'!$C:$C,0)))</f>
        <v>1</v>
      </c>
      <c r="N696" s="205">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75">
      <c r="A697" s="76" t="str">
        <f>IF(ISBLANK(INDEX('Policy Characteristics'!A:A,MATCH($C697,'Policy Characteristics'!$C:$C,0))),"",INDEX('Policy Characteristics'!A:A,MATCH($C697,'Policy Characteristics'!$C:$C,0)))</f>
        <v>Industry</v>
      </c>
      <c r="B697" s="200"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3" t="s">
        <v>43</v>
      </c>
      <c r="J697" s="202"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5">
        <f>IF(ISBLANK(INDEX('Policy Characteristics'!F:F,MATCH($C697,'Policy Characteristics'!$C:$C,0))),"",INDEX('Policy Characteristics'!F:F,MATCH($C697,'Policy Characteristics'!$C:$C,0)))</f>
        <v>0</v>
      </c>
      <c r="M697" s="205">
        <f>IF(ISBLANK(INDEX('Policy Characteristics'!G:G,MATCH($C697,'Policy Characteristics'!$C:$C,0))),"",INDEX('Policy Characteristics'!G:G,MATCH($C697,'Policy Characteristics'!$C:$C,0)))</f>
        <v>1</v>
      </c>
      <c r="N697" s="205">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75">
      <c r="A698" s="76" t="str">
        <f>IF(ISBLANK(INDEX('Policy Characteristics'!A:A,MATCH($C698,'Policy Characteristics'!$C:$C,0))),"",INDEX('Policy Characteristics'!A:A,MATCH($C698,'Policy Characteristics'!$C:$C,0)))</f>
        <v>Industry</v>
      </c>
      <c r="B698" s="200"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3" t="s">
        <v>43</v>
      </c>
      <c r="J698" s="202"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5">
        <f>IF(ISBLANK(INDEX('Policy Characteristics'!F:F,MATCH($C698,'Policy Characteristics'!$C:$C,0))),"",INDEX('Policy Characteristics'!F:F,MATCH($C698,'Policy Characteristics'!$C:$C,0)))</f>
        <v>0</v>
      </c>
      <c r="M698" s="205">
        <f>IF(ISBLANK(INDEX('Policy Characteristics'!G:G,MATCH($C698,'Policy Characteristics'!$C:$C,0))),"",INDEX('Policy Characteristics'!G:G,MATCH($C698,'Policy Characteristics'!$C:$C,0)))</f>
        <v>1</v>
      </c>
      <c r="N698" s="205">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75">
      <c r="A699" s="76" t="str">
        <f>IF(ISBLANK(INDEX('Policy Characteristics'!A:A,MATCH($C699,'Policy Characteristics'!$C:$C,0))),"",INDEX('Policy Characteristics'!A:A,MATCH($C699,'Policy Characteristics'!$C:$C,0)))</f>
        <v>Industry</v>
      </c>
      <c r="B699" s="200"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3" t="s">
        <v>43</v>
      </c>
      <c r="J699" s="202"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5">
        <f>IF(ISBLANK(INDEX('Policy Characteristics'!F:F,MATCH($C699,'Policy Characteristics'!$C:$C,0))),"",INDEX('Policy Characteristics'!F:F,MATCH($C699,'Policy Characteristics'!$C:$C,0)))</f>
        <v>0</v>
      </c>
      <c r="M699" s="205">
        <f>IF(ISBLANK(INDEX('Policy Characteristics'!G:G,MATCH($C699,'Policy Characteristics'!$C:$C,0))),"",INDEX('Policy Characteristics'!G:G,MATCH($C699,'Policy Characteristics'!$C:$C,0)))</f>
        <v>1</v>
      </c>
      <c r="N699" s="205">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75">
      <c r="A700" s="76" t="str">
        <f>IF(ISBLANK(INDEX('Policy Characteristics'!A:A,MATCH($C700,'Policy Characteristics'!$C:$C,0))),"",INDEX('Policy Characteristics'!A:A,MATCH($C700,'Policy Characteristics'!$C:$C,0)))</f>
        <v>Industry</v>
      </c>
      <c r="B700" s="200"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3" t="s">
        <v>43</v>
      </c>
      <c r="J700" s="202"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5">
        <f>IF(ISBLANK(INDEX('Policy Characteristics'!F:F,MATCH($C700,'Policy Characteristics'!$C:$C,0))),"",INDEX('Policy Characteristics'!F:F,MATCH($C700,'Policy Characteristics'!$C:$C,0)))</f>
        <v>0</v>
      </c>
      <c r="M700" s="205">
        <f>IF(ISBLANK(INDEX('Policy Characteristics'!G:G,MATCH($C700,'Policy Characteristics'!$C:$C,0))),"",INDEX('Policy Characteristics'!G:G,MATCH($C700,'Policy Characteristics'!$C:$C,0)))</f>
        <v>1</v>
      </c>
      <c r="N700" s="205">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75">
      <c r="A701" s="76" t="str">
        <f>IF(ISBLANK(INDEX('Policy Characteristics'!A:A,MATCH($C701,'Policy Characteristics'!$C:$C,0))),"",INDEX('Policy Characteristics'!A:A,MATCH($C701,'Policy Characteristics'!$C:$C,0)))</f>
        <v>Industry</v>
      </c>
      <c r="B701" s="200"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3" t="s">
        <v>43</v>
      </c>
      <c r="J701" s="202"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5">
        <f>IF(ISBLANK(INDEX('Policy Characteristics'!F:F,MATCH($C701,'Policy Characteristics'!$C:$C,0))),"",INDEX('Policy Characteristics'!F:F,MATCH($C701,'Policy Characteristics'!$C:$C,0)))</f>
        <v>0</v>
      </c>
      <c r="M701" s="205">
        <f>IF(ISBLANK(INDEX('Policy Characteristics'!G:G,MATCH($C701,'Policy Characteristics'!$C:$C,0))),"",INDEX('Policy Characteristics'!G:G,MATCH($C701,'Policy Characteristics'!$C:$C,0)))</f>
        <v>1</v>
      </c>
      <c r="N701" s="205">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75">
      <c r="A702" s="76" t="str">
        <f>IF(ISBLANK(INDEX('Policy Characteristics'!A:A,MATCH($C702,'Policy Characteristics'!$C:$C,0))),"",INDEX('Policy Characteristics'!A:A,MATCH($C702,'Policy Characteristics'!$C:$C,0)))</f>
        <v>Industry</v>
      </c>
      <c r="B702" s="200"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3" t="s">
        <v>43</v>
      </c>
      <c r="J702" s="202"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5">
        <f>IF(ISBLANK(INDEX('Policy Characteristics'!F:F,MATCH($C702,'Policy Characteristics'!$C:$C,0))),"",INDEX('Policy Characteristics'!F:F,MATCH($C702,'Policy Characteristics'!$C:$C,0)))</f>
        <v>0</v>
      </c>
      <c r="M702" s="205">
        <f>IF(ISBLANK(INDEX('Policy Characteristics'!G:G,MATCH($C702,'Policy Characteristics'!$C:$C,0))),"",INDEX('Policy Characteristics'!G:G,MATCH($C702,'Policy Characteristics'!$C:$C,0)))</f>
        <v>1</v>
      </c>
      <c r="N702" s="205">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75">
      <c r="A703" s="76" t="str">
        <f>IF(ISBLANK(INDEX('Policy Characteristics'!A:A,MATCH($C703,'Policy Characteristics'!$C:$C,0))),"",INDEX('Policy Characteristics'!A:A,MATCH($C703,'Policy Characteristics'!$C:$C,0)))</f>
        <v>Industry</v>
      </c>
      <c r="B703" s="200"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3" t="s">
        <v>43</v>
      </c>
      <c r="J703" s="202"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5">
        <f>IF(ISBLANK(INDEX('Policy Characteristics'!F:F,MATCH($C703,'Policy Characteristics'!$C:$C,0))),"",INDEX('Policy Characteristics'!F:F,MATCH($C703,'Policy Characteristics'!$C:$C,0)))</f>
        <v>0</v>
      </c>
      <c r="M703" s="205">
        <f>IF(ISBLANK(INDEX('Policy Characteristics'!G:G,MATCH($C703,'Policy Characteristics'!$C:$C,0))),"",INDEX('Policy Characteristics'!G:G,MATCH($C703,'Policy Characteristics'!$C:$C,0)))</f>
        <v>1</v>
      </c>
      <c r="N703" s="205">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75">
      <c r="A704" s="76" t="str">
        <f>IF(ISBLANK(INDEX('Policy Characteristics'!A:A,MATCH($C704,'Policy Characteristics'!$C:$C,0))),"",INDEX('Policy Characteristics'!A:A,MATCH($C704,'Policy Characteristics'!$C:$C,0)))</f>
        <v>Industry</v>
      </c>
      <c r="B704" s="200"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3" t="s">
        <v>43</v>
      </c>
      <c r="J704" s="202"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5">
        <f>IF(ISBLANK(INDEX('Policy Characteristics'!F:F,MATCH($C704,'Policy Characteristics'!$C:$C,0))),"",INDEX('Policy Characteristics'!F:F,MATCH($C704,'Policy Characteristics'!$C:$C,0)))</f>
        <v>0</v>
      </c>
      <c r="M704" s="205">
        <f>IF(ISBLANK(INDEX('Policy Characteristics'!G:G,MATCH($C704,'Policy Characteristics'!$C:$C,0))),"",INDEX('Policy Characteristics'!G:G,MATCH($C704,'Policy Characteristics'!$C:$C,0)))</f>
        <v>1</v>
      </c>
      <c r="N704" s="205">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75">
      <c r="A705" s="76" t="str">
        <f>IF(ISBLANK(INDEX('Policy Characteristics'!A:A,MATCH($C705,'Policy Characteristics'!$C:$C,0))),"",INDEX('Policy Characteristics'!A:A,MATCH($C705,'Policy Characteristics'!$C:$C,0)))</f>
        <v>Industry</v>
      </c>
      <c r="B705" s="200"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3" t="s">
        <v>43</v>
      </c>
      <c r="J705" s="202"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5">
        <f>IF(ISBLANK(INDEX('Policy Characteristics'!F:F,MATCH($C705,'Policy Characteristics'!$C:$C,0))),"",INDEX('Policy Characteristics'!F:F,MATCH($C705,'Policy Characteristics'!$C:$C,0)))</f>
        <v>0</v>
      </c>
      <c r="M705" s="205">
        <f>IF(ISBLANK(INDEX('Policy Characteristics'!G:G,MATCH($C705,'Policy Characteristics'!$C:$C,0))),"",INDEX('Policy Characteristics'!G:G,MATCH($C705,'Policy Characteristics'!$C:$C,0)))</f>
        <v>1</v>
      </c>
      <c r="N705" s="205">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75">
      <c r="A706" s="76" t="str">
        <f>IF(ISBLANK(INDEX('Policy Characteristics'!A:A,MATCH($C706,'Policy Characteristics'!$C:$C,0))),"",INDEX('Policy Characteristics'!A:A,MATCH($C706,'Policy Characteristics'!$C:$C,0)))</f>
        <v>Industry</v>
      </c>
      <c r="B706" s="200"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3" t="s">
        <v>43</v>
      </c>
      <c r="J706" s="202"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5">
        <f>IF(ISBLANK(INDEX('Policy Characteristics'!F:F,MATCH($C706,'Policy Characteristics'!$C:$C,0))),"",INDEX('Policy Characteristics'!F:F,MATCH($C706,'Policy Characteristics'!$C:$C,0)))</f>
        <v>0</v>
      </c>
      <c r="M706" s="205">
        <f>IF(ISBLANK(INDEX('Policy Characteristics'!G:G,MATCH($C706,'Policy Characteristics'!$C:$C,0))),"",INDEX('Policy Characteristics'!G:G,MATCH($C706,'Policy Characteristics'!$C:$C,0)))</f>
        <v>1</v>
      </c>
      <c r="N706" s="205">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75">
      <c r="A707" s="76" t="str">
        <f>IF(ISBLANK(INDEX('Policy Characteristics'!A:A,MATCH($C707,'Policy Characteristics'!$C:$C,0))),"",INDEX('Policy Characteristics'!A:A,MATCH($C707,'Policy Characteristics'!$C:$C,0)))</f>
        <v>Industry</v>
      </c>
      <c r="B707" s="200"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3" t="s">
        <v>43</v>
      </c>
      <c r="J707" s="202"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5">
        <f>IF(ISBLANK(INDEX('Policy Characteristics'!F:F,MATCH($C707,'Policy Characteristics'!$C:$C,0))),"",INDEX('Policy Characteristics'!F:F,MATCH($C707,'Policy Characteristics'!$C:$C,0)))</f>
        <v>0</v>
      </c>
      <c r="M707" s="205">
        <f>IF(ISBLANK(INDEX('Policy Characteristics'!G:G,MATCH($C707,'Policy Characteristics'!$C:$C,0))),"",INDEX('Policy Characteristics'!G:G,MATCH($C707,'Policy Characteristics'!$C:$C,0)))</f>
        <v>1</v>
      </c>
      <c r="N707" s="205">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75">
      <c r="A708" s="76" t="str">
        <f>IF(ISBLANK(INDEX('Policy Characteristics'!A:A,MATCH($C708,'Policy Characteristics'!$C:$C,0))),"",INDEX('Policy Characteristics'!A:A,MATCH($C708,'Policy Characteristics'!$C:$C,0)))</f>
        <v>Industry</v>
      </c>
      <c r="B708" s="200"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3" t="s">
        <v>43</v>
      </c>
      <c r="J708" s="202"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5">
        <f>IF(ISBLANK(INDEX('Policy Characteristics'!F:F,MATCH($C708,'Policy Characteristics'!$C:$C,0))),"",INDEX('Policy Characteristics'!F:F,MATCH($C708,'Policy Characteristics'!$C:$C,0)))</f>
        <v>0</v>
      </c>
      <c r="M708" s="205">
        <f>IF(ISBLANK(INDEX('Policy Characteristics'!G:G,MATCH($C708,'Policy Characteristics'!$C:$C,0))),"",INDEX('Policy Characteristics'!G:G,MATCH($C708,'Policy Characteristics'!$C:$C,0)))</f>
        <v>1</v>
      </c>
      <c r="N708" s="205">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75">
      <c r="A709" s="76" t="str">
        <f>IF(ISBLANK(INDEX('Policy Characteristics'!A:A,MATCH($C709,'Policy Characteristics'!$C:$C,0))),"",INDEX('Policy Characteristics'!A:A,MATCH($C709,'Policy Characteristics'!$C:$C,0)))</f>
        <v>Industry</v>
      </c>
      <c r="B709" s="200"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3" t="s">
        <v>43</v>
      </c>
      <c r="J709" s="202"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5">
        <f>IF(ISBLANK(INDEX('Policy Characteristics'!F:F,MATCH($C709,'Policy Characteristics'!$C:$C,0))),"",INDEX('Policy Characteristics'!F:F,MATCH($C709,'Policy Characteristics'!$C:$C,0)))</f>
        <v>0</v>
      </c>
      <c r="M709" s="205">
        <f>IF(ISBLANK(INDEX('Policy Characteristics'!G:G,MATCH($C709,'Policy Characteristics'!$C:$C,0))),"",INDEX('Policy Characteristics'!G:G,MATCH($C709,'Policy Characteristics'!$C:$C,0)))</f>
        <v>1</v>
      </c>
      <c r="N709" s="205">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75">
      <c r="A710" s="76" t="str">
        <f>IF(ISBLANK(INDEX('Policy Characteristics'!A:A,MATCH($C710,'Policy Characteristics'!$C:$C,0))),"",INDEX('Policy Characteristics'!A:A,MATCH($C710,'Policy Characteristics'!$C:$C,0)))</f>
        <v>Industry</v>
      </c>
      <c r="B710" s="200"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3" t="s">
        <v>43</v>
      </c>
      <c r="J710" s="202"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5">
        <f>IF(ISBLANK(INDEX('Policy Characteristics'!F:F,MATCH($C710,'Policy Characteristics'!$C:$C,0))),"",INDEX('Policy Characteristics'!F:F,MATCH($C710,'Policy Characteristics'!$C:$C,0)))</f>
        <v>0</v>
      </c>
      <c r="M710" s="205">
        <f>IF(ISBLANK(INDEX('Policy Characteristics'!G:G,MATCH($C710,'Policy Characteristics'!$C:$C,0))),"",INDEX('Policy Characteristics'!G:G,MATCH($C710,'Policy Characteristics'!$C:$C,0)))</f>
        <v>1</v>
      </c>
      <c r="N710" s="205">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75">
      <c r="A711" s="76" t="str">
        <f>IF(ISBLANK(INDEX('Policy Characteristics'!A:A,MATCH($C711,'Policy Characteristics'!$C:$C,0))),"",INDEX('Policy Characteristics'!A:A,MATCH($C711,'Policy Characteristics'!$C:$C,0)))</f>
        <v>Industry</v>
      </c>
      <c r="B711" s="200"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3" t="s">
        <v>43</v>
      </c>
      <c r="J711" s="202"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5">
        <f>IF(ISBLANK(INDEX('Policy Characteristics'!F:F,MATCH($C711,'Policy Characteristics'!$C:$C,0))),"",INDEX('Policy Characteristics'!F:F,MATCH($C711,'Policy Characteristics'!$C:$C,0)))</f>
        <v>0</v>
      </c>
      <c r="M711" s="205">
        <f>IF(ISBLANK(INDEX('Policy Characteristics'!G:G,MATCH($C711,'Policy Characteristics'!$C:$C,0))),"",INDEX('Policy Characteristics'!G:G,MATCH($C711,'Policy Characteristics'!$C:$C,0)))</f>
        <v>1</v>
      </c>
      <c r="N711" s="205">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75">
      <c r="A712" s="76" t="str">
        <f>IF(ISBLANK(INDEX('Policy Characteristics'!A:A,MATCH($C712,'Policy Characteristics'!$C:$C,0))),"",INDEX('Policy Characteristics'!A:A,MATCH($C712,'Policy Characteristics'!$C:$C,0)))</f>
        <v>Industry</v>
      </c>
      <c r="B712" s="200"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3" t="s">
        <v>43</v>
      </c>
      <c r="J712" s="202"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5">
        <f>IF(ISBLANK(INDEX('Policy Characteristics'!F:F,MATCH($C712,'Policy Characteristics'!$C:$C,0))),"",INDEX('Policy Characteristics'!F:F,MATCH($C712,'Policy Characteristics'!$C:$C,0)))</f>
        <v>0</v>
      </c>
      <c r="M712" s="205">
        <f>IF(ISBLANK(INDEX('Policy Characteristics'!G:G,MATCH($C712,'Policy Characteristics'!$C:$C,0))),"",INDEX('Policy Characteristics'!G:G,MATCH($C712,'Policy Characteristics'!$C:$C,0)))</f>
        <v>1</v>
      </c>
      <c r="N712" s="205">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75">
      <c r="A713" s="76" t="str">
        <f>IF(ISBLANK(INDEX('Policy Characteristics'!A:A,MATCH($C713,'Policy Characteristics'!$C:$C,0))),"",INDEX('Policy Characteristics'!A:A,MATCH($C713,'Policy Characteristics'!$C:$C,0)))</f>
        <v>Industry</v>
      </c>
      <c r="B713" s="200"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3" t="s">
        <v>43</v>
      </c>
      <c r="J713" s="202"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5">
        <f>IF(ISBLANK(INDEX('Policy Characteristics'!F:F,MATCH($C713,'Policy Characteristics'!$C:$C,0))),"",INDEX('Policy Characteristics'!F:F,MATCH($C713,'Policy Characteristics'!$C:$C,0)))</f>
        <v>0</v>
      </c>
      <c r="M713" s="205">
        <f>IF(ISBLANK(INDEX('Policy Characteristics'!G:G,MATCH($C713,'Policy Characteristics'!$C:$C,0))),"",INDEX('Policy Characteristics'!G:G,MATCH($C713,'Policy Characteristics'!$C:$C,0)))</f>
        <v>1</v>
      </c>
      <c r="N713" s="205">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75">
      <c r="A714" s="76" t="str">
        <f>IF(ISBLANK(INDEX('Policy Characteristics'!A:A,MATCH($C714,'Policy Characteristics'!$C:$C,0))),"",INDEX('Policy Characteristics'!A:A,MATCH($C714,'Policy Characteristics'!$C:$C,0)))</f>
        <v>Industry</v>
      </c>
      <c r="B714" s="200"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3" t="s">
        <v>43</v>
      </c>
      <c r="J714" s="202"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5">
        <f>IF(ISBLANK(INDEX('Policy Characteristics'!F:F,MATCH($C714,'Policy Characteristics'!$C:$C,0))),"",INDEX('Policy Characteristics'!F:F,MATCH($C714,'Policy Characteristics'!$C:$C,0)))</f>
        <v>0</v>
      </c>
      <c r="M714" s="205">
        <f>IF(ISBLANK(INDEX('Policy Characteristics'!G:G,MATCH($C714,'Policy Characteristics'!$C:$C,0))),"",INDEX('Policy Characteristics'!G:G,MATCH($C714,'Policy Characteristics'!$C:$C,0)))</f>
        <v>1</v>
      </c>
      <c r="N714" s="205">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75">
      <c r="A715" s="76" t="str">
        <f>IF(ISBLANK(INDEX('Policy Characteristics'!A:A,MATCH($C715,'Policy Characteristics'!$C:$C,0))),"",INDEX('Policy Characteristics'!A:A,MATCH($C715,'Policy Characteristics'!$C:$C,0)))</f>
        <v>Industry</v>
      </c>
      <c r="B715" s="200"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3" t="s">
        <v>43</v>
      </c>
      <c r="J715" s="202"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5">
        <f>IF(ISBLANK(INDEX('Policy Characteristics'!F:F,MATCH($C715,'Policy Characteristics'!$C:$C,0))),"",INDEX('Policy Characteristics'!F:F,MATCH($C715,'Policy Characteristics'!$C:$C,0)))</f>
        <v>0</v>
      </c>
      <c r="M715" s="205">
        <f>IF(ISBLANK(INDEX('Policy Characteristics'!G:G,MATCH($C715,'Policy Characteristics'!$C:$C,0))),"",INDEX('Policy Characteristics'!G:G,MATCH($C715,'Policy Characteristics'!$C:$C,0)))</f>
        <v>1</v>
      </c>
      <c r="N715" s="205">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75">
      <c r="A716" s="76" t="str">
        <f>IF(ISBLANK(INDEX('Policy Characteristics'!A:A,MATCH($C716,'Policy Characteristics'!$C:$C,0))),"",INDEX('Policy Characteristics'!A:A,MATCH($C716,'Policy Characteristics'!$C:$C,0)))</f>
        <v>Industry</v>
      </c>
      <c r="B716" s="200"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3" t="s">
        <v>43</v>
      </c>
      <c r="J716" s="202"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5">
        <f>IF(ISBLANK(INDEX('Policy Characteristics'!F:F,MATCH($C716,'Policy Characteristics'!$C:$C,0))),"",INDEX('Policy Characteristics'!F:F,MATCH($C716,'Policy Characteristics'!$C:$C,0)))</f>
        <v>0</v>
      </c>
      <c r="M716" s="205">
        <f>IF(ISBLANK(INDEX('Policy Characteristics'!G:G,MATCH($C716,'Policy Characteristics'!$C:$C,0))),"",INDEX('Policy Characteristics'!G:G,MATCH($C716,'Policy Characteristics'!$C:$C,0)))</f>
        <v>1</v>
      </c>
      <c r="N716" s="205">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75">
      <c r="A717" s="76" t="str">
        <f>IF(ISBLANK(INDEX('Policy Characteristics'!A:A,MATCH($C717,'Policy Characteristics'!$C:$C,0))),"",INDEX('Policy Characteristics'!A:A,MATCH($C717,'Policy Characteristics'!$C:$C,0)))</f>
        <v>Industry</v>
      </c>
      <c r="B717" s="200"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3" t="s">
        <v>43</v>
      </c>
      <c r="J717" s="202"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5">
        <f>IF(ISBLANK(INDEX('Policy Characteristics'!F:F,MATCH($C717,'Policy Characteristics'!$C:$C,0))),"",INDEX('Policy Characteristics'!F:F,MATCH($C717,'Policy Characteristics'!$C:$C,0)))</f>
        <v>0</v>
      </c>
      <c r="M717" s="205">
        <f>IF(ISBLANK(INDEX('Policy Characteristics'!G:G,MATCH($C717,'Policy Characteristics'!$C:$C,0))),"",INDEX('Policy Characteristics'!G:G,MATCH($C717,'Policy Characteristics'!$C:$C,0)))</f>
        <v>1</v>
      </c>
      <c r="N717" s="205">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75">
      <c r="A718" s="76" t="str">
        <f>IF(ISBLANK(INDEX('Policy Characteristics'!A:A,MATCH($C718,'Policy Characteristics'!$C:$C,0))),"",INDEX('Policy Characteristics'!A:A,MATCH($C718,'Policy Characteristics'!$C:$C,0)))</f>
        <v>Industry</v>
      </c>
      <c r="B718" s="200"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3" t="s">
        <v>43</v>
      </c>
      <c r="J718" s="202"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5">
        <f>IF(ISBLANK(INDEX('Policy Characteristics'!F:F,MATCH($C718,'Policy Characteristics'!$C:$C,0))),"",INDEX('Policy Characteristics'!F:F,MATCH($C718,'Policy Characteristics'!$C:$C,0)))</f>
        <v>0</v>
      </c>
      <c r="M718" s="205">
        <f>IF(ISBLANK(INDEX('Policy Characteristics'!G:G,MATCH($C718,'Policy Characteristics'!$C:$C,0))),"",INDEX('Policy Characteristics'!G:G,MATCH($C718,'Policy Characteristics'!$C:$C,0)))</f>
        <v>1</v>
      </c>
      <c r="N718" s="205">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75">
      <c r="A719" s="76" t="str">
        <f>IF(ISBLANK(INDEX('Policy Characteristics'!A:A,MATCH($C719,'Policy Characteristics'!$C:$C,0))),"",INDEX('Policy Characteristics'!A:A,MATCH($C719,'Policy Characteristics'!$C:$C,0)))</f>
        <v>Industry</v>
      </c>
      <c r="B719" s="200"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3" t="s">
        <v>43</v>
      </c>
      <c r="J719" s="202"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5">
        <f>IF(ISBLANK(INDEX('Policy Characteristics'!F:F,MATCH($C719,'Policy Characteristics'!$C:$C,0))),"",INDEX('Policy Characteristics'!F:F,MATCH($C719,'Policy Characteristics'!$C:$C,0)))</f>
        <v>0</v>
      </c>
      <c r="M719" s="205">
        <f>IF(ISBLANK(INDEX('Policy Characteristics'!G:G,MATCH($C719,'Policy Characteristics'!$C:$C,0))),"",INDEX('Policy Characteristics'!G:G,MATCH($C719,'Policy Characteristics'!$C:$C,0)))</f>
        <v>1</v>
      </c>
      <c r="N719" s="205">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75">
      <c r="A720" s="76" t="str">
        <f>IF(ISBLANK(INDEX('Policy Characteristics'!A:A,MATCH($C720,'Policy Characteristics'!$C:$C,0))),"",INDEX('Policy Characteristics'!A:A,MATCH($C720,'Policy Characteristics'!$C:$C,0)))</f>
        <v>Industry</v>
      </c>
      <c r="B720" s="200"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3" t="s">
        <v>43</v>
      </c>
      <c r="J720" s="202"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5">
        <f>IF(ISBLANK(INDEX('Policy Characteristics'!F:F,MATCH($C720,'Policy Characteristics'!$C:$C,0))),"",INDEX('Policy Characteristics'!F:F,MATCH($C720,'Policy Characteristics'!$C:$C,0)))</f>
        <v>0</v>
      </c>
      <c r="M720" s="205">
        <f>IF(ISBLANK(INDEX('Policy Characteristics'!G:G,MATCH($C720,'Policy Characteristics'!$C:$C,0))),"",INDEX('Policy Characteristics'!G:G,MATCH($C720,'Policy Characteristics'!$C:$C,0)))</f>
        <v>1</v>
      </c>
      <c r="N720" s="205">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75">
      <c r="A721" s="76" t="str">
        <f>IF(ISBLANK(INDEX('Policy Characteristics'!A:A,MATCH($C721,'Policy Characteristics'!$C:$C,0))),"",INDEX('Policy Characteristics'!A:A,MATCH($C721,'Policy Characteristics'!$C:$C,0)))</f>
        <v>Industry</v>
      </c>
      <c r="B721" s="200"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3" t="s">
        <v>43</v>
      </c>
      <c r="J721" s="202"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5">
        <f>IF(ISBLANK(INDEX('Policy Characteristics'!F:F,MATCH($C721,'Policy Characteristics'!$C:$C,0))),"",INDEX('Policy Characteristics'!F:F,MATCH($C721,'Policy Characteristics'!$C:$C,0)))</f>
        <v>0</v>
      </c>
      <c r="M721" s="205">
        <f>IF(ISBLANK(INDEX('Policy Characteristics'!G:G,MATCH($C721,'Policy Characteristics'!$C:$C,0))),"",INDEX('Policy Characteristics'!G:G,MATCH($C721,'Policy Characteristics'!$C:$C,0)))</f>
        <v>1</v>
      </c>
      <c r="N721" s="205">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75">
      <c r="A722" s="76" t="str">
        <f>IF(ISBLANK(INDEX('Policy Characteristics'!A:A,MATCH($C722,'Policy Characteristics'!$C:$C,0))),"",INDEX('Policy Characteristics'!A:A,MATCH($C722,'Policy Characteristics'!$C:$C,0)))</f>
        <v>Industry</v>
      </c>
      <c r="B722" s="200"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3" t="s">
        <v>43</v>
      </c>
      <c r="J722" s="202"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5">
        <f>IF(ISBLANK(INDEX('Policy Characteristics'!F:F,MATCH($C722,'Policy Characteristics'!$C:$C,0))),"",INDEX('Policy Characteristics'!F:F,MATCH($C722,'Policy Characteristics'!$C:$C,0)))</f>
        <v>0</v>
      </c>
      <c r="M722" s="205">
        <f>IF(ISBLANK(INDEX('Policy Characteristics'!G:G,MATCH($C722,'Policy Characteristics'!$C:$C,0))),"",INDEX('Policy Characteristics'!G:G,MATCH($C722,'Policy Characteristics'!$C:$C,0)))</f>
        <v>1</v>
      </c>
      <c r="N722" s="205">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75">
      <c r="A723" s="76" t="str">
        <f>IF(ISBLANK(INDEX('Policy Characteristics'!A:A,MATCH($C723,'Policy Characteristics'!$C:$C,0))),"",INDEX('Policy Characteristics'!A:A,MATCH($C723,'Policy Characteristics'!$C:$C,0)))</f>
        <v>Industry</v>
      </c>
      <c r="B723" s="200"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3" t="s">
        <v>43</v>
      </c>
      <c r="J723" s="202"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5">
        <f>IF(ISBLANK(INDEX('Policy Characteristics'!F:F,MATCH($C723,'Policy Characteristics'!$C:$C,0))),"",INDEX('Policy Characteristics'!F:F,MATCH($C723,'Policy Characteristics'!$C:$C,0)))</f>
        <v>0</v>
      </c>
      <c r="M723" s="205">
        <f>IF(ISBLANK(INDEX('Policy Characteristics'!G:G,MATCH($C723,'Policy Characteristics'!$C:$C,0))),"",INDEX('Policy Characteristics'!G:G,MATCH($C723,'Policy Characteristics'!$C:$C,0)))</f>
        <v>1</v>
      </c>
      <c r="N723" s="205">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75">
      <c r="A724" s="76" t="str">
        <f>IF(ISBLANK(INDEX('Policy Characteristics'!A:A,MATCH($C724,'Policy Characteristics'!$C:$C,0))),"",INDEX('Policy Characteristics'!A:A,MATCH($C724,'Policy Characteristics'!$C:$C,0)))</f>
        <v>Industry</v>
      </c>
      <c r="B724" s="200"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3" t="s">
        <v>43</v>
      </c>
      <c r="J724" s="202"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5">
        <f>IF(ISBLANK(INDEX('Policy Characteristics'!F:F,MATCH($C724,'Policy Characteristics'!$C:$C,0))),"",INDEX('Policy Characteristics'!F:F,MATCH($C724,'Policy Characteristics'!$C:$C,0)))</f>
        <v>0</v>
      </c>
      <c r="M724" s="205">
        <f>IF(ISBLANK(INDEX('Policy Characteristics'!G:G,MATCH($C724,'Policy Characteristics'!$C:$C,0))),"",INDEX('Policy Characteristics'!G:G,MATCH($C724,'Policy Characteristics'!$C:$C,0)))</f>
        <v>1</v>
      </c>
      <c r="N724" s="205">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75">
      <c r="A725" s="76" t="str">
        <f>IF(ISBLANK(INDEX('Policy Characteristics'!A:A,MATCH($C725,'Policy Characteristics'!$C:$C,0))),"",INDEX('Policy Characteristics'!A:A,MATCH($C725,'Policy Characteristics'!$C:$C,0)))</f>
        <v>Industry</v>
      </c>
      <c r="B725" s="200"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3" t="s">
        <v>43</v>
      </c>
      <c r="J725" s="202"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5">
        <f>IF(ISBLANK(INDEX('Policy Characteristics'!F:F,MATCH($C725,'Policy Characteristics'!$C:$C,0))),"",INDEX('Policy Characteristics'!F:F,MATCH($C725,'Policy Characteristics'!$C:$C,0)))</f>
        <v>0</v>
      </c>
      <c r="M725" s="205">
        <f>IF(ISBLANK(INDEX('Policy Characteristics'!G:G,MATCH($C725,'Policy Characteristics'!$C:$C,0))),"",INDEX('Policy Characteristics'!G:G,MATCH($C725,'Policy Characteristics'!$C:$C,0)))</f>
        <v>1</v>
      </c>
      <c r="N725" s="205">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75">
      <c r="A726" s="76" t="str">
        <f>IF(ISBLANK(INDEX('Policy Characteristics'!A:A,MATCH($C726,'Policy Characteristics'!$C:$C,0))),"",INDEX('Policy Characteristics'!A:A,MATCH($C726,'Policy Characteristics'!$C:$C,0)))</f>
        <v>Industry</v>
      </c>
      <c r="B726" s="200"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3" t="s">
        <v>43</v>
      </c>
      <c r="J726" s="202"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5">
        <f>IF(ISBLANK(INDEX('Policy Characteristics'!F:F,MATCH($C726,'Policy Characteristics'!$C:$C,0))),"",INDEX('Policy Characteristics'!F:F,MATCH($C726,'Policy Characteristics'!$C:$C,0)))</f>
        <v>0</v>
      </c>
      <c r="M726" s="205">
        <f>IF(ISBLANK(INDEX('Policy Characteristics'!G:G,MATCH($C726,'Policy Characteristics'!$C:$C,0))),"",INDEX('Policy Characteristics'!G:G,MATCH($C726,'Policy Characteristics'!$C:$C,0)))</f>
        <v>1</v>
      </c>
      <c r="N726" s="205">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75">
      <c r="A727" s="76" t="str">
        <f>IF(ISBLANK(INDEX('Policy Characteristics'!A:A,MATCH($C727,'Policy Characteristics'!$C:$C,0))),"",INDEX('Policy Characteristics'!A:A,MATCH($C727,'Policy Characteristics'!$C:$C,0)))</f>
        <v>Industry</v>
      </c>
      <c r="B727" s="200"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3" t="s">
        <v>43</v>
      </c>
      <c r="J727" s="202"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5">
        <f>IF(ISBLANK(INDEX('Policy Characteristics'!F:F,MATCH($C727,'Policy Characteristics'!$C:$C,0))),"",INDEX('Policy Characteristics'!F:F,MATCH($C727,'Policy Characteristics'!$C:$C,0)))</f>
        <v>0</v>
      </c>
      <c r="M727" s="205">
        <f>IF(ISBLANK(INDEX('Policy Characteristics'!G:G,MATCH($C727,'Policy Characteristics'!$C:$C,0))),"",INDEX('Policy Characteristics'!G:G,MATCH($C727,'Policy Characteristics'!$C:$C,0)))</f>
        <v>1</v>
      </c>
      <c r="N727" s="205">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75">
      <c r="A728" s="76" t="str">
        <f>IF(ISBLANK(INDEX('Policy Characteristics'!A:A,MATCH($C728,'Policy Characteristics'!$C:$C,0))),"",INDEX('Policy Characteristics'!A:A,MATCH($C728,'Policy Characteristics'!$C:$C,0)))</f>
        <v>Industry</v>
      </c>
      <c r="B728" s="200"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3" t="s">
        <v>43</v>
      </c>
      <c r="J728" s="202"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5">
        <f>IF(ISBLANK(INDEX('Policy Characteristics'!F:F,MATCH($C728,'Policy Characteristics'!$C:$C,0))),"",INDEX('Policy Characteristics'!F:F,MATCH($C728,'Policy Characteristics'!$C:$C,0)))</f>
        <v>0</v>
      </c>
      <c r="M728" s="205">
        <f>IF(ISBLANK(INDEX('Policy Characteristics'!G:G,MATCH($C728,'Policy Characteristics'!$C:$C,0))),"",INDEX('Policy Characteristics'!G:G,MATCH($C728,'Policy Characteristics'!$C:$C,0)))</f>
        <v>1</v>
      </c>
      <c r="N728" s="205">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75">
      <c r="A729" s="76" t="str">
        <f>IF(ISBLANK(INDEX('Policy Characteristics'!A:A,MATCH($C729,'Policy Characteristics'!$C:$C,0))),"",INDEX('Policy Characteristics'!A:A,MATCH($C729,'Policy Characteristics'!$C:$C,0)))</f>
        <v>Industry</v>
      </c>
      <c r="B729" s="200"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3" t="s">
        <v>43</v>
      </c>
      <c r="J729" s="202"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5">
        <f>IF(ISBLANK(INDEX('Policy Characteristics'!F:F,MATCH($C729,'Policy Characteristics'!$C:$C,0))),"",INDEX('Policy Characteristics'!F:F,MATCH($C729,'Policy Characteristics'!$C:$C,0)))</f>
        <v>0</v>
      </c>
      <c r="M729" s="205">
        <f>IF(ISBLANK(INDEX('Policy Characteristics'!G:G,MATCH($C729,'Policy Characteristics'!$C:$C,0))),"",INDEX('Policy Characteristics'!G:G,MATCH($C729,'Policy Characteristics'!$C:$C,0)))</f>
        <v>1</v>
      </c>
      <c r="N729" s="205">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75">
      <c r="A730" s="76" t="str">
        <f>IF(ISBLANK(INDEX('Policy Characteristics'!A:A,MATCH($C730,'Policy Characteristics'!$C:$C,0))),"",INDEX('Policy Characteristics'!A:A,MATCH($C730,'Policy Characteristics'!$C:$C,0)))</f>
        <v>Industry</v>
      </c>
      <c r="B730" s="200"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3" t="s">
        <v>43</v>
      </c>
      <c r="J730" s="202"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5">
        <f>IF(ISBLANK(INDEX('Policy Characteristics'!F:F,MATCH($C730,'Policy Characteristics'!$C:$C,0))),"",INDEX('Policy Characteristics'!F:F,MATCH($C730,'Policy Characteristics'!$C:$C,0)))</f>
        <v>0</v>
      </c>
      <c r="M730" s="205">
        <f>IF(ISBLANK(INDEX('Policy Characteristics'!G:G,MATCH($C730,'Policy Characteristics'!$C:$C,0))),"",INDEX('Policy Characteristics'!G:G,MATCH($C730,'Policy Characteristics'!$C:$C,0)))</f>
        <v>1</v>
      </c>
      <c r="N730" s="205">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75">
      <c r="A731" s="76" t="str">
        <f>IF(ISBLANK(INDEX('Policy Characteristics'!A:A,MATCH($C731,'Policy Characteristics'!$C:$C,0))),"",INDEX('Policy Characteristics'!A:A,MATCH($C731,'Policy Characteristics'!$C:$C,0)))</f>
        <v>Industry</v>
      </c>
      <c r="B731" s="200"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3" t="s">
        <v>43</v>
      </c>
      <c r="J731" s="202"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5">
        <f>IF(ISBLANK(INDEX('Policy Characteristics'!F:F,MATCH($C731,'Policy Characteristics'!$C:$C,0))),"",INDEX('Policy Characteristics'!F:F,MATCH($C731,'Policy Characteristics'!$C:$C,0)))</f>
        <v>0</v>
      </c>
      <c r="M731" s="205">
        <f>IF(ISBLANK(INDEX('Policy Characteristics'!G:G,MATCH($C731,'Policy Characteristics'!$C:$C,0))),"",INDEX('Policy Characteristics'!G:G,MATCH($C731,'Policy Characteristics'!$C:$C,0)))</f>
        <v>1</v>
      </c>
      <c r="N731" s="205">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75">
      <c r="A732" s="76" t="str">
        <f>IF(ISBLANK(INDEX('Policy Characteristics'!A:A,MATCH($C732,'Policy Characteristics'!$C:$C,0))),"",INDEX('Policy Characteristics'!A:A,MATCH($C732,'Policy Characteristics'!$C:$C,0)))</f>
        <v>Industry</v>
      </c>
      <c r="B732" s="200"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3" t="s">
        <v>43</v>
      </c>
      <c r="J732" s="202"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5">
        <f>IF(ISBLANK(INDEX('Policy Characteristics'!F:F,MATCH($C732,'Policy Characteristics'!$C:$C,0))),"",INDEX('Policy Characteristics'!F:F,MATCH($C732,'Policy Characteristics'!$C:$C,0)))</f>
        <v>0</v>
      </c>
      <c r="M732" s="205">
        <f>IF(ISBLANK(INDEX('Policy Characteristics'!G:G,MATCH($C732,'Policy Characteristics'!$C:$C,0))),"",INDEX('Policy Characteristics'!G:G,MATCH($C732,'Policy Characteristics'!$C:$C,0)))</f>
        <v>1</v>
      </c>
      <c r="N732" s="205">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75">
      <c r="A733" s="76" t="str">
        <f>IF(ISBLANK(INDEX('Policy Characteristics'!A:A,MATCH($C733,'Policy Characteristics'!$C:$C,0))),"",INDEX('Policy Characteristics'!A:A,MATCH($C733,'Policy Characteristics'!$C:$C,0)))</f>
        <v>Industry</v>
      </c>
      <c r="B733" s="200"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3" t="s">
        <v>43</v>
      </c>
      <c r="J733" s="202"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5">
        <f>IF(ISBLANK(INDEX('Policy Characteristics'!F:F,MATCH($C733,'Policy Characteristics'!$C:$C,0))),"",INDEX('Policy Characteristics'!F:F,MATCH($C733,'Policy Characteristics'!$C:$C,0)))</f>
        <v>0</v>
      </c>
      <c r="M733" s="205">
        <f>IF(ISBLANK(INDEX('Policy Characteristics'!G:G,MATCH($C733,'Policy Characteristics'!$C:$C,0))),"",INDEX('Policy Characteristics'!G:G,MATCH($C733,'Policy Characteristics'!$C:$C,0)))</f>
        <v>1</v>
      </c>
      <c r="N733" s="205">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75">
      <c r="A734" s="76" t="str">
        <f>IF(ISBLANK(INDEX('Policy Characteristics'!A:A,MATCH($C734,'Policy Characteristics'!$C:$C,0))),"",INDEX('Policy Characteristics'!A:A,MATCH($C734,'Policy Characteristics'!$C:$C,0)))</f>
        <v>Industry</v>
      </c>
      <c r="B734" s="200"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3" t="s">
        <v>43</v>
      </c>
      <c r="J734" s="202"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5">
        <f>IF(ISBLANK(INDEX('Policy Characteristics'!F:F,MATCH($C734,'Policy Characteristics'!$C:$C,0))),"",INDEX('Policy Characteristics'!F:F,MATCH($C734,'Policy Characteristics'!$C:$C,0)))</f>
        <v>0</v>
      </c>
      <c r="M734" s="205">
        <f>IF(ISBLANK(INDEX('Policy Characteristics'!G:G,MATCH($C734,'Policy Characteristics'!$C:$C,0))),"",INDEX('Policy Characteristics'!G:G,MATCH($C734,'Policy Characteristics'!$C:$C,0)))</f>
        <v>1</v>
      </c>
      <c r="N734" s="205">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75">
      <c r="A735" s="76" t="str">
        <f>IF(ISBLANK(INDEX('Policy Characteristics'!A:A,MATCH($C735,'Policy Characteristics'!$C:$C,0))),"",INDEX('Policy Characteristics'!A:A,MATCH($C735,'Policy Characteristics'!$C:$C,0)))</f>
        <v>Industry</v>
      </c>
      <c r="B735" s="200"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3" t="s">
        <v>43</v>
      </c>
      <c r="J735" s="202"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5">
        <f>IF(ISBLANK(INDEX('Policy Characteristics'!F:F,MATCH($C735,'Policy Characteristics'!$C:$C,0))),"",INDEX('Policy Characteristics'!F:F,MATCH($C735,'Policy Characteristics'!$C:$C,0)))</f>
        <v>0</v>
      </c>
      <c r="M735" s="205">
        <f>IF(ISBLANK(INDEX('Policy Characteristics'!G:G,MATCH($C735,'Policy Characteristics'!$C:$C,0))),"",INDEX('Policy Characteristics'!G:G,MATCH($C735,'Policy Characteristics'!$C:$C,0)))</f>
        <v>1</v>
      </c>
      <c r="N735" s="205">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75">
      <c r="A736" s="76" t="str">
        <f>IF(ISBLANK(INDEX('Policy Characteristics'!A:A,MATCH($C736,'Policy Characteristics'!$C:$C,0))),"",INDEX('Policy Characteristics'!A:A,MATCH($C736,'Policy Characteristics'!$C:$C,0)))</f>
        <v>Industry</v>
      </c>
      <c r="B736" s="200"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3" t="s">
        <v>43</v>
      </c>
      <c r="J736" s="202"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5">
        <f>IF(ISBLANK(INDEX('Policy Characteristics'!F:F,MATCH($C736,'Policy Characteristics'!$C:$C,0))),"",INDEX('Policy Characteristics'!F:F,MATCH($C736,'Policy Characteristics'!$C:$C,0)))</f>
        <v>0</v>
      </c>
      <c r="M736" s="205">
        <f>IF(ISBLANK(INDEX('Policy Characteristics'!G:G,MATCH($C736,'Policy Characteristics'!$C:$C,0))),"",INDEX('Policy Characteristics'!G:G,MATCH($C736,'Policy Characteristics'!$C:$C,0)))</f>
        <v>1</v>
      </c>
      <c r="N736" s="205">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75">
      <c r="A737" s="76" t="str">
        <f>IF(ISBLANK(INDEX('Policy Characteristics'!A:A,MATCH($C737,'Policy Characteristics'!$C:$C,0))),"",INDEX('Policy Characteristics'!A:A,MATCH($C737,'Policy Characteristics'!$C:$C,0)))</f>
        <v>Industry</v>
      </c>
      <c r="B737" s="200"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3" t="s">
        <v>43</v>
      </c>
      <c r="J737" s="202"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5">
        <f>IF(ISBLANK(INDEX('Policy Characteristics'!F:F,MATCH($C737,'Policy Characteristics'!$C:$C,0))),"",INDEX('Policy Characteristics'!F:F,MATCH($C737,'Policy Characteristics'!$C:$C,0)))</f>
        <v>0</v>
      </c>
      <c r="M737" s="205">
        <f>IF(ISBLANK(INDEX('Policy Characteristics'!G:G,MATCH($C737,'Policy Characteristics'!$C:$C,0))),"",INDEX('Policy Characteristics'!G:G,MATCH($C737,'Policy Characteristics'!$C:$C,0)))</f>
        <v>1</v>
      </c>
      <c r="N737" s="205">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75">
      <c r="A738" s="76" t="str">
        <f>IF(ISBLANK(INDEX('Policy Characteristics'!A:A,MATCH($C738,'Policy Characteristics'!$C:$C,0))),"",INDEX('Policy Characteristics'!A:A,MATCH($C738,'Policy Characteristics'!$C:$C,0)))</f>
        <v>Industry</v>
      </c>
      <c r="B738" s="200"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3" t="s">
        <v>43</v>
      </c>
      <c r="J738" s="202"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5">
        <f>IF(ISBLANK(INDEX('Policy Characteristics'!F:F,MATCH($C738,'Policy Characteristics'!$C:$C,0))),"",INDEX('Policy Characteristics'!F:F,MATCH($C738,'Policy Characteristics'!$C:$C,0)))</f>
        <v>0</v>
      </c>
      <c r="M738" s="205">
        <f>IF(ISBLANK(INDEX('Policy Characteristics'!G:G,MATCH($C738,'Policy Characteristics'!$C:$C,0))),"",INDEX('Policy Characteristics'!G:G,MATCH($C738,'Policy Characteristics'!$C:$C,0)))</f>
        <v>1</v>
      </c>
      <c r="N738" s="205">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75">
      <c r="A739" s="76" t="str">
        <f>IF(ISBLANK(INDEX('Policy Characteristics'!A:A,MATCH($C739,'Policy Characteristics'!$C:$C,0))),"",INDEX('Policy Characteristics'!A:A,MATCH($C739,'Policy Characteristics'!$C:$C,0)))</f>
        <v>Industry</v>
      </c>
      <c r="B739" s="200"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3" t="s">
        <v>43</v>
      </c>
      <c r="J739" s="202"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5">
        <f>IF(ISBLANK(INDEX('Policy Characteristics'!F:F,MATCH($C739,'Policy Characteristics'!$C:$C,0))),"",INDEX('Policy Characteristics'!F:F,MATCH($C739,'Policy Characteristics'!$C:$C,0)))</f>
        <v>0</v>
      </c>
      <c r="M739" s="205">
        <f>IF(ISBLANK(INDEX('Policy Characteristics'!G:G,MATCH($C739,'Policy Characteristics'!$C:$C,0))),"",INDEX('Policy Characteristics'!G:G,MATCH($C739,'Policy Characteristics'!$C:$C,0)))</f>
        <v>1</v>
      </c>
      <c r="N739" s="205">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75">
      <c r="A740" s="76" t="str">
        <f>IF(ISBLANK(INDEX('Policy Characteristics'!A:A,MATCH($C740,'Policy Characteristics'!$C:$C,0))),"",INDEX('Policy Characteristics'!A:A,MATCH($C740,'Policy Characteristics'!$C:$C,0)))</f>
        <v>Industry</v>
      </c>
      <c r="B740" s="200"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3" t="s">
        <v>43</v>
      </c>
      <c r="J740" s="202"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5">
        <f>IF(ISBLANK(INDEX('Policy Characteristics'!F:F,MATCH($C740,'Policy Characteristics'!$C:$C,0))),"",INDEX('Policy Characteristics'!F:F,MATCH($C740,'Policy Characteristics'!$C:$C,0)))</f>
        <v>0</v>
      </c>
      <c r="M740" s="205">
        <f>IF(ISBLANK(INDEX('Policy Characteristics'!G:G,MATCH($C740,'Policy Characteristics'!$C:$C,0))),"",INDEX('Policy Characteristics'!G:G,MATCH($C740,'Policy Characteristics'!$C:$C,0)))</f>
        <v>1</v>
      </c>
      <c r="N740" s="205">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75">
      <c r="A741" s="76" t="str">
        <f>IF(ISBLANK(INDEX('Policy Characteristics'!A:A,MATCH($C741,'Policy Characteristics'!$C:$C,0))),"",INDEX('Policy Characteristics'!A:A,MATCH($C741,'Policy Characteristics'!$C:$C,0)))</f>
        <v>Industry</v>
      </c>
      <c r="B741" s="200"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3" t="s">
        <v>43</v>
      </c>
      <c r="J741" s="202"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5">
        <f>IF(ISBLANK(INDEX('Policy Characteristics'!F:F,MATCH($C741,'Policy Characteristics'!$C:$C,0))),"",INDEX('Policy Characteristics'!F:F,MATCH($C741,'Policy Characteristics'!$C:$C,0)))</f>
        <v>0</v>
      </c>
      <c r="M741" s="205">
        <f>IF(ISBLANK(INDEX('Policy Characteristics'!G:G,MATCH($C741,'Policy Characteristics'!$C:$C,0))),"",INDEX('Policy Characteristics'!G:G,MATCH($C741,'Policy Characteristics'!$C:$C,0)))</f>
        <v>1</v>
      </c>
      <c r="N741" s="205">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75">
      <c r="A742" s="76" t="str">
        <f>IF(ISBLANK(INDEX('Policy Characteristics'!A:A,MATCH($C742,'Policy Characteristics'!$C:$C,0))),"",INDEX('Policy Characteristics'!A:A,MATCH($C742,'Policy Characteristics'!$C:$C,0)))</f>
        <v>Industry</v>
      </c>
      <c r="B742" s="200"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3" t="s">
        <v>43</v>
      </c>
      <c r="J742" s="202"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5">
        <f>IF(ISBLANK(INDEX('Policy Characteristics'!F:F,MATCH($C742,'Policy Characteristics'!$C:$C,0))),"",INDEX('Policy Characteristics'!F:F,MATCH($C742,'Policy Characteristics'!$C:$C,0)))</f>
        <v>0</v>
      </c>
      <c r="M742" s="205">
        <f>IF(ISBLANK(INDEX('Policy Characteristics'!G:G,MATCH($C742,'Policy Characteristics'!$C:$C,0))),"",INDEX('Policy Characteristics'!G:G,MATCH($C742,'Policy Characteristics'!$C:$C,0)))</f>
        <v>1</v>
      </c>
      <c r="N742" s="205">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75">
      <c r="A743" s="76" t="str">
        <f>IF(ISBLANK(INDEX('Policy Characteristics'!A:A,MATCH($C743,'Policy Characteristics'!$C:$C,0))),"",INDEX('Policy Characteristics'!A:A,MATCH($C743,'Policy Characteristics'!$C:$C,0)))</f>
        <v>Industry</v>
      </c>
      <c r="B743" s="200"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3" t="s">
        <v>43</v>
      </c>
      <c r="J743" s="202"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5">
        <f>IF(ISBLANK(INDEX('Policy Characteristics'!F:F,MATCH($C743,'Policy Characteristics'!$C:$C,0))),"",INDEX('Policy Characteristics'!F:F,MATCH($C743,'Policy Characteristics'!$C:$C,0)))</f>
        <v>0</v>
      </c>
      <c r="M743" s="205">
        <f>IF(ISBLANK(INDEX('Policy Characteristics'!G:G,MATCH($C743,'Policy Characteristics'!$C:$C,0))),"",INDEX('Policy Characteristics'!G:G,MATCH($C743,'Policy Characteristics'!$C:$C,0)))</f>
        <v>1</v>
      </c>
      <c r="N743" s="205">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75">
      <c r="A744" s="76" t="str">
        <f>IF(ISBLANK(INDEX('Policy Characteristics'!A:A,MATCH($C744,'Policy Characteristics'!$C:$C,0))),"",INDEX('Policy Characteristics'!A:A,MATCH($C744,'Policy Characteristics'!$C:$C,0)))</f>
        <v>Industry</v>
      </c>
      <c r="B744" s="200"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3" t="s">
        <v>43</v>
      </c>
      <c r="J744" s="202"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5">
        <f>IF(ISBLANK(INDEX('Policy Characteristics'!F:F,MATCH($C744,'Policy Characteristics'!$C:$C,0))),"",INDEX('Policy Characteristics'!F:F,MATCH($C744,'Policy Characteristics'!$C:$C,0)))</f>
        <v>0</v>
      </c>
      <c r="M744" s="205">
        <f>IF(ISBLANK(INDEX('Policy Characteristics'!G:G,MATCH($C744,'Policy Characteristics'!$C:$C,0))),"",INDEX('Policy Characteristics'!G:G,MATCH($C744,'Policy Characteristics'!$C:$C,0)))</f>
        <v>1</v>
      </c>
      <c r="N744" s="205">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75">
      <c r="A745" s="76" t="str">
        <f>IF(ISBLANK(INDEX('Policy Characteristics'!A:A,MATCH($C745,'Policy Characteristics'!$C:$C,0))),"",INDEX('Policy Characteristics'!A:A,MATCH($C745,'Policy Characteristics'!$C:$C,0)))</f>
        <v>Industry</v>
      </c>
      <c r="B745" s="200"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3" t="s">
        <v>43</v>
      </c>
      <c r="J745" s="202"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5">
        <f>IF(ISBLANK(INDEX('Policy Characteristics'!F:F,MATCH($C745,'Policy Characteristics'!$C:$C,0))),"",INDEX('Policy Characteristics'!F:F,MATCH($C745,'Policy Characteristics'!$C:$C,0)))</f>
        <v>0</v>
      </c>
      <c r="M745" s="205">
        <f>IF(ISBLANK(INDEX('Policy Characteristics'!G:G,MATCH($C745,'Policy Characteristics'!$C:$C,0))),"",INDEX('Policy Characteristics'!G:G,MATCH($C745,'Policy Characteristics'!$C:$C,0)))</f>
        <v>1</v>
      </c>
      <c r="N745" s="205">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75">
      <c r="A746" s="76" t="str">
        <f>IF(ISBLANK(INDEX('Policy Characteristics'!A:A,MATCH($C746,'Policy Characteristics'!$C:$C,0))),"",INDEX('Policy Characteristics'!A:A,MATCH($C746,'Policy Characteristics'!$C:$C,0)))</f>
        <v>Industry</v>
      </c>
      <c r="B746" s="200"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3" t="s">
        <v>43</v>
      </c>
      <c r="J746" s="202"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5">
        <f>IF(ISBLANK(INDEX('Policy Characteristics'!F:F,MATCH($C746,'Policy Characteristics'!$C:$C,0))),"",INDEX('Policy Characteristics'!F:F,MATCH($C746,'Policy Characteristics'!$C:$C,0)))</f>
        <v>0</v>
      </c>
      <c r="M746" s="205">
        <f>IF(ISBLANK(INDEX('Policy Characteristics'!G:G,MATCH($C746,'Policy Characteristics'!$C:$C,0))),"",INDEX('Policy Characteristics'!G:G,MATCH($C746,'Policy Characteristics'!$C:$C,0)))</f>
        <v>1</v>
      </c>
      <c r="N746" s="205">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75">
      <c r="A747" s="76" t="str">
        <f>IF(ISBLANK(INDEX('Policy Characteristics'!A:A,MATCH($C747,'Policy Characteristics'!$C:$C,0))),"",INDEX('Policy Characteristics'!A:A,MATCH($C747,'Policy Characteristics'!$C:$C,0)))</f>
        <v>Industry</v>
      </c>
      <c r="B747" s="200"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3" t="s">
        <v>43</v>
      </c>
      <c r="J747" s="202"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5">
        <f>IF(ISBLANK(INDEX('Policy Characteristics'!F:F,MATCH($C747,'Policy Characteristics'!$C:$C,0))),"",INDEX('Policy Characteristics'!F:F,MATCH($C747,'Policy Characteristics'!$C:$C,0)))</f>
        <v>0</v>
      </c>
      <c r="M747" s="205">
        <f>IF(ISBLANK(INDEX('Policy Characteristics'!G:G,MATCH($C747,'Policy Characteristics'!$C:$C,0))),"",INDEX('Policy Characteristics'!G:G,MATCH($C747,'Policy Characteristics'!$C:$C,0)))</f>
        <v>1</v>
      </c>
      <c r="N747" s="205">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75">
      <c r="A748" s="76" t="str">
        <f>IF(ISBLANK(INDEX('Policy Characteristics'!A:A,MATCH($C748,'Policy Characteristics'!$C:$C,0))),"",INDEX('Policy Characteristics'!A:A,MATCH($C748,'Policy Characteristics'!$C:$C,0)))</f>
        <v>Industry</v>
      </c>
      <c r="B748" s="200"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3" t="s">
        <v>43</v>
      </c>
      <c r="J748" s="202"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5">
        <f>IF(ISBLANK(INDEX('Policy Characteristics'!F:F,MATCH($C748,'Policy Characteristics'!$C:$C,0))),"",INDEX('Policy Characteristics'!F:F,MATCH($C748,'Policy Characteristics'!$C:$C,0)))</f>
        <v>0</v>
      </c>
      <c r="M748" s="205">
        <f>IF(ISBLANK(INDEX('Policy Characteristics'!G:G,MATCH($C748,'Policy Characteristics'!$C:$C,0))),"",INDEX('Policy Characteristics'!G:G,MATCH($C748,'Policy Characteristics'!$C:$C,0)))</f>
        <v>1</v>
      </c>
      <c r="N748" s="205">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75">
      <c r="A749" s="76" t="str">
        <f>IF(ISBLANK(INDEX('Policy Characteristics'!A:A,MATCH($C749,'Policy Characteristics'!$C:$C,0))),"",INDEX('Policy Characteristics'!A:A,MATCH($C749,'Policy Characteristics'!$C:$C,0)))</f>
        <v>Industry</v>
      </c>
      <c r="B749" s="200"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3" t="s">
        <v>43</v>
      </c>
      <c r="J749" s="202"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5">
        <f>IF(ISBLANK(INDEX('Policy Characteristics'!F:F,MATCH($C749,'Policy Characteristics'!$C:$C,0))),"",INDEX('Policy Characteristics'!F:F,MATCH($C749,'Policy Characteristics'!$C:$C,0)))</f>
        <v>0</v>
      </c>
      <c r="M749" s="205">
        <f>IF(ISBLANK(INDEX('Policy Characteristics'!G:G,MATCH($C749,'Policy Characteristics'!$C:$C,0))),"",INDEX('Policy Characteristics'!G:G,MATCH($C749,'Policy Characteristics'!$C:$C,0)))</f>
        <v>1</v>
      </c>
      <c r="N749" s="205">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75">
      <c r="A750" s="76" t="str">
        <f>IF(ISBLANK(INDEX('Policy Characteristics'!A:A,MATCH($C750,'Policy Characteristics'!$C:$C,0))),"",INDEX('Policy Characteristics'!A:A,MATCH($C750,'Policy Characteristics'!$C:$C,0)))</f>
        <v>Industry</v>
      </c>
      <c r="B750" s="200"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3" t="s">
        <v>43</v>
      </c>
      <c r="J750" s="202"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5">
        <f>IF(ISBLANK(INDEX('Policy Characteristics'!F:F,MATCH($C750,'Policy Characteristics'!$C:$C,0))),"",INDEX('Policy Characteristics'!F:F,MATCH($C750,'Policy Characteristics'!$C:$C,0)))</f>
        <v>0</v>
      </c>
      <c r="M750" s="205">
        <f>IF(ISBLANK(INDEX('Policy Characteristics'!G:G,MATCH($C750,'Policy Characteristics'!$C:$C,0))),"",INDEX('Policy Characteristics'!G:G,MATCH($C750,'Policy Characteristics'!$C:$C,0)))</f>
        <v>1</v>
      </c>
      <c r="N750" s="205">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75">
      <c r="A751" s="76" t="str">
        <f>IF(ISBLANK(INDEX('Policy Characteristics'!A:A,MATCH($C751,'Policy Characteristics'!$C:$C,0))),"",INDEX('Policy Characteristics'!A:A,MATCH($C751,'Policy Characteristics'!$C:$C,0)))</f>
        <v>Industry</v>
      </c>
      <c r="B751" s="200"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3" t="s">
        <v>43</v>
      </c>
      <c r="J751" s="202"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5">
        <f>IF(ISBLANK(INDEX('Policy Characteristics'!F:F,MATCH($C751,'Policy Characteristics'!$C:$C,0))),"",INDEX('Policy Characteristics'!F:F,MATCH($C751,'Policy Characteristics'!$C:$C,0)))</f>
        <v>0</v>
      </c>
      <c r="M751" s="205">
        <f>IF(ISBLANK(INDEX('Policy Characteristics'!G:G,MATCH($C751,'Policy Characteristics'!$C:$C,0))),"",INDEX('Policy Characteristics'!G:G,MATCH($C751,'Policy Characteristics'!$C:$C,0)))</f>
        <v>1</v>
      </c>
      <c r="N751" s="205">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75">
      <c r="A752" s="76" t="str">
        <f>IF(ISBLANK(INDEX('Policy Characteristics'!A:A,MATCH($C752,'Policy Characteristics'!$C:$C,0))),"",INDEX('Policy Characteristics'!A:A,MATCH($C752,'Policy Characteristics'!$C:$C,0)))</f>
        <v>Industry</v>
      </c>
      <c r="B752" s="200"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3" t="s">
        <v>43</v>
      </c>
      <c r="J752" s="202"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5">
        <f>IF(ISBLANK(INDEX('Policy Characteristics'!F:F,MATCH($C752,'Policy Characteristics'!$C:$C,0))),"",INDEX('Policy Characteristics'!F:F,MATCH($C752,'Policy Characteristics'!$C:$C,0)))</f>
        <v>0</v>
      </c>
      <c r="M752" s="205">
        <f>IF(ISBLANK(INDEX('Policy Characteristics'!G:G,MATCH($C752,'Policy Characteristics'!$C:$C,0))),"",INDEX('Policy Characteristics'!G:G,MATCH($C752,'Policy Characteristics'!$C:$C,0)))</f>
        <v>1</v>
      </c>
      <c r="N752" s="205">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75">
      <c r="A753" s="76" t="str">
        <f>IF(ISBLANK(INDEX('Policy Characteristics'!A:A,MATCH($C753,'Policy Characteristics'!$C:$C,0))),"",INDEX('Policy Characteristics'!A:A,MATCH($C753,'Policy Characteristics'!$C:$C,0)))</f>
        <v>Industry</v>
      </c>
      <c r="B753" s="200"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3" t="s">
        <v>43</v>
      </c>
      <c r="J753" s="202"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5">
        <f>IF(ISBLANK(INDEX('Policy Characteristics'!F:F,MATCH($C753,'Policy Characteristics'!$C:$C,0))),"",INDEX('Policy Characteristics'!F:F,MATCH($C753,'Policy Characteristics'!$C:$C,0)))</f>
        <v>0</v>
      </c>
      <c r="M753" s="205">
        <f>IF(ISBLANK(INDEX('Policy Characteristics'!G:G,MATCH($C753,'Policy Characteristics'!$C:$C,0))),"",INDEX('Policy Characteristics'!G:G,MATCH($C753,'Policy Characteristics'!$C:$C,0)))</f>
        <v>1</v>
      </c>
      <c r="N753" s="205">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75">
      <c r="A754" s="76" t="str">
        <f>IF(ISBLANK(INDEX('Policy Characteristics'!A:A,MATCH($C754,'Policy Characteristics'!$C:$C,0))),"",INDEX('Policy Characteristics'!A:A,MATCH($C754,'Policy Characteristics'!$C:$C,0)))</f>
        <v>Industry</v>
      </c>
      <c r="B754" s="200"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3" t="s">
        <v>43</v>
      </c>
      <c r="J754" s="202"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5">
        <f>IF(ISBLANK(INDEX('Policy Characteristics'!F:F,MATCH($C754,'Policy Characteristics'!$C:$C,0))),"",INDEX('Policy Characteristics'!F:F,MATCH($C754,'Policy Characteristics'!$C:$C,0)))</f>
        <v>0</v>
      </c>
      <c r="M754" s="205">
        <f>IF(ISBLANK(INDEX('Policy Characteristics'!G:G,MATCH($C754,'Policy Characteristics'!$C:$C,0))),"",INDEX('Policy Characteristics'!G:G,MATCH($C754,'Policy Characteristics'!$C:$C,0)))</f>
        <v>1</v>
      </c>
      <c r="N754" s="205">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75">
      <c r="A755" s="76" t="str">
        <f>IF(ISBLANK(INDEX('Policy Characteristics'!A:A,MATCH($C755,'Policy Characteristics'!$C:$C,0))),"",INDEX('Policy Characteristics'!A:A,MATCH($C755,'Policy Characteristics'!$C:$C,0)))</f>
        <v>Industry</v>
      </c>
      <c r="B755" s="200"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3" t="s">
        <v>43</v>
      </c>
      <c r="J755" s="202"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5">
        <f>IF(ISBLANK(INDEX('Policy Characteristics'!F:F,MATCH($C755,'Policy Characteristics'!$C:$C,0))),"",INDEX('Policy Characteristics'!F:F,MATCH($C755,'Policy Characteristics'!$C:$C,0)))</f>
        <v>0</v>
      </c>
      <c r="M755" s="205">
        <f>IF(ISBLANK(INDEX('Policy Characteristics'!G:G,MATCH($C755,'Policy Characteristics'!$C:$C,0))),"",INDEX('Policy Characteristics'!G:G,MATCH($C755,'Policy Characteristics'!$C:$C,0)))</f>
        <v>1</v>
      </c>
      <c r="N755" s="205">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75">
      <c r="A756" s="76" t="str">
        <f>IF(ISBLANK(INDEX('Policy Characteristics'!A:A,MATCH($C756,'Policy Characteristics'!$C:$C,0))),"",INDEX('Policy Characteristics'!A:A,MATCH($C756,'Policy Characteristics'!$C:$C,0)))</f>
        <v>Industry</v>
      </c>
      <c r="B756" s="200"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3" t="s">
        <v>43</v>
      </c>
      <c r="J756" s="202"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5">
        <f>IF(ISBLANK(INDEX('Policy Characteristics'!F:F,MATCH($C756,'Policy Characteristics'!$C:$C,0))),"",INDEX('Policy Characteristics'!F:F,MATCH($C756,'Policy Characteristics'!$C:$C,0)))</f>
        <v>0</v>
      </c>
      <c r="M756" s="205">
        <f>IF(ISBLANK(INDEX('Policy Characteristics'!G:G,MATCH($C756,'Policy Characteristics'!$C:$C,0))),"",INDEX('Policy Characteristics'!G:G,MATCH($C756,'Policy Characteristics'!$C:$C,0)))</f>
        <v>1</v>
      </c>
      <c r="N756" s="205">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75">
      <c r="A757" s="76" t="str">
        <f>IF(ISBLANK(INDEX('Policy Characteristics'!A:A,MATCH($C757,'Policy Characteristics'!$C:$C,0))),"",INDEX('Policy Characteristics'!A:A,MATCH($C757,'Policy Characteristics'!$C:$C,0)))</f>
        <v>Industry</v>
      </c>
      <c r="B757" s="200"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3" t="s">
        <v>43</v>
      </c>
      <c r="J757" s="202"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5">
        <f>IF(ISBLANK(INDEX('Policy Characteristics'!F:F,MATCH($C757,'Policy Characteristics'!$C:$C,0))),"",INDEX('Policy Characteristics'!F:F,MATCH($C757,'Policy Characteristics'!$C:$C,0)))</f>
        <v>0</v>
      </c>
      <c r="M757" s="205">
        <f>IF(ISBLANK(INDEX('Policy Characteristics'!G:G,MATCH($C757,'Policy Characteristics'!$C:$C,0))),"",INDEX('Policy Characteristics'!G:G,MATCH($C757,'Policy Characteristics'!$C:$C,0)))</f>
        <v>1</v>
      </c>
      <c r="N757" s="205">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75">
      <c r="A758" s="76" t="str">
        <f>IF(ISBLANK(INDEX('Policy Characteristics'!A:A,MATCH($C758,'Policy Characteristics'!$C:$C,0))),"",INDEX('Policy Characteristics'!A:A,MATCH($C758,'Policy Characteristics'!$C:$C,0)))</f>
        <v>Industry</v>
      </c>
      <c r="B758" s="200"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3" t="s">
        <v>43</v>
      </c>
      <c r="J758" s="202"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5">
        <f>IF(ISBLANK(INDEX('Policy Characteristics'!F:F,MATCH($C758,'Policy Characteristics'!$C:$C,0))),"",INDEX('Policy Characteristics'!F:F,MATCH($C758,'Policy Characteristics'!$C:$C,0)))</f>
        <v>0</v>
      </c>
      <c r="M758" s="205">
        <f>IF(ISBLANK(INDEX('Policy Characteristics'!G:G,MATCH($C758,'Policy Characteristics'!$C:$C,0))),"",INDEX('Policy Characteristics'!G:G,MATCH($C758,'Policy Characteristics'!$C:$C,0)))</f>
        <v>1</v>
      </c>
      <c r="N758" s="205">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75">
      <c r="A759" s="76" t="str">
        <f>IF(ISBLANK(INDEX('Policy Characteristics'!A:A,MATCH($C759,'Policy Characteristics'!$C:$C,0))),"",INDEX('Policy Characteristics'!A:A,MATCH($C759,'Policy Characteristics'!$C:$C,0)))</f>
        <v>Industry</v>
      </c>
      <c r="B759" s="200"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3" t="s">
        <v>43</v>
      </c>
      <c r="J759" s="202"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5">
        <f>IF(ISBLANK(INDEX('Policy Characteristics'!F:F,MATCH($C759,'Policy Characteristics'!$C:$C,0))),"",INDEX('Policy Characteristics'!F:F,MATCH($C759,'Policy Characteristics'!$C:$C,0)))</f>
        <v>0</v>
      </c>
      <c r="M759" s="205">
        <f>IF(ISBLANK(INDEX('Policy Characteristics'!G:G,MATCH($C759,'Policy Characteristics'!$C:$C,0))),"",INDEX('Policy Characteristics'!G:G,MATCH($C759,'Policy Characteristics'!$C:$C,0)))</f>
        <v>1</v>
      </c>
      <c r="N759" s="205">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75">
      <c r="A760" s="76" t="str">
        <f>IF(ISBLANK(INDEX('Policy Characteristics'!A:A,MATCH($C760,'Policy Characteristics'!$C:$C,0))),"",INDEX('Policy Characteristics'!A:A,MATCH($C760,'Policy Characteristics'!$C:$C,0)))</f>
        <v>Industry</v>
      </c>
      <c r="B760" s="200"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3" t="s">
        <v>43</v>
      </c>
      <c r="J760" s="202"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5">
        <f>IF(ISBLANK(INDEX('Policy Characteristics'!F:F,MATCH($C760,'Policy Characteristics'!$C:$C,0))),"",INDEX('Policy Characteristics'!F:F,MATCH($C760,'Policy Characteristics'!$C:$C,0)))</f>
        <v>0</v>
      </c>
      <c r="M760" s="205">
        <f>IF(ISBLANK(INDEX('Policy Characteristics'!G:G,MATCH($C760,'Policy Characteristics'!$C:$C,0))),"",INDEX('Policy Characteristics'!G:G,MATCH($C760,'Policy Characteristics'!$C:$C,0)))</f>
        <v>1</v>
      </c>
      <c r="N760" s="205">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75">
      <c r="A761" s="76" t="str">
        <f>IF(ISBLANK(INDEX('Policy Characteristics'!A:A,MATCH($C761,'Policy Characteristics'!$C:$C,0))),"",INDEX('Policy Characteristics'!A:A,MATCH($C761,'Policy Characteristics'!$C:$C,0)))</f>
        <v>Industry</v>
      </c>
      <c r="B761" s="200"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3" t="s">
        <v>43</v>
      </c>
      <c r="J761" s="202"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5">
        <f>IF(ISBLANK(INDEX('Policy Characteristics'!F:F,MATCH($C761,'Policy Characteristics'!$C:$C,0))),"",INDEX('Policy Characteristics'!F:F,MATCH($C761,'Policy Characteristics'!$C:$C,0)))</f>
        <v>0</v>
      </c>
      <c r="M761" s="205">
        <f>IF(ISBLANK(INDEX('Policy Characteristics'!G:G,MATCH($C761,'Policy Characteristics'!$C:$C,0))),"",INDEX('Policy Characteristics'!G:G,MATCH($C761,'Policy Characteristics'!$C:$C,0)))</f>
        <v>1</v>
      </c>
      <c r="N761" s="205">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75">
      <c r="A762" s="76" t="str">
        <f>IF(ISBLANK(INDEX('Policy Characteristics'!A:A,MATCH($C762,'Policy Characteristics'!$C:$C,0))),"",INDEX('Policy Characteristics'!A:A,MATCH($C762,'Policy Characteristics'!$C:$C,0)))</f>
        <v>Industry</v>
      </c>
      <c r="B762" s="200"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3" t="s">
        <v>43</v>
      </c>
      <c r="J762" s="202"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5">
        <f>IF(ISBLANK(INDEX('Policy Characteristics'!F:F,MATCH($C762,'Policy Characteristics'!$C:$C,0))),"",INDEX('Policy Characteristics'!F:F,MATCH($C762,'Policy Characteristics'!$C:$C,0)))</f>
        <v>0</v>
      </c>
      <c r="M762" s="205">
        <f>IF(ISBLANK(INDEX('Policy Characteristics'!G:G,MATCH($C762,'Policy Characteristics'!$C:$C,0))),"",INDEX('Policy Characteristics'!G:G,MATCH($C762,'Policy Characteristics'!$C:$C,0)))</f>
        <v>1</v>
      </c>
      <c r="N762" s="205">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75">
      <c r="A763" s="76" t="str">
        <f>IF(ISBLANK(INDEX('Policy Characteristics'!A:A,MATCH($C763,'Policy Characteristics'!$C:$C,0))),"",INDEX('Policy Characteristics'!A:A,MATCH($C763,'Policy Characteristics'!$C:$C,0)))</f>
        <v>Industry</v>
      </c>
      <c r="B763" s="200"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3" t="s">
        <v>43</v>
      </c>
      <c r="J763" s="202"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5">
        <f>IF(ISBLANK(INDEX('Policy Characteristics'!F:F,MATCH($C763,'Policy Characteristics'!$C:$C,0))),"",INDEX('Policy Characteristics'!F:F,MATCH($C763,'Policy Characteristics'!$C:$C,0)))</f>
        <v>0</v>
      </c>
      <c r="M763" s="205">
        <f>IF(ISBLANK(INDEX('Policy Characteristics'!G:G,MATCH($C763,'Policy Characteristics'!$C:$C,0))),"",INDEX('Policy Characteristics'!G:G,MATCH($C763,'Policy Characteristics'!$C:$C,0)))</f>
        <v>1</v>
      </c>
      <c r="N763" s="205">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75">
      <c r="A764" s="76" t="str">
        <f>IF(ISBLANK(INDEX('Policy Characteristics'!A:A,MATCH($C764,'Policy Characteristics'!$C:$C,0))),"",INDEX('Policy Characteristics'!A:A,MATCH($C764,'Policy Characteristics'!$C:$C,0)))</f>
        <v>Industry</v>
      </c>
      <c r="B764" s="200"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3" t="s">
        <v>43</v>
      </c>
      <c r="J764" s="202"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5">
        <f>IF(ISBLANK(INDEX('Policy Characteristics'!F:F,MATCH($C764,'Policy Characteristics'!$C:$C,0))),"",INDEX('Policy Characteristics'!F:F,MATCH($C764,'Policy Characteristics'!$C:$C,0)))</f>
        <v>0</v>
      </c>
      <c r="M764" s="205">
        <f>IF(ISBLANK(INDEX('Policy Characteristics'!G:G,MATCH($C764,'Policy Characteristics'!$C:$C,0))),"",INDEX('Policy Characteristics'!G:G,MATCH($C764,'Policy Characteristics'!$C:$C,0)))</f>
        <v>1</v>
      </c>
      <c r="N764" s="205">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75">
      <c r="A765" s="76" t="str">
        <f>IF(ISBLANK(INDEX('Policy Characteristics'!A:A,MATCH($C765,'Policy Characteristics'!$C:$C,0))),"",INDEX('Policy Characteristics'!A:A,MATCH($C765,'Policy Characteristics'!$C:$C,0)))</f>
        <v>Industry</v>
      </c>
      <c r="B765" s="200"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3" t="s">
        <v>43</v>
      </c>
      <c r="J765" s="202"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5">
        <f>IF(ISBLANK(INDEX('Policy Characteristics'!F:F,MATCH($C765,'Policy Characteristics'!$C:$C,0))),"",INDEX('Policy Characteristics'!F:F,MATCH($C765,'Policy Characteristics'!$C:$C,0)))</f>
        <v>0</v>
      </c>
      <c r="M765" s="205">
        <f>IF(ISBLANK(INDEX('Policy Characteristics'!G:G,MATCH($C765,'Policy Characteristics'!$C:$C,0))),"",INDEX('Policy Characteristics'!G:G,MATCH($C765,'Policy Characteristics'!$C:$C,0)))</f>
        <v>1</v>
      </c>
      <c r="N765" s="205">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75">
      <c r="A766" s="76" t="str">
        <f>IF(ISBLANK(INDEX('Policy Characteristics'!A:A,MATCH($C766,'Policy Characteristics'!$C:$C,0))),"",INDEX('Policy Characteristics'!A:A,MATCH($C766,'Policy Characteristics'!$C:$C,0)))</f>
        <v>Industry</v>
      </c>
      <c r="B766" s="200"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3" t="s">
        <v>43</v>
      </c>
      <c r="J766" s="202"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5">
        <f>IF(ISBLANK(INDEX('Policy Characteristics'!F:F,MATCH($C766,'Policy Characteristics'!$C:$C,0))),"",INDEX('Policy Characteristics'!F:F,MATCH($C766,'Policy Characteristics'!$C:$C,0)))</f>
        <v>0</v>
      </c>
      <c r="M766" s="205">
        <f>IF(ISBLANK(INDEX('Policy Characteristics'!G:G,MATCH($C766,'Policy Characteristics'!$C:$C,0))),"",INDEX('Policy Characteristics'!G:G,MATCH($C766,'Policy Characteristics'!$C:$C,0)))</f>
        <v>1</v>
      </c>
      <c r="N766" s="205">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75">
      <c r="A767" s="76" t="str">
        <f>IF(ISBLANK(INDEX('Policy Characteristics'!A:A,MATCH($C767,'Policy Characteristics'!$C:$C,0))),"",INDEX('Policy Characteristics'!A:A,MATCH($C767,'Policy Characteristics'!$C:$C,0)))</f>
        <v>Industry</v>
      </c>
      <c r="B767" s="200"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3" t="s">
        <v>43</v>
      </c>
      <c r="J767" s="202"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5">
        <f>IF(ISBLANK(INDEX('Policy Characteristics'!F:F,MATCH($C767,'Policy Characteristics'!$C:$C,0))),"",INDEX('Policy Characteristics'!F:F,MATCH($C767,'Policy Characteristics'!$C:$C,0)))</f>
        <v>0</v>
      </c>
      <c r="M767" s="205">
        <f>IF(ISBLANK(INDEX('Policy Characteristics'!G:G,MATCH($C767,'Policy Characteristics'!$C:$C,0))),"",INDEX('Policy Characteristics'!G:G,MATCH($C767,'Policy Characteristics'!$C:$C,0)))</f>
        <v>1</v>
      </c>
      <c r="N767" s="205">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75">
      <c r="A768" s="76" t="str">
        <f>IF(ISBLANK(INDEX('Policy Characteristics'!A:A,MATCH($C768,'Policy Characteristics'!$C:$C,0))),"",INDEX('Policy Characteristics'!A:A,MATCH($C768,'Policy Characteristics'!$C:$C,0)))</f>
        <v>Industry</v>
      </c>
      <c r="B768" s="200"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3" t="s">
        <v>43</v>
      </c>
      <c r="J768" s="202"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5">
        <f>IF(ISBLANK(INDEX('Policy Characteristics'!F:F,MATCH($C768,'Policy Characteristics'!$C:$C,0))),"",INDEX('Policy Characteristics'!F:F,MATCH($C768,'Policy Characteristics'!$C:$C,0)))</f>
        <v>0</v>
      </c>
      <c r="M768" s="205">
        <f>IF(ISBLANK(INDEX('Policy Characteristics'!G:G,MATCH($C768,'Policy Characteristics'!$C:$C,0))),"",INDEX('Policy Characteristics'!G:G,MATCH($C768,'Policy Characteristics'!$C:$C,0)))</f>
        <v>1</v>
      </c>
      <c r="N768" s="205">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75">
      <c r="A769" s="76" t="str">
        <f>IF(ISBLANK(INDEX('Policy Characteristics'!A:A,MATCH($C769,'Policy Characteristics'!$C:$C,0))),"",INDEX('Policy Characteristics'!A:A,MATCH($C769,'Policy Characteristics'!$C:$C,0)))</f>
        <v>Industry</v>
      </c>
      <c r="B769" s="200"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3" t="s">
        <v>43</v>
      </c>
      <c r="J769" s="202"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5">
        <f>IF(ISBLANK(INDEX('Policy Characteristics'!F:F,MATCH($C769,'Policy Characteristics'!$C:$C,0))),"",INDEX('Policy Characteristics'!F:F,MATCH($C769,'Policy Characteristics'!$C:$C,0)))</f>
        <v>0</v>
      </c>
      <c r="M769" s="205">
        <f>IF(ISBLANK(INDEX('Policy Characteristics'!G:G,MATCH($C769,'Policy Characteristics'!$C:$C,0))),"",INDEX('Policy Characteristics'!G:G,MATCH($C769,'Policy Characteristics'!$C:$C,0)))</f>
        <v>1</v>
      </c>
      <c r="N769" s="205">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75">
      <c r="A770" s="76" t="str">
        <f>IF(ISBLANK(INDEX('Policy Characteristics'!A:A,MATCH($C770,'Policy Characteristics'!$C:$C,0))),"",INDEX('Policy Characteristics'!A:A,MATCH($C770,'Policy Characteristics'!$C:$C,0)))</f>
        <v>Industry</v>
      </c>
      <c r="B770" s="200"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3" t="s">
        <v>43</v>
      </c>
      <c r="J770" s="202"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5">
        <f>IF(ISBLANK(INDEX('Policy Characteristics'!F:F,MATCH($C770,'Policy Characteristics'!$C:$C,0))),"",INDEX('Policy Characteristics'!F:F,MATCH($C770,'Policy Characteristics'!$C:$C,0)))</f>
        <v>0</v>
      </c>
      <c r="M770" s="205">
        <f>IF(ISBLANK(INDEX('Policy Characteristics'!G:G,MATCH($C770,'Policy Characteristics'!$C:$C,0))),"",INDEX('Policy Characteristics'!G:G,MATCH($C770,'Policy Characteristics'!$C:$C,0)))</f>
        <v>1</v>
      </c>
      <c r="N770" s="205">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75">
      <c r="A771" s="76" t="str">
        <f>IF(ISBLANK(INDEX('Policy Characteristics'!A:A,MATCH($C771,'Policy Characteristics'!$C:$C,0))),"",INDEX('Policy Characteristics'!A:A,MATCH($C771,'Policy Characteristics'!$C:$C,0)))</f>
        <v>Industry</v>
      </c>
      <c r="B771" s="200"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3" t="s">
        <v>43</v>
      </c>
      <c r="J771" s="202"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5">
        <f>IF(ISBLANK(INDEX('Policy Characteristics'!F:F,MATCH($C771,'Policy Characteristics'!$C:$C,0))),"",INDEX('Policy Characteristics'!F:F,MATCH($C771,'Policy Characteristics'!$C:$C,0)))</f>
        <v>0</v>
      </c>
      <c r="M771" s="205">
        <f>IF(ISBLANK(INDEX('Policy Characteristics'!G:G,MATCH($C771,'Policy Characteristics'!$C:$C,0))),"",INDEX('Policy Characteristics'!G:G,MATCH($C771,'Policy Characteristics'!$C:$C,0)))</f>
        <v>1</v>
      </c>
      <c r="N771" s="205">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75">
      <c r="A772" s="76" t="str">
        <f>IF(ISBLANK(INDEX('Policy Characteristics'!A:A,MATCH($C772,'Policy Characteristics'!$C:$C,0))),"",INDEX('Policy Characteristics'!A:A,MATCH($C772,'Policy Characteristics'!$C:$C,0)))</f>
        <v>Industry</v>
      </c>
      <c r="B772" s="200"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3" t="s">
        <v>43</v>
      </c>
      <c r="J772" s="202"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5">
        <f>IF(ISBLANK(INDEX('Policy Characteristics'!F:F,MATCH($C772,'Policy Characteristics'!$C:$C,0))),"",INDEX('Policy Characteristics'!F:F,MATCH($C772,'Policy Characteristics'!$C:$C,0)))</f>
        <v>0</v>
      </c>
      <c r="M772" s="205">
        <f>IF(ISBLANK(INDEX('Policy Characteristics'!G:G,MATCH($C772,'Policy Characteristics'!$C:$C,0))),"",INDEX('Policy Characteristics'!G:G,MATCH($C772,'Policy Characteristics'!$C:$C,0)))</f>
        <v>1</v>
      </c>
      <c r="N772" s="205">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75">
      <c r="A773" s="76" t="str">
        <f>IF(ISBLANK(INDEX('Policy Characteristics'!A:A,MATCH($C773,'Policy Characteristics'!$C:$C,0))),"",INDEX('Policy Characteristics'!A:A,MATCH($C773,'Policy Characteristics'!$C:$C,0)))</f>
        <v>Industry</v>
      </c>
      <c r="B773" s="200"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3" t="s">
        <v>43</v>
      </c>
      <c r="J773" s="202"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5">
        <f>IF(ISBLANK(INDEX('Policy Characteristics'!F:F,MATCH($C773,'Policy Characteristics'!$C:$C,0))),"",INDEX('Policy Characteristics'!F:F,MATCH($C773,'Policy Characteristics'!$C:$C,0)))</f>
        <v>0</v>
      </c>
      <c r="M773" s="205">
        <f>IF(ISBLANK(INDEX('Policy Characteristics'!G:G,MATCH($C773,'Policy Characteristics'!$C:$C,0))),"",INDEX('Policy Characteristics'!G:G,MATCH($C773,'Policy Characteristics'!$C:$C,0)))</f>
        <v>1</v>
      </c>
      <c r="N773" s="205">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75">
      <c r="A774" s="76" t="str">
        <f>IF(ISBLANK(INDEX('Policy Characteristics'!A:A,MATCH($C774,'Policy Characteristics'!$C:$C,0))),"",INDEX('Policy Characteristics'!A:A,MATCH($C774,'Policy Characteristics'!$C:$C,0)))</f>
        <v>Industry</v>
      </c>
      <c r="B774" s="200"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3" t="s">
        <v>43</v>
      </c>
      <c r="J774" s="202"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5">
        <f>IF(ISBLANK(INDEX('Policy Characteristics'!F:F,MATCH($C774,'Policy Characteristics'!$C:$C,0))),"",INDEX('Policy Characteristics'!F:F,MATCH($C774,'Policy Characteristics'!$C:$C,0)))</f>
        <v>0</v>
      </c>
      <c r="M774" s="205">
        <f>IF(ISBLANK(INDEX('Policy Characteristics'!G:G,MATCH($C774,'Policy Characteristics'!$C:$C,0))),"",INDEX('Policy Characteristics'!G:G,MATCH($C774,'Policy Characteristics'!$C:$C,0)))</f>
        <v>1</v>
      </c>
      <c r="N774" s="205">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75">
      <c r="A775" s="76" t="str">
        <f>IF(ISBLANK(INDEX('Policy Characteristics'!A:A,MATCH($C775,'Policy Characteristics'!$C:$C,0))),"",INDEX('Policy Characteristics'!A:A,MATCH($C775,'Policy Characteristics'!$C:$C,0)))</f>
        <v>Industry</v>
      </c>
      <c r="B775" s="200"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3" t="s">
        <v>43</v>
      </c>
      <c r="J775" s="202"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5">
        <f>IF(ISBLANK(INDEX('Policy Characteristics'!F:F,MATCH($C775,'Policy Characteristics'!$C:$C,0))),"",INDEX('Policy Characteristics'!F:F,MATCH($C775,'Policy Characteristics'!$C:$C,0)))</f>
        <v>0</v>
      </c>
      <c r="M775" s="205">
        <f>IF(ISBLANK(INDEX('Policy Characteristics'!G:G,MATCH($C775,'Policy Characteristics'!$C:$C,0))),"",INDEX('Policy Characteristics'!G:G,MATCH($C775,'Policy Characteristics'!$C:$C,0)))</f>
        <v>1</v>
      </c>
      <c r="N775" s="205">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75">
      <c r="A776" s="76" t="str">
        <f>IF(ISBLANK(INDEX('Policy Characteristics'!A:A,MATCH($C776,'Policy Characteristics'!$C:$C,0))),"",INDEX('Policy Characteristics'!A:A,MATCH($C776,'Policy Characteristics'!$C:$C,0)))</f>
        <v>Industry</v>
      </c>
      <c r="B776" s="200"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3" t="s">
        <v>43</v>
      </c>
      <c r="J776" s="202"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5">
        <f>IF(ISBLANK(INDEX('Policy Characteristics'!F:F,MATCH($C776,'Policy Characteristics'!$C:$C,0))),"",INDEX('Policy Characteristics'!F:F,MATCH($C776,'Policy Characteristics'!$C:$C,0)))</f>
        <v>0</v>
      </c>
      <c r="M776" s="205">
        <f>IF(ISBLANK(INDEX('Policy Characteristics'!G:G,MATCH($C776,'Policy Characteristics'!$C:$C,0))),"",INDEX('Policy Characteristics'!G:G,MATCH($C776,'Policy Characteristics'!$C:$C,0)))</f>
        <v>1</v>
      </c>
      <c r="N776" s="205">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75">
      <c r="A777" s="76" t="str">
        <f>IF(ISBLANK(INDEX('Policy Characteristics'!A:A,MATCH($C777,'Policy Characteristics'!$C:$C,0))),"",INDEX('Policy Characteristics'!A:A,MATCH($C777,'Policy Characteristics'!$C:$C,0)))</f>
        <v>Industry</v>
      </c>
      <c r="B777" s="200"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3" t="s">
        <v>43</v>
      </c>
      <c r="J777" s="202"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5">
        <f>IF(ISBLANK(INDEX('Policy Characteristics'!F:F,MATCH($C777,'Policy Characteristics'!$C:$C,0))),"",INDEX('Policy Characteristics'!F:F,MATCH($C777,'Policy Characteristics'!$C:$C,0)))</f>
        <v>0</v>
      </c>
      <c r="M777" s="205">
        <f>IF(ISBLANK(INDEX('Policy Characteristics'!G:G,MATCH($C777,'Policy Characteristics'!$C:$C,0))),"",INDEX('Policy Characteristics'!G:G,MATCH($C777,'Policy Characteristics'!$C:$C,0)))</f>
        <v>1</v>
      </c>
      <c r="N777" s="205">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75">
      <c r="A778" s="76" t="str">
        <f>IF(ISBLANK(INDEX('Policy Characteristics'!A:A,MATCH($C778,'Policy Characteristics'!$C:$C,0))),"",INDEX('Policy Characteristics'!A:A,MATCH($C778,'Policy Characteristics'!$C:$C,0)))</f>
        <v>Industry</v>
      </c>
      <c r="B778" s="200"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3" t="s">
        <v>43</v>
      </c>
      <c r="J778" s="202"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5">
        <f>IF(ISBLANK(INDEX('Policy Characteristics'!F:F,MATCH($C778,'Policy Characteristics'!$C:$C,0))),"",INDEX('Policy Characteristics'!F:F,MATCH($C778,'Policy Characteristics'!$C:$C,0)))</f>
        <v>0</v>
      </c>
      <c r="M778" s="205">
        <f>IF(ISBLANK(INDEX('Policy Characteristics'!G:G,MATCH($C778,'Policy Characteristics'!$C:$C,0))),"",INDEX('Policy Characteristics'!G:G,MATCH($C778,'Policy Characteristics'!$C:$C,0)))</f>
        <v>1</v>
      </c>
      <c r="N778" s="205">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75">
      <c r="A779" s="76" t="str">
        <f>IF(ISBLANK(INDEX('Policy Characteristics'!A:A,MATCH($C779,'Policy Characteristics'!$C:$C,0))),"",INDEX('Policy Characteristics'!A:A,MATCH($C779,'Policy Characteristics'!$C:$C,0)))</f>
        <v>Industry</v>
      </c>
      <c r="B779" s="200"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3" t="s">
        <v>43</v>
      </c>
      <c r="J779" s="202"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5">
        <f>IF(ISBLANK(INDEX('Policy Characteristics'!F:F,MATCH($C779,'Policy Characteristics'!$C:$C,0))),"",INDEX('Policy Characteristics'!F:F,MATCH($C779,'Policy Characteristics'!$C:$C,0)))</f>
        <v>0</v>
      </c>
      <c r="M779" s="205">
        <f>IF(ISBLANK(INDEX('Policy Characteristics'!G:G,MATCH($C779,'Policy Characteristics'!$C:$C,0))),"",INDEX('Policy Characteristics'!G:G,MATCH($C779,'Policy Characteristics'!$C:$C,0)))</f>
        <v>1</v>
      </c>
      <c r="N779" s="205">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75">
      <c r="A780" s="76" t="str">
        <f>IF(ISBLANK(INDEX('Policy Characteristics'!A:A,MATCH($C780,'Policy Characteristics'!$C:$C,0))),"",INDEX('Policy Characteristics'!A:A,MATCH($C780,'Policy Characteristics'!$C:$C,0)))</f>
        <v>Industry</v>
      </c>
      <c r="B780" s="200"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3" t="s">
        <v>43</v>
      </c>
      <c r="J780" s="202"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5">
        <f>IF(ISBLANK(INDEX('Policy Characteristics'!F:F,MATCH($C780,'Policy Characteristics'!$C:$C,0))),"",INDEX('Policy Characteristics'!F:F,MATCH($C780,'Policy Characteristics'!$C:$C,0)))</f>
        <v>0</v>
      </c>
      <c r="M780" s="205">
        <f>IF(ISBLANK(INDEX('Policy Characteristics'!G:G,MATCH($C780,'Policy Characteristics'!$C:$C,0))),"",INDEX('Policy Characteristics'!G:G,MATCH($C780,'Policy Characteristics'!$C:$C,0)))</f>
        <v>1</v>
      </c>
      <c r="N780" s="205">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75">
      <c r="A781" s="76" t="str">
        <f>IF(ISBLANK(INDEX('Policy Characteristics'!A:A,MATCH($C781,'Policy Characteristics'!$C:$C,0))),"",INDEX('Policy Characteristics'!A:A,MATCH($C781,'Policy Characteristics'!$C:$C,0)))</f>
        <v>Industry</v>
      </c>
      <c r="B781" s="200"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3" t="s">
        <v>43</v>
      </c>
      <c r="J781" s="202"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5">
        <f>IF(ISBLANK(INDEX('Policy Characteristics'!F:F,MATCH($C781,'Policy Characteristics'!$C:$C,0))),"",INDEX('Policy Characteristics'!F:F,MATCH($C781,'Policy Characteristics'!$C:$C,0)))</f>
        <v>0</v>
      </c>
      <c r="M781" s="205">
        <f>IF(ISBLANK(INDEX('Policy Characteristics'!G:G,MATCH($C781,'Policy Characteristics'!$C:$C,0))),"",INDEX('Policy Characteristics'!G:G,MATCH($C781,'Policy Characteristics'!$C:$C,0)))</f>
        <v>1</v>
      </c>
      <c r="N781" s="205">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75">
      <c r="A782" s="76" t="str">
        <f>IF(ISBLANK(INDEX('Policy Characteristics'!A:A,MATCH($C782,'Policy Characteristics'!$C:$C,0))),"",INDEX('Policy Characteristics'!A:A,MATCH($C782,'Policy Characteristics'!$C:$C,0)))</f>
        <v>Industry</v>
      </c>
      <c r="B782" s="200"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3" t="s">
        <v>43</v>
      </c>
      <c r="J782" s="202"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5">
        <f>IF(ISBLANK(INDEX('Policy Characteristics'!F:F,MATCH($C782,'Policy Characteristics'!$C:$C,0))),"",INDEX('Policy Characteristics'!F:F,MATCH($C782,'Policy Characteristics'!$C:$C,0)))</f>
        <v>0</v>
      </c>
      <c r="M782" s="205">
        <f>IF(ISBLANK(INDEX('Policy Characteristics'!G:G,MATCH($C782,'Policy Characteristics'!$C:$C,0))),"",INDEX('Policy Characteristics'!G:G,MATCH($C782,'Policy Characteristics'!$C:$C,0)))</f>
        <v>1</v>
      </c>
      <c r="N782" s="205">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75">
      <c r="A783" s="76" t="str">
        <f>IF(ISBLANK(INDEX('Policy Characteristics'!A:A,MATCH($C783,'Policy Characteristics'!$C:$C,0))),"",INDEX('Policy Characteristics'!A:A,MATCH($C783,'Policy Characteristics'!$C:$C,0)))</f>
        <v>Industry</v>
      </c>
      <c r="B783" s="200"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3" t="s">
        <v>43</v>
      </c>
      <c r="J783" s="202"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5">
        <f>IF(ISBLANK(INDEX('Policy Characteristics'!F:F,MATCH($C783,'Policy Characteristics'!$C:$C,0))),"",INDEX('Policy Characteristics'!F:F,MATCH($C783,'Policy Characteristics'!$C:$C,0)))</f>
        <v>0</v>
      </c>
      <c r="M783" s="205">
        <f>IF(ISBLANK(INDEX('Policy Characteristics'!G:G,MATCH($C783,'Policy Characteristics'!$C:$C,0))),"",INDEX('Policy Characteristics'!G:G,MATCH($C783,'Policy Characteristics'!$C:$C,0)))</f>
        <v>1</v>
      </c>
      <c r="N783" s="205">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75">
      <c r="A784" s="76" t="str">
        <f>IF(ISBLANK(INDEX('Policy Characteristics'!A:A,MATCH($C784,'Policy Characteristics'!$C:$C,0))),"",INDEX('Policy Characteristics'!A:A,MATCH($C784,'Policy Characteristics'!$C:$C,0)))</f>
        <v>Industry</v>
      </c>
      <c r="B784" s="200"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3" t="s">
        <v>43</v>
      </c>
      <c r="J784" s="202"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5">
        <f>IF(ISBLANK(INDEX('Policy Characteristics'!F:F,MATCH($C784,'Policy Characteristics'!$C:$C,0))),"",INDEX('Policy Characteristics'!F:F,MATCH($C784,'Policy Characteristics'!$C:$C,0)))</f>
        <v>0</v>
      </c>
      <c r="M784" s="205">
        <f>IF(ISBLANK(INDEX('Policy Characteristics'!G:G,MATCH($C784,'Policy Characteristics'!$C:$C,0))),"",INDEX('Policy Characteristics'!G:G,MATCH($C784,'Policy Characteristics'!$C:$C,0)))</f>
        <v>1</v>
      </c>
      <c r="N784" s="205">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75">
      <c r="A785" s="76" t="str">
        <f>IF(ISBLANK(INDEX('Policy Characteristics'!A:A,MATCH($C785,'Policy Characteristics'!$C:$C,0))),"",INDEX('Policy Characteristics'!A:A,MATCH($C785,'Policy Characteristics'!$C:$C,0)))</f>
        <v>Industry</v>
      </c>
      <c r="B785" s="200"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3" t="s">
        <v>43</v>
      </c>
      <c r="J785" s="202"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5">
        <f>IF(ISBLANK(INDEX('Policy Characteristics'!F:F,MATCH($C785,'Policy Characteristics'!$C:$C,0))),"",INDEX('Policy Characteristics'!F:F,MATCH($C785,'Policy Characteristics'!$C:$C,0)))</f>
        <v>0</v>
      </c>
      <c r="M785" s="205">
        <f>IF(ISBLANK(INDEX('Policy Characteristics'!G:G,MATCH($C785,'Policy Characteristics'!$C:$C,0))),"",INDEX('Policy Characteristics'!G:G,MATCH($C785,'Policy Characteristics'!$C:$C,0)))</f>
        <v>1</v>
      </c>
      <c r="N785" s="205">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75">
      <c r="A786" s="76" t="str">
        <f>IF(ISBLANK(INDEX('Policy Characteristics'!A:A,MATCH($C786,'Policy Characteristics'!$C:$C,0))),"",INDEX('Policy Characteristics'!A:A,MATCH($C786,'Policy Characteristics'!$C:$C,0)))</f>
        <v>Industry</v>
      </c>
      <c r="B786" s="200"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3" t="s">
        <v>43</v>
      </c>
      <c r="J786" s="202"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5">
        <f>IF(ISBLANK(INDEX('Policy Characteristics'!F:F,MATCH($C786,'Policy Characteristics'!$C:$C,0))),"",INDEX('Policy Characteristics'!F:F,MATCH($C786,'Policy Characteristics'!$C:$C,0)))</f>
        <v>0</v>
      </c>
      <c r="M786" s="205">
        <f>IF(ISBLANK(INDEX('Policy Characteristics'!G:G,MATCH($C786,'Policy Characteristics'!$C:$C,0))),"",INDEX('Policy Characteristics'!G:G,MATCH($C786,'Policy Characteristics'!$C:$C,0)))</f>
        <v>1</v>
      </c>
      <c r="N786" s="205">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75">
      <c r="A787" s="76" t="str">
        <f>IF(ISBLANK(INDEX('Policy Characteristics'!A:A,MATCH($C787,'Policy Characteristics'!$C:$C,0))),"",INDEX('Policy Characteristics'!A:A,MATCH($C787,'Policy Characteristics'!$C:$C,0)))</f>
        <v>Industry</v>
      </c>
      <c r="B787" s="200"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3" t="s">
        <v>43</v>
      </c>
      <c r="J787" s="202"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5">
        <f>IF(ISBLANK(INDEX('Policy Characteristics'!F:F,MATCH($C787,'Policy Characteristics'!$C:$C,0))),"",INDEX('Policy Characteristics'!F:F,MATCH($C787,'Policy Characteristics'!$C:$C,0)))</f>
        <v>0</v>
      </c>
      <c r="M787" s="205">
        <f>IF(ISBLANK(INDEX('Policy Characteristics'!G:G,MATCH($C787,'Policy Characteristics'!$C:$C,0))),"",INDEX('Policy Characteristics'!G:G,MATCH($C787,'Policy Characteristics'!$C:$C,0)))</f>
        <v>1</v>
      </c>
      <c r="N787" s="205">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75">
      <c r="A788" s="76" t="str">
        <f>IF(ISBLANK(INDEX('Policy Characteristics'!A:A,MATCH($C788,'Policy Characteristics'!$C:$C,0))),"",INDEX('Policy Characteristics'!A:A,MATCH($C788,'Policy Characteristics'!$C:$C,0)))</f>
        <v>Industry</v>
      </c>
      <c r="B788" s="200"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3" t="s">
        <v>43</v>
      </c>
      <c r="J788" s="202"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5">
        <f>IF(ISBLANK(INDEX('Policy Characteristics'!F:F,MATCH($C788,'Policy Characteristics'!$C:$C,0))),"",INDEX('Policy Characteristics'!F:F,MATCH($C788,'Policy Characteristics'!$C:$C,0)))</f>
        <v>0</v>
      </c>
      <c r="M788" s="205">
        <f>IF(ISBLANK(INDEX('Policy Characteristics'!G:G,MATCH($C788,'Policy Characteristics'!$C:$C,0))),"",INDEX('Policy Characteristics'!G:G,MATCH($C788,'Policy Characteristics'!$C:$C,0)))</f>
        <v>1</v>
      </c>
      <c r="N788" s="205">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75">
      <c r="A789" s="76" t="str">
        <f>IF(ISBLANK(INDEX('Policy Characteristics'!A:A,MATCH($C789,'Policy Characteristics'!$C:$C,0))),"",INDEX('Policy Characteristics'!A:A,MATCH($C789,'Policy Characteristics'!$C:$C,0)))</f>
        <v>Industry</v>
      </c>
      <c r="B789" s="200"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3" t="s">
        <v>43</v>
      </c>
      <c r="J789" s="202"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5">
        <f>IF(ISBLANK(INDEX('Policy Characteristics'!F:F,MATCH($C789,'Policy Characteristics'!$C:$C,0))),"",INDEX('Policy Characteristics'!F:F,MATCH($C789,'Policy Characteristics'!$C:$C,0)))</f>
        <v>0</v>
      </c>
      <c r="M789" s="205">
        <f>IF(ISBLANK(INDEX('Policy Characteristics'!G:G,MATCH($C789,'Policy Characteristics'!$C:$C,0))),"",INDEX('Policy Characteristics'!G:G,MATCH($C789,'Policy Characteristics'!$C:$C,0)))</f>
        <v>1</v>
      </c>
      <c r="N789" s="205">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75">
      <c r="A790" s="76" t="str">
        <f>IF(ISBLANK(INDEX('Policy Characteristics'!A:A,MATCH($C790,'Policy Characteristics'!$C:$C,0))),"",INDEX('Policy Characteristics'!A:A,MATCH($C790,'Policy Characteristics'!$C:$C,0)))</f>
        <v>Industry</v>
      </c>
      <c r="B790" s="200"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3" t="s">
        <v>43</v>
      </c>
      <c r="J790" s="202"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5">
        <f>IF(ISBLANK(INDEX('Policy Characteristics'!F:F,MATCH($C790,'Policy Characteristics'!$C:$C,0))),"",INDEX('Policy Characteristics'!F:F,MATCH($C790,'Policy Characteristics'!$C:$C,0)))</f>
        <v>0</v>
      </c>
      <c r="M790" s="205">
        <f>IF(ISBLANK(INDEX('Policy Characteristics'!G:G,MATCH($C790,'Policy Characteristics'!$C:$C,0))),"",INDEX('Policy Characteristics'!G:G,MATCH($C790,'Policy Characteristics'!$C:$C,0)))</f>
        <v>1</v>
      </c>
      <c r="N790" s="205">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75">
      <c r="A791" s="76" t="str">
        <f>IF(ISBLANK(INDEX('Policy Characteristics'!A:A,MATCH($C791,'Policy Characteristics'!$C:$C,0))),"",INDEX('Policy Characteristics'!A:A,MATCH($C791,'Policy Characteristics'!$C:$C,0)))</f>
        <v>Industry</v>
      </c>
      <c r="B791" s="200"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3" t="s">
        <v>43</v>
      </c>
      <c r="J791" s="202"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5">
        <f>IF(ISBLANK(INDEX('Policy Characteristics'!F:F,MATCH($C791,'Policy Characteristics'!$C:$C,0))),"",INDEX('Policy Characteristics'!F:F,MATCH($C791,'Policy Characteristics'!$C:$C,0)))</f>
        <v>0</v>
      </c>
      <c r="M791" s="205">
        <f>IF(ISBLANK(INDEX('Policy Characteristics'!G:G,MATCH($C791,'Policy Characteristics'!$C:$C,0))),"",INDEX('Policy Characteristics'!G:G,MATCH($C791,'Policy Characteristics'!$C:$C,0)))</f>
        <v>1</v>
      </c>
      <c r="N791" s="205">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75">
      <c r="A792" s="76" t="str">
        <f>IF(ISBLANK(INDEX('Policy Characteristics'!A:A,MATCH($C792,'Policy Characteristics'!$C:$C,0))),"",INDEX('Policy Characteristics'!A:A,MATCH($C792,'Policy Characteristics'!$C:$C,0)))</f>
        <v>Industry</v>
      </c>
      <c r="B792" s="200"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3" t="s">
        <v>43</v>
      </c>
      <c r="J792" s="202"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5">
        <f>IF(ISBLANK(INDEX('Policy Characteristics'!F:F,MATCH($C792,'Policy Characteristics'!$C:$C,0))),"",INDEX('Policy Characteristics'!F:F,MATCH($C792,'Policy Characteristics'!$C:$C,0)))</f>
        <v>0</v>
      </c>
      <c r="M792" s="205">
        <f>IF(ISBLANK(INDEX('Policy Characteristics'!G:G,MATCH($C792,'Policy Characteristics'!$C:$C,0))),"",INDEX('Policy Characteristics'!G:G,MATCH($C792,'Policy Characteristics'!$C:$C,0)))</f>
        <v>1</v>
      </c>
      <c r="N792" s="205">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75">
      <c r="A793" s="76" t="str">
        <f>IF(ISBLANK(INDEX('Policy Characteristics'!A:A,MATCH($C793,'Policy Characteristics'!$C:$C,0))),"",INDEX('Policy Characteristics'!A:A,MATCH($C793,'Policy Characteristics'!$C:$C,0)))</f>
        <v>Industry</v>
      </c>
      <c r="B793" s="200"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3" t="s">
        <v>43</v>
      </c>
      <c r="J793" s="202"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5">
        <f>IF(ISBLANK(INDEX('Policy Characteristics'!F:F,MATCH($C793,'Policy Characteristics'!$C:$C,0))),"",INDEX('Policy Characteristics'!F:F,MATCH($C793,'Policy Characteristics'!$C:$C,0)))</f>
        <v>0</v>
      </c>
      <c r="M793" s="205">
        <f>IF(ISBLANK(INDEX('Policy Characteristics'!G:G,MATCH($C793,'Policy Characteristics'!$C:$C,0))),"",INDEX('Policy Characteristics'!G:G,MATCH($C793,'Policy Characteristics'!$C:$C,0)))</f>
        <v>1</v>
      </c>
      <c r="N793" s="205">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75">
      <c r="A794" s="76" t="str">
        <f>IF(ISBLANK(INDEX('Policy Characteristics'!A:A,MATCH($C794,'Policy Characteristics'!$C:$C,0))),"",INDEX('Policy Characteristics'!A:A,MATCH($C794,'Policy Characteristics'!$C:$C,0)))</f>
        <v>Industry</v>
      </c>
      <c r="B794" s="200"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3" t="s">
        <v>43</v>
      </c>
      <c r="J794" s="202"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5">
        <f>IF(ISBLANK(INDEX('Policy Characteristics'!F:F,MATCH($C794,'Policy Characteristics'!$C:$C,0))),"",INDEX('Policy Characteristics'!F:F,MATCH($C794,'Policy Characteristics'!$C:$C,0)))</f>
        <v>0</v>
      </c>
      <c r="M794" s="205">
        <f>IF(ISBLANK(INDEX('Policy Characteristics'!G:G,MATCH($C794,'Policy Characteristics'!$C:$C,0))),"",INDEX('Policy Characteristics'!G:G,MATCH($C794,'Policy Characteristics'!$C:$C,0)))</f>
        <v>1</v>
      </c>
      <c r="N794" s="205">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75">
      <c r="A795" s="76" t="str">
        <f>IF(ISBLANK(INDEX('Policy Characteristics'!A:A,MATCH($C795,'Policy Characteristics'!$C:$C,0))),"",INDEX('Policy Characteristics'!A:A,MATCH($C795,'Policy Characteristics'!$C:$C,0)))</f>
        <v>Industry</v>
      </c>
      <c r="B795" s="200"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3" t="s">
        <v>43</v>
      </c>
      <c r="J795" s="202"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5">
        <f>IF(ISBLANK(INDEX('Policy Characteristics'!F:F,MATCH($C795,'Policy Characteristics'!$C:$C,0))),"",INDEX('Policy Characteristics'!F:F,MATCH($C795,'Policy Characteristics'!$C:$C,0)))</f>
        <v>0</v>
      </c>
      <c r="M795" s="205">
        <f>IF(ISBLANK(INDEX('Policy Characteristics'!G:G,MATCH($C795,'Policy Characteristics'!$C:$C,0))),"",INDEX('Policy Characteristics'!G:G,MATCH($C795,'Policy Characteristics'!$C:$C,0)))</f>
        <v>1</v>
      </c>
      <c r="N795" s="205">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75">
      <c r="A796" s="76" t="str">
        <f>IF(ISBLANK(INDEX('Policy Characteristics'!A:A,MATCH($C796,'Policy Characteristics'!$C:$C,0))),"",INDEX('Policy Characteristics'!A:A,MATCH($C796,'Policy Characteristics'!$C:$C,0)))</f>
        <v>Industry</v>
      </c>
      <c r="B796" s="200"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3" t="s">
        <v>43</v>
      </c>
      <c r="J796" s="202"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5">
        <f>IF(ISBLANK(INDEX('Policy Characteristics'!F:F,MATCH($C796,'Policy Characteristics'!$C:$C,0))),"",INDEX('Policy Characteristics'!F:F,MATCH($C796,'Policy Characteristics'!$C:$C,0)))</f>
        <v>0</v>
      </c>
      <c r="M796" s="205">
        <f>IF(ISBLANK(INDEX('Policy Characteristics'!G:G,MATCH($C796,'Policy Characteristics'!$C:$C,0))),"",INDEX('Policy Characteristics'!G:G,MATCH($C796,'Policy Characteristics'!$C:$C,0)))</f>
        <v>1</v>
      </c>
      <c r="N796" s="205">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75">
      <c r="A797" s="76" t="str">
        <f>IF(ISBLANK(INDEX('Policy Characteristics'!A:A,MATCH($C797,'Policy Characteristics'!$C:$C,0))),"",INDEX('Policy Characteristics'!A:A,MATCH($C797,'Policy Characteristics'!$C:$C,0)))</f>
        <v>Industry</v>
      </c>
      <c r="B797" s="200"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3" t="s">
        <v>43</v>
      </c>
      <c r="J797" s="202"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5">
        <f>IF(ISBLANK(INDEX('Policy Characteristics'!F:F,MATCH($C797,'Policy Characteristics'!$C:$C,0))),"",INDEX('Policy Characteristics'!F:F,MATCH($C797,'Policy Characteristics'!$C:$C,0)))</f>
        <v>0</v>
      </c>
      <c r="M797" s="205">
        <f>IF(ISBLANK(INDEX('Policy Characteristics'!G:G,MATCH($C797,'Policy Characteristics'!$C:$C,0))),"",INDEX('Policy Characteristics'!G:G,MATCH($C797,'Policy Characteristics'!$C:$C,0)))</f>
        <v>1</v>
      </c>
      <c r="N797" s="205">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75">
      <c r="A798" s="76" t="str">
        <f>IF(ISBLANK(INDEX('Policy Characteristics'!A:A,MATCH($C798,'Policy Characteristics'!$C:$C,0))),"",INDEX('Policy Characteristics'!A:A,MATCH($C798,'Policy Characteristics'!$C:$C,0)))</f>
        <v>Industry</v>
      </c>
      <c r="B798" s="200"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3" t="s">
        <v>43</v>
      </c>
      <c r="J798" s="202"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5">
        <f>IF(ISBLANK(INDEX('Policy Characteristics'!F:F,MATCH($C798,'Policy Characteristics'!$C:$C,0))),"",INDEX('Policy Characteristics'!F:F,MATCH($C798,'Policy Characteristics'!$C:$C,0)))</f>
        <v>0</v>
      </c>
      <c r="M798" s="205">
        <f>IF(ISBLANK(INDEX('Policy Characteristics'!G:G,MATCH($C798,'Policy Characteristics'!$C:$C,0))),"",INDEX('Policy Characteristics'!G:G,MATCH($C798,'Policy Characteristics'!$C:$C,0)))</f>
        <v>1</v>
      </c>
      <c r="N798" s="205">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75">
      <c r="A799" s="76" t="str">
        <f>IF(ISBLANK(INDEX('Policy Characteristics'!A:A,MATCH($C799,'Policy Characteristics'!$C:$C,0))),"",INDEX('Policy Characteristics'!A:A,MATCH($C799,'Policy Characteristics'!$C:$C,0)))</f>
        <v>Industry</v>
      </c>
      <c r="B799" s="200"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3" t="s">
        <v>43</v>
      </c>
      <c r="J799" s="202"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5">
        <f>IF(ISBLANK(INDEX('Policy Characteristics'!F:F,MATCH($C799,'Policy Characteristics'!$C:$C,0))),"",INDEX('Policy Characteristics'!F:F,MATCH($C799,'Policy Characteristics'!$C:$C,0)))</f>
        <v>0</v>
      </c>
      <c r="M799" s="205">
        <f>IF(ISBLANK(INDEX('Policy Characteristics'!G:G,MATCH($C799,'Policy Characteristics'!$C:$C,0))),"",INDEX('Policy Characteristics'!G:G,MATCH($C799,'Policy Characteristics'!$C:$C,0)))</f>
        <v>1</v>
      </c>
      <c r="N799" s="205">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75">
      <c r="A800" s="76" t="str">
        <f>IF(ISBLANK(INDEX('Policy Characteristics'!A:A,MATCH($C800,'Policy Characteristics'!$C:$C,0))),"",INDEX('Policy Characteristics'!A:A,MATCH($C800,'Policy Characteristics'!$C:$C,0)))</f>
        <v>Industry</v>
      </c>
      <c r="B800" s="200"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3" t="s">
        <v>43</v>
      </c>
      <c r="J800" s="202"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5">
        <f>IF(ISBLANK(INDEX('Policy Characteristics'!F:F,MATCH($C800,'Policy Characteristics'!$C:$C,0))),"",INDEX('Policy Characteristics'!F:F,MATCH($C800,'Policy Characteristics'!$C:$C,0)))</f>
        <v>0</v>
      </c>
      <c r="M800" s="205">
        <f>IF(ISBLANK(INDEX('Policy Characteristics'!G:G,MATCH($C800,'Policy Characteristics'!$C:$C,0))),"",INDEX('Policy Characteristics'!G:G,MATCH($C800,'Policy Characteristics'!$C:$C,0)))</f>
        <v>1</v>
      </c>
      <c r="N800" s="205">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75">
      <c r="A801" s="76" t="str">
        <f>IF(ISBLANK(INDEX('Policy Characteristics'!A:A,MATCH($C801,'Policy Characteristics'!$C:$C,0))),"",INDEX('Policy Characteristics'!A:A,MATCH($C801,'Policy Characteristics'!$C:$C,0)))</f>
        <v>Industry</v>
      </c>
      <c r="B801" s="200"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3" t="s">
        <v>43</v>
      </c>
      <c r="J801" s="202"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5">
        <f>IF(ISBLANK(INDEX('Policy Characteristics'!F:F,MATCH($C801,'Policy Characteristics'!$C:$C,0))),"",INDEX('Policy Characteristics'!F:F,MATCH($C801,'Policy Characteristics'!$C:$C,0)))</f>
        <v>0</v>
      </c>
      <c r="M801" s="205">
        <f>IF(ISBLANK(INDEX('Policy Characteristics'!G:G,MATCH($C801,'Policy Characteristics'!$C:$C,0))),"",INDEX('Policy Characteristics'!G:G,MATCH($C801,'Policy Characteristics'!$C:$C,0)))</f>
        <v>1</v>
      </c>
      <c r="N801" s="205">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75">
      <c r="A802" s="76" t="str">
        <f>IF(ISBLANK(INDEX('Policy Characteristics'!A:A,MATCH($C802,'Policy Characteristics'!$C:$C,0))),"",INDEX('Policy Characteristics'!A:A,MATCH($C802,'Policy Characteristics'!$C:$C,0)))</f>
        <v>Industry</v>
      </c>
      <c r="B802" s="200"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3" t="s">
        <v>43</v>
      </c>
      <c r="J802" s="202"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5">
        <f>IF(ISBLANK(INDEX('Policy Characteristics'!F:F,MATCH($C802,'Policy Characteristics'!$C:$C,0))),"",INDEX('Policy Characteristics'!F:F,MATCH($C802,'Policy Characteristics'!$C:$C,0)))</f>
        <v>0</v>
      </c>
      <c r="M802" s="205">
        <f>IF(ISBLANK(INDEX('Policy Characteristics'!G:G,MATCH($C802,'Policy Characteristics'!$C:$C,0))),"",INDEX('Policy Characteristics'!G:G,MATCH($C802,'Policy Characteristics'!$C:$C,0)))</f>
        <v>1</v>
      </c>
      <c r="N802" s="205">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75">
      <c r="A803" s="76" t="str">
        <f>IF(ISBLANK(INDEX('Policy Characteristics'!A:A,MATCH($C803,'Policy Characteristics'!$C:$C,0))),"",INDEX('Policy Characteristics'!A:A,MATCH($C803,'Policy Characteristics'!$C:$C,0)))</f>
        <v>Industry</v>
      </c>
      <c r="B803" s="200"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3" t="s">
        <v>43</v>
      </c>
      <c r="J803" s="202"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5">
        <f>IF(ISBLANK(INDEX('Policy Characteristics'!F:F,MATCH($C803,'Policy Characteristics'!$C:$C,0))),"",INDEX('Policy Characteristics'!F:F,MATCH($C803,'Policy Characteristics'!$C:$C,0)))</f>
        <v>0</v>
      </c>
      <c r="M803" s="205">
        <f>IF(ISBLANK(INDEX('Policy Characteristics'!G:G,MATCH($C803,'Policy Characteristics'!$C:$C,0))),"",INDEX('Policy Characteristics'!G:G,MATCH($C803,'Policy Characteristics'!$C:$C,0)))</f>
        <v>1</v>
      </c>
      <c r="N803" s="205">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75">
      <c r="A804" s="76" t="str">
        <f>IF(ISBLANK(INDEX('Policy Characteristics'!A:A,MATCH($C804,'Policy Characteristics'!$C:$C,0))),"",INDEX('Policy Characteristics'!A:A,MATCH($C804,'Policy Characteristics'!$C:$C,0)))</f>
        <v>Industry</v>
      </c>
      <c r="B804" s="200"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3" t="s">
        <v>43</v>
      </c>
      <c r="J804" s="202"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5">
        <f>IF(ISBLANK(INDEX('Policy Characteristics'!F:F,MATCH($C804,'Policy Characteristics'!$C:$C,0))),"",INDEX('Policy Characteristics'!F:F,MATCH($C804,'Policy Characteristics'!$C:$C,0)))</f>
        <v>0</v>
      </c>
      <c r="M804" s="205">
        <f>IF(ISBLANK(INDEX('Policy Characteristics'!G:G,MATCH($C804,'Policy Characteristics'!$C:$C,0))),"",INDEX('Policy Characteristics'!G:G,MATCH($C804,'Policy Characteristics'!$C:$C,0)))</f>
        <v>1</v>
      </c>
      <c r="N804" s="205">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75">
      <c r="A805" s="76" t="str">
        <f>IF(ISBLANK(INDEX('Policy Characteristics'!A:A,MATCH($C805,'Policy Characteristics'!$C:$C,0))),"",INDEX('Policy Characteristics'!A:A,MATCH($C805,'Policy Characteristics'!$C:$C,0)))</f>
        <v>Industry</v>
      </c>
      <c r="B805" s="200"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3" t="s">
        <v>43</v>
      </c>
      <c r="J805" s="202"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5">
        <f>IF(ISBLANK(INDEX('Policy Characteristics'!F:F,MATCH($C805,'Policy Characteristics'!$C:$C,0))),"",INDEX('Policy Characteristics'!F:F,MATCH($C805,'Policy Characteristics'!$C:$C,0)))</f>
        <v>0</v>
      </c>
      <c r="M805" s="205">
        <f>IF(ISBLANK(INDEX('Policy Characteristics'!G:G,MATCH($C805,'Policy Characteristics'!$C:$C,0))),"",INDEX('Policy Characteristics'!G:G,MATCH($C805,'Policy Characteristics'!$C:$C,0)))</f>
        <v>1</v>
      </c>
      <c r="N805" s="205">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75">
      <c r="A806" s="76" t="str">
        <f>IF(ISBLANK(INDEX('Policy Characteristics'!A:A,MATCH($C806,'Policy Characteristics'!$C:$C,0))),"",INDEX('Policy Characteristics'!A:A,MATCH($C806,'Policy Characteristics'!$C:$C,0)))</f>
        <v>Industry</v>
      </c>
      <c r="B806" s="200"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3" t="s">
        <v>43</v>
      </c>
      <c r="J806" s="202"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5">
        <f>IF(ISBLANK(INDEX('Policy Characteristics'!F:F,MATCH($C806,'Policy Characteristics'!$C:$C,0))),"",INDEX('Policy Characteristics'!F:F,MATCH($C806,'Policy Characteristics'!$C:$C,0)))</f>
        <v>0</v>
      </c>
      <c r="M806" s="205">
        <f>IF(ISBLANK(INDEX('Policy Characteristics'!G:G,MATCH($C806,'Policy Characteristics'!$C:$C,0))),"",INDEX('Policy Characteristics'!G:G,MATCH($C806,'Policy Characteristics'!$C:$C,0)))</f>
        <v>1</v>
      </c>
      <c r="N806" s="205">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75">
      <c r="A807" s="76" t="str">
        <f>IF(ISBLANK(INDEX('Policy Characteristics'!A:A,MATCH($C807,'Policy Characteristics'!$C:$C,0))),"",INDEX('Policy Characteristics'!A:A,MATCH($C807,'Policy Characteristics'!$C:$C,0)))</f>
        <v>Industry</v>
      </c>
      <c r="B807" s="200"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3" t="s">
        <v>43</v>
      </c>
      <c r="J807" s="202"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5">
        <f>IF(ISBLANK(INDEX('Policy Characteristics'!F:F,MATCH($C807,'Policy Characteristics'!$C:$C,0))),"",INDEX('Policy Characteristics'!F:F,MATCH($C807,'Policy Characteristics'!$C:$C,0)))</f>
        <v>0</v>
      </c>
      <c r="M807" s="205">
        <f>IF(ISBLANK(INDEX('Policy Characteristics'!G:G,MATCH($C807,'Policy Characteristics'!$C:$C,0))),"",INDEX('Policy Characteristics'!G:G,MATCH($C807,'Policy Characteristics'!$C:$C,0)))</f>
        <v>1</v>
      </c>
      <c r="N807" s="205">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75">
      <c r="A808" s="76" t="str">
        <f>IF(ISBLANK(INDEX('Policy Characteristics'!A:A,MATCH($C808,'Policy Characteristics'!$C:$C,0))),"",INDEX('Policy Characteristics'!A:A,MATCH($C808,'Policy Characteristics'!$C:$C,0)))</f>
        <v>Industry</v>
      </c>
      <c r="B808" s="200"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3" t="s">
        <v>43</v>
      </c>
      <c r="J808" s="202"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5">
        <f>IF(ISBLANK(INDEX('Policy Characteristics'!F:F,MATCH($C808,'Policy Characteristics'!$C:$C,0))),"",INDEX('Policy Characteristics'!F:F,MATCH($C808,'Policy Characteristics'!$C:$C,0)))</f>
        <v>0</v>
      </c>
      <c r="M808" s="205">
        <f>IF(ISBLANK(INDEX('Policy Characteristics'!G:G,MATCH($C808,'Policy Characteristics'!$C:$C,0))),"",INDEX('Policy Characteristics'!G:G,MATCH($C808,'Policy Characteristics'!$C:$C,0)))</f>
        <v>1</v>
      </c>
      <c r="N808" s="205">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75">
      <c r="A809" s="76" t="str">
        <f>IF(ISBLANK(INDEX('Policy Characteristics'!A:A,MATCH($C809,'Policy Characteristics'!$C:$C,0))),"",INDEX('Policy Characteristics'!A:A,MATCH($C809,'Policy Characteristics'!$C:$C,0)))</f>
        <v>Industry</v>
      </c>
      <c r="B809" s="200"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3" t="s">
        <v>43</v>
      </c>
      <c r="J809" s="202"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5">
        <f>IF(ISBLANK(INDEX('Policy Characteristics'!F:F,MATCH($C809,'Policy Characteristics'!$C:$C,0))),"",INDEX('Policy Characteristics'!F:F,MATCH($C809,'Policy Characteristics'!$C:$C,0)))</f>
        <v>0</v>
      </c>
      <c r="M809" s="205">
        <f>IF(ISBLANK(INDEX('Policy Characteristics'!G:G,MATCH($C809,'Policy Characteristics'!$C:$C,0))),"",INDEX('Policy Characteristics'!G:G,MATCH($C809,'Policy Characteristics'!$C:$C,0)))</f>
        <v>1</v>
      </c>
      <c r="N809" s="205">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75">
      <c r="A810" s="76" t="str">
        <f>IF(ISBLANK(INDEX('Policy Characteristics'!A:A,MATCH($C810,'Policy Characteristics'!$C:$C,0))),"",INDEX('Policy Characteristics'!A:A,MATCH($C810,'Policy Characteristics'!$C:$C,0)))</f>
        <v>Industry</v>
      </c>
      <c r="B810" s="200"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3" t="s">
        <v>43</v>
      </c>
      <c r="J810" s="202"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5">
        <f>IF(ISBLANK(INDEX('Policy Characteristics'!F:F,MATCH($C810,'Policy Characteristics'!$C:$C,0))),"",INDEX('Policy Characteristics'!F:F,MATCH($C810,'Policy Characteristics'!$C:$C,0)))</f>
        <v>0</v>
      </c>
      <c r="M810" s="205">
        <f>IF(ISBLANK(INDEX('Policy Characteristics'!G:G,MATCH($C810,'Policy Characteristics'!$C:$C,0))),"",INDEX('Policy Characteristics'!G:G,MATCH($C810,'Policy Characteristics'!$C:$C,0)))</f>
        <v>1</v>
      </c>
      <c r="N810" s="205">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75">
      <c r="A811" s="76" t="str">
        <f>IF(ISBLANK(INDEX('Policy Characteristics'!A:A,MATCH($C811,'Policy Characteristics'!$C:$C,0))),"",INDEX('Policy Characteristics'!A:A,MATCH($C811,'Policy Characteristics'!$C:$C,0)))</f>
        <v>Industry</v>
      </c>
      <c r="B811" s="200"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3" t="s">
        <v>43</v>
      </c>
      <c r="J811" s="202"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5">
        <f>IF(ISBLANK(INDEX('Policy Characteristics'!F:F,MATCH($C811,'Policy Characteristics'!$C:$C,0))),"",INDEX('Policy Characteristics'!F:F,MATCH($C811,'Policy Characteristics'!$C:$C,0)))</f>
        <v>0</v>
      </c>
      <c r="M811" s="205">
        <f>IF(ISBLANK(INDEX('Policy Characteristics'!G:G,MATCH($C811,'Policy Characteristics'!$C:$C,0))),"",INDEX('Policy Characteristics'!G:G,MATCH($C811,'Policy Characteristics'!$C:$C,0)))</f>
        <v>1</v>
      </c>
      <c r="N811" s="205">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75">
      <c r="A812" s="76" t="str">
        <f>IF(ISBLANK(INDEX('Policy Characteristics'!A:A,MATCH($C812,'Policy Characteristics'!$C:$C,0))),"",INDEX('Policy Characteristics'!A:A,MATCH($C812,'Policy Characteristics'!$C:$C,0)))</f>
        <v>Industry</v>
      </c>
      <c r="B812" s="200"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3" t="s">
        <v>43</v>
      </c>
      <c r="J812" s="202"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5">
        <f>IF(ISBLANK(INDEX('Policy Characteristics'!F:F,MATCH($C812,'Policy Characteristics'!$C:$C,0))),"",INDEX('Policy Characteristics'!F:F,MATCH($C812,'Policy Characteristics'!$C:$C,0)))</f>
        <v>0</v>
      </c>
      <c r="M812" s="205">
        <f>IF(ISBLANK(INDEX('Policy Characteristics'!G:G,MATCH($C812,'Policy Characteristics'!$C:$C,0))),"",INDEX('Policy Characteristics'!G:G,MATCH($C812,'Policy Characteristics'!$C:$C,0)))</f>
        <v>1</v>
      </c>
      <c r="N812" s="205">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75">
      <c r="A813" s="76" t="str">
        <f>IF(ISBLANK(INDEX('Policy Characteristics'!A:A,MATCH($C813,'Policy Characteristics'!$C:$C,0))),"",INDEX('Policy Characteristics'!A:A,MATCH($C813,'Policy Characteristics'!$C:$C,0)))</f>
        <v>Industry</v>
      </c>
      <c r="B813" s="200"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3" t="s">
        <v>43</v>
      </c>
      <c r="J813" s="202"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5">
        <f>IF(ISBLANK(INDEX('Policy Characteristics'!F:F,MATCH($C813,'Policy Characteristics'!$C:$C,0))),"",INDEX('Policy Characteristics'!F:F,MATCH($C813,'Policy Characteristics'!$C:$C,0)))</f>
        <v>0</v>
      </c>
      <c r="M813" s="205">
        <f>IF(ISBLANK(INDEX('Policy Characteristics'!G:G,MATCH($C813,'Policy Characteristics'!$C:$C,0))),"",INDEX('Policy Characteristics'!G:G,MATCH($C813,'Policy Characteristics'!$C:$C,0)))</f>
        <v>1</v>
      </c>
      <c r="N813" s="205">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75">
      <c r="A814" s="76" t="str">
        <f>IF(ISBLANK(INDEX('Policy Characteristics'!A:A,MATCH($C814,'Policy Characteristics'!$C:$C,0))),"",INDEX('Policy Characteristics'!A:A,MATCH($C814,'Policy Characteristics'!$C:$C,0)))</f>
        <v>Industry</v>
      </c>
      <c r="B814" s="200"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3" t="s">
        <v>43</v>
      </c>
      <c r="J814" s="202"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5">
        <f>IF(ISBLANK(INDEX('Policy Characteristics'!F:F,MATCH($C814,'Policy Characteristics'!$C:$C,0))),"",INDEX('Policy Characteristics'!F:F,MATCH($C814,'Policy Characteristics'!$C:$C,0)))</f>
        <v>0</v>
      </c>
      <c r="M814" s="205">
        <f>IF(ISBLANK(INDEX('Policy Characteristics'!G:G,MATCH($C814,'Policy Characteristics'!$C:$C,0))),"",INDEX('Policy Characteristics'!G:G,MATCH($C814,'Policy Characteristics'!$C:$C,0)))</f>
        <v>1</v>
      </c>
      <c r="N814" s="205">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75">
      <c r="A815" s="76" t="str">
        <f>IF(ISBLANK(INDEX('Policy Characteristics'!A:A,MATCH($C815,'Policy Characteristics'!$C:$C,0))),"",INDEX('Policy Characteristics'!A:A,MATCH($C815,'Policy Characteristics'!$C:$C,0)))</f>
        <v>Industry</v>
      </c>
      <c r="B815" s="200"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3" t="s">
        <v>43</v>
      </c>
      <c r="J815" s="202"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5">
        <f>IF(ISBLANK(INDEX('Policy Characteristics'!F:F,MATCH($C815,'Policy Characteristics'!$C:$C,0))),"",INDEX('Policy Characteristics'!F:F,MATCH($C815,'Policy Characteristics'!$C:$C,0)))</f>
        <v>0</v>
      </c>
      <c r="M815" s="205">
        <f>IF(ISBLANK(INDEX('Policy Characteristics'!G:G,MATCH($C815,'Policy Characteristics'!$C:$C,0))),"",INDEX('Policy Characteristics'!G:G,MATCH($C815,'Policy Characteristics'!$C:$C,0)))</f>
        <v>1</v>
      </c>
      <c r="N815" s="205">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75">
      <c r="A816" s="76" t="str">
        <f>IF(ISBLANK(INDEX('Policy Characteristics'!A:A,MATCH($C816,'Policy Characteristics'!$C:$C,0))),"",INDEX('Policy Characteristics'!A:A,MATCH($C816,'Policy Characteristics'!$C:$C,0)))</f>
        <v>Industry</v>
      </c>
      <c r="B816" s="200"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3" t="s">
        <v>43</v>
      </c>
      <c r="J816" s="202"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5">
        <f>IF(ISBLANK(INDEX('Policy Characteristics'!F:F,MATCH($C816,'Policy Characteristics'!$C:$C,0))),"",INDEX('Policy Characteristics'!F:F,MATCH($C816,'Policy Characteristics'!$C:$C,0)))</f>
        <v>0</v>
      </c>
      <c r="M816" s="205">
        <f>IF(ISBLANK(INDEX('Policy Characteristics'!G:G,MATCH($C816,'Policy Characteristics'!$C:$C,0))),"",INDEX('Policy Characteristics'!G:G,MATCH($C816,'Policy Characteristics'!$C:$C,0)))</f>
        <v>1</v>
      </c>
      <c r="N816" s="205">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75">
      <c r="A817" s="76" t="str">
        <f>IF(ISBLANK(INDEX('Policy Characteristics'!A:A,MATCH($C817,'Policy Characteristics'!$C:$C,0))),"",INDEX('Policy Characteristics'!A:A,MATCH($C817,'Policy Characteristics'!$C:$C,0)))</f>
        <v>Industry</v>
      </c>
      <c r="B817" s="200"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3" t="s">
        <v>43</v>
      </c>
      <c r="J817" s="202"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5">
        <f>IF(ISBLANK(INDEX('Policy Characteristics'!F:F,MATCH($C817,'Policy Characteristics'!$C:$C,0))),"",INDEX('Policy Characteristics'!F:F,MATCH($C817,'Policy Characteristics'!$C:$C,0)))</f>
        <v>0</v>
      </c>
      <c r="M817" s="205">
        <f>IF(ISBLANK(INDEX('Policy Characteristics'!G:G,MATCH($C817,'Policy Characteristics'!$C:$C,0))),"",INDEX('Policy Characteristics'!G:G,MATCH($C817,'Policy Characteristics'!$C:$C,0)))</f>
        <v>1</v>
      </c>
      <c r="N817" s="205">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75">
      <c r="A818" s="76" t="str">
        <f>IF(ISBLANK(INDEX('Policy Characteristics'!A:A,MATCH($C818,'Policy Characteristics'!$C:$C,0))),"",INDEX('Policy Characteristics'!A:A,MATCH($C818,'Policy Characteristics'!$C:$C,0)))</f>
        <v>Industry</v>
      </c>
      <c r="B818" s="200"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3" t="s">
        <v>43</v>
      </c>
      <c r="J818" s="202"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5">
        <f>IF(ISBLANK(INDEX('Policy Characteristics'!F:F,MATCH($C818,'Policy Characteristics'!$C:$C,0))),"",INDEX('Policy Characteristics'!F:F,MATCH($C818,'Policy Characteristics'!$C:$C,0)))</f>
        <v>0</v>
      </c>
      <c r="M818" s="205">
        <f>IF(ISBLANK(INDEX('Policy Characteristics'!G:G,MATCH($C818,'Policy Characteristics'!$C:$C,0))),"",INDEX('Policy Characteristics'!G:G,MATCH($C818,'Policy Characteristics'!$C:$C,0)))</f>
        <v>1</v>
      </c>
      <c r="N818" s="205">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75">
      <c r="A819" s="76" t="str">
        <f>IF(ISBLANK(INDEX('Policy Characteristics'!A:A,MATCH($C819,'Policy Characteristics'!$C:$C,0))),"",INDEX('Policy Characteristics'!A:A,MATCH($C819,'Policy Characteristics'!$C:$C,0)))</f>
        <v>Industry</v>
      </c>
      <c r="B819" s="200"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3" t="s">
        <v>43</v>
      </c>
      <c r="J819" s="202"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5">
        <f>IF(ISBLANK(INDEX('Policy Characteristics'!F:F,MATCH($C819,'Policy Characteristics'!$C:$C,0))),"",INDEX('Policy Characteristics'!F:F,MATCH($C819,'Policy Characteristics'!$C:$C,0)))</f>
        <v>0</v>
      </c>
      <c r="M819" s="205">
        <f>IF(ISBLANK(INDEX('Policy Characteristics'!G:G,MATCH($C819,'Policy Characteristics'!$C:$C,0))),"",INDEX('Policy Characteristics'!G:G,MATCH($C819,'Policy Characteristics'!$C:$C,0)))</f>
        <v>1</v>
      </c>
      <c r="N819" s="205">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75">
      <c r="A820" s="76" t="str">
        <f>IF(ISBLANK(INDEX('Policy Characteristics'!A:A,MATCH($C820,'Policy Characteristics'!$C:$C,0))),"",INDEX('Policy Characteristics'!A:A,MATCH($C820,'Policy Characteristics'!$C:$C,0)))</f>
        <v>Industry</v>
      </c>
      <c r="B820" s="200"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3" t="s">
        <v>43</v>
      </c>
      <c r="J820" s="202"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5">
        <f>IF(ISBLANK(INDEX('Policy Characteristics'!F:F,MATCH($C820,'Policy Characteristics'!$C:$C,0))),"",INDEX('Policy Characteristics'!F:F,MATCH($C820,'Policy Characteristics'!$C:$C,0)))</f>
        <v>0</v>
      </c>
      <c r="M820" s="205">
        <f>IF(ISBLANK(INDEX('Policy Characteristics'!G:G,MATCH($C820,'Policy Characteristics'!$C:$C,0))),"",INDEX('Policy Characteristics'!G:G,MATCH($C820,'Policy Characteristics'!$C:$C,0)))</f>
        <v>1</v>
      </c>
      <c r="N820" s="205">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75">
      <c r="A821" s="76" t="str">
        <f>IF(ISBLANK(INDEX('Policy Characteristics'!A:A,MATCH($C821,'Policy Characteristics'!$C:$C,0))),"",INDEX('Policy Characteristics'!A:A,MATCH($C821,'Policy Characteristics'!$C:$C,0)))</f>
        <v>Industry</v>
      </c>
      <c r="B821" s="200"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3" t="s">
        <v>43</v>
      </c>
      <c r="J821" s="202"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5">
        <f>IF(ISBLANK(INDEX('Policy Characteristics'!F:F,MATCH($C821,'Policy Characteristics'!$C:$C,0))),"",INDEX('Policy Characteristics'!F:F,MATCH($C821,'Policy Characteristics'!$C:$C,0)))</f>
        <v>0</v>
      </c>
      <c r="M821" s="205">
        <f>IF(ISBLANK(INDEX('Policy Characteristics'!G:G,MATCH($C821,'Policy Characteristics'!$C:$C,0))),"",INDEX('Policy Characteristics'!G:G,MATCH($C821,'Policy Characteristics'!$C:$C,0)))</f>
        <v>1</v>
      </c>
      <c r="N821" s="205">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75">
      <c r="A822" s="76" t="str">
        <f>IF(ISBLANK(INDEX('Policy Characteristics'!A:A,MATCH($C822,'Policy Characteristics'!$C:$C,0))),"",INDEX('Policy Characteristics'!A:A,MATCH($C822,'Policy Characteristics'!$C:$C,0)))</f>
        <v>Industry</v>
      </c>
      <c r="B822" s="200"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3" t="s">
        <v>43</v>
      </c>
      <c r="J822" s="202"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5">
        <f>IF(ISBLANK(INDEX('Policy Characteristics'!F:F,MATCH($C822,'Policy Characteristics'!$C:$C,0))),"",INDEX('Policy Characteristics'!F:F,MATCH($C822,'Policy Characteristics'!$C:$C,0)))</f>
        <v>0</v>
      </c>
      <c r="M822" s="205">
        <f>IF(ISBLANK(INDEX('Policy Characteristics'!G:G,MATCH($C822,'Policy Characteristics'!$C:$C,0))),"",INDEX('Policy Characteristics'!G:G,MATCH($C822,'Policy Characteristics'!$C:$C,0)))</f>
        <v>1</v>
      </c>
      <c r="N822" s="205">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75">
      <c r="A823" s="76" t="str">
        <f>IF(ISBLANK(INDEX('Policy Characteristics'!A:A,MATCH($C823,'Policy Characteristics'!$C:$C,0))),"",INDEX('Policy Characteristics'!A:A,MATCH($C823,'Policy Characteristics'!$C:$C,0)))</f>
        <v>Industry</v>
      </c>
      <c r="B823" s="200"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3" t="s">
        <v>43</v>
      </c>
      <c r="J823" s="202"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5">
        <f>IF(ISBLANK(INDEX('Policy Characteristics'!F:F,MATCH($C823,'Policy Characteristics'!$C:$C,0))),"",INDEX('Policy Characteristics'!F:F,MATCH($C823,'Policy Characteristics'!$C:$C,0)))</f>
        <v>0</v>
      </c>
      <c r="M823" s="205">
        <f>IF(ISBLANK(INDEX('Policy Characteristics'!G:G,MATCH($C823,'Policy Characteristics'!$C:$C,0))),"",INDEX('Policy Characteristics'!G:G,MATCH($C823,'Policy Characteristics'!$C:$C,0)))</f>
        <v>1</v>
      </c>
      <c r="N823" s="205">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75">
      <c r="A824" s="76" t="str">
        <f>IF(ISBLANK(INDEX('Policy Characteristics'!A:A,MATCH($C824,'Policy Characteristics'!$C:$C,0))),"",INDEX('Policy Characteristics'!A:A,MATCH($C824,'Policy Characteristics'!$C:$C,0)))</f>
        <v>Industry</v>
      </c>
      <c r="B824" s="200"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3" t="s">
        <v>43</v>
      </c>
      <c r="J824" s="202"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5">
        <f>IF(ISBLANK(INDEX('Policy Characteristics'!F:F,MATCH($C824,'Policy Characteristics'!$C:$C,0))),"",INDEX('Policy Characteristics'!F:F,MATCH($C824,'Policy Characteristics'!$C:$C,0)))</f>
        <v>0</v>
      </c>
      <c r="M824" s="205">
        <f>IF(ISBLANK(INDEX('Policy Characteristics'!G:G,MATCH($C824,'Policy Characteristics'!$C:$C,0))),"",INDEX('Policy Characteristics'!G:G,MATCH($C824,'Policy Characteristics'!$C:$C,0)))</f>
        <v>1</v>
      </c>
      <c r="N824" s="205">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75">
      <c r="A825" s="76" t="str">
        <f>IF(ISBLANK(INDEX('Policy Characteristics'!A:A,MATCH($C825,'Policy Characteristics'!$C:$C,0))),"",INDEX('Policy Characteristics'!A:A,MATCH($C825,'Policy Characteristics'!$C:$C,0)))</f>
        <v>Industry</v>
      </c>
      <c r="B825" s="200"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3" t="s">
        <v>43</v>
      </c>
      <c r="J825" s="202"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5">
        <f>IF(ISBLANK(INDEX('Policy Characteristics'!F:F,MATCH($C825,'Policy Characteristics'!$C:$C,0))),"",INDEX('Policy Characteristics'!F:F,MATCH($C825,'Policy Characteristics'!$C:$C,0)))</f>
        <v>0</v>
      </c>
      <c r="M825" s="205">
        <f>IF(ISBLANK(INDEX('Policy Characteristics'!G:G,MATCH($C825,'Policy Characteristics'!$C:$C,0))),"",INDEX('Policy Characteristics'!G:G,MATCH($C825,'Policy Characteristics'!$C:$C,0)))</f>
        <v>1</v>
      </c>
      <c r="N825" s="205">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75">
      <c r="A826" s="76" t="str">
        <f>IF(ISBLANK(INDEX('Policy Characteristics'!A:A,MATCH($C826,'Policy Characteristics'!$C:$C,0))),"",INDEX('Policy Characteristics'!A:A,MATCH($C826,'Policy Characteristics'!$C:$C,0)))</f>
        <v>Industry</v>
      </c>
      <c r="B826" s="200"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3" t="s">
        <v>43</v>
      </c>
      <c r="J826" s="202"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5">
        <f>IF(ISBLANK(INDEX('Policy Characteristics'!F:F,MATCH($C826,'Policy Characteristics'!$C:$C,0))),"",INDEX('Policy Characteristics'!F:F,MATCH($C826,'Policy Characteristics'!$C:$C,0)))</f>
        <v>0</v>
      </c>
      <c r="M826" s="205">
        <f>IF(ISBLANK(INDEX('Policy Characteristics'!G:G,MATCH($C826,'Policy Characteristics'!$C:$C,0))),"",INDEX('Policy Characteristics'!G:G,MATCH($C826,'Policy Characteristics'!$C:$C,0)))</f>
        <v>1</v>
      </c>
      <c r="N826" s="205">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75">
      <c r="A827" s="76" t="str">
        <f>IF(ISBLANK(INDEX('Policy Characteristics'!A:A,MATCH($C827,'Policy Characteristics'!$C:$C,0))),"",INDEX('Policy Characteristics'!A:A,MATCH($C827,'Policy Characteristics'!$C:$C,0)))</f>
        <v>Industry</v>
      </c>
      <c r="B827" s="200"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3" t="s">
        <v>43</v>
      </c>
      <c r="J827" s="202"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5">
        <f>IF(ISBLANK(INDEX('Policy Characteristics'!F:F,MATCH($C827,'Policy Characteristics'!$C:$C,0))),"",INDEX('Policy Characteristics'!F:F,MATCH($C827,'Policy Characteristics'!$C:$C,0)))</f>
        <v>0</v>
      </c>
      <c r="M827" s="205">
        <f>IF(ISBLANK(INDEX('Policy Characteristics'!G:G,MATCH($C827,'Policy Characteristics'!$C:$C,0))),"",INDEX('Policy Characteristics'!G:G,MATCH($C827,'Policy Characteristics'!$C:$C,0)))</f>
        <v>1</v>
      </c>
      <c r="N827" s="205">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75">
      <c r="A828" s="76" t="str">
        <f>IF(ISBLANK(INDEX('Policy Characteristics'!A:A,MATCH($C828,'Policy Characteristics'!$C:$C,0))),"",INDEX('Policy Characteristics'!A:A,MATCH($C828,'Policy Characteristics'!$C:$C,0)))</f>
        <v>Industry</v>
      </c>
      <c r="B828" s="200"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3" t="s">
        <v>43</v>
      </c>
      <c r="J828" s="202"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5">
        <f>IF(ISBLANK(INDEX('Policy Characteristics'!F:F,MATCH($C828,'Policy Characteristics'!$C:$C,0))),"",INDEX('Policy Characteristics'!F:F,MATCH($C828,'Policy Characteristics'!$C:$C,0)))</f>
        <v>0</v>
      </c>
      <c r="M828" s="205">
        <f>IF(ISBLANK(INDEX('Policy Characteristics'!G:G,MATCH($C828,'Policy Characteristics'!$C:$C,0))),"",INDEX('Policy Characteristics'!G:G,MATCH($C828,'Policy Characteristics'!$C:$C,0)))</f>
        <v>1</v>
      </c>
      <c r="N828" s="205">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75">
      <c r="A829" s="76" t="str">
        <f>IF(ISBLANK(INDEX('Policy Characteristics'!A:A,MATCH($C829,'Policy Characteristics'!$C:$C,0))),"",INDEX('Policy Characteristics'!A:A,MATCH($C829,'Policy Characteristics'!$C:$C,0)))</f>
        <v>Industry</v>
      </c>
      <c r="B829" s="200"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3" t="s">
        <v>43</v>
      </c>
      <c r="J829" s="202"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5">
        <f>IF(ISBLANK(INDEX('Policy Characteristics'!F:F,MATCH($C829,'Policy Characteristics'!$C:$C,0))),"",INDEX('Policy Characteristics'!F:F,MATCH($C829,'Policy Characteristics'!$C:$C,0)))</f>
        <v>0</v>
      </c>
      <c r="M829" s="205">
        <f>IF(ISBLANK(INDEX('Policy Characteristics'!G:G,MATCH($C829,'Policy Characteristics'!$C:$C,0))),"",INDEX('Policy Characteristics'!G:G,MATCH($C829,'Policy Characteristics'!$C:$C,0)))</f>
        <v>1</v>
      </c>
      <c r="N829" s="205">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75">
      <c r="A830" s="76" t="str">
        <f>IF(ISBLANK(INDEX('Policy Characteristics'!A:A,MATCH($C830,'Policy Characteristics'!$C:$C,0))),"",INDEX('Policy Characteristics'!A:A,MATCH($C830,'Policy Characteristics'!$C:$C,0)))</f>
        <v>Industry</v>
      </c>
      <c r="B830" s="200"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3" t="s">
        <v>43</v>
      </c>
      <c r="J830" s="202"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5">
        <f>IF(ISBLANK(INDEX('Policy Characteristics'!F:F,MATCH($C830,'Policy Characteristics'!$C:$C,0))),"",INDEX('Policy Characteristics'!F:F,MATCH($C830,'Policy Characteristics'!$C:$C,0)))</f>
        <v>0</v>
      </c>
      <c r="M830" s="205">
        <f>IF(ISBLANK(INDEX('Policy Characteristics'!G:G,MATCH($C830,'Policy Characteristics'!$C:$C,0))),"",INDEX('Policy Characteristics'!G:G,MATCH($C830,'Policy Characteristics'!$C:$C,0)))</f>
        <v>1</v>
      </c>
      <c r="N830" s="205">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75">
      <c r="A831" s="76" t="str">
        <f>IF(ISBLANK(INDEX('Policy Characteristics'!A:A,MATCH($C831,'Policy Characteristics'!$C:$C,0))),"",INDEX('Policy Characteristics'!A:A,MATCH($C831,'Policy Characteristics'!$C:$C,0)))</f>
        <v>Industry</v>
      </c>
      <c r="B831" s="200"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3" t="s">
        <v>43</v>
      </c>
      <c r="J831" s="202"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5">
        <f>IF(ISBLANK(INDEX('Policy Characteristics'!F:F,MATCH($C831,'Policy Characteristics'!$C:$C,0))),"",INDEX('Policy Characteristics'!F:F,MATCH($C831,'Policy Characteristics'!$C:$C,0)))</f>
        <v>0</v>
      </c>
      <c r="M831" s="205">
        <f>IF(ISBLANK(INDEX('Policy Characteristics'!G:G,MATCH($C831,'Policy Characteristics'!$C:$C,0))),"",INDEX('Policy Characteristics'!G:G,MATCH($C831,'Policy Characteristics'!$C:$C,0)))</f>
        <v>1</v>
      </c>
      <c r="N831" s="205">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75">
      <c r="A832" s="76" t="str">
        <f>IF(ISBLANK(INDEX('Policy Characteristics'!A:A,MATCH($C832,'Policy Characteristics'!$C:$C,0))),"",INDEX('Policy Characteristics'!A:A,MATCH($C832,'Policy Characteristics'!$C:$C,0)))</f>
        <v>Industry</v>
      </c>
      <c r="B832" s="200"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3" t="s">
        <v>43</v>
      </c>
      <c r="J832" s="202"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5">
        <f>IF(ISBLANK(INDEX('Policy Characteristics'!F:F,MATCH($C832,'Policy Characteristics'!$C:$C,0))),"",INDEX('Policy Characteristics'!F:F,MATCH($C832,'Policy Characteristics'!$C:$C,0)))</f>
        <v>0</v>
      </c>
      <c r="M832" s="205">
        <f>IF(ISBLANK(INDEX('Policy Characteristics'!G:G,MATCH($C832,'Policy Characteristics'!$C:$C,0))),"",INDEX('Policy Characteristics'!G:G,MATCH($C832,'Policy Characteristics'!$C:$C,0)))</f>
        <v>1</v>
      </c>
      <c r="N832" s="205">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75">
      <c r="A833" s="76" t="str">
        <f>IF(ISBLANK(INDEX('Policy Characteristics'!A:A,MATCH($C833,'Policy Characteristics'!$C:$C,0))),"",INDEX('Policy Characteristics'!A:A,MATCH($C833,'Policy Characteristics'!$C:$C,0)))</f>
        <v>Industry</v>
      </c>
      <c r="B833" s="200"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3" t="s">
        <v>43</v>
      </c>
      <c r="J833" s="202"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5">
        <f>IF(ISBLANK(INDEX('Policy Characteristics'!F:F,MATCH($C833,'Policy Characteristics'!$C:$C,0))),"",INDEX('Policy Characteristics'!F:F,MATCH($C833,'Policy Characteristics'!$C:$C,0)))</f>
        <v>0</v>
      </c>
      <c r="M833" s="205">
        <f>IF(ISBLANK(INDEX('Policy Characteristics'!G:G,MATCH($C833,'Policy Characteristics'!$C:$C,0))),"",INDEX('Policy Characteristics'!G:G,MATCH($C833,'Policy Characteristics'!$C:$C,0)))</f>
        <v>1</v>
      </c>
      <c r="N833" s="205">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75">
      <c r="A834" s="76" t="str">
        <f>IF(ISBLANK(INDEX('Policy Characteristics'!A:A,MATCH($C834,'Policy Characteristics'!$C:$C,0))),"",INDEX('Policy Characteristics'!A:A,MATCH($C834,'Policy Characteristics'!$C:$C,0)))</f>
        <v>Industry</v>
      </c>
      <c r="B834" s="200"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3" t="s">
        <v>43</v>
      </c>
      <c r="J834" s="202"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5">
        <f>IF(ISBLANK(INDEX('Policy Characteristics'!F:F,MATCH($C834,'Policy Characteristics'!$C:$C,0))),"",INDEX('Policy Characteristics'!F:F,MATCH($C834,'Policy Characteristics'!$C:$C,0)))</f>
        <v>0</v>
      </c>
      <c r="M834" s="205">
        <f>IF(ISBLANK(INDEX('Policy Characteristics'!G:G,MATCH($C834,'Policy Characteristics'!$C:$C,0))),"",INDEX('Policy Characteristics'!G:G,MATCH($C834,'Policy Characteristics'!$C:$C,0)))</f>
        <v>1</v>
      </c>
      <c r="N834" s="205">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75">
      <c r="A835" s="76" t="str">
        <f>IF(ISBLANK(INDEX('Policy Characteristics'!A:A,MATCH($C835,'Policy Characteristics'!$C:$C,0))),"",INDEX('Policy Characteristics'!A:A,MATCH($C835,'Policy Characteristics'!$C:$C,0)))</f>
        <v>Industry</v>
      </c>
      <c r="B835" s="200"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3" t="s">
        <v>43</v>
      </c>
      <c r="J835" s="202"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5">
        <f>IF(ISBLANK(INDEX('Policy Characteristics'!F:F,MATCH($C835,'Policy Characteristics'!$C:$C,0))),"",INDEX('Policy Characteristics'!F:F,MATCH($C835,'Policy Characteristics'!$C:$C,0)))</f>
        <v>0</v>
      </c>
      <c r="M835" s="205">
        <f>IF(ISBLANK(INDEX('Policy Characteristics'!G:G,MATCH($C835,'Policy Characteristics'!$C:$C,0))),"",INDEX('Policy Characteristics'!G:G,MATCH($C835,'Policy Characteristics'!$C:$C,0)))</f>
        <v>1</v>
      </c>
      <c r="N835" s="205">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75">
      <c r="A836" s="76" t="str">
        <f>IF(ISBLANK(INDEX('Policy Characteristics'!A:A,MATCH($C836,'Policy Characteristics'!$C:$C,0))),"",INDEX('Policy Characteristics'!A:A,MATCH($C836,'Policy Characteristics'!$C:$C,0)))</f>
        <v>Industry</v>
      </c>
      <c r="B836" s="200"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3" t="s">
        <v>43</v>
      </c>
      <c r="J836" s="202"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5">
        <f>IF(ISBLANK(INDEX('Policy Characteristics'!F:F,MATCH($C836,'Policy Characteristics'!$C:$C,0))),"",INDEX('Policy Characteristics'!F:F,MATCH($C836,'Policy Characteristics'!$C:$C,0)))</f>
        <v>0</v>
      </c>
      <c r="M836" s="205">
        <f>IF(ISBLANK(INDEX('Policy Characteristics'!G:G,MATCH($C836,'Policy Characteristics'!$C:$C,0))),"",INDEX('Policy Characteristics'!G:G,MATCH($C836,'Policy Characteristics'!$C:$C,0)))</f>
        <v>1</v>
      </c>
      <c r="N836" s="205">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75">
      <c r="A837" s="76" t="str">
        <f>IF(ISBLANK(INDEX('Policy Characteristics'!A:A,MATCH($C837,'Policy Characteristics'!$C:$C,0))),"",INDEX('Policy Characteristics'!A:A,MATCH($C837,'Policy Characteristics'!$C:$C,0)))</f>
        <v>Industry</v>
      </c>
      <c r="B837" s="200"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3" t="s">
        <v>43</v>
      </c>
      <c r="J837" s="202"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5">
        <f>IF(ISBLANK(INDEX('Policy Characteristics'!F:F,MATCH($C837,'Policy Characteristics'!$C:$C,0))),"",INDEX('Policy Characteristics'!F:F,MATCH($C837,'Policy Characteristics'!$C:$C,0)))</f>
        <v>0</v>
      </c>
      <c r="M837" s="205">
        <f>IF(ISBLANK(INDEX('Policy Characteristics'!G:G,MATCH($C837,'Policy Characteristics'!$C:$C,0))),"",INDEX('Policy Characteristics'!G:G,MATCH($C837,'Policy Characteristics'!$C:$C,0)))</f>
        <v>1</v>
      </c>
      <c r="N837" s="205">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75">
      <c r="A838" s="76" t="str">
        <f>IF(ISBLANK(INDEX('Policy Characteristics'!A:A,MATCH($C838,'Policy Characteristics'!$C:$C,0))),"",INDEX('Policy Characteristics'!A:A,MATCH($C838,'Policy Characteristics'!$C:$C,0)))</f>
        <v>Industry</v>
      </c>
      <c r="B838" s="200"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3" t="s">
        <v>43</v>
      </c>
      <c r="J838" s="202"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5">
        <f>IF(ISBLANK(INDEX('Policy Characteristics'!F:F,MATCH($C838,'Policy Characteristics'!$C:$C,0))),"",INDEX('Policy Characteristics'!F:F,MATCH($C838,'Policy Characteristics'!$C:$C,0)))</f>
        <v>0</v>
      </c>
      <c r="M838" s="205">
        <f>IF(ISBLANK(INDEX('Policy Characteristics'!G:G,MATCH($C838,'Policy Characteristics'!$C:$C,0))),"",INDEX('Policy Characteristics'!G:G,MATCH($C838,'Policy Characteristics'!$C:$C,0)))</f>
        <v>1</v>
      </c>
      <c r="N838" s="205">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75">
      <c r="A839" s="76" t="str">
        <f>IF(ISBLANK(INDEX('Policy Characteristics'!A:A,MATCH($C839,'Policy Characteristics'!$C:$C,0))),"",INDEX('Policy Characteristics'!A:A,MATCH($C839,'Policy Characteristics'!$C:$C,0)))</f>
        <v>Industry</v>
      </c>
      <c r="B839" s="200"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3" t="s">
        <v>43</v>
      </c>
      <c r="J839" s="202"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5">
        <f>IF(ISBLANK(INDEX('Policy Characteristics'!F:F,MATCH($C839,'Policy Characteristics'!$C:$C,0))),"",INDEX('Policy Characteristics'!F:F,MATCH($C839,'Policy Characteristics'!$C:$C,0)))</f>
        <v>0</v>
      </c>
      <c r="M839" s="205">
        <f>IF(ISBLANK(INDEX('Policy Characteristics'!G:G,MATCH($C839,'Policy Characteristics'!$C:$C,0))),"",INDEX('Policy Characteristics'!G:G,MATCH($C839,'Policy Characteristics'!$C:$C,0)))</f>
        <v>1</v>
      </c>
      <c r="N839" s="205">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75">
      <c r="A840" s="76" t="str">
        <f>IF(ISBLANK(INDEX('Policy Characteristics'!A:A,MATCH($C840,'Policy Characteristics'!$C:$C,0))),"",INDEX('Policy Characteristics'!A:A,MATCH($C840,'Policy Characteristics'!$C:$C,0)))</f>
        <v>Industry</v>
      </c>
      <c r="B840" s="200"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3" t="s">
        <v>43</v>
      </c>
      <c r="J840" s="202"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5">
        <f>IF(ISBLANK(INDEX('Policy Characteristics'!F:F,MATCH($C840,'Policy Characteristics'!$C:$C,0))),"",INDEX('Policy Characteristics'!F:F,MATCH($C840,'Policy Characteristics'!$C:$C,0)))</f>
        <v>0</v>
      </c>
      <c r="M840" s="205">
        <f>IF(ISBLANK(INDEX('Policy Characteristics'!G:G,MATCH($C840,'Policy Characteristics'!$C:$C,0))),"",INDEX('Policy Characteristics'!G:G,MATCH($C840,'Policy Characteristics'!$C:$C,0)))</f>
        <v>1</v>
      </c>
      <c r="N840" s="205">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75">
      <c r="A841" s="76" t="str">
        <f>IF(ISBLANK(INDEX('Policy Characteristics'!A:A,MATCH($C841,'Policy Characteristics'!$C:$C,0))),"",INDEX('Policy Characteristics'!A:A,MATCH($C841,'Policy Characteristics'!$C:$C,0)))</f>
        <v>Industry</v>
      </c>
      <c r="B841" s="200"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3" t="s">
        <v>43</v>
      </c>
      <c r="J841" s="202"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5">
        <f>IF(ISBLANK(INDEX('Policy Characteristics'!F:F,MATCH($C841,'Policy Characteristics'!$C:$C,0))),"",INDEX('Policy Characteristics'!F:F,MATCH($C841,'Policy Characteristics'!$C:$C,0)))</f>
        <v>0</v>
      </c>
      <c r="M841" s="205">
        <f>IF(ISBLANK(INDEX('Policy Characteristics'!G:G,MATCH($C841,'Policy Characteristics'!$C:$C,0))),"",INDEX('Policy Characteristics'!G:G,MATCH($C841,'Policy Characteristics'!$C:$C,0)))</f>
        <v>1</v>
      </c>
      <c r="N841" s="205">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75">
      <c r="A842" s="76" t="str">
        <f>IF(ISBLANK(INDEX('Policy Characteristics'!A:A,MATCH($C842,'Policy Characteristics'!$C:$C,0))),"",INDEX('Policy Characteristics'!A:A,MATCH($C842,'Policy Characteristics'!$C:$C,0)))</f>
        <v>Industry</v>
      </c>
      <c r="B842" s="200"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3" t="s">
        <v>43</v>
      </c>
      <c r="J842" s="202"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5">
        <f>IF(ISBLANK(INDEX('Policy Characteristics'!F:F,MATCH($C842,'Policy Characteristics'!$C:$C,0))),"",INDEX('Policy Characteristics'!F:F,MATCH($C842,'Policy Characteristics'!$C:$C,0)))</f>
        <v>0</v>
      </c>
      <c r="M842" s="205">
        <f>IF(ISBLANK(INDEX('Policy Characteristics'!G:G,MATCH($C842,'Policy Characteristics'!$C:$C,0))),"",INDEX('Policy Characteristics'!G:G,MATCH($C842,'Policy Characteristics'!$C:$C,0)))</f>
        <v>1</v>
      </c>
      <c r="N842" s="205">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75">
      <c r="A843" s="76" t="str">
        <f>IF(ISBLANK(INDEX('Policy Characteristics'!A:A,MATCH($C843,'Policy Characteristics'!$C:$C,0))),"",INDEX('Policy Characteristics'!A:A,MATCH($C843,'Policy Characteristics'!$C:$C,0)))</f>
        <v>Industry</v>
      </c>
      <c r="B843" s="200"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3" t="s">
        <v>43</v>
      </c>
      <c r="J843" s="202"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5">
        <f>IF(ISBLANK(INDEX('Policy Characteristics'!F:F,MATCH($C843,'Policy Characteristics'!$C:$C,0))),"",INDEX('Policy Characteristics'!F:F,MATCH($C843,'Policy Characteristics'!$C:$C,0)))</f>
        <v>0</v>
      </c>
      <c r="M843" s="205">
        <f>IF(ISBLANK(INDEX('Policy Characteristics'!G:G,MATCH($C843,'Policy Characteristics'!$C:$C,0))),"",INDEX('Policy Characteristics'!G:G,MATCH($C843,'Policy Characteristics'!$C:$C,0)))</f>
        <v>1</v>
      </c>
      <c r="N843" s="205">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75">
      <c r="A844" s="76" t="str">
        <f>IF(ISBLANK(INDEX('Policy Characteristics'!A:A,MATCH($C844,'Policy Characteristics'!$C:$C,0))),"",INDEX('Policy Characteristics'!A:A,MATCH($C844,'Policy Characteristics'!$C:$C,0)))</f>
        <v>Industry</v>
      </c>
      <c r="B844" s="200"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3" t="s">
        <v>43</v>
      </c>
      <c r="J844" s="202"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5">
        <f>IF(ISBLANK(INDEX('Policy Characteristics'!F:F,MATCH($C844,'Policy Characteristics'!$C:$C,0))),"",INDEX('Policy Characteristics'!F:F,MATCH($C844,'Policy Characteristics'!$C:$C,0)))</f>
        <v>0</v>
      </c>
      <c r="M844" s="205">
        <f>IF(ISBLANK(INDEX('Policy Characteristics'!G:G,MATCH($C844,'Policy Characteristics'!$C:$C,0))),"",INDEX('Policy Characteristics'!G:G,MATCH($C844,'Policy Characteristics'!$C:$C,0)))</f>
        <v>1</v>
      </c>
      <c r="N844" s="205">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75">
      <c r="A845" s="76" t="str">
        <f>IF(ISBLANK(INDEX('Policy Characteristics'!A:A,MATCH($C845,'Policy Characteristics'!$C:$C,0))),"",INDEX('Policy Characteristics'!A:A,MATCH($C845,'Policy Characteristics'!$C:$C,0)))</f>
        <v>Industry</v>
      </c>
      <c r="B845" s="200"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3" t="s">
        <v>43</v>
      </c>
      <c r="J845" s="202"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5">
        <f>IF(ISBLANK(INDEX('Policy Characteristics'!F:F,MATCH($C845,'Policy Characteristics'!$C:$C,0))),"",INDEX('Policy Characteristics'!F:F,MATCH($C845,'Policy Characteristics'!$C:$C,0)))</f>
        <v>0</v>
      </c>
      <c r="M845" s="205">
        <f>IF(ISBLANK(INDEX('Policy Characteristics'!G:G,MATCH($C845,'Policy Characteristics'!$C:$C,0))),"",INDEX('Policy Characteristics'!G:G,MATCH($C845,'Policy Characteristics'!$C:$C,0)))</f>
        <v>1</v>
      </c>
      <c r="N845" s="205">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75">
      <c r="A846" s="76" t="str">
        <f>IF(ISBLANK(INDEX('Policy Characteristics'!A:A,MATCH($C846,'Policy Characteristics'!$C:$C,0))),"",INDEX('Policy Characteristics'!A:A,MATCH($C846,'Policy Characteristics'!$C:$C,0)))</f>
        <v>Industry</v>
      </c>
      <c r="B846" s="200"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3" t="s">
        <v>43</v>
      </c>
      <c r="J846" s="202"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5">
        <f>IF(ISBLANK(INDEX('Policy Characteristics'!F:F,MATCH($C846,'Policy Characteristics'!$C:$C,0))),"",INDEX('Policy Characteristics'!F:F,MATCH($C846,'Policy Characteristics'!$C:$C,0)))</f>
        <v>0</v>
      </c>
      <c r="M846" s="205">
        <f>IF(ISBLANK(INDEX('Policy Characteristics'!G:G,MATCH($C846,'Policy Characteristics'!$C:$C,0))),"",INDEX('Policy Characteristics'!G:G,MATCH($C846,'Policy Characteristics'!$C:$C,0)))</f>
        <v>1</v>
      </c>
      <c r="N846" s="205">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75">
      <c r="A847" s="76" t="str">
        <f>IF(ISBLANK(INDEX('Policy Characteristics'!A:A,MATCH($C847,'Policy Characteristics'!$C:$C,0))),"",INDEX('Policy Characteristics'!A:A,MATCH($C847,'Policy Characteristics'!$C:$C,0)))</f>
        <v>Industry</v>
      </c>
      <c r="B847" s="200"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3" t="s">
        <v>43</v>
      </c>
      <c r="J847" s="202"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5">
        <f>IF(ISBLANK(INDEX('Policy Characteristics'!F:F,MATCH($C847,'Policy Characteristics'!$C:$C,0))),"",INDEX('Policy Characteristics'!F:F,MATCH($C847,'Policy Characteristics'!$C:$C,0)))</f>
        <v>0</v>
      </c>
      <c r="M847" s="205">
        <f>IF(ISBLANK(INDEX('Policy Characteristics'!G:G,MATCH($C847,'Policy Characteristics'!$C:$C,0))),"",INDEX('Policy Characteristics'!G:G,MATCH($C847,'Policy Characteristics'!$C:$C,0)))</f>
        <v>1</v>
      </c>
      <c r="N847" s="205">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75">
      <c r="A848" s="76" t="str">
        <f>IF(ISBLANK(INDEX('Policy Characteristics'!A:A,MATCH($C848,'Policy Characteristics'!$C:$C,0))),"",INDEX('Policy Characteristics'!A:A,MATCH($C848,'Policy Characteristics'!$C:$C,0)))</f>
        <v>Industry</v>
      </c>
      <c r="B848" s="200"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3" t="s">
        <v>43</v>
      </c>
      <c r="J848" s="202"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5">
        <f>IF(ISBLANK(INDEX('Policy Characteristics'!F:F,MATCH($C848,'Policy Characteristics'!$C:$C,0))),"",INDEX('Policy Characteristics'!F:F,MATCH($C848,'Policy Characteristics'!$C:$C,0)))</f>
        <v>0</v>
      </c>
      <c r="M848" s="205">
        <f>IF(ISBLANK(INDEX('Policy Characteristics'!G:G,MATCH($C848,'Policy Characteristics'!$C:$C,0))),"",INDEX('Policy Characteristics'!G:G,MATCH($C848,'Policy Characteristics'!$C:$C,0)))</f>
        <v>1</v>
      </c>
      <c r="N848" s="205">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8" x14ac:dyDescent="0.75">
      <c r="A849" s="76" t="str">
        <f>IF(ISBLANK(INDEX('Policy Characteristics'!A:A,MATCH($C849,'Policy Characteristics'!$C:$C,0))),"",INDEX('Policy Characteristics'!A:A,MATCH($C849,'Policy Characteristics'!$C:$C,0)))</f>
        <v>Industry</v>
      </c>
      <c r="B849" s="200"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3" t="s">
        <v>43</v>
      </c>
      <c r="J849" s="202"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5">
        <f>IF(ISBLANK(INDEX('Policy Characteristics'!F:F,MATCH($C849,'Policy Characteristics'!$C:$C,0))),"",INDEX('Policy Characteristics'!F:F,MATCH($C849,'Policy Characteristics'!$C:$C,0)))</f>
        <v>0</v>
      </c>
      <c r="M849" s="205">
        <f>IF(ISBLANK(INDEX('Policy Characteristics'!G:G,MATCH($C849,'Policy Characteristics'!$C:$C,0))),"",INDEX('Policy Characteristics'!G:G,MATCH($C849,'Policy Characteristics'!$C:$C,0)))</f>
        <v>1</v>
      </c>
      <c r="N849" s="205">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8" x14ac:dyDescent="0.75">
      <c r="A850" s="76" t="str">
        <f>IF(ISBLANK(INDEX('Policy Characteristics'!A:A,MATCH($C850,'Policy Characteristics'!$C:$C,0))),"",INDEX('Policy Characteristics'!A:A,MATCH($C850,'Policy Characteristics'!$C:$C,0)))</f>
        <v>Industry</v>
      </c>
      <c r="B850" s="200"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3" t="s">
        <v>43</v>
      </c>
      <c r="J850" s="202"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5">
        <f>IF(ISBLANK(INDEX('Policy Characteristics'!F:F,MATCH($C850,'Policy Characteristics'!$C:$C,0))),"",INDEX('Policy Characteristics'!F:F,MATCH($C850,'Policy Characteristics'!$C:$C,0)))</f>
        <v>0</v>
      </c>
      <c r="M850" s="205">
        <f>IF(ISBLANK(INDEX('Policy Characteristics'!G:G,MATCH($C850,'Policy Characteristics'!$C:$C,0))),"",INDEX('Policy Characteristics'!G:G,MATCH($C850,'Policy Characteristics'!$C:$C,0)))</f>
        <v>1</v>
      </c>
      <c r="N850" s="205">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8" x14ac:dyDescent="0.75">
      <c r="A851" s="76" t="str">
        <f>IF(ISBLANK(INDEX('Policy Characteristics'!A:A,MATCH($C851,'Policy Characteristics'!$C:$C,0))),"",INDEX('Policy Characteristics'!A:A,MATCH($C851,'Policy Characteristics'!$C:$C,0)))</f>
        <v>Industry</v>
      </c>
      <c r="B851" s="200"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3" t="s">
        <v>43</v>
      </c>
      <c r="J851" s="202"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5">
        <f>IF(ISBLANK(INDEX('Policy Characteristics'!F:F,MATCH($C851,'Policy Characteristics'!$C:$C,0))),"",INDEX('Policy Characteristics'!F:F,MATCH($C851,'Policy Characteristics'!$C:$C,0)))</f>
        <v>0</v>
      </c>
      <c r="M851" s="205">
        <f>IF(ISBLANK(INDEX('Policy Characteristics'!G:G,MATCH($C851,'Policy Characteristics'!$C:$C,0))),"",INDEX('Policy Characteristics'!G:G,MATCH($C851,'Policy Characteristics'!$C:$C,0)))</f>
        <v>1</v>
      </c>
      <c r="N851" s="205">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8" x14ac:dyDescent="0.75">
      <c r="A852" s="76" t="str">
        <f>IF(ISBLANK(INDEX('Policy Characteristics'!A:A,MATCH($C852,'Policy Characteristics'!$C:$C,0))),"",INDEX('Policy Characteristics'!A:A,MATCH($C852,'Policy Characteristics'!$C:$C,0)))</f>
        <v>Industry</v>
      </c>
      <c r="B852" s="200"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3" t="s">
        <v>43</v>
      </c>
      <c r="J852" s="202"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5">
        <f>IF(ISBLANK(INDEX('Policy Characteristics'!F:F,MATCH($C852,'Policy Characteristics'!$C:$C,0))),"",INDEX('Policy Characteristics'!F:F,MATCH($C852,'Policy Characteristics'!$C:$C,0)))</f>
        <v>0</v>
      </c>
      <c r="M852" s="205">
        <f>IF(ISBLANK(INDEX('Policy Characteristics'!G:G,MATCH($C852,'Policy Characteristics'!$C:$C,0))),"",INDEX('Policy Characteristics'!G:G,MATCH($C852,'Policy Characteristics'!$C:$C,0)))</f>
        <v>1</v>
      </c>
      <c r="N852" s="205">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8" x14ac:dyDescent="0.75">
      <c r="A853" s="76" t="str">
        <f>IF(ISBLANK(INDEX('Policy Characteristics'!A:A,MATCH($C853,'Policy Characteristics'!$C:$C,0))),"",INDEX('Policy Characteristics'!A:A,MATCH($C853,'Policy Characteristics'!$C:$C,0)))</f>
        <v>Industry</v>
      </c>
      <c r="B853" s="200"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3" t="s">
        <v>43</v>
      </c>
      <c r="J853" s="202"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5">
        <f>IF(ISBLANK(INDEX('Policy Characteristics'!F:F,MATCH($C853,'Policy Characteristics'!$C:$C,0))),"",INDEX('Policy Characteristics'!F:F,MATCH($C853,'Policy Characteristics'!$C:$C,0)))</f>
        <v>0</v>
      </c>
      <c r="M853" s="205">
        <f>IF(ISBLANK(INDEX('Policy Characteristics'!G:G,MATCH($C853,'Policy Characteristics'!$C:$C,0))),"",INDEX('Policy Characteristics'!G:G,MATCH($C853,'Policy Characteristics'!$C:$C,0)))</f>
        <v>1</v>
      </c>
      <c r="N853" s="205">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8" x14ac:dyDescent="0.75">
      <c r="A854" s="76" t="str">
        <f>IF(ISBLANK(INDEX('Policy Characteristics'!A:A,MATCH($C854,'Policy Characteristics'!$C:$C,0))),"",INDEX('Policy Characteristics'!A:A,MATCH($C854,'Policy Characteristics'!$C:$C,0)))</f>
        <v>Industry</v>
      </c>
      <c r="B854" s="200"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3" t="s">
        <v>43</v>
      </c>
      <c r="J854" s="202"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5">
        <f>IF(ISBLANK(INDEX('Policy Characteristics'!F:F,MATCH($C854,'Policy Characteristics'!$C:$C,0))),"",INDEX('Policy Characteristics'!F:F,MATCH($C854,'Policy Characteristics'!$C:$C,0)))</f>
        <v>0</v>
      </c>
      <c r="M854" s="205">
        <f>IF(ISBLANK(INDEX('Policy Characteristics'!G:G,MATCH($C854,'Policy Characteristics'!$C:$C,0))),"",INDEX('Policy Characteristics'!G:G,MATCH($C854,'Policy Characteristics'!$C:$C,0)))</f>
        <v>1</v>
      </c>
      <c r="N854" s="205">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8" x14ac:dyDescent="0.75">
      <c r="A855" s="76" t="str">
        <f>IF(ISBLANK(INDEX('Policy Characteristics'!A:A,MATCH($C855,'Policy Characteristics'!$C:$C,0))),"",INDEX('Policy Characteristics'!A:A,MATCH($C855,'Policy Characteristics'!$C:$C,0)))</f>
        <v>Industry</v>
      </c>
      <c r="B855" s="200"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3" t="s">
        <v>43</v>
      </c>
      <c r="J855" s="202"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5">
        <f>IF(ISBLANK(INDEX('Policy Characteristics'!F:F,MATCH($C855,'Policy Characteristics'!$C:$C,0))),"",INDEX('Policy Characteristics'!F:F,MATCH($C855,'Policy Characteristics'!$C:$C,0)))</f>
        <v>0</v>
      </c>
      <c r="M855" s="205">
        <f>IF(ISBLANK(INDEX('Policy Characteristics'!G:G,MATCH($C855,'Policy Characteristics'!$C:$C,0))),"",INDEX('Policy Characteristics'!G:G,MATCH($C855,'Policy Characteristics'!$C:$C,0)))</f>
        <v>1</v>
      </c>
      <c r="N855" s="205">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8" x14ac:dyDescent="0.75">
      <c r="A856" s="76" t="str">
        <f>IF(ISBLANK(INDEX('Policy Characteristics'!A:A,MATCH($C856,'Policy Characteristics'!$C:$C,0))),"",INDEX('Policy Characteristics'!A:A,MATCH($C856,'Policy Characteristics'!$C:$C,0)))</f>
        <v>Industry</v>
      </c>
      <c r="B856" s="200"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3" t="s">
        <v>43</v>
      </c>
      <c r="J856" s="202"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5">
        <f>IF(ISBLANK(INDEX('Policy Characteristics'!F:F,MATCH($C856,'Policy Characteristics'!$C:$C,0))),"",INDEX('Policy Characteristics'!F:F,MATCH($C856,'Policy Characteristics'!$C:$C,0)))</f>
        <v>0</v>
      </c>
      <c r="M856" s="205">
        <f>IF(ISBLANK(INDEX('Policy Characteristics'!G:G,MATCH($C856,'Policy Characteristics'!$C:$C,0))),"",INDEX('Policy Characteristics'!G:G,MATCH($C856,'Policy Characteristics'!$C:$C,0)))</f>
        <v>1</v>
      </c>
      <c r="N856" s="205">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8" x14ac:dyDescent="0.75">
      <c r="A857" s="76" t="str">
        <f>IF(ISBLANK(INDEX('Policy Characteristics'!A:A,MATCH($C857,'Policy Characteristics'!$C:$C,0))),"",INDEX('Policy Characteristics'!A:A,MATCH($C857,'Policy Characteristics'!$C:$C,0)))</f>
        <v>Industry</v>
      </c>
      <c r="B857" s="200"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3" t="s">
        <v>43</v>
      </c>
      <c r="J857" s="202"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5">
        <f>IF(ISBLANK(INDEX('Policy Characteristics'!F:F,MATCH($C857,'Policy Characteristics'!$C:$C,0))),"",INDEX('Policy Characteristics'!F:F,MATCH($C857,'Policy Characteristics'!$C:$C,0)))</f>
        <v>0</v>
      </c>
      <c r="M857" s="205">
        <f>IF(ISBLANK(INDEX('Policy Characteristics'!G:G,MATCH($C857,'Policy Characteristics'!$C:$C,0))),"",INDEX('Policy Characteristics'!G:G,MATCH($C857,'Policy Characteristics'!$C:$C,0)))</f>
        <v>1</v>
      </c>
      <c r="N857" s="205">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8" x14ac:dyDescent="0.75">
      <c r="A858" s="76" t="str">
        <f>IF(ISBLANK(INDEX('Policy Characteristics'!A:A,MATCH($C858,'Policy Characteristics'!$C:$C,0))),"",INDEX('Policy Characteristics'!A:A,MATCH($C858,'Policy Characteristics'!$C:$C,0)))</f>
        <v>Industry</v>
      </c>
      <c r="B858" s="200"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3" t="s">
        <v>43</v>
      </c>
      <c r="J858" s="202"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5">
        <f>IF(ISBLANK(INDEX('Policy Characteristics'!F:F,MATCH($C858,'Policy Characteristics'!$C:$C,0))),"",INDEX('Policy Characteristics'!F:F,MATCH($C858,'Policy Characteristics'!$C:$C,0)))</f>
        <v>0</v>
      </c>
      <c r="M858" s="205">
        <f>IF(ISBLANK(INDEX('Policy Characteristics'!G:G,MATCH($C858,'Policy Characteristics'!$C:$C,0))),"",INDEX('Policy Characteristics'!G:G,MATCH($C858,'Policy Characteristics'!$C:$C,0)))</f>
        <v>1</v>
      </c>
      <c r="N858" s="205">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8" x14ac:dyDescent="0.75">
      <c r="A859" s="76" t="str">
        <f>IF(ISBLANK(INDEX('Policy Characteristics'!A:A,MATCH($C859,'Policy Characteristics'!$C:$C,0))),"",INDEX('Policy Characteristics'!A:A,MATCH($C859,'Policy Characteristics'!$C:$C,0)))</f>
        <v>Industry</v>
      </c>
      <c r="B859" s="200"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3" t="s">
        <v>43</v>
      </c>
      <c r="J859" s="202"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5">
        <f>IF(ISBLANK(INDEX('Policy Characteristics'!F:F,MATCH($C859,'Policy Characteristics'!$C:$C,0))),"",INDEX('Policy Characteristics'!F:F,MATCH($C859,'Policy Characteristics'!$C:$C,0)))</f>
        <v>0</v>
      </c>
      <c r="M859" s="205">
        <f>IF(ISBLANK(INDEX('Policy Characteristics'!G:G,MATCH($C859,'Policy Characteristics'!$C:$C,0))),"",INDEX('Policy Characteristics'!G:G,MATCH($C859,'Policy Characteristics'!$C:$C,0)))</f>
        <v>1</v>
      </c>
      <c r="N859" s="205">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8" s="143" customFormat="1" x14ac:dyDescent="0.75">
      <c r="A860" s="76" t="str">
        <f>IF(ISBLANK(INDEX('Policy Characteristics'!A:A,MATCH($C860,'Policy Characteristics'!$C:$C,0))),"",INDEX('Policy Characteristics'!A:A,MATCH($C860,'Policy Characteristics'!$C:$C,0)))</f>
        <v>Industry</v>
      </c>
      <c r="B860" s="200" t="str">
        <f>IF(ISBLANK(INDEX('Policy Characteristics'!B:B,MATCH($C860,'Policy Characteristics'!$C:$C,0))),"",INDEX('Policy Characteristics'!B:B,MATCH($C860,'Policy Characteristics'!$C:$C,0)))</f>
        <v>F-Gas Substitution</v>
      </c>
      <c r="C860" s="143" t="s">
        <v>1016</v>
      </c>
      <c r="D860" s="78"/>
      <c r="E860" s="78"/>
      <c r="F860" s="78"/>
      <c r="G860" s="78"/>
      <c r="H860" s="80">
        <v>58</v>
      </c>
      <c r="I860" s="213" t="s">
        <v>43</v>
      </c>
      <c r="J860" s="202"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5">
        <f>IF(ISBLANK(INDEX('Policy Characteristics'!F:F,MATCH($C860,'Policy Characteristics'!$C:$C,0))),"",INDEX('Policy Characteristics'!F:F,MATCH($C860,'Policy Characteristics'!$C:$C,0)))</f>
        <v>0</v>
      </c>
      <c r="M860" s="205">
        <f>IF(ISBLANK(INDEX('Policy Characteristics'!G:G,MATCH($C860,'Policy Characteristics'!$C:$C,0))),"",INDEX('Policy Characteristics'!G:G,MATCH($C860,'Policy Characteristics'!$C:$C,0)))</f>
        <v>1</v>
      </c>
      <c r="N860" s="205">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row>
    <row r="861" spans="1:18" s="143" customFormat="1" x14ac:dyDescent="0.75">
      <c r="A861" s="76" t="str">
        <f>IF(ISBLANK(INDEX('Policy Characteristics'!A:A,MATCH($C861,'Policy Characteristics'!$C:$C,0))),"",INDEX('Policy Characteristics'!A:A,MATCH($C861,'Policy Characteristics'!$C:$C,0)))</f>
        <v>Industry</v>
      </c>
      <c r="B861" s="200" t="str">
        <f>IF(ISBLANK(INDEX('Policy Characteristics'!B:B,MATCH($C861,'Policy Characteristics'!$C:$C,0))),"",INDEX('Policy Characteristics'!B:B,MATCH($C861,'Policy Characteristics'!$C:$C,0)))</f>
        <v>F-Gas Destruction</v>
      </c>
      <c r="C861" s="143" t="s">
        <v>1017</v>
      </c>
      <c r="D861" s="78"/>
      <c r="E861" s="78"/>
      <c r="F861" s="78"/>
      <c r="G861" s="78"/>
      <c r="H861" s="80">
        <v>510</v>
      </c>
      <c r="I861" s="213" t="s">
        <v>43</v>
      </c>
      <c r="J861" s="202"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5">
        <f>IF(ISBLANK(INDEX('Policy Characteristics'!F:F,MATCH($C861,'Policy Characteristics'!$C:$C,0))),"",INDEX('Policy Characteristics'!F:F,MATCH($C861,'Policy Characteristics'!$C:$C,0)))</f>
        <v>0</v>
      </c>
      <c r="M861" s="205">
        <f>IF(ISBLANK(INDEX('Policy Characteristics'!G:G,MATCH($C861,'Policy Characteristics'!$C:$C,0))),"",INDEX('Policy Characteristics'!G:G,MATCH($C861,'Policy Characteristics'!$C:$C,0)))</f>
        <v>1</v>
      </c>
      <c r="N861" s="205">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row>
    <row r="862" spans="1:18" s="143" customFormat="1" x14ac:dyDescent="0.75">
      <c r="A862" s="76" t="str">
        <f>IF(ISBLANK(INDEX('Policy Characteristics'!A:A,MATCH($C862,'Policy Characteristics'!$C:$C,0))),"",INDEX('Policy Characteristics'!A:A,MATCH($C862,'Policy Characteristics'!$C:$C,0)))</f>
        <v>Industry</v>
      </c>
      <c r="B862" s="200" t="str">
        <f>IF(ISBLANK(INDEX('Policy Characteristics'!B:B,MATCH($C862,'Policy Characteristics'!$C:$C,0))),"",INDEX('Policy Characteristics'!B:B,MATCH($C862,'Policy Characteristics'!$C:$C,0)))</f>
        <v>F-Gas Recovery</v>
      </c>
      <c r="C862" s="143" t="s">
        <v>1018</v>
      </c>
      <c r="D862" s="78"/>
      <c r="E862" s="78"/>
      <c r="F862" s="78"/>
      <c r="G862" s="78"/>
      <c r="H862" s="80">
        <v>511</v>
      </c>
      <c r="I862" s="213" t="s">
        <v>43</v>
      </c>
      <c r="J862" s="202"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5">
        <f>IF(ISBLANK(INDEX('Policy Characteristics'!F:F,MATCH($C862,'Policy Characteristics'!$C:$C,0))),"",INDEX('Policy Characteristics'!F:F,MATCH($C862,'Policy Characteristics'!$C:$C,0)))</f>
        <v>0</v>
      </c>
      <c r="M862" s="205">
        <f>IF(ISBLANK(INDEX('Policy Characteristics'!G:G,MATCH($C862,'Policy Characteristics'!$C:$C,0))),"",INDEX('Policy Characteristics'!G:G,MATCH($C862,'Policy Characteristics'!$C:$C,0)))</f>
        <v>1</v>
      </c>
      <c r="N862" s="205">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row>
    <row r="863" spans="1:18" s="143" customFormat="1" x14ac:dyDescent="0.75">
      <c r="A863" s="76" t="str">
        <f>IF(ISBLANK(INDEX('Policy Characteristics'!A:A,MATCH($C863,'Policy Characteristics'!$C:$C,0))),"",INDEX('Policy Characteristics'!A:A,MATCH($C863,'Policy Characteristics'!$C:$C,0)))</f>
        <v>Industry</v>
      </c>
      <c r="B863" s="200"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3" t="s">
        <v>43</v>
      </c>
      <c r="J863" s="202"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5">
        <f>IF(ISBLANK(INDEX('Policy Characteristics'!F:F,MATCH($C863,'Policy Characteristics'!$C:$C,0))),"",INDEX('Policy Characteristics'!F:F,MATCH($C863,'Policy Characteristics'!$C:$C,0)))</f>
        <v>0</v>
      </c>
      <c r="M863" s="205">
        <f>IF(ISBLANK(INDEX('Policy Characteristics'!G:G,MATCH($C863,'Policy Characteristics'!$C:$C,0))),"",INDEX('Policy Characteristics'!G:G,MATCH($C863,'Policy Characteristics'!$C:$C,0)))</f>
        <v>1</v>
      </c>
      <c r="N863" s="205">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row>
    <row r="864" spans="1:18" s="143" customFormat="1" x14ac:dyDescent="0.75">
      <c r="A864" s="76" t="str">
        <f>IF(ISBLANK(INDEX('Policy Characteristics'!A:A,MATCH($C864,'Policy Characteristics'!$C:$C,0))),"",INDEX('Policy Characteristics'!A:A,MATCH($C864,'Policy Characteristics'!$C:$C,0)))</f>
        <v>Industry</v>
      </c>
      <c r="B864" s="200"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3" t="s">
        <v>43</v>
      </c>
      <c r="J864" s="202"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5">
        <f>IF(ISBLANK(INDEX('Policy Characteristics'!F:F,MATCH($C864,'Policy Characteristics'!$C:$C,0))),"",INDEX('Policy Characteristics'!F:F,MATCH($C864,'Policy Characteristics'!$C:$C,0)))</f>
        <v>0</v>
      </c>
      <c r="M864" s="205">
        <f>IF(ISBLANK(INDEX('Policy Characteristics'!G:G,MATCH($C864,'Policy Characteristics'!$C:$C,0))),"",INDEX('Policy Characteristics'!G:G,MATCH($C864,'Policy Characteristics'!$C:$C,0)))</f>
        <v>1</v>
      </c>
      <c r="N864" s="205">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row>
    <row r="865" spans="1:18" s="143" customFormat="1" x14ac:dyDescent="0.75">
      <c r="A865" s="76" t="str">
        <f>IF(ISBLANK(INDEX('Policy Characteristics'!A:A,MATCH($C865,'Policy Characteristics'!$C:$C,0))),"",INDEX('Policy Characteristics'!A:A,MATCH($C865,'Policy Characteristics'!$C:$C,0)))</f>
        <v>Industry</v>
      </c>
      <c r="B865" s="200"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3" t="s">
        <v>44</v>
      </c>
      <c r="J865" s="202"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5">
        <f>IF(ISBLANK(INDEX('Policy Characteristics'!F:F,MATCH($C865,'Policy Characteristics'!$C:$C,0))),"",INDEX('Policy Characteristics'!F:F,MATCH($C865,'Policy Characteristics'!$C:$C,0)))</f>
        <v>0</v>
      </c>
      <c r="M865" s="205">
        <f>IF(ISBLANK(INDEX('Policy Characteristics'!G:G,MATCH($C865,'Policy Characteristics'!$C:$C,0))),"",INDEX('Policy Characteristics'!G:G,MATCH($C865,'Policy Characteristics'!$C:$C,0)))</f>
        <v>1</v>
      </c>
      <c r="N865" s="205">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8" s="143" customFormat="1" x14ac:dyDescent="0.75">
      <c r="A866" s="76" t="str">
        <f>IF(ISBLANK(INDEX('Policy Characteristics'!A:A,MATCH($C866,'Policy Characteristics'!$C:$C,0))),"",INDEX('Policy Characteristics'!A:A,MATCH($C866,'Policy Characteristics'!$C:$C,0)))</f>
        <v>Industry</v>
      </c>
      <c r="B866" s="200"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3" t="s">
        <v>44</v>
      </c>
      <c r="J866" s="202"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5">
        <f>IF(ISBLANK(INDEX('Policy Characteristics'!F:F,MATCH($C866,'Policy Characteristics'!$C:$C,0))),"",INDEX('Policy Characteristics'!F:F,MATCH($C866,'Policy Characteristics'!$C:$C,0)))</f>
        <v>0</v>
      </c>
      <c r="M866" s="205">
        <f>IF(ISBLANK(INDEX('Policy Characteristics'!G:G,MATCH($C866,'Policy Characteristics'!$C:$C,0))),"",INDEX('Policy Characteristics'!G:G,MATCH($C866,'Policy Characteristics'!$C:$C,0)))</f>
        <v>1</v>
      </c>
      <c r="N866" s="205">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row>
    <row r="867" spans="1:18" s="143" customFormat="1" x14ac:dyDescent="0.75">
      <c r="A867" s="76" t="str">
        <f>IF(ISBLANK(INDEX('Policy Characteristics'!A:A,MATCH($C867,'Policy Characteristics'!$C:$C,0))),"",INDEX('Policy Characteristics'!A:A,MATCH($C867,'Policy Characteristics'!$C:$C,0)))</f>
        <v>Industry</v>
      </c>
      <c r="B867" s="200"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3" t="s">
        <v>44</v>
      </c>
      <c r="J867" s="202"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5">
        <f>IF(ISBLANK(INDEX('Policy Characteristics'!F:F,MATCH($C867,'Policy Characteristics'!$C:$C,0))),"",INDEX('Policy Characteristics'!F:F,MATCH($C867,'Policy Characteristics'!$C:$C,0)))</f>
        <v>0</v>
      </c>
      <c r="M867" s="205">
        <f>IF(ISBLANK(INDEX('Policy Characteristics'!G:G,MATCH($C867,'Policy Characteristics'!$C:$C,0))),"",INDEX('Policy Characteristics'!G:G,MATCH($C867,'Policy Characteristics'!$C:$C,0)))</f>
        <v>1</v>
      </c>
      <c r="N867" s="205">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row>
    <row r="868" spans="1:18" s="143" customFormat="1" x14ac:dyDescent="0.75">
      <c r="A868" s="76" t="str">
        <f>IF(ISBLANK(INDEX('Policy Characteristics'!A:A,MATCH($C868,'Policy Characteristics'!$C:$C,0))),"",INDEX('Policy Characteristics'!A:A,MATCH($C868,'Policy Characteristics'!$C:$C,0)))</f>
        <v>Industry</v>
      </c>
      <c r="B868" s="200"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3" t="s">
        <v>44</v>
      </c>
      <c r="J868" s="202"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5">
        <f>IF(ISBLANK(INDEX('Policy Characteristics'!F:F,MATCH($C868,'Policy Characteristics'!$C:$C,0))),"",INDEX('Policy Characteristics'!F:F,MATCH($C868,'Policy Characteristics'!$C:$C,0)))</f>
        <v>0</v>
      </c>
      <c r="M868" s="205">
        <f>IF(ISBLANK(INDEX('Policy Characteristics'!G:G,MATCH($C868,'Policy Characteristics'!$C:$C,0))),"",INDEX('Policy Characteristics'!G:G,MATCH($C868,'Policy Characteristics'!$C:$C,0)))</f>
        <v>1</v>
      </c>
      <c r="N868" s="205">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row>
    <row r="869" spans="1:18" s="143" customFormat="1" x14ac:dyDescent="0.75">
      <c r="A869" s="76" t="str">
        <f>IF(ISBLANK(INDEX('Policy Characteristics'!A:A,MATCH($C869,'Policy Characteristics'!$C:$C,0))),"",INDEX('Policy Characteristics'!A:A,MATCH($C869,'Policy Characteristics'!$C:$C,0)))</f>
        <v>Industry</v>
      </c>
      <c r="B869" s="200"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3" t="s">
        <v>44</v>
      </c>
      <c r="J869" s="202"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5">
        <f>IF(ISBLANK(INDEX('Policy Characteristics'!F:F,MATCH($C869,'Policy Characteristics'!$C:$C,0))),"",INDEX('Policy Characteristics'!F:F,MATCH($C869,'Policy Characteristics'!$C:$C,0)))</f>
        <v>0</v>
      </c>
      <c r="M869" s="205">
        <f>IF(ISBLANK(INDEX('Policy Characteristics'!G:G,MATCH($C869,'Policy Characteristics'!$C:$C,0))),"",INDEX('Policy Characteristics'!G:G,MATCH($C869,'Policy Characteristics'!$C:$C,0)))</f>
        <v>1</v>
      </c>
      <c r="N869" s="205">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row>
    <row r="870" spans="1:18" s="143" customFormat="1" x14ac:dyDescent="0.75">
      <c r="A870" s="76" t="str">
        <f>IF(ISBLANK(INDEX('Policy Characteristics'!A:A,MATCH($C870,'Policy Characteristics'!$C:$C,0))),"",INDEX('Policy Characteristics'!A:A,MATCH($C870,'Policy Characteristics'!$C:$C,0)))</f>
        <v>Industry</v>
      </c>
      <c r="B870" s="200"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3" t="s">
        <v>44</v>
      </c>
      <c r="J870" s="202"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5">
        <f>IF(ISBLANK(INDEX('Policy Characteristics'!F:F,MATCH($C870,'Policy Characteristics'!$C:$C,0))),"",INDEX('Policy Characteristics'!F:F,MATCH($C870,'Policy Characteristics'!$C:$C,0)))</f>
        <v>0</v>
      </c>
      <c r="M870" s="205">
        <f>IF(ISBLANK(INDEX('Policy Characteristics'!G:G,MATCH($C870,'Policy Characteristics'!$C:$C,0))),"",INDEX('Policy Characteristics'!G:G,MATCH($C870,'Policy Characteristics'!$C:$C,0)))</f>
        <v>1</v>
      </c>
      <c r="N870" s="205">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row>
    <row r="871" spans="1:18" s="143" customFormat="1" x14ac:dyDescent="0.75">
      <c r="A871" s="76" t="str">
        <f>IF(ISBLANK(INDEX('Policy Characteristics'!A:A,MATCH($C871,'Policy Characteristics'!$C:$C,0))),"",INDEX('Policy Characteristics'!A:A,MATCH($C871,'Policy Characteristics'!$C:$C,0)))</f>
        <v>Industry</v>
      </c>
      <c r="B871" s="200"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3" t="s">
        <v>44</v>
      </c>
      <c r="J871" s="202"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5">
        <f>IF(ISBLANK(INDEX('Policy Characteristics'!F:F,MATCH($C871,'Policy Characteristics'!$C:$C,0))),"",INDEX('Policy Characteristics'!F:F,MATCH($C871,'Policy Characteristics'!$C:$C,0)))</f>
        <v>0</v>
      </c>
      <c r="M871" s="205">
        <f>IF(ISBLANK(INDEX('Policy Characteristics'!G:G,MATCH($C871,'Policy Characteristics'!$C:$C,0))),"",INDEX('Policy Characteristics'!G:G,MATCH($C871,'Policy Characteristics'!$C:$C,0)))</f>
        <v>1</v>
      </c>
      <c r="N871" s="205">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row>
    <row r="872" spans="1:18" s="143" customFormat="1" x14ac:dyDescent="0.75">
      <c r="A872" s="76" t="str">
        <f>IF(ISBLANK(INDEX('Policy Characteristics'!A:A,MATCH($C872,'Policy Characteristics'!$C:$C,0))),"",INDEX('Policy Characteristics'!A:A,MATCH($C872,'Policy Characteristics'!$C:$C,0)))</f>
        <v>Industry</v>
      </c>
      <c r="B872" s="200"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3" t="s">
        <v>44</v>
      </c>
      <c r="J872" s="202"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5">
        <f>IF(ISBLANK(INDEX('Policy Characteristics'!F:F,MATCH($C872,'Policy Characteristics'!$C:$C,0))),"",INDEX('Policy Characteristics'!F:F,MATCH($C872,'Policy Characteristics'!$C:$C,0)))</f>
        <v>0</v>
      </c>
      <c r="M872" s="205">
        <f>IF(ISBLANK(INDEX('Policy Characteristics'!G:G,MATCH($C872,'Policy Characteristics'!$C:$C,0))),"",INDEX('Policy Characteristics'!G:G,MATCH($C872,'Policy Characteristics'!$C:$C,0)))</f>
        <v>1</v>
      </c>
      <c r="N872" s="205">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row>
    <row r="873" spans="1:18" s="143" customFormat="1" x14ac:dyDescent="0.75">
      <c r="A873" s="76" t="str">
        <f>IF(ISBLANK(INDEX('Policy Characteristics'!A:A,MATCH($C873,'Policy Characteristics'!$C:$C,0))),"",INDEX('Policy Characteristics'!A:A,MATCH($C873,'Policy Characteristics'!$C:$C,0)))</f>
        <v>Industry</v>
      </c>
      <c r="B873" s="200"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3" t="s">
        <v>44</v>
      </c>
      <c r="J873" s="202"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5">
        <f>IF(ISBLANK(INDEX('Policy Characteristics'!F:F,MATCH($C873,'Policy Characteristics'!$C:$C,0))),"",INDEX('Policy Characteristics'!F:F,MATCH($C873,'Policy Characteristics'!$C:$C,0)))</f>
        <v>0</v>
      </c>
      <c r="M873" s="205">
        <f>IF(ISBLANK(INDEX('Policy Characteristics'!G:G,MATCH($C873,'Policy Characteristics'!$C:$C,0))),"",INDEX('Policy Characteristics'!G:G,MATCH($C873,'Policy Characteristics'!$C:$C,0)))</f>
        <v>1</v>
      </c>
      <c r="N873" s="205">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row>
    <row r="874" spans="1:18" s="143" customFormat="1" x14ac:dyDescent="0.75">
      <c r="A874" s="76" t="str">
        <f>IF(ISBLANK(INDEX('Policy Characteristics'!A:A,MATCH($C874,'Policy Characteristics'!$C:$C,0))),"",INDEX('Policy Characteristics'!A:A,MATCH($C874,'Policy Characteristics'!$C:$C,0)))</f>
        <v>Industry</v>
      </c>
      <c r="B874" s="200"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3" t="s">
        <v>44</v>
      </c>
      <c r="J874" s="202"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5">
        <f>IF(ISBLANK(INDEX('Policy Characteristics'!F:F,MATCH($C874,'Policy Characteristics'!$C:$C,0))),"",INDEX('Policy Characteristics'!F:F,MATCH($C874,'Policy Characteristics'!$C:$C,0)))</f>
        <v>0</v>
      </c>
      <c r="M874" s="205">
        <f>IF(ISBLANK(INDEX('Policy Characteristics'!G:G,MATCH($C874,'Policy Characteristics'!$C:$C,0))),"",INDEX('Policy Characteristics'!G:G,MATCH($C874,'Policy Characteristics'!$C:$C,0)))</f>
        <v>1</v>
      </c>
      <c r="N874" s="205">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row>
    <row r="875" spans="1:18" s="143" customFormat="1" x14ac:dyDescent="0.75">
      <c r="A875" s="76" t="str">
        <f>IF(ISBLANK(INDEX('Policy Characteristics'!A:A,MATCH($C875,'Policy Characteristics'!$C:$C,0))),"",INDEX('Policy Characteristics'!A:A,MATCH($C875,'Policy Characteristics'!$C:$C,0)))</f>
        <v>Industry</v>
      </c>
      <c r="B875" s="200"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3" t="s">
        <v>44</v>
      </c>
      <c r="J875" s="202"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5">
        <f>IF(ISBLANK(INDEX('Policy Characteristics'!F:F,MATCH($C875,'Policy Characteristics'!$C:$C,0))),"",INDEX('Policy Characteristics'!F:F,MATCH($C875,'Policy Characteristics'!$C:$C,0)))</f>
        <v>0</v>
      </c>
      <c r="M875" s="205">
        <f>IF(ISBLANK(INDEX('Policy Characteristics'!G:G,MATCH($C875,'Policy Characteristics'!$C:$C,0))),"",INDEX('Policy Characteristics'!G:G,MATCH($C875,'Policy Characteristics'!$C:$C,0)))</f>
        <v>1</v>
      </c>
      <c r="N875" s="205">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row>
    <row r="876" spans="1:18" s="143" customFormat="1" x14ac:dyDescent="0.75">
      <c r="A876" s="76" t="str">
        <f>IF(ISBLANK(INDEX('Policy Characteristics'!A:A,MATCH($C876,'Policy Characteristics'!$C:$C,0))),"",INDEX('Policy Characteristics'!A:A,MATCH($C876,'Policy Characteristics'!$C:$C,0)))</f>
        <v>Industry</v>
      </c>
      <c r="B876" s="200"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3" t="s">
        <v>44</v>
      </c>
      <c r="J876" s="202"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5">
        <f>IF(ISBLANK(INDEX('Policy Characteristics'!F:F,MATCH($C876,'Policy Characteristics'!$C:$C,0))),"",INDEX('Policy Characteristics'!F:F,MATCH($C876,'Policy Characteristics'!$C:$C,0)))</f>
        <v>0</v>
      </c>
      <c r="M876" s="205">
        <f>IF(ISBLANK(INDEX('Policy Characteristics'!G:G,MATCH($C876,'Policy Characteristics'!$C:$C,0))),"",INDEX('Policy Characteristics'!G:G,MATCH($C876,'Policy Characteristics'!$C:$C,0)))</f>
        <v>1</v>
      </c>
      <c r="N876" s="205">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row>
    <row r="877" spans="1:18" s="143" customFormat="1" x14ac:dyDescent="0.75">
      <c r="A877" s="76" t="str">
        <f>IF(ISBLANK(INDEX('Policy Characteristics'!A:A,MATCH($C877,'Policy Characteristics'!$C:$C,0))),"",INDEX('Policy Characteristics'!A:A,MATCH($C877,'Policy Characteristics'!$C:$C,0)))</f>
        <v>Industry</v>
      </c>
      <c r="B877" s="200"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3" t="s">
        <v>44</v>
      </c>
      <c r="J877" s="202"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5">
        <f>IF(ISBLANK(INDEX('Policy Characteristics'!F:F,MATCH($C877,'Policy Characteristics'!$C:$C,0))),"",INDEX('Policy Characteristics'!F:F,MATCH($C877,'Policy Characteristics'!$C:$C,0)))</f>
        <v>0</v>
      </c>
      <c r="M877" s="205">
        <f>IF(ISBLANK(INDEX('Policy Characteristics'!G:G,MATCH($C877,'Policy Characteristics'!$C:$C,0))),"",INDEX('Policy Characteristics'!G:G,MATCH($C877,'Policy Characteristics'!$C:$C,0)))</f>
        <v>1</v>
      </c>
      <c r="N877" s="205">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row>
    <row r="878" spans="1:18" s="143" customFormat="1" x14ac:dyDescent="0.75">
      <c r="A878" s="76" t="str">
        <f>IF(ISBLANK(INDEX('Policy Characteristics'!A:A,MATCH($C878,'Policy Characteristics'!$C:$C,0))),"",INDEX('Policy Characteristics'!A:A,MATCH($C878,'Policy Characteristics'!$C:$C,0)))</f>
        <v>Industry</v>
      </c>
      <c r="B878" s="200"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3" t="s">
        <v>44</v>
      </c>
      <c r="J878" s="202"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5">
        <f>IF(ISBLANK(INDEX('Policy Characteristics'!F:F,MATCH($C878,'Policy Characteristics'!$C:$C,0))),"",INDEX('Policy Characteristics'!F:F,MATCH($C878,'Policy Characteristics'!$C:$C,0)))</f>
        <v>0</v>
      </c>
      <c r="M878" s="205">
        <f>IF(ISBLANK(INDEX('Policy Characteristics'!G:G,MATCH($C878,'Policy Characteristics'!$C:$C,0))),"",INDEX('Policy Characteristics'!G:G,MATCH($C878,'Policy Characteristics'!$C:$C,0)))</f>
        <v>1</v>
      </c>
      <c r="N878" s="205">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row>
    <row r="879" spans="1:18" s="143" customFormat="1" x14ac:dyDescent="0.75">
      <c r="A879" s="76" t="str">
        <f>IF(ISBLANK(INDEX('Policy Characteristics'!A:A,MATCH($C879,'Policy Characteristics'!$C:$C,0))),"",INDEX('Policy Characteristics'!A:A,MATCH($C879,'Policy Characteristics'!$C:$C,0)))</f>
        <v>Industry</v>
      </c>
      <c r="B879" s="200"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3" t="s">
        <v>44</v>
      </c>
      <c r="J879" s="202"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5">
        <f>IF(ISBLANK(INDEX('Policy Characteristics'!F:F,MATCH($C879,'Policy Characteristics'!$C:$C,0))),"",INDEX('Policy Characteristics'!F:F,MATCH($C879,'Policy Characteristics'!$C:$C,0)))</f>
        <v>0</v>
      </c>
      <c r="M879" s="205">
        <f>IF(ISBLANK(INDEX('Policy Characteristics'!G:G,MATCH($C879,'Policy Characteristics'!$C:$C,0))),"",INDEX('Policy Characteristics'!G:G,MATCH($C879,'Policy Characteristics'!$C:$C,0)))</f>
        <v>1</v>
      </c>
      <c r="N879" s="205">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row>
    <row r="880" spans="1:18" s="143" customFormat="1" x14ac:dyDescent="0.75">
      <c r="A880" s="76" t="str">
        <f>IF(ISBLANK(INDEX('Policy Characteristics'!A:A,MATCH($C880,'Policy Characteristics'!$C:$C,0))),"",INDEX('Policy Characteristics'!A:A,MATCH($C880,'Policy Characteristics'!$C:$C,0)))</f>
        <v>Industry</v>
      </c>
      <c r="B880" s="200"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3" t="s">
        <v>44</v>
      </c>
      <c r="J880" s="202"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5">
        <f>IF(ISBLANK(INDEX('Policy Characteristics'!F:F,MATCH($C880,'Policy Characteristics'!$C:$C,0))),"",INDEX('Policy Characteristics'!F:F,MATCH($C880,'Policy Characteristics'!$C:$C,0)))</f>
        <v>0</v>
      </c>
      <c r="M880" s="205">
        <f>IF(ISBLANK(INDEX('Policy Characteristics'!G:G,MATCH($C880,'Policy Characteristics'!$C:$C,0))),"",INDEX('Policy Characteristics'!G:G,MATCH($C880,'Policy Characteristics'!$C:$C,0)))</f>
        <v>1</v>
      </c>
      <c r="N880" s="205">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row>
    <row r="881" spans="1:18" s="143" customFormat="1" x14ac:dyDescent="0.75">
      <c r="A881" s="76" t="str">
        <f>IF(ISBLANK(INDEX('Policy Characteristics'!A:A,MATCH($C881,'Policy Characteristics'!$C:$C,0))),"",INDEX('Policy Characteristics'!A:A,MATCH($C881,'Policy Characteristics'!$C:$C,0)))</f>
        <v>Industry</v>
      </c>
      <c r="B881" s="200"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3" t="s">
        <v>44</v>
      </c>
      <c r="J881" s="202"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5">
        <f>IF(ISBLANK(INDEX('Policy Characteristics'!F:F,MATCH($C881,'Policy Characteristics'!$C:$C,0))),"",INDEX('Policy Characteristics'!F:F,MATCH($C881,'Policy Characteristics'!$C:$C,0)))</f>
        <v>0</v>
      </c>
      <c r="M881" s="205">
        <f>IF(ISBLANK(INDEX('Policy Characteristics'!G:G,MATCH($C881,'Policy Characteristics'!$C:$C,0))),"",INDEX('Policy Characteristics'!G:G,MATCH($C881,'Policy Characteristics'!$C:$C,0)))</f>
        <v>1</v>
      </c>
      <c r="N881" s="205">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row>
    <row r="882" spans="1:18" s="143" customFormat="1" x14ac:dyDescent="0.75">
      <c r="A882" s="76" t="str">
        <f>IF(ISBLANK(INDEX('Policy Characteristics'!A:A,MATCH($C882,'Policy Characteristics'!$C:$C,0))),"",INDEX('Policy Characteristics'!A:A,MATCH($C882,'Policy Characteristics'!$C:$C,0)))</f>
        <v>Industry</v>
      </c>
      <c r="B882" s="200"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3" t="s">
        <v>44</v>
      </c>
      <c r="J882" s="202"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5">
        <f>IF(ISBLANK(INDEX('Policy Characteristics'!F:F,MATCH($C882,'Policy Characteristics'!$C:$C,0))),"",INDEX('Policy Characteristics'!F:F,MATCH($C882,'Policy Characteristics'!$C:$C,0)))</f>
        <v>0</v>
      </c>
      <c r="M882" s="205">
        <f>IF(ISBLANK(INDEX('Policy Characteristics'!G:G,MATCH($C882,'Policy Characteristics'!$C:$C,0))),"",INDEX('Policy Characteristics'!G:G,MATCH($C882,'Policy Characteristics'!$C:$C,0)))</f>
        <v>1</v>
      </c>
      <c r="N882" s="205">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row>
    <row r="883" spans="1:18" s="143" customFormat="1" x14ac:dyDescent="0.75">
      <c r="A883" s="76" t="str">
        <f>IF(ISBLANK(INDEX('Policy Characteristics'!A:A,MATCH($C883,'Policy Characteristics'!$C:$C,0))),"",INDEX('Policy Characteristics'!A:A,MATCH($C883,'Policy Characteristics'!$C:$C,0)))</f>
        <v>Industry</v>
      </c>
      <c r="B883" s="200"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3" t="s">
        <v>44</v>
      </c>
      <c r="J883" s="202"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5">
        <f>IF(ISBLANK(INDEX('Policy Characteristics'!F:F,MATCH($C883,'Policy Characteristics'!$C:$C,0))),"",INDEX('Policy Characteristics'!F:F,MATCH($C883,'Policy Characteristics'!$C:$C,0)))</f>
        <v>0</v>
      </c>
      <c r="M883" s="205">
        <f>IF(ISBLANK(INDEX('Policy Characteristics'!G:G,MATCH($C883,'Policy Characteristics'!$C:$C,0))),"",INDEX('Policy Characteristics'!G:G,MATCH($C883,'Policy Characteristics'!$C:$C,0)))</f>
        <v>1</v>
      </c>
      <c r="N883" s="205">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row>
    <row r="884" spans="1:18" s="143" customFormat="1" x14ac:dyDescent="0.75">
      <c r="A884" s="76" t="str">
        <f>IF(ISBLANK(INDEX('Policy Characteristics'!A:A,MATCH($C884,'Policy Characteristics'!$C:$C,0))),"",INDEX('Policy Characteristics'!A:A,MATCH($C884,'Policy Characteristics'!$C:$C,0)))</f>
        <v>Industry</v>
      </c>
      <c r="B884" s="200"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3" t="s">
        <v>44</v>
      </c>
      <c r="J884" s="202"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5">
        <f>IF(ISBLANK(INDEX('Policy Characteristics'!F:F,MATCH($C884,'Policy Characteristics'!$C:$C,0))),"",INDEX('Policy Characteristics'!F:F,MATCH($C884,'Policy Characteristics'!$C:$C,0)))</f>
        <v>0</v>
      </c>
      <c r="M884" s="205">
        <f>IF(ISBLANK(INDEX('Policy Characteristics'!G:G,MATCH($C884,'Policy Characteristics'!$C:$C,0))),"",INDEX('Policy Characteristics'!G:G,MATCH($C884,'Policy Characteristics'!$C:$C,0)))</f>
        <v>1</v>
      </c>
      <c r="N884" s="205">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row>
    <row r="885" spans="1:18" s="143" customFormat="1" x14ac:dyDescent="0.75">
      <c r="A885" s="76" t="str">
        <f>IF(ISBLANK(INDEX('Policy Characteristics'!A:A,MATCH($C885,'Policy Characteristics'!$C:$C,0))),"",INDEX('Policy Characteristics'!A:A,MATCH($C885,'Policy Characteristics'!$C:$C,0)))</f>
        <v>Industry</v>
      </c>
      <c r="B885" s="200"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3" t="s">
        <v>44</v>
      </c>
      <c r="J885" s="202"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5">
        <f>IF(ISBLANK(INDEX('Policy Characteristics'!F:F,MATCH($C885,'Policy Characteristics'!$C:$C,0))),"",INDEX('Policy Characteristics'!F:F,MATCH($C885,'Policy Characteristics'!$C:$C,0)))</f>
        <v>0</v>
      </c>
      <c r="M885" s="205">
        <f>IF(ISBLANK(INDEX('Policy Characteristics'!G:G,MATCH($C885,'Policy Characteristics'!$C:$C,0))),"",INDEX('Policy Characteristics'!G:G,MATCH($C885,'Policy Characteristics'!$C:$C,0)))</f>
        <v>1</v>
      </c>
      <c r="N885" s="205">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row>
    <row r="886" spans="1:18" s="143" customFormat="1" x14ac:dyDescent="0.75">
      <c r="A886" s="76" t="str">
        <f>IF(ISBLANK(INDEX('Policy Characteristics'!A:A,MATCH($C886,'Policy Characteristics'!$C:$C,0))),"",INDEX('Policy Characteristics'!A:A,MATCH($C886,'Policy Characteristics'!$C:$C,0)))</f>
        <v>Industry</v>
      </c>
      <c r="B886" s="200"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3" t="s">
        <v>44</v>
      </c>
      <c r="J886" s="202"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5">
        <f>IF(ISBLANK(INDEX('Policy Characteristics'!F:F,MATCH($C886,'Policy Characteristics'!$C:$C,0))),"",INDEX('Policy Characteristics'!F:F,MATCH($C886,'Policy Characteristics'!$C:$C,0)))</f>
        <v>0</v>
      </c>
      <c r="M886" s="205">
        <f>IF(ISBLANK(INDEX('Policy Characteristics'!G:G,MATCH($C886,'Policy Characteristics'!$C:$C,0))),"",INDEX('Policy Characteristics'!G:G,MATCH($C886,'Policy Characteristics'!$C:$C,0)))</f>
        <v>1</v>
      </c>
      <c r="N886" s="205">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row>
    <row r="887" spans="1:18" s="143" customFormat="1" x14ac:dyDescent="0.75">
      <c r="A887" s="76" t="str">
        <f>IF(ISBLANK(INDEX('Policy Characteristics'!A:A,MATCH($C887,'Policy Characteristics'!$C:$C,0))),"",INDEX('Policy Characteristics'!A:A,MATCH($C887,'Policy Characteristics'!$C:$C,0)))</f>
        <v>Industry</v>
      </c>
      <c r="B887" s="200"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3" t="s">
        <v>44</v>
      </c>
      <c r="J887" s="202"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5">
        <f>IF(ISBLANK(INDEX('Policy Characteristics'!F:F,MATCH($C887,'Policy Characteristics'!$C:$C,0))),"",INDEX('Policy Characteristics'!F:F,MATCH($C887,'Policy Characteristics'!$C:$C,0)))</f>
        <v>0</v>
      </c>
      <c r="M887" s="205">
        <f>IF(ISBLANK(INDEX('Policy Characteristics'!G:G,MATCH($C887,'Policy Characteristics'!$C:$C,0))),"",INDEX('Policy Characteristics'!G:G,MATCH($C887,'Policy Characteristics'!$C:$C,0)))</f>
        <v>1</v>
      </c>
      <c r="N887" s="205">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row>
    <row r="888" spans="1:18" s="143" customFormat="1" x14ac:dyDescent="0.75">
      <c r="A888" s="76" t="str">
        <f>IF(ISBLANK(INDEX('Policy Characteristics'!A:A,MATCH($C888,'Policy Characteristics'!$C:$C,0))),"",INDEX('Policy Characteristics'!A:A,MATCH($C888,'Policy Characteristics'!$C:$C,0)))</f>
        <v>Industry</v>
      </c>
      <c r="B888" s="200"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3" t="s">
        <v>44</v>
      </c>
      <c r="J888" s="202"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5">
        <f>IF(ISBLANK(INDEX('Policy Characteristics'!F:F,MATCH($C888,'Policy Characteristics'!$C:$C,0))),"",INDEX('Policy Characteristics'!F:F,MATCH($C888,'Policy Characteristics'!$C:$C,0)))</f>
        <v>0</v>
      </c>
      <c r="M888" s="205">
        <f>IF(ISBLANK(INDEX('Policy Characteristics'!G:G,MATCH($C888,'Policy Characteristics'!$C:$C,0))),"",INDEX('Policy Characteristics'!G:G,MATCH($C888,'Policy Characteristics'!$C:$C,0)))</f>
        <v>1</v>
      </c>
      <c r="N888" s="205">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row>
    <row r="889" spans="1:18" s="143" customFormat="1" x14ac:dyDescent="0.75">
      <c r="A889" s="76" t="str">
        <f>IF(ISBLANK(INDEX('Policy Characteristics'!A:A,MATCH($C889,'Policy Characteristics'!$C:$C,0))),"",INDEX('Policy Characteristics'!A:A,MATCH($C889,'Policy Characteristics'!$C:$C,0)))</f>
        <v>Industry</v>
      </c>
      <c r="B889" s="200"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3" t="s">
        <v>44</v>
      </c>
      <c r="J889" s="202"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5">
        <f>IF(ISBLANK(INDEX('Policy Characteristics'!F:F,MATCH($C889,'Policy Characteristics'!$C:$C,0))),"",INDEX('Policy Characteristics'!F:F,MATCH($C889,'Policy Characteristics'!$C:$C,0)))</f>
        <v>0</v>
      </c>
      <c r="M889" s="205">
        <f>IF(ISBLANK(INDEX('Policy Characteristics'!G:G,MATCH($C889,'Policy Characteristics'!$C:$C,0))),"",INDEX('Policy Characteristics'!G:G,MATCH($C889,'Policy Characteristics'!$C:$C,0)))</f>
        <v>1</v>
      </c>
      <c r="N889" s="205">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row>
    <row r="890" spans="1:18" s="143" customFormat="1" x14ac:dyDescent="0.75">
      <c r="A890" s="76" t="str">
        <f>IF(ISBLANK(INDEX('Policy Characteristics'!A:A,MATCH($C890,'Policy Characteristics'!$C:$C,0))),"",INDEX('Policy Characteristics'!A:A,MATCH($C890,'Policy Characteristics'!$C:$C,0)))</f>
        <v>Industry</v>
      </c>
      <c r="B890" s="200"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3" t="s">
        <v>44</v>
      </c>
      <c r="J890" s="202"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5">
        <f>IF(ISBLANK(INDEX('Policy Characteristics'!F:F,MATCH($C890,'Policy Characteristics'!$C:$C,0))),"",INDEX('Policy Characteristics'!F:F,MATCH($C890,'Policy Characteristics'!$C:$C,0)))</f>
        <v>0</v>
      </c>
      <c r="M890" s="205">
        <f>IF(ISBLANK(INDEX('Policy Characteristics'!G:G,MATCH($C890,'Policy Characteristics'!$C:$C,0))),"",INDEX('Policy Characteristics'!G:G,MATCH($C890,'Policy Characteristics'!$C:$C,0)))</f>
        <v>1</v>
      </c>
      <c r="N890" s="205">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row>
    <row r="891" spans="1:18" s="143" customFormat="1" x14ac:dyDescent="0.75">
      <c r="A891" s="76" t="str">
        <f>IF(ISBLANK(INDEX('Policy Characteristics'!A:A,MATCH($C891,'Policy Characteristics'!$C:$C,0))),"",INDEX('Policy Characteristics'!A:A,MATCH($C891,'Policy Characteristics'!$C:$C,0)))</f>
        <v>Industry</v>
      </c>
      <c r="B891" s="200"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3" t="s">
        <v>44</v>
      </c>
      <c r="J891" s="202"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5">
        <f>IF(ISBLANK(INDEX('Policy Characteristics'!F:F,MATCH($C891,'Policy Characteristics'!$C:$C,0))),"",INDEX('Policy Characteristics'!F:F,MATCH($C891,'Policy Characteristics'!$C:$C,0)))</f>
        <v>0</v>
      </c>
      <c r="M891" s="205">
        <f>IF(ISBLANK(INDEX('Policy Characteristics'!G:G,MATCH($C891,'Policy Characteristics'!$C:$C,0))),"",INDEX('Policy Characteristics'!G:G,MATCH($C891,'Policy Characteristics'!$C:$C,0)))</f>
        <v>1</v>
      </c>
      <c r="N891" s="205">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row>
    <row r="892" spans="1:18" s="143" customFormat="1" x14ac:dyDescent="0.75">
      <c r="A892" s="76" t="str">
        <f>IF(ISBLANK(INDEX('Policy Characteristics'!A:A,MATCH($C892,'Policy Characteristics'!$C:$C,0))),"",INDEX('Policy Characteristics'!A:A,MATCH($C892,'Policy Characteristics'!$C:$C,0)))</f>
        <v>Industry</v>
      </c>
      <c r="B892" s="200"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3" t="s">
        <v>44</v>
      </c>
      <c r="J892" s="202"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5">
        <f>IF(ISBLANK(INDEX('Policy Characteristics'!F:F,MATCH($C892,'Policy Characteristics'!$C:$C,0))),"",INDEX('Policy Characteristics'!F:F,MATCH($C892,'Policy Characteristics'!$C:$C,0)))</f>
        <v>0</v>
      </c>
      <c r="M892" s="205">
        <f>IF(ISBLANK(INDEX('Policy Characteristics'!G:G,MATCH($C892,'Policy Characteristics'!$C:$C,0))),"",INDEX('Policy Characteristics'!G:G,MATCH($C892,'Policy Characteristics'!$C:$C,0)))</f>
        <v>1</v>
      </c>
      <c r="N892" s="205">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row>
    <row r="893" spans="1:18" s="143" customFormat="1" x14ac:dyDescent="0.75">
      <c r="A893" s="76" t="str">
        <f>IF(ISBLANK(INDEX('Policy Characteristics'!A:A,MATCH($C893,'Policy Characteristics'!$C:$C,0))),"",INDEX('Policy Characteristics'!A:A,MATCH($C893,'Policy Characteristics'!$C:$C,0)))</f>
        <v>Industry</v>
      </c>
      <c r="B893" s="200"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3" t="s">
        <v>44</v>
      </c>
      <c r="J893" s="202"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5">
        <f>IF(ISBLANK(INDEX('Policy Characteristics'!F:F,MATCH($C893,'Policy Characteristics'!$C:$C,0))),"",INDEX('Policy Characteristics'!F:F,MATCH($C893,'Policy Characteristics'!$C:$C,0)))</f>
        <v>0</v>
      </c>
      <c r="M893" s="205">
        <f>IF(ISBLANK(INDEX('Policy Characteristics'!G:G,MATCH($C893,'Policy Characteristics'!$C:$C,0))),"",INDEX('Policy Characteristics'!G:G,MATCH($C893,'Policy Characteristics'!$C:$C,0)))</f>
        <v>1</v>
      </c>
      <c r="N893" s="205">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row>
    <row r="894" spans="1:18" s="143" customFormat="1" x14ac:dyDescent="0.75">
      <c r="A894" s="76" t="str">
        <f>IF(ISBLANK(INDEX('Policy Characteristics'!A:A,MATCH($C894,'Policy Characteristics'!$C:$C,0))),"",INDEX('Policy Characteristics'!A:A,MATCH($C894,'Policy Characteristics'!$C:$C,0)))</f>
        <v>Industry</v>
      </c>
      <c r="B894" s="200"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3" t="s">
        <v>44</v>
      </c>
      <c r="J894" s="202"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5">
        <f>IF(ISBLANK(INDEX('Policy Characteristics'!F:F,MATCH($C894,'Policy Characteristics'!$C:$C,0))),"",INDEX('Policy Characteristics'!F:F,MATCH($C894,'Policy Characteristics'!$C:$C,0)))</f>
        <v>0</v>
      </c>
      <c r="M894" s="205">
        <f>IF(ISBLANK(INDEX('Policy Characteristics'!G:G,MATCH($C894,'Policy Characteristics'!$C:$C,0))),"",INDEX('Policy Characteristics'!G:G,MATCH($C894,'Policy Characteristics'!$C:$C,0)))</f>
        <v>1</v>
      </c>
      <c r="N894" s="205">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row>
    <row r="895" spans="1:18" s="143" customFormat="1" x14ac:dyDescent="0.75">
      <c r="A895" s="76" t="str">
        <f>IF(ISBLANK(INDEX('Policy Characteristics'!A:A,MATCH($C895,'Policy Characteristics'!$C:$C,0))),"",INDEX('Policy Characteristics'!A:A,MATCH($C895,'Policy Characteristics'!$C:$C,0)))</f>
        <v>Industry</v>
      </c>
      <c r="B895" s="200"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3" t="s">
        <v>44</v>
      </c>
      <c r="J895" s="202"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5">
        <f>IF(ISBLANK(INDEX('Policy Characteristics'!F:F,MATCH($C895,'Policy Characteristics'!$C:$C,0))),"",INDEX('Policy Characteristics'!F:F,MATCH($C895,'Policy Characteristics'!$C:$C,0)))</f>
        <v>0</v>
      </c>
      <c r="M895" s="205">
        <f>IF(ISBLANK(INDEX('Policy Characteristics'!G:G,MATCH($C895,'Policy Characteristics'!$C:$C,0))),"",INDEX('Policy Characteristics'!G:G,MATCH($C895,'Policy Characteristics'!$C:$C,0)))</f>
        <v>1</v>
      </c>
      <c r="N895" s="205">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row>
    <row r="896" spans="1:18" s="143" customFormat="1" x14ac:dyDescent="0.75">
      <c r="A896" s="76" t="str">
        <f>IF(ISBLANK(INDEX('Policy Characteristics'!A:A,MATCH($C896,'Policy Characteristics'!$C:$C,0))),"",INDEX('Policy Characteristics'!A:A,MATCH($C896,'Policy Characteristics'!$C:$C,0)))</f>
        <v>Industry</v>
      </c>
      <c r="B896" s="200"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3" t="s">
        <v>44</v>
      </c>
      <c r="J896" s="202"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5">
        <f>IF(ISBLANK(INDEX('Policy Characteristics'!F:F,MATCH($C896,'Policy Characteristics'!$C:$C,0))),"",INDEX('Policy Characteristics'!F:F,MATCH($C896,'Policy Characteristics'!$C:$C,0)))</f>
        <v>0</v>
      </c>
      <c r="M896" s="205">
        <f>IF(ISBLANK(INDEX('Policy Characteristics'!G:G,MATCH($C896,'Policy Characteristics'!$C:$C,0))),"",INDEX('Policy Characteristics'!G:G,MATCH($C896,'Policy Characteristics'!$C:$C,0)))</f>
        <v>1</v>
      </c>
      <c r="N896" s="205">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row>
    <row r="897" spans="1:18" s="143" customFormat="1" x14ac:dyDescent="0.75">
      <c r="A897" s="76" t="str">
        <f>IF(ISBLANK(INDEX('Policy Characteristics'!A:A,MATCH($C897,'Policy Characteristics'!$C:$C,0))),"",INDEX('Policy Characteristics'!A:A,MATCH($C897,'Policy Characteristics'!$C:$C,0)))</f>
        <v>Industry</v>
      </c>
      <c r="B897" s="200"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3" t="s">
        <v>44</v>
      </c>
      <c r="J897" s="202"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5">
        <f>IF(ISBLANK(INDEX('Policy Characteristics'!F:F,MATCH($C897,'Policy Characteristics'!$C:$C,0))),"",INDEX('Policy Characteristics'!F:F,MATCH($C897,'Policy Characteristics'!$C:$C,0)))</f>
        <v>0</v>
      </c>
      <c r="M897" s="205">
        <f>IF(ISBLANK(INDEX('Policy Characteristics'!G:G,MATCH($C897,'Policy Characteristics'!$C:$C,0))),"",INDEX('Policy Characteristics'!G:G,MATCH($C897,'Policy Characteristics'!$C:$C,0)))</f>
        <v>1</v>
      </c>
      <c r="N897" s="205">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row>
    <row r="898" spans="1:18" s="143" customFormat="1" x14ac:dyDescent="0.75">
      <c r="A898" s="76" t="str">
        <f>IF(ISBLANK(INDEX('Policy Characteristics'!A:A,MATCH($C898,'Policy Characteristics'!$C:$C,0))),"",INDEX('Policy Characteristics'!A:A,MATCH($C898,'Policy Characteristics'!$C:$C,0)))</f>
        <v>Industry</v>
      </c>
      <c r="B898" s="200"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3" t="s">
        <v>44</v>
      </c>
      <c r="J898" s="202"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5">
        <f>IF(ISBLANK(INDEX('Policy Characteristics'!F:F,MATCH($C898,'Policy Characteristics'!$C:$C,0))),"",INDEX('Policy Characteristics'!F:F,MATCH($C898,'Policy Characteristics'!$C:$C,0)))</f>
        <v>0</v>
      </c>
      <c r="M898" s="205">
        <f>IF(ISBLANK(INDEX('Policy Characteristics'!G:G,MATCH($C898,'Policy Characteristics'!$C:$C,0))),"",INDEX('Policy Characteristics'!G:G,MATCH($C898,'Policy Characteristics'!$C:$C,0)))</f>
        <v>1</v>
      </c>
      <c r="N898" s="205">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row>
    <row r="899" spans="1:18" s="143" customFormat="1" x14ac:dyDescent="0.75">
      <c r="A899" s="76" t="str">
        <f>IF(ISBLANK(INDEX('Policy Characteristics'!A:A,MATCH($C899,'Policy Characteristics'!$C:$C,0))),"",INDEX('Policy Characteristics'!A:A,MATCH($C899,'Policy Characteristics'!$C:$C,0)))</f>
        <v>Industry</v>
      </c>
      <c r="B899" s="200"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3" t="s">
        <v>44</v>
      </c>
      <c r="J899" s="202"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5">
        <f>IF(ISBLANK(INDEX('Policy Characteristics'!F:F,MATCH($C899,'Policy Characteristics'!$C:$C,0))),"",INDEX('Policy Characteristics'!F:F,MATCH($C899,'Policy Characteristics'!$C:$C,0)))</f>
        <v>0</v>
      </c>
      <c r="M899" s="205">
        <f>IF(ISBLANK(INDEX('Policy Characteristics'!G:G,MATCH($C899,'Policy Characteristics'!$C:$C,0))),"",INDEX('Policy Characteristics'!G:G,MATCH($C899,'Policy Characteristics'!$C:$C,0)))</f>
        <v>1</v>
      </c>
      <c r="N899" s="205">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row>
    <row r="900" spans="1:18" s="143" customFormat="1" x14ac:dyDescent="0.75">
      <c r="A900" s="76" t="str">
        <f>IF(ISBLANK(INDEX('Policy Characteristics'!A:A,MATCH($C900,'Policy Characteristics'!$C:$C,0))),"",INDEX('Policy Characteristics'!A:A,MATCH($C900,'Policy Characteristics'!$C:$C,0)))</f>
        <v>Industry</v>
      </c>
      <c r="B900" s="200"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3" t="s">
        <v>44</v>
      </c>
      <c r="J900" s="202"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5">
        <f>IF(ISBLANK(INDEX('Policy Characteristics'!F:F,MATCH($C900,'Policy Characteristics'!$C:$C,0))),"",INDEX('Policy Characteristics'!F:F,MATCH($C900,'Policy Characteristics'!$C:$C,0)))</f>
        <v>0</v>
      </c>
      <c r="M900" s="205">
        <f>IF(ISBLANK(INDEX('Policy Characteristics'!G:G,MATCH($C900,'Policy Characteristics'!$C:$C,0))),"",INDEX('Policy Characteristics'!G:G,MATCH($C900,'Policy Characteristics'!$C:$C,0)))</f>
        <v>1</v>
      </c>
      <c r="N900" s="205">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row>
    <row r="901" spans="1:18" s="143" customFormat="1" x14ac:dyDescent="0.75">
      <c r="A901" s="76" t="str">
        <f>IF(ISBLANK(INDEX('Policy Characteristics'!A:A,MATCH($C901,'Policy Characteristics'!$C:$C,0))),"",INDEX('Policy Characteristics'!A:A,MATCH($C901,'Policy Characteristics'!$C:$C,0)))</f>
        <v>Industry</v>
      </c>
      <c r="B901" s="200"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3" t="s">
        <v>44</v>
      </c>
      <c r="J901" s="202"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5">
        <f>IF(ISBLANK(INDEX('Policy Characteristics'!F:F,MATCH($C901,'Policy Characteristics'!$C:$C,0))),"",INDEX('Policy Characteristics'!F:F,MATCH($C901,'Policy Characteristics'!$C:$C,0)))</f>
        <v>0</v>
      </c>
      <c r="M901" s="205">
        <f>IF(ISBLANK(INDEX('Policy Characteristics'!G:G,MATCH($C901,'Policy Characteristics'!$C:$C,0))),"",INDEX('Policy Characteristics'!G:G,MATCH($C901,'Policy Characteristics'!$C:$C,0)))</f>
        <v>1</v>
      </c>
      <c r="N901" s="205">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row>
    <row r="902" spans="1:18" s="143" customFormat="1" x14ac:dyDescent="0.75">
      <c r="A902" s="76" t="str">
        <f>IF(ISBLANK(INDEX('Policy Characteristics'!A:A,MATCH($C902,'Policy Characteristics'!$C:$C,0))),"",INDEX('Policy Characteristics'!A:A,MATCH($C902,'Policy Characteristics'!$C:$C,0)))</f>
        <v>Industry</v>
      </c>
      <c r="B902" s="200"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3" t="s">
        <v>44</v>
      </c>
      <c r="J902" s="202"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5">
        <f>IF(ISBLANK(INDEX('Policy Characteristics'!F:F,MATCH($C902,'Policy Characteristics'!$C:$C,0))),"",INDEX('Policy Characteristics'!F:F,MATCH($C902,'Policy Characteristics'!$C:$C,0)))</f>
        <v>0</v>
      </c>
      <c r="M902" s="205">
        <f>IF(ISBLANK(INDEX('Policy Characteristics'!G:G,MATCH($C902,'Policy Characteristics'!$C:$C,0))),"",INDEX('Policy Characteristics'!G:G,MATCH($C902,'Policy Characteristics'!$C:$C,0)))</f>
        <v>1</v>
      </c>
      <c r="N902" s="205">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row>
    <row r="903" spans="1:18" s="143" customFormat="1" x14ac:dyDescent="0.75">
      <c r="A903" s="76" t="str">
        <f>IF(ISBLANK(INDEX('Policy Characteristics'!A:A,MATCH($C903,'Policy Characteristics'!$C:$C,0))),"",INDEX('Policy Characteristics'!A:A,MATCH($C903,'Policy Characteristics'!$C:$C,0)))</f>
        <v>Industry</v>
      </c>
      <c r="B903" s="200"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3" t="s">
        <v>44</v>
      </c>
      <c r="J903" s="202"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5">
        <f>IF(ISBLANK(INDEX('Policy Characteristics'!F:F,MATCH($C903,'Policy Characteristics'!$C:$C,0))),"",INDEX('Policy Characteristics'!F:F,MATCH($C903,'Policy Characteristics'!$C:$C,0)))</f>
        <v>0</v>
      </c>
      <c r="M903" s="205">
        <f>IF(ISBLANK(INDEX('Policy Characteristics'!G:G,MATCH($C903,'Policy Characteristics'!$C:$C,0))),"",INDEX('Policy Characteristics'!G:G,MATCH($C903,'Policy Characteristics'!$C:$C,0)))</f>
        <v>1</v>
      </c>
      <c r="N903" s="205">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row>
    <row r="904" spans="1:18" s="143" customFormat="1" x14ac:dyDescent="0.75">
      <c r="A904" s="76" t="str">
        <f>IF(ISBLANK(INDEX('Policy Characteristics'!A:A,MATCH($C904,'Policy Characteristics'!$C:$C,0))),"",INDEX('Policy Characteristics'!A:A,MATCH($C904,'Policy Characteristics'!$C:$C,0)))</f>
        <v>Industry</v>
      </c>
      <c r="B904" s="200"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3" t="s">
        <v>44</v>
      </c>
      <c r="J904" s="202"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5">
        <f>IF(ISBLANK(INDEX('Policy Characteristics'!F:F,MATCH($C904,'Policy Characteristics'!$C:$C,0))),"",INDEX('Policy Characteristics'!F:F,MATCH($C904,'Policy Characteristics'!$C:$C,0)))</f>
        <v>0</v>
      </c>
      <c r="M904" s="205">
        <f>IF(ISBLANK(INDEX('Policy Characteristics'!G:G,MATCH($C904,'Policy Characteristics'!$C:$C,0))),"",INDEX('Policy Characteristics'!G:G,MATCH($C904,'Policy Characteristics'!$C:$C,0)))</f>
        <v>1</v>
      </c>
      <c r="N904" s="205">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row>
    <row r="905" spans="1:18" s="143" customFormat="1" x14ac:dyDescent="0.75">
      <c r="A905" s="76" t="str">
        <f>IF(ISBLANK(INDEX('Policy Characteristics'!A:A,MATCH($C905,'Policy Characteristics'!$C:$C,0))),"",INDEX('Policy Characteristics'!A:A,MATCH($C905,'Policy Characteristics'!$C:$C,0)))</f>
        <v>Industry</v>
      </c>
      <c r="B905" s="200"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3" t="s">
        <v>44</v>
      </c>
      <c r="J905" s="202"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5">
        <f>IF(ISBLANK(INDEX('Policy Characteristics'!F:F,MATCH($C905,'Policy Characteristics'!$C:$C,0))),"",INDEX('Policy Characteristics'!F:F,MATCH($C905,'Policy Characteristics'!$C:$C,0)))</f>
        <v>0</v>
      </c>
      <c r="M905" s="205">
        <f>IF(ISBLANK(INDEX('Policy Characteristics'!G:G,MATCH($C905,'Policy Characteristics'!$C:$C,0))),"",INDEX('Policy Characteristics'!G:G,MATCH($C905,'Policy Characteristics'!$C:$C,0)))</f>
        <v>1</v>
      </c>
      <c r="N905" s="205">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row>
    <row r="906" spans="1:18" s="143" customFormat="1" x14ac:dyDescent="0.75">
      <c r="A906" s="76" t="str">
        <f>IF(ISBLANK(INDEX('Policy Characteristics'!A:A,MATCH($C906,'Policy Characteristics'!$C:$C,0))),"",INDEX('Policy Characteristics'!A:A,MATCH($C906,'Policy Characteristics'!$C:$C,0)))</f>
        <v>Industry</v>
      </c>
      <c r="B906" s="200"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3" t="s">
        <v>44</v>
      </c>
      <c r="J906" s="202"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5">
        <f>IF(ISBLANK(INDEX('Policy Characteristics'!F:F,MATCH($C906,'Policy Characteristics'!$C:$C,0))),"",INDEX('Policy Characteristics'!F:F,MATCH($C906,'Policy Characteristics'!$C:$C,0)))</f>
        <v>0</v>
      </c>
      <c r="M906" s="205">
        <f>IF(ISBLANK(INDEX('Policy Characteristics'!G:G,MATCH($C906,'Policy Characteristics'!$C:$C,0))),"",INDEX('Policy Characteristics'!G:G,MATCH($C906,'Policy Characteristics'!$C:$C,0)))</f>
        <v>1</v>
      </c>
      <c r="N906" s="205">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row>
    <row r="907" spans="1:18" s="143" customFormat="1" x14ac:dyDescent="0.75">
      <c r="A907" s="76" t="str">
        <f>IF(ISBLANK(INDEX('Policy Characteristics'!A:A,MATCH($C907,'Policy Characteristics'!$C:$C,0))),"",INDEX('Policy Characteristics'!A:A,MATCH($C907,'Policy Characteristics'!$C:$C,0)))</f>
        <v>Industry</v>
      </c>
      <c r="B907" s="200"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3" t="s">
        <v>44</v>
      </c>
      <c r="J907" s="202"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5">
        <f>IF(ISBLANK(INDEX('Policy Characteristics'!F:F,MATCH($C907,'Policy Characteristics'!$C:$C,0))),"",INDEX('Policy Characteristics'!F:F,MATCH($C907,'Policy Characteristics'!$C:$C,0)))</f>
        <v>0</v>
      </c>
      <c r="M907" s="205">
        <f>IF(ISBLANK(INDEX('Policy Characteristics'!G:G,MATCH($C907,'Policy Characteristics'!$C:$C,0))),"",INDEX('Policy Characteristics'!G:G,MATCH($C907,'Policy Characteristics'!$C:$C,0)))</f>
        <v>1</v>
      </c>
      <c r="N907" s="205">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row>
    <row r="908" spans="1:18" s="143" customFormat="1" x14ac:dyDescent="0.75">
      <c r="A908" s="76" t="str">
        <f>IF(ISBLANK(INDEX('Policy Characteristics'!A:A,MATCH($C908,'Policy Characteristics'!$C:$C,0))),"",INDEX('Policy Characteristics'!A:A,MATCH($C908,'Policy Characteristics'!$C:$C,0)))</f>
        <v>Industry</v>
      </c>
      <c r="B908" s="200"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3" t="s">
        <v>44</v>
      </c>
      <c r="J908" s="202"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5">
        <f>IF(ISBLANK(INDEX('Policy Characteristics'!F:F,MATCH($C908,'Policy Characteristics'!$C:$C,0))),"",INDEX('Policy Characteristics'!F:F,MATCH($C908,'Policy Characteristics'!$C:$C,0)))</f>
        <v>0</v>
      </c>
      <c r="M908" s="205">
        <f>IF(ISBLANK(INDEX('Policy Characteristics'!G:G,MATCH($C908,'Policy Characteristics'!$C:$C,0))),"",INDEX('Policy Characteristics'!G:G,MATCH($C908,'Policy Characteristics'!$C:$C,0)))</f>
        <v>1</v>
      </c>
      <c r="N908" s="205">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row>
    <row r="909" spans="1:18" s="143" customFormat="1" x14ac:dyDescent="0.75">
      <c r="A909" s="76" t="str">
        <f>IF(ISBLANK(INDEX('Policy Characteristics'!A:A,MATCH($C909,'Policy Characteristics'!$C:$C,0))),"",INDEX('Policy Characteristics'!A:A,MATCH($C909,'Policy Characteristics'!$C:$C,0)))</f>
        <v>Industry</v>
      </c>
      <c r="B909" s="200"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3" t="s">
        <v>44</v>
      </c>
      <c r="J909" s="202"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5">
        <f>IF(ISBLANK(INDEX('Policy Characteristics'!F:F,MATCH($C909,'Policy Characteristics'!$C:$C,0))),"",INDEX('Policy Characteristics'!F:F,MATCH($C909,'Policy Characteristics'!$C:$C,0)))</f>
        <v>0</v>
      </c>
      <c r="M909" s="205">
        <f>IF(ISBLANK(INDEX('Policy Characteristics'!G:G,MATCH($C909,'Policy Characteristics'!$C:$C,0))),"",INDEX('Policy Characteristics'!G:G,MATCH($C909,'Policy Characteristics'!$C:$C,0)))</f>
        <v>1</v>
      </c>
      <c r="N909" s="205">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row>
    <row r="910" spans="1:18" s="143" customFormat="1" x14ac:dyDescent="0.75">
      <c r="A910" s="76" t="str">
        <f>IF(ISBLANK(INDEX('Policy Characteristics'!A:A,MATCH($C910,'Policy Characteristics'!$C:$C,0))),"",INDEX('Policy Characteristics'!A:A,MATCH($C910,'Policy Characteristics'!$C:$C,0)))</f>
        <v>Industry</v>
      </c>
      <c r="B910" s="200"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3" t="s">
        <v>44</v>
      </c>
      <c r="J910" s="202"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5">
        <f>IF(ISBLANK(INDEX('Policy Characteristics'!F:F,MATCH($C910,'Policy Characteristics'!$C:$C,0))),"",INDEX('Policy Characteristics'!F:F,MATCH($C910,'Policy Characteristics'!$C:$C,0)))</f>
        <v>0</v>
      </c>
      <c r="M910" s="205">
        <f>IF(ISBLANK(INDEX('Policy Characteristics'!G:G,MATCH($C910,'Policy Characteristics'!$C:$C,0))),"",INDEX('Policy Characteristics'!G:G,MATCH($C910,'Policy Characteristics'!$C:$C,0)))</f>
        <v>1</v>
      </c>
      <c r="N910" s="205">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row>
    <row r="911" spans="1:18" s="143" customFormat="1" x14ac:dyDescent="0.75">
      <c r="A911" s="76" t="str">
        <f>IF(ISBLANK(INDEX('Policy Characteristics'!A:A,MATCH($C911,'Policy Characteristics'!$C:$C,0))),"",INDEX('Policy Characteristics'!A:A,MATCH($C911,'Policy Characteristics'!$C:$C,0)))</f>
        <v>Industry</v>
      </c>
      <c r="B911" s="200"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3" t="s">
        <v>44</v>
      </c>
      <c r="J911" s="202"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5">
        <f>IF(ISBLANK(INDEX('Policy Characteristics'!F:F,MATCH($C911,'Policy Characteristics'!$C:$C,0))),"",INDEX('Policy Characteristics'!F:F,MATCH($C911,'Policy Characteristics'!$C:$C,0)))</f>
        <v>0</v>
      </c>
      <c r="M911" s="205">
        <f>IF(ISBLANK(INDEX('Policy Characteristics'!G:G,MATCH($C911,'Policy Characteristics'!$C:$C,0))),"",INDEX('Policy Characteristics'!G:G,MATCH($C911,'Policy Characteristics'!$C:$C,0)))</f>
        <v>1</v>
      </c>
      <c r="N911" s="205">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row>
    <row r="912" spans="1:18" s="143" customFormat="1" x14ac:dyDescent="0.75">
      <c r="A912" s="76" t="str">
        <f>IF(ISBLANK(INDEX('Policy Characteristics'!A:A,MATCH($C912,'Policy Characteristics'!$C:$C,0))),"",INDEX('Policy Characteristics'!A:A,MATCH($C912,'Policy Characteristics'!$C:$C,0)))</f>
        <v>Industry</v>
      </c>
      <c r="B912" s="200"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3" t="s">
        <v>44</v>
      </c>
      <c r="J912" s="202"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5">
        <f>IF(ISBLANK(INDEX('Policy Characteristics'!F:F,MATCH($C912,'Policy Characteristics'!$C:$C,0))),"",INDEX('Policy Characteristics'!F:F,MATCH($C912,'Policy Characteristics'!$C:$C,0)))</f>
        <v>0</v>
      </c>
      <c r="M912" s="205">
        <f>IF(ISBLANK(INDEX('Policy Characteristics'!G:G,MATCH($C912,'Policy Characteristics'!$C:$C,0))),"",INDEX('Policy Characteristics'!G:G,MATCH($C912,'Policy Characteristics'!$C:$C,0)))</f>
        <v>1</v>
      </c>
      <c r="N912" s="205">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row>
    <row r="913" spans="1:18" s="143" customFormat="1" x14ac:dyDescent="0.75">
      <c r="A913" s="76" t="str">
        <f>IF(ISBLANK(INDEX('Policy Characteristics'!A:A,MATCH($C913,'Policy Characteristics'!$C:$C,0))),"",INDEX('Policy Characteristics'!A:A,MATCH($C913,'Policy Characteristics'!$C:$C,0)))</f>
        <v>Industry</v>
      </c>
      <c r="B913" s="200"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3" t="s">
        <v>44</v>
      </c>
      <c r="J913" s="202"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5">
        <f>IF(ISBLANK(INDEX('Policy Characteristics'!F:F,MATCH($C913,'Policy Characteristics'!$C:$C,0))),"",INDEX('Policy Characteristics'!F:F,MATCH($C913,'Policy Characteristics'!$C:$C,0)))</f>
        <v>0</v>
      </c>
      <c r="M913" s="205">
        <f>IF(ISBLANK(INDEX('Policy Characteristics'!G:G,MATCH($C913,'Policy Characteristics'!$C:$C,0))),"",INDEX('Policy Characteristics'!G:G,MATCH($C913,'Policy Characteristics'!$C:$C,0)))</f>
        <v>1</v>
      </c>
      <c r="N913" s="205">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row>
    <row r="914" spans="1:18" s="143" customFormat="1" x14ac:dyDescent="0.75">
      <c r="A914" s="76" t="str">
        <f>IF(ISBLANK(INDEX('Policy Characteristics'!A:A,MATCH($C914,'Policy Characteristics'!$C:$C,0))),"",INDEX('Policy Characteristics'!A:A,MATCH($C914,'Policy Characteristics'!$C:$C,0)))</f>
        <v>Industry</v>
      </c>
      <c r="B914" s="200"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3" t="s">
        <v>44</v>
      </c>
      <c r="J914" s="202"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5">
        <f>IF(ISBLANK(INDEX('Policy Characteristics'!F:F,MATCH($C914,'Policy Characteristics'!$C:$C,0))),"",INDEX('Policy Characteristics'!F:F,MATCH($C914,'Policy Characteristics'!$C:$C,0)))</f>
        <v>0</v>
      </c>
      <c r="M914" s="205">
        <f>IF(ISBLANK(INDEX('Policy Characteristics'!G:G,MATCH($C914,'Policy Characteristics'!$C:$C,0))),"",INDEX('Policy Characteristics'!G:G,MATCH($C914,'Policy Characteristics'!$C:$C,0)))</f>
        <v>1</v>
      </c>
      <c r="N914" s="205">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row>
    <row r="915" spans="1:18" s="143" customFormat="1" x14ac:dyDescent="0.75">
      <c r="A915" s="76" t="str">
        <f>IF(ISBLANK(INDEX('Policy Characteristics'!A:A,MATCH($C915,'Policy Characteristics'!$C:$C,0))),"",INDEX('Policy Characteristics'!A:A,MATCH($C915,'Policy Characteristics'!$C:$C,0)))</f>
        <v>Industry</v>
      </c>
      <c r="B915" s="200"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3" t="s">
        <v>44</v>
      </c>
      <c r="J915" s="202"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5">
        <f>IF(ISBLANK(INDEX('Policy Characteristics'!F:F,MATCH($C915,'Policy Characteristics'!$C:$C,0))),"",INDEX('Policy Characteristics'!F:F,MATCH($C915,'Policy Characteristics'!$C:$C,0)))</f>
        <v>0</v>
      </c>
      <c r="M915" s="205">
        <f>IF(ISBLANK(INDEX('Policy Characteristics'!G:G,MATCH($C915,'Policy Characteristics'!$C:$C,0))),"",INDEX('Policy Characteristics'!G:G,MATCH($C915,'Policy Characteristics'!$C:$C,0)))</f>
        <v>1</v>
      </c>
      <c r="N915" s="205">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row>
    <row r="916" spans="1:18" s="143" customFormat="1" x14ac:dyDescent="0.75">
      <c r="A916" s="76" t="str">
        <f>IF(ISBLANK(INDEX('Policy Characteristics'!A:A,MATCH($C916,'Policy Characteristics'!$C:$C,0))),"",INDEX('Policy Characteristics'!A:A,MATCH($C916,'Policy Characteristics'!$C:$C,0)))</f>
        <v>Industry</v>
      </c>
      <c r="B916" s="200"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3" t="s">
        <v>44</v>
      </c>
      <c r="J916" s="202"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5">
        <f>IF(ISBLANK(INDEX('Policy Characteristics'!F:F,MATCH($C916,'Policy Characteristics'!$C:$C,0))),"",INDEX('Policy Characteristics'!F:F,MATCH($C916,'Policy Characteristics'!$C:$C,0)))</f>
        <v>0</v>
      </c>
      <c r="M916" s="205">
        <f>IF(ISBLANK(INDEX('Policy Characteristics'!G:G,MATCH($C916,'Policy Characteristics'!$C:$C,0))),"",INDEX('Policy Characteristics'!G:G,MATCH($C916,'Policy Characteristics'!$C:$C,0)))</f>
        <v>1</v>
      </c>
      <c r="N916" s="205">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row>
    <row r="917" spans="1:18" s="143" customFormat="1" x14ac:dyDescent="0.75">
      <c r="A917" s="76" t="str">
        <f>IF(ISBLANK(INDEX('Policy Characteristics'!A:A,MATCH($C917,'Policy Characteristics'!$C:$C,0))),"",INDEX('Policy Characteristics'!A:A,MATCH($C917,'Policy Characteristics'!$C:$C,0)))</f>
        <v>Industry</v>
      </c>
      <c r="B917" s="200"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3" t="s">
        <v>44</v>
      </c>
      <c r="J917" s="202"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5">
        <f>IF(ISBLANK(INDEX('Policy Characteristics'!F:F,MATCH($C917,'Policy Characteristics'!$C:$C,0))),"",INDEX('Policy Characteristics'!F:F,MATCH($C917,'Policy Characteristics'!$C:$C,0)))</f>
        <v>0</v>
      </c>
      <c r="M917" s="205">
        <f>IF(ISBLANK(INDEX('Policy Characteristics'!G:G,MATCH($C917,'Policy Characteristics'!$C:$C,0))),"",INDEX('Policy Characteristics'!G:G,MATCH($C917,'Policy Characteristics'!$C:$C,0)))</f>
        <v>1</v>
      </c>
      <c r="N917" s="205">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row>
    <row r="918" spans="1:18" s="143" customFormat="1" x14ac:dyDescent="0.75">
      <c r="A918" s="76" t="str">
        <f>IF(ISBLANK(INDEX('Policy Characteristics'!A:A,MATCH($C918,'Policy Characteristics'!$C:$C,0))),"",INDEX('Policy Characteristics'!A:A,MATCH($C918,'Policy Characteristics'!$C:$C,0)))</f>
        <v>Industry</v>
      </c>
      <c r="B918" s="200"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3" t="s">
        <v>44</v>
      </c>
      <c r="J918" s="202"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5">
        <f>IF(ISBLANK(INDEX('Policy Characteristics'!F:F,MATCH($C918,'Policy Characteristics'!$C:$C,0))),"",INDEX('Policy Characteristics'!F:F,MATCH($C918,'Policy Characteristics'!$C:$C,0)))</f>
        <v>0</v>
      </c>
      <c r="M918" s="205">
        <f>IF(ISBLANK(INDEX('Policy Characteristics'!G:G,MATCH($C918,'Policy Characteristics'!$C:$C,0))),"",INDEX('Policy Characteristics'!G:G,MATCH($C918,'Policy Characteristics'!$C:$C,0)))</f>
        <v>1</v>
      </c>
      <c r="N918" s="205">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row>
    <row r="919" spans="1:18" s="143" customFormat="1" x14ac:dyDescent="0.75">
      <c r="A919" s="76" t="str">
        <f>IF(ISBLANK(INDEX('Policy Characteristics'!A:A,MATCH($C919,'Policy Characteristics'!$C:$C,0))),"",INDEX('Policy Characteristics'!A:A,MATCH($C919,'Policy Characteristics'!$C:$C,0)))</f>
        <v>Industry</v>
      </c>
      <c r="B919" s="200"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3" t="s">
        <v>44</v>
      </c>
      <c r="J919" s="202"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5">
        <f>IF(ISBLANK(INDEX('Policy Characteristics'!F:F,MATCH($C919,'Policy Characteristics'!$C:$C,0))),"",INDEX('Policy Characteristics'!F:F,MATCH($C919,'Policy Characteristics'!$C:$C,0)))</f>
        <v>0</v>
      </c>
      <c r="M919" s="205">
        <f>IF(ISBLANK(INDEX('Policy Characteristics'!G:G,MATCH($C919,'Policy Characteristics'!$C:$C,0))),"",INDEX('Policy Characteristics'!G:G,MATCH($C919,'Policy Characteristics'!$C:$C,0)))</f>
        <v>1</v>
      </c>
      <c r="N919" s="205">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row>
    <row r="920" spans="1:18" s="143" customFormat="1" x14ac:dyDescent="0.75">
      <c r="A920" s="76" t="str">
        <f>IF(ISBLANK(INDEX('Policy Characteristics'!A:A,MATCH($C920,'Policy Characteristics'!$C:$C,0))),"",INDEX('Policy Characteristics'!A:A,MATCH($C920,'Policy Characteristics'!$C:$C,0)))</f>
        <v>Industry</v>
      </c>
      <c r="B920" s="200"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3" t="s">
        <v>44</v>
      </c>
      <c r="J920" s="202"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5">
        <f>IF(ISBLANK(INDEX('Policy Characteristics'!F:F,MATCH($C920,'Policy Characteristics'!$C:$C,0))),"",INDEX('Policy Characteristics'!F:F,MATCH($C920,'Policy Characteristics'!$C:$C,0)))</f>
        <v>0</v>
      </c>
      <c r="M920" s="205">
        <f>IF(ISBLANK(INDEX('Policy Characteristics'!G:G,MATCH($C920,'Policy Characteristics'!$C:$C,0))),"",INDEX('Policy Characteristics'!G:G,MATCH($C920,'Policy Characteristics'!$C:$C,0)))</f>
        <v>1</v>
      </c>
      <c r="N920" s="205">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row>
    <row r="921" spans="1:18" s="143" customFormat="1" x14ac:dyDescent="0.75">
      <c r="A921" s="76" t="str">
        <f>IF(ISBLANK(INDEX('Policy Characteristics'!A:A,MATCH($C921,'Policy Characteristics'!$C:$C,0))),"",INDEX('Policy Characteristics'!A:A,MATCH($C921,'Policy Characteristics'!$C:$C,0)))</f>
        <v>Industry</v>
      </c>
      <c r="B921" s="200"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3" t="s">
        <v>44</v>
      </c>
      <c r="J921" s="202"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5">
        <f>IF(ISBLANK(INDEX('Policy Characteristics'!F:F,MATCH($C921,'Policy Characteristics'!$C:$C,0))),"",INDEX('Policy Characteristics'!F:F,MATCH($C921,'Policy Characteristics'!$C:$C,0)))</f>
        <v>0</v>
      </c>
      <c r="M921" s="205">
        <f>IF(ISBLANK(INDEX('Policy Characteristics'!G:G,MATCH($C921,'Policy Characteristics'!$C:$C,0))),"",INDEX('Policy Characteristics'!G:G,MATCH($C921,'Policy Characteristics'!$C:$C,0)))</f>
        <v>1</v>
      </c>
      <c r="N921" s="205">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row>
    <row r="922" spans="1:18" s="143" customFormat="1" x14ac:dyDescent="0.75">
      <c r="A922" s="76" t="str">
        <f>IF(ISBLANK(INDEX('Policy Characteristics'!A:A,MATCH($C922,'Policy Characteristics'!$C:$C,0))),"",INDEX('Policy Characteristics'!A:A,MATCH($C922,'Policy Characteristics'!$C:$C,0)))</f>
        <v>Industry</v>
      </c>
      <c r="B922" s="200"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3" t="s">
        <v>44</v>
      </c>
      <c r="J922" s="202"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5">
        <f>IF(ISBLANK(INDEX('Policy Characteristics'!F:F,MATCH($C922,'Policy Characteristics'!$C:$C,0))),"",INDEX('Policy Characteristics'!F:F,MATCH($C922,'Policy Characteristics'!$C:$C,0)))</f>
        <v>0</v>
      </c>
      <c r="M922" s="205">
        <f>IF(ISBLANK(INDEX('Policy Characteristics'!G:G,MATCH($C922,'Policy Characteristics'!$C:$C,0))),"",INDEX('Policy Characteristics'!G:G,MATCH($C922,'Policy Characteristics'!$C:$C,0)))</f>
        <v>1</v>
      </c>
      <c r="N922" s="205">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row>
    <row r="923" spans="1:18" s="143" customFormat="1" x14ac:dyDescent="0.75">
      <c r="A923" s="76" t="str">
        <f>IF(ISBLANK(INDEX('Policy Characteristics'!A:A,MATCH($C923,'Policy Characteristics'!$C:$C,0))),"",INDEX('Policy Characteristics'!A:A,MATCH($C923,'Policy Characteristics'!$C:$C,0)))</f>
        <v>Industry</v>
      </c>
      <c r="B923" s="200"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3" t="s">
        <v>44</v>
      </c>
      <c r="J923" s="202"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5">
        <f>IF(ISBLANK(INDEX('Policy Characteristics'!F:F,MATCH($C923,'Policy Characteristics'!$C:$C,0))),"",INDEX('Policy Characteristics'!F:F,MATCH($C923,'Policy Characteristics'!$C:$C,0)))</f>
        <v>0</v>
      </c>
      <c r="M923" s="205">
        <f>IF(ISBLANK(INDEX('Policy Characteristics'!G:G,MATCH($C923,'Policy Characteristics'!$C:$C,0))),"",INDEX('Policy Characteristics'!G:G,MATCH($C923,'Policy Characteristics'!$C:$C,0)))</f>
        <v>1</v>
      </c>
      <c r="N923" s="205">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row>
    <row r="924" spans="1:18" s="143" customFormat="1" x14ac:dyDescent="0.75">
      <c r="A924" s="76" t="str">
        <f>IF(ISBLANK(INDEX('Policy Characteristics'!A:A,MATCH($C924,'Policy Characteristics'!$C:$C,0))),"",INDEX('Policy Characteristics'!A:A,MATCH($C924,'Policy Characteristics'!$C:$C,0)))</f>
        <v>Industry</v>
      </c>
      <c r="B924" s="200"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3" t="s">
        <v>44</v>
      </c>
      <c r="J924" s="202"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5">
        <f>IF(ISBLANK(INDEX('Policy Characteristics'!F:F,MATCH($C924,'Policy Characteristics'!$C:$C,0))),"",INDEX('Policy Characteristics'!F:F,MATCH($C924,'Policy Characteristics'!$C:$C,0)))</f>
        <v>0</v>
      </c>
      <c r="M924" s="205">
        <f>IF(ISBLANK(INDEX('Policy Characteristics'!G:G,MATCH($C924,'Policy Characteristics'!$C:$C,0))),"",INDEX('Policy Characteristics'!G:G,MATCH($C924,'Policy Characteristics'!$C:$C,0)))</f>
        <v>1</v>
      </c>
      <c r="N924" s="205">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row>
    <row r="925" spans="1:18" s="143" customFormat="1" x14ac:dyDescent="0.75">
      <c r="A925" s="76" t="str">
        <f>IF(ISBLANK(INDEX('Policy Characteristics'!A:A,MATCH($C925,'Policy Characteristics'!$C:$C,0))),"",INDEX('Policy Characteristics'!A:A,MATCH($C925,'Policy Characteristics'!$C:$C,0)))</f>
        <v>Industry</v>
      </c>
      <c r="B925" s="200"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3" t="s">
        <v>44</v>
      </c>
      <c r="J925" s="202"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5">
        <f>IF(ISBLANK(INDEX('Policy Characteristics'!F:F,MATCH($C925,'Policy Characteristics'!$C:$C,0))),"",INDEX('Policy Characteristics'!F:F,MATCH($C925,'Policy Characteristics'!$C:$C,0)))</f>
        <v>0</v>
      </c>
      <c r="M925" s="205">
        <f>IF(ISBLANK(INDEX('Policy Characteristics'!G:G,MATCH($C925,'Policy Characteristics'!$C:$C,0))),"",INDEX('Policy Characteristics'!G:G,MATCH($C925,'Policy Characteristics'!$C:$C,0)))</f>
        <v>1</v>
      </c>
      <c r="N925" s="205">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row>
    <row r="926" spans="1:18" s="143" customFormat="1" x14ac:dyDescent="0.75">
      <c r="A926" s="76" t="str">
        <f>IF(ISBLANK(INDEX('Policy Characteristics'!A:A,MATCH($C926,'Policy Characteristics'!$C:$C,0))),"",INDEX('Policy Characteristics'!A:A,MATCH($C926,'Policy Characteristics'!$C:$C,0)))</f>
        <v>Industry</v>
      </c>
      <c r="B926" s="200"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3" t="s">
        <v>44</v>
      </c>
      <c r="J926" s="202"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5">
        <f>IF(ISBLANK(INDEX('Policy Characteristics'!F:F,MATCH($C926,'Policy Characteristics'!$C:$C,0))),"",INDEX('Policy Characteristics'!F:F,MATCH($C926,'Policy Characteristics'!$C:$C,0)))</f>
        <v>0</v>
      </c>
      <c r="M926" s="205">
        <f>IF(ISBLANK(INDEX('Policy Characteristics'!G:G,MATCH($C926,'Policy Characteristics'!$C:$C,0))),"",INDEX('Policy Characteristics'!G:G,MATCH($C926,'Policy Characteristics'!$C:$C,0)))</f>
        <v>1</v>
      </c>
      <c r="N926" s="205">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row>
    <row r="927" spans="1:18" s="143" customFormat="1" x14ac:dyDescent="0.75">
      <c r="A927" s="76" t="str">
        <f>IF(ISBLANK(INDEX('Policy Characteristics'!A:A,MATCH($C927,'Policy Characteristics'!$C:$C,0))),"",INDEX('Policy Characteristics'!A:A,MATCH($C927,'Policy Characteristics'!$C:$C,0)))</f>
        <v>Industry</v>
      </c>
      <c r="B927" s="200"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3" t="s">
        <v>44</v>
      </c>
      <c r="J927" s="202"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5">
        <f>IF(ISBLANK(INDEX('Policy Characteristics'!F:F,MATCH($C927,'Policy Characteristics'!$C:$C,0))),"",INDEX('Policy Characteristics'!F:F,MATCH($C927,'Policy Characteristics'!$C:$C,0)))</f>
        <v>0</v>
      </c>
      <c r="M927" s="205">
        <f>IF(ISBLANK(INDEX('Policy Characteristics'!G:G,MATCH($C927,'Policy Characteristics'!$C:$C,0))),"",INDEX('Policy Characteristics'!G:G,MATCH($C927,'Policy Characteristics'!$C:$C,0)))</f>
        <v>1</v>
      </c>
      <c r="N927" s="205">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row>
    <row r="928" spans="1:18" s="143" customFormat="1" x14ac:dyDescent="0.75">
      <c r="A928" s="76" t="str">
        <f>IF(ISBLANK(INDEX('Policy Characteristics'!A:A,MATCH($C928,'Policy Characteristics'!$C:$C,0))),"",INDEX('Policy Characteristics'!A:A,MATCH($C928,'Policy Characteristics'!$C:$C,0)))</f>
        <v>Industry</v>
      </c>
      <c r="B928" s="200"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3" t="s">
        <v>44</v>
      </c>
      <c r="J928" s="202"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5">
        <f>IF(ISBLANK(INDEX('Policy Characteristics'!F:F,MATCH($C928,'Policy Characteristics'!$C:$C,0))),"",INDEX('Policy Characteristics'!F:F,MATCH($C928,'Policy Characteristics'!$C:$C,0)))</f>
        <v>0</v>
      </c>
      <c r="M928" s="205">
        <f>IF(ISBLANK(INDEX('Policy Characteristics'!G:G,MATCH($C928,'Policy Characteristics'!$C:$C,0))),"",INDEX('Policy Characteristics'!G:G,MATCH($C928,'Policy Characteristics'!$C:$C,0)))</f>
        <v>1</v>
      </c>
      <c r="N928" s="205">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row>
    <row r="929" spans="1:18" s="143" customFormat="1" x14ac:dyDescent="0.75">
      <c r="A929" s="76" t="str">
        <f>IF(ISBLANK(INDEX('Policy Characteristics'!A:A,MATCH($C929,'Policy Characteristics'!$C:$C,0))),"",INDEX('Policy Characteristics'!A:A,MATCH($C929,'Policy Characteristics'!$C:$C,0)))</f>
        <v>Industry</v>
      </c>
      <c r="B929" s="200"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3" t="s">
        <v>44</v>
      </c>
      <c r="J929" s="202"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5">
        <f>IF(ISBLANK(INDEX('Policy Characteristics'!F:F,MATCH($C929,'Policy Characteristics'!$C:$C,0))),"",INDEX('Policy Characteristics'!F:F,MATCH($C929,'Policy Characteristics'!$C:$C,0)))</f>
        <v>0</v>
      </c>
      <c r="M929" s="205">
        <f>IF(ISBLANK(INDEX('Policy Characteristics'!G:G,MATCH($C929,'Policy Characteristics'!$C:$C,0))),"",INDEX('Policy Characteristics'!G:G,MATCH($C929,'Policy Characteristics'!$C:$C,0)))</f>
        <v>1</v>
      </c>
      <c r="N929" s="205">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row>
    <row r="930" spans="1:18" s="143" customFormat="1" x14ac:dyDescent="0.75">
      <c r="A930" s="76" t="str">
        <f>IF(ISBLANK(INDEX('Policy Characteristics'!A:A,MATCH($C930,'Policy Characteristics'!$C:$C,0))),"",INDEX('Policy Characteristics'!A:A,MATCH($C930,'Policy Characteristics'!$C:$C,0)))</f>
        <v>Industry</v>
      </c>
      <c r="B930" s="200"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3" t="s">
        <v>44</v>
      </c>
      <c r="J930" s="202"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5">
        <f>IF(ISBLANK(INDEX('Policy Characteristics'!F:F,MATCH($C930,'Policy Characteristics'!$C:$C,0))),"",INDEX('Policy Characteristics'!F:F,MATCH($C930,'Policy Characteristics'!$C:$C,0)))</f>
        <v>0</v>
      </c>
      <c r="M930" s="205">
        <f>IF(ISBLANK(INDEX('Policy Characteristics'!G:G,MATCH($C930,'Policy Characteristics'!$C:$C,0))),"",INDEX('Policy Characteristics'!G:G,MATCH($C930,'Policy Characteristics'!$C:$C,0)))</f>
        <v>1</v>
      </c>
      <c r="N930" s="205">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row>
    <row r="931" spans="1:18" s="143" customFormat="1" x14ac:dyDescent="0.75">
      <c r="A931" s="76" t="str">
        <f>IF(ISBLANK(INDEX('Policy Characteristics'!A:A,MATCH($C931,'Policy Characteristics'!$C:$C,0))),"",INDEX('Policy Characteristics'!A:A,MATCH($C931,'Policy Characteristics'!$C:$C,0)))</f>
        <v>Industry</v>
      </c>
      <c r="B931" s="200"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3" t="s">
        <v>44</v>
      </c>
      <c r="J931" s="202"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5">
        <f>IF(ISBLANK(INDEX('Policy Characteristics'!F:F,MATCH($C931,'Policy Characteristics'!$C:$C,0))),"",INDEX('Policy Characteristics'!F:F,MATCH($C931,'Policy Characteristics'!$C:$C,0)))</f>
        <v>0</v>
      </c>
      <c r="M931" s="205">
        <f>IF(ISBLANK(INDEX('Policy Characteristics'!G:G,MATCH($C931,'Policy Characteristics'!$C:$C,0))),"",INDEX('Policy Characteristics'!G:G,MATCH($C931,'Policy Characteristics'!$C:$C,0)))</f>
        <v>1</v>
      </c>
      <c r="N931" s="205">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row>
    <row r="932" spans="1:18" s="143" customFormat="1" x14ac:dyDescent="0.75">
      <c r="A932" s="76" t="str">
        <f>IF(ISBLANK(INDEX('Policy Characteristics'!A:A,MATCH($C932,'Policy Characteristics'!$C:$C,0))),"",INDEX('Policy Characteristics'!A:A,MATCH($C932,'Policy Characteristics'!$C:$C,0)))</f>
        <v>Industry</v>
      </c>
      <c r="B932" s="200"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3" t="s">
        <v>44</v>
      </c>
      <c r="J932" s="202"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5">
        <f>IF(ISBLANK(INDEX('Policy Characteristics'!F:F,MATCH($C932,'Policy Characteristics'!$C:$C,0))),"",INDEX('Policy Characteristics'!F:F,MATCH($C932,'Policy Characteristics'!$C:$C,0)))</f>
        <v>0</v>
      </c>
      <c r="M932" s="205">
        <f>IF(ISBLANK(INDEX('Policy Characteristics'!G:G,MATCH($C932,'Policy Characteristics'!$C:$C,0))),"",INDEX('Policy Characteristics'!G:G,MATCH($C932,'Policy Characteristics'!$C:$C,0)))</f>
        <v>1</v>
      </c>
      <c r="N932" s="205">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row>
    <row r="933" spans="1:18" s="143" customFormat="1" x14ac:dyDescent="0.75">
      <c r="A933" s="76" t="str">
        <f>IF(ISBLANK(INDEX('Policy Characteristics'!A:A,MATCH($C933,'Policy Characteristics'!$C:$C,0))),"",INDEX('Policy Characteristics'!A:A,MATCH($C933,'Policy Characteristics'!$C:$C,0)))</f>
        <v>Industry</v>
      </c>
      <c r="B933" s="200"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3" t="s">
        <v>44</v>
      </c>
      <c r="J933" s="202"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5">
        <f>IF(ISBLANK(INDEX('Policy Characteristics'!F:F,MATCH($C933,'Policy Characteristics'!$C:$C,0))),"",INDEX('Policy Characteristics'!F:F,MATCH($C933,'Policy Characteristics'!$C:$C,0)))</f>
        <v>0</v>
      </c>
      <c r="M933" s="205">
        <f>IF(ISBLANK(INDEX('Policy Characteristics'!G:G,MATCH($C933,'Policy Characteristics'!$C:$C,0))),"",INDEX('Policy Characteristics'!G:G,MATCH($C933,'Policy Characteristics'!$C:$C,0)))</f>
        <v>1</v>
      </c>
      <c r="N933" s="205">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row>
    <row r="934" spans="1:18" s="143" customFormat="1" x14ac:dyDescent="0.75">
      <c r="A934" s="76" t="str">
        <f>IF(ISBLANK(INDEX('Policy Characteristics'!A:A,MATCH($C934,'Policy Characteristics'!$C:$C,0))),"",INDEX('Policy Characteristics'!A:A,MATCH($C934,'Policy Characteristics'!$C:$C,0)))</f>
        <v>Industry</v>
      </c>
      <c r="B934" s="200"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3" t="s">
        <v>44</v>
      </c>
      <c r="J934" s="202"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5">
        <f>IF(ISBLANK(INDEX('Policy Characteristics'!F:F,MATCH($C934,'Policy Characteristics'!$C:$C,0))),"",INDEX('Policy Characteristics'!F:F,MATCH($C934,'Policy Characteristics'!$C:$C,0)))</f>
        <v>0</v>
      </c>
      <c r="M934" s="205">
        <f>IF(ISBLANK(INDEX('Policy Characteristics'!G:G,MATCH($C934,'Policy Characteristics'!$C:$C,0))),"",INDEX('Policy Characteristics'!G:G,MATCH($C934,'Policy Characteristics'!$C:$C,0)))</f>
        <v>1</v>
      </c>
      <c r="N934" s="205">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row>
    <row r="935" spans="1:18" s="143" customFormat="1" x14ac:dyDescent="0.75">
      <c r="A935" s="76" t="str">
        <f>IF(ISBLANK(INDEX('Policy Characteristics'!A:A,MATCH($C935,'Policy Characteristics'!$C:$C,0))),"",INDEX('Policy Characteristics'!A:A,MATCH($C935,'Policy Characteristics'!$C:$C,0)))</f>
        <v>Industry</v>
      </c>
      <c r="B935" s="200"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3" t="s">
        <v>44</v>
      </c>
      <c r="J935" s="202"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5">
        <f>IF(ISBLANK(INDEX('Policy Characteristics'!F:F,MATCH($C935,'Policy Characteristics'!$C:$C,0))),"",INDEX('Policy Characteristics'!F:F,MATCH($C935,'Policy Characteristics'!$C:$C,0)))</f>
        <v>0</v>
      </c>
      <c r="M935" s="205">
        <f>IF(ISBLANK(INDEX('Policy Characteristics'!G:G,MATCH($C935,'Policy Characteristics'!$C:$C,0))),"",INDEX('Policy Characteristics'!G:G,MATCH($C935,'Policy Characteristics'!$C:$C,0)))</f>
        <v>1</v>
      </c>
      <c r="N935" s="205">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row>
    <row r="936" spans="1:18" s="143" customFormat="1" x14ac:dyDescent="0.75">
      <c r="A936" s="76" t="str">
        <f>IF(ISBLANK(INDEX('Policy Characteristics'!A:A,MATCH($C936,'Policy Characteristics'!$C:$C,0))),"",INDEX('Policy Characteristics'!A:A,MATCH($C936,'Policy Characteristics'!$C:$C,0)))</f>
        <v>Industry</v>
      </c>
      <c r="B936" s="200"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3" t="s">
        <v>44</v>
      </c>
      <c r="J936" s="202"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5">
        <f>IF(ISBLANK(INDEX('Policy Characteristics'!F:F,MATCH($C936,'Policy Characteristics'!$C:$C,0))),"",INDEX('Policy Characteristics'!F:F,MATCH($C936,'Policy Characteristics'!$C:$C,0)))</f>
        <v>0</v>
      </c>
      <c r="M936" s="205">
        <f>IF(ISBLANK(INDEX('Policy Characteristics'!G:G,MATCH($C936,'Policy Characteristics'!$C:$C,0))),"",INDEX('Policy Characteristics'!G:G,MATCH($C936,'Policy Characteristics'!$C:$C,0)))</f>
        <v>1</v>
      </c>
      <c r="N936" s="205">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row>
    <row r="937" spans="1:18" s="143" customFormat="1" x14ac:dyDescent="0.75">
      <c r="A937" s="76" t="str">
        <f>IF(ISBLANK(INDEX('Policy Characteristics'!A:A,MATCH($C937,'Policy Characteristics'!$C:$C,0))),"",INDEX('Policy Characteristics'!A:A,MATCH($C937,'Policy Characteristics'!$C:$C,0)))</f>
        <v>Industry</v>
      </c>
      <c r="B937" s="200"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3" t="s">
        <v>44</v>
      </c>
      <c r="J937" s="202"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5">
        <f>IF(ISBLANK(INDEX('Policy Characteristics'!F:F,MATCH($C937,'Policy Characteristics'!$C:$C,0))),"",INDEX('Policy Characteristics'!F:F,MATCH($C937,'Policy Characteristics'!$C:$C,0)))</f>
        <v>0</v>
      </c>
      <c r="M937" s="205">
        <f>IF(ISBLANK(INDEX('Policy Characteristics'!G:G,MATCH($C937,'Policy Characteristics'!$C:$C,0))),"",INDEX('Policy Characteristics'!G:G,MATCH($C937,'Policy Characteristics'!$C:$C,0)))</f>
        <v>1</v>
      </c>
      <c r="N937" s="205">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row>
    <row r="938" spans="1:18" s="143" customFormat="1" x14ac:dyDescent="0.75">
      <c r="A938" s="76" t="str">
        <f>IF(ISBLANK(INDEX('Policy Characteristics'!A:A,MATCH($C938,'Policy Characteristics'!$C:$C,0))),"",INDEX('Policy Characteristics'!A:A,MATCH($C938,'Policy Characteristics'!$C:$C,0)))</f>
        <v>Industry</v>
      </c>
      <c r="B938" s="200"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3" t="s">
        <v>44</v>
      </c>
      <c r="J938" s="202"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5">
        <f>IF(ISBLANK(INDEX('Policy Characteristics'!F:F,MATCH($C938,'Policy Characteristics'!$C:$C,0))),"",INDEX('Policy Characteristics'!F:F,MATCH($C938,'Policy Characteristics'!$C:$C,0)))</f>
        <v>0</v>
      </c>
      <c r="M938" s="205">
        <f>IF(ISBLANK(INDEX('Policy Characteristics'!G:G,MATCH($C938,'Policy Characteristics'!$C:$C,0))),"",INDEX('Policy Characteristics'!G:G,MATCH($C938,'Policy Characteristics'!$C:$C,0)))</f>
        <v>1</v>
      </c>
      <c r="N938" s="205">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row>
    <row r="939" spans="1:18" s="143" customFormat="1" x14ac:dyDescent="0.75">
      <c r="A939" s="76" t="str">
        <f>IF(ISBLANK(INDEX('Policy Characteristics'!A:A,MATCH($C939,'Policy Characteristics'!$C:$C,0))),"",INDEX('Policy Characteristics'!A:A,MATCH($C939,'Policy Characteristics'!$C:$C,0)))</f>
        <v>Industry</v>
      </c>
      <c r="B939" s="200"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3" t="s">
        <v>44</v>
      </c>
      <c r="J939" s="202"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5">
        <f>IF(ISBLANK(INDEX('Policy Characteristics'!F:F,MATCH($C939,'Policy Characteristics'!$C:$C,0))),"",INDEX('Policy Characteristics'!F:F,MATCH($C939,'Policy Characteristics'!$C:$C,0)))</f>
        <v>0</v>
      </c>
      <c r="M939" s="205">
        <f>IF(ISBLANK(INDEX('Policy Characteristics'!G:G,MATCH($C939,'Policy Characteristics'!$C:$C,0))),"",INDEX('Policy Characteristics'!G:G,MATCH($C939,'Policy Characteristics'!$C:$C,0)))</f>
        <v>1</v>
      </c>
      <c r="N939" s="205">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row>
    <row r="940" spans="1:18" s="143" customFormat="1" x14ac:dyDescent="0.75">
      <c r="A940" s="76" t="str">
        <f>IF(ISBLANK(INDEX('Policy Characteristics'!A:A,MATCH($C940,'Policy Characteristics'!$C:$C,0))),"",INDEX('Policy Characteristics'!A:A,MATCH($C940,'Policy Characteristics'!$C:$C,0)))</f>
        <v>Industry</v>
      </c>
      <c r="B940" s="200"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3" t="s">
        <v>44</v>
      </c>
      <c r="J940" s="202"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5">
        <f>IF(ISBLANK(INDEX('Policy Characteristics'!F:F,MATCH($C940,'Policy Characteristics'!$C:$C,0))),"",INDEX('Policy Characteristics'!F:F,MATCH($C940,'Policy Characteristics'!$C:$C,0)))</f>
        <v>0</v>
      </c>
      <c r="M940" s="205">
        <f>IF(ISBLANK(INDEX('Policy Characteristics'!G:G,MATCH($C940,'Policy Characteristics'!$C:$C,0))),"",INDEX('Policy Characteristics'!G:G,MATCH($C940,'Policy Characteristics'!$C:$C,0)))</f>
        <v>1</v>
      </c>
      <c r="N940" s="205">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row>
    <row r="941" spans="1:18" s="143" customFormat="1" x14ac:dyDescent="0.75">
      <c r="A941" s="76" t="str">
        <f>IF(ISBLANK(INDEX('Policy Characteristics'!A:A,MATCH($C941,'Policy Characteristics'!$C:$C,0))),"",INDEX('Policy Characteristics'!A:A,MATCH($C941,'Policy Characteristics'!$C:$C,0)))</f>
        <v>Industry</v>
      </c>
      <c r="B941" s="200"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3" t="s">
        <v>44</v>
      </c>
      <c r="J941" s="202"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5">
        <f>IF(ISBLANK(INDEX('Policy Characteristics'!F:F,MATCH($C941,'Policy Characteristics'!$C:$C,0))),"",INDEX('Policy Characteristics'!F:F,MATCH($C941,'Policy Characteristics'!$C:$C,0)))</f>
        <v>0</v>
      </c>
      <c r="M941" s="205">
        <f>IF(ISBLANK(INDEX('Policy Characteristics'!G:G,MATCH($C941,'Policy Characteristics'!$C:$C,0))),"",INDEX('Policy Characteristics'!G:G,MATCH($C941,'Policy Characteristics'!$C:$C,0)))</f>
        <v>1</v>
      </c>
      <c r="N941" s="205">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row>
    <row r="942" spans="1:18" s="143" customFormat="1" x14ac:dyDescent="0.75">
      <c r="A942" s="76" t="str">
        <f>IF(ISBLANK(INDEX('Policy Characteristics'!A:A,MATCH($C942,'Policy Characteristics'!$C:$C,0))),"",INDEX('Policy Characteristics'!A:A,MATCH($C942,'Policy Characteristics'!$C:$C,0)))</f>
        <v>Industry</v>
      </c>
      <c r="B942" s="200"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3" t="s">
        <v>44</v>
      </c>
      <c r="J942" s="202"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5">
        <f>IF(ISBLANK(INDEX('Policy Characteristics'!F:F,MATCH($C942,'Policy Characteristics'!$C:$C,0))),"",INDEX('Policy Characteristics'!F:F,MATCH($C942,'Policy Characteristics'!$C:$C,0)))</f>
        <v>0</v>
      </c>
      <c r="M942" s="205">
        <f>IF(ISBLANK(INDEX('Policy Characteristics'!G:G,MATCH($C942,'Policy Characteristics'!$C:$C,0))),"",INDEX('Policy Characteristics'!G:G,MATCH($C942,'Policy Characteristics'!$C:$C,0)))</f>
        <v>1</v>
      </c>
      <c r="N942" s="205">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row>
    <row r="943" spans="1:18" s="143" customFormat="1" x14ac:dyDescent="0.75">
      <c r="A943" s="76" t="str">
        <f>IF(ISBLANK(INDEX('Policy Characteristics'!A:A,MATCH($C943,'Policy Characteristics'!$C:$C,0))),"",INDEX('Policy Characteristics'!A:A,MATCH($C943,'Policy Characteristics'!$C:$C,0)))</f>
        <v>Industry</v>
      </c>
      <c r="B943" s="200"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3" t="s">
        <v>44</v>
      </c>
      <c r="J943" s="202"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5">
        <f>IF(ISBLANK(INDEX('Policy Characteristics'!F:F,MATCH($C943,'Policy Characteristics'!$C:$C,0))),"",INDEX('Policy Characteristics'!F:F,MATCH($C943,'Policy Characteristics'!$C:$C,0)))</f>
        <v>0</v>
      </c>
      <c r="M943" s="205">
        <f>IF(ISBLANK(INDEX('Policy Characteristics'!G:G,MATCH($C943,'Policy Characteristics'!$C:$C,0))),"",INDEX('Policy Characteristics'!G:G,MATCH($C943,'Policy Characteristics'!$C:$C,0)))</f>
        <v>1</v>
      </c>
      <c r="N943" s="205">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row>
    <row r="944" spans="1:18" s="143" customFormat="1" x14ac:dyDescent="0.75">
      <c r="A944" s="76" t="str">
        <f>IF(ISBLANK(INDEX('Policy Characteristics'!A:A,MATCH($C944,'Policy Characteristics'!$C:$C,0))),"",INDEX('Policy Characteristics'!A:A,MATCH($C944,'Policy Characteristics'!$C:$C,0)))</f>
        <v>Industry</v>
      </c>
      <c r="B944" s="200"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3" t="s">
        <v>44</v>
      </c>
      <c r="J944" s="202"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5">
        <f>IF(ISBLANK(INDEX('Policy Characteristics'!F:F,MATCH($C944,'Policy Characteristics'!$C:$C,0))),"",INDEX('Policy Characteristics'!F:F,MATCH($C944,'Policy Characteristics'!$C:$C,0)))</f>
        <v>0</v>
      </c>
      <c r="M944" s="205">
        <f>IF(ISBLANK(INDEX('Policy Characteristics'!G:G,MATCH($C944,'Policy Characteristics'!$C:$C,0))),"",INDEX('Policy Characteristics'!G:G,MATCH($C944,'Policy Characteristics'!$C:$C,0)))</f>
        <v>1</v>
      </c>
      <c r="N944" s="205">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row>
    <row r="945" spans="1:18" s="143" customFormat="1" x14ac:dyDescent="0.75">
      <c r="A945" s="76" t="str">
        <f>IF(ISBLANK(INDEX('Policy Characteristics'!A:A,MATCH($C945,'Policy Characteristics'!$C:$C,0))),"",INDEX('Policy Characteristics'!A:A,MATCH($C945,'Policy Characteristics'!$C:$C,0)))</f>
        <v>Industry</v>
      </c>
      <c r="B945" s="200"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3" t="s">
        <v>44</v>
      </c>
      <c r="J945" s="202"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5">
        <f>IF(ISBLANK(INDEX('Policy Characteristics'!F:F,MATCH($C945,'Policy Characteristics'!$C:$C,0))),"",INDEX('Policy Characteristics'!F:F,MATCH($C945,'Policy Characteristics'!$C:$C,0)))</f>
        <v>0</v>
      </c>
      <c r="M945" s="205">
        <f>IF(ISBLANK(INDEX('Policy Characteristics'!G:G,MATCH($C945,'Policy Characteristics'!$C:$C,0))),"",INDEX('Policy Characteristics'!G:G,MATCH($C945,'Policy Characteristics'!$C:$C,0)))</f>
        <v>1</v>
      </c>
      <c r="N945" s="205">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row>
    <row r="946" spans="1:18" s="143" customFormat="1" x14ac:dyDescent="0.75">
      <c r="A946" s="76" t="str">
        <f>IF(ISBLANK(INDEX('Policy Characteristics'!A:A,MATCH($C946,'Policy Characteristics'!$C:$C,0))),"",INDEX('Policy Characteristics'!A:A,MATCH($C946,'Policy Characteristics'!$C:$C,0)))</f>
        <v>Industry</v>
      </c>
      <c r="B946" s="200"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3" t="s">
        <v>44</v>
      </c>
      <c r="J946" s="202"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5">
        <f>IF(ISBLANK(INDEX('Policy Characteristics'!F:F,MATCH($C946,'Policy Characteristics'!$C:$C,0))),"",INDEX('Policy Characteristics'!F:F,MATCH($C946,'Policy Characteristics'!$C:$C,0)))</f>
        <v>0</v>
      </c>
      <c r="M946" s="205">
        <f>IF(ISBLANK(INDEX('Policy Characteristics'!G:G,MATCH($C946,'Policy Characteristics'!$C:$C,0))),"",INDEX('Policy Characteristics'!G:G,MATCH($C946,'Policy Characteristics'!$C:$C,0)))</f>
        <v>1</v>
      </c>
      <c r="N946" s="205">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row>
    <row r="947" spans="1:18" s="143" customFormat="1" x14ac:dyDescent="0.75">
      <c r="A947" s="76" t="str">
        <f>IF(ISBLANK(INDEX('Policy Characteristics'!A:A,MATCH($C947,'Policy Characteristics'!$C:$C,0))),"",INDEX('Policy Characteristics'!A:A,MATCH($C947,'Policy Characteristics'!$C:$C,0)))</f>
        <v>Industry</v>
      </c>
      <c r="B947" s="200"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3" t="s">
        <v>43</v>
      </c>
      <c r="J947" s="202"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5">
        <f>IF(ISBLANK(INDEX('Policy Characteristics'!F:F,MATCH($C947,'Policy Characteristics'!$C:$C,0))),"",INDEX('Policy Characteristics'!F:F,MATCH($C947,'Policy Characteristics'!$C:$C,0)))</f>
        <v>0</v>
      </c>
      <c r="M947" s="205">
        <f>IF(ISBLANK(INDEX('Policy Characteristics'!G:G,MATCH($C947,'Policy Characteristics'!$C:$C,0))),"",INDEX('Policy Characteristics'!G:G,MATCH($C947,'Policy Characteristics'!$C:$C,0)))</f>
        <v>1</v>
      </c>
      <c r="N947" s="205">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row>
    <row r="948" spans="1:18" s="143" customFormat="1" x14ac:dyDescent="0.75">
      <c r="A948" s="76" t="str">
        <f>IF(ISBLANK(INDEX('Policy Characteristics'!A:A,MATCH($C948,'Policy Characteristics'!$C:$C,0))),"",INDEX('Policy Characteristics'!A:A,MATCH($C948,'Policy Characteristics'!$C:$C,0)))</f>
        <v>Industry</v>
      </c>
      <c r="B948" s="200"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3" t="s">
        <v>44</v>
      </c>
      <c r="J948" s="202"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5">
        <f>IF(ISBLANK(INDEX('Policy Characteristics'!F:F,MATCH($C948,'Policy Characteristics'!$C:$C,0))),"",INDEX('Policy Characteristics'!F:F,MATCH($C948,'Policy Characteristics'!$C:$C,0)))</f>
        <v>0</v>
      </c>
      <c r="M948" s="205">
        <f>IF(ISBLANK(INDEX('Policy Characteristics'!G:G,MATCH($C948,'Policy Characteristics'!$C:$C,0))),"",INDEX('Policy Characteristics'!G:G,MATCH($C948,'Policy Characteristics'!$C:$C,0)))</f>
        <v>1</v>
      </c>
      <c r="N948" s="205">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row>
    <row r="949" spans="1:18" s="143" customFormat="1" x14ac:dyDescent="0.75">
      <c r="A949" s="76" t="str">
        <f>IF(ISBLANK(INDEX('Policy Characteristics'!A:A,MATCH($C949,'Policy Characteristics'!$C:$C,0))),"",INDEX('Policy Characteristics'!A:A,MATCH($C949,'Policy Characteristics'!$C:$C,0)))</f>
        <v>Industry</v>
      </c>
      <c r="B949" s="200"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3" t="s">
        <v>44</v>
      </c>
      <c r="J949" s="202"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5">
        <f>IF(ISBLANK(INDEX('Policy Characteristics'!F:F,MATCH($C949,'Policy Characteristics'!$C:$C,0))),"",INDEX('Policy Characteristics'!F:F,MATCH($C949,'Policy Characteristics'!$C:$C,0)))</f>
        <v>0</v>
      </c>
      <c r="M949" s="205">
        <f>IF(ISBLANK(INDEX('Policy Characteristics'!G:G,MATCH($C949,'Policy Characteristics'!$C:$C,0))),"",INDEX('Policy Characteristics'!G:G,MATCH($C949,'Policy Characteristics'!$C:$C,0)))</f>
        <v>1</v>
      </c>
      <c r="N949" s="205">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row>
    <row r="950" spans="1:18" s="143" customFormat="1" x14ac:dyDescent="0.75">
      <c r="A950" s="76" t="str">
        <f>IF(ISBLANK(INDEX('Policy Characteristics'!A:A,MATCH($C950,'Policy Characteristics'!$C:$C,0))),"",INDEX('Policy Characteristics'!A:A,MATCH($C950,'Policy Characteristics'!$C:$C,0)))</f>
        <v>Industry</v>
      </c>
      <c r="B950" s="200"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3" t="s">
        <v>44</v>
      </c>
      <c r="J950" s="202"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5">
        <f>IF(ISBLANK(INDEX('Policy Characteristics'!F:F,MATCH($C950,'Policy Characteristics'!$C:$C,0))),"",INDEX('Policy Characteristics'!F:F,MATCH($C950,'Policy Characteristics'!$C:$C,0)))</f>
        <v>0</v>
      </c>
      <c r="M950" s="205">
        <f>IF(ISBLANK(INDEX('Policy Characteristics'!G:G,MATCH($C950,'Policy Characteristics'!$C:$C,0))),"",INDEX('Policy Characteristics'!G:G,MATCH($C950,'Policy Characteristics'!$C:$C,0)))</f>
        <v>1</v>
      </c>
      <c r="N950" s="205">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row>
    <row r="951" spans="1:18" s="143" customFormat="1" x14ac:dyDescent="0.75">
      <c r="A951" s="76" t="str">
        <f>IF(ISBLANK(INDEX('Policy Characteristics'!A:A,MATCH($C951,'Policy Characteristics'!$C:$C,0))),"",INDEX('Policy Characteristics'!A:A,MATCH($C951,'Policy Characteristics'!$C:$C,0)))</f>
        <v>Industry</v>
      </c>
      <c r="B951" s="200"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3" t="s">
        <v>44</v>
      </c>
      <c r="J951" s="202"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5">
        <f>IF(ISBLANK(INDEX('Policy Characteristics'!F:F,MATCH($C951,'Policy Characteristics'!$C:$C,0))),"",INDEX('Policy Characteristics'!F:F,MATCH($C951,'Policy Characteristics'!$C:$C,0)))</f>
        <v>0</v>
      </c>
      <c r="M951" s="205">
        <f>IF(ISBLANK(INDEX('Policy Characteristics'!G:G,MATCH($C951,'Policy Characteristics'!$C:$C,0))),"",INDEX('Policy Characteristics'!G:G,MATCH($C951,'Policy Characteristics'!$C:$C,0)))</f>
        <v>1</v>
      </c>
      <c r="N951" s="205">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row>
    <row r="952" spans="1:18" s="143" customFormat="1" x14ac:dyDescent="0.75">
      <c r="A952" s="76" t="str">
        <f>IF(ISBLANK(INDEX('Policy Characteristics'!A:A,MATCH($C952,'Policy Characteristics'!$C:$C,0))),"",INDEX('Policy Characteristics'!A:A,MATCH($C952,'Policy Characteristics'!$C:$C,0)))</f>
        <v>Industry</v>
      </c>
      <c r="B952" s="200"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3" t="s">
        <v>44</v>
      </c>
      <c r="J952" s="202"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5">
        <f>IF(ISBLANK(INDEX('Policy Characteristics'!F:F,MATCH($C952,'Policy Characteristics'!$C:$C,0))),"",INDEX('Policy Characteristics'!F:F,MATCH($C952,'Policy Characteristics'!$C:$C,0)))</f>
        <v>0</v>
      </c>
      <c r="M952" s="205">
        <f>IF(ISBLANK(INDEX('Policy Characteristics'!G:G,MATCH($C952,'Policy Characteristics'!$C:$C,0))),"",INDEX('Policy Characteristics'!G:G,MATCH($C952,'Policy Characteristics'!$C:$C,0)))</f>
        <v>1</v>
      </c>
      <c r="N952" s="205">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row>
    <row r="953" spans="1:18" s="143" customFormat="1" x14ac:dyDescent="0.75">
      <c r="A953" s="76" t="str">
        <f>IF(ISBLANK(INDEX('Policy Characteristics'!A:A,MATCH($C953,'Policy Characteristics'!$C:$C,0))),"",INDEX('Policy Characteristics'!A:A,MATCH($C953,'Policy Characteristics'!$C:$C,0)))</f>
        <v>Industry</v>
      </c>
      <c r="B953" s="200"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3" t="s">
        <v>44</v>
      </c>
      <c r="J953" s="202"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5">
        <f>IF(ISBLANK(INDEX('Policy Characteristics'!F:F,MATCH($C953,'Policy Characteristics'!$C:$C,0))),"",INDEX('Policy Characteristics'!F:F,MATCH($C953,'Policy Characteristics'!$C:$C,0)))</f>
        <v>0</v>
      </c>
      <c r="M953" s="205">
        <f>IF(ISBLANK(INDEX('Policy Characteristics'!G:G,MATCH($C953,'Policy Characteristics'!$C:$C,0))),"",INDEX('Policy Characteristics'!G:G,MATCH($C953,'Policy Characteristics'!$C:$C,0)))</f>
        <v>1</v>
      </c>
      <c r="N953" s="205">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row>
    <row r="954" spans="1:18" s="143" customFormat="1" x14ac:dyDescent="0.75">
      <c r="A954" s="76" t="str">
        <f>IF(ISBLANK(INDEX('Policy Characteristics'!A:A,MATCH($C954,'Policy Characteristics'!$C:$C,0))),"",INDEX('Policy Characteristics'!A:A,MATCH($C954,'Policy Characteristics'!$C:$C,0)))</f>
        <v>Industry</v>
      </c>
      <c r="B954" s="200"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3" t="s">
        <v>44</v>
      </c>
      <c r="J954" s="202"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5">
        <f>IF(ISBLANK(INDEX('Policy Characteristics'!F:F,MATCH($C954,'Policy Characteristics'!$C:$C,0))),"",INDEX('Policy Characteristics'!F:F,MATCH($C954,'Policy Characteristics'!$C:$C,0)))</f>
        <v>0</v>
      </c>
      <c r="M954" s="205">
        <f>IF(ISBLANK(INDEX('Policy Characteristics'!G:G,MATCH($C954,'Policy Characteristics'!$C:$C,0))),"",INDEX('Policy Characteristics'!G:G,MATCH($C954,'Policy Characteristics'!$C:$C,0)))</f>
        <v>1</v>
      </c>
      <c r="N954" s="205">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row>
    <row r="955" spans="1:18" s="143" customFormat="1" x14ac:dyDescent="0.75">
      <c r="A955" s="76" t="str">
        <f>IF(ISBLANK(INDEX('Policy Characteristics'!A:A,MATCH($C955,'Policy Characteristics'!$C:$C,0))),"",INDEX('Policy Characteristics'!A:A,MATCH($C955,'Policy Characteristics'!$C:$C,0)))</f>
        <v>Industry</v>
      </c>
      <c r="B955" s="200"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3" t="s">
        <v>44</v>
      </c>
      <c r="J955" s="202"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5">
        <f>IF(ISBLANK(INDEX('Policy Characteristics'!F:F,MATCH($C955,'Policy Characteristics'!$C:$C,0))),"",INDEX('Policy Characteristics'!F:F,MATCH($C955,'Policy Characteristics'!$C:$C,0)))</f>
        <v>0</v>
      </c>
      <c r="M955" s="205">
        <f>IF(ISBLANK(INDEX('Policy Characteristics'!G:G,MATCH($C955,'Policy Characteristics'!$C:$C,0))),"",INDEX('Policy Characteristics'!G:G,MATCH($C955,'Policy Characteristics'!$C:$C,0)))</f>
        <v>1</v>
      </c>
      <c r="N955" s="205">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row>
    <row r="956" spans="1:18" s="143" customFormat="1" x14ac:dyDescent="0.75">
      <c r="A956" s="76" t="str">
        <f>IF(ISBLANK(INDEX('Policy Characteristics'!A:A,MATCH($C956,'Policy Characteristics'!$C:$C,0))),"",INDEX('Policy Characteristics'!A:A,MATCH($C956,'Policy Characteristics'!$C:$C,0)))</f>
        <v>Industry</v>
      </c>
      <c r="B956" s="200"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3" t="s">
        <v>44</v>
      </c>
      <c r="J956" s="202"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5">
        <f>IF(ISBLANK(INDEX('Policy Characteristics'!F:F,MATCH($C956,'Policy Characteristics'!$C:$C,0))),"",INDEX('Policy Characteristics'!F:F,MATCH($C956,'Policy Characteristics'!$C:$C,0)))</f>
        <v>0</v>
      </c>
      <c r="M956" s="205">
        <f>IF(ISBLANK(INDEX('Policy Characteristics'!G:G,MATCH($C956,'Policy Characteristics'!$C:$C,0))),"",INDEX('Policy Characteristics'!G:G,MATCH($C956,'Policy Characteristics'!$C:$C,0)))</f>
        <v>1</v>
      </c>
      <c r="N956" s="205">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row>
    <row r="957" spans="1:18" s="143" customFormat="1" x14ac:dyDescent="0.75">
      <c r="A957" s="76" t="str">
        <f>IF(ISBLANK(INDEX('Policy Characteristics'!A:A,MATCH($C957,'Policy Characteristics'!$C:$C,0))),"",INDEX('Policy Characteristics'!A:A,MATCH($C957,'Policy Characteristics'!$C:$C,0)))</f>
        <v>Industry</v>
      </c>
      <c r="B957" s="200"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3" t="s">
        <v>43</v>
      </c>
      <c r="J957" s="202"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5">
        <f>IF(ISBLANK(INDEX('Policy Characteristics'!F:F,MATCH($C957,'Policy Characteristics'!$C:$C,0))),"",INDEX('Policy Characteristics'!F:F,MATCH($C957,'Policy Characteristics'!$C:$C,0)))</f>
        <v>0</v>
      </c>
      <c r="M957" s="205">
        <f>IF(ISBLANK(INDEX('Policy Characteristics'!G:G,MATCH($C957,'Policy Characteristics'!$C:$C,0))),"",INDEX('Policy Characteristics'!G:G,MATCH($C957,'Policy Characteristics'!$C:$C,0)))</f>
        <v>1</v>
      </c>
      <c r="N957" s="205">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row>
    <row r="958" spans="1:18" s="143" customFormat="1" x14ac:dyDescent="0.75">
      <c r="A958" s="76" t="str">
        <f>IF(ISBLANK(INDEX('Policy Characteristics'!A:A,MATCH($C958,'Policy Characteristics'!$C:$C,0))),"",INDEX('Policy Characteristics'!A:A,MATCH($C958,'Policy Characteristics'!$C:$C,0)))</f>
        <v>Industry</v>
      </c>
      <c r="B958" s="200"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3" t="s">
        <v>44</v>
      </c>
      <c r="J958" s="202"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5">
        <f>IF(ISBLANK(INDEX('Policy Characteristics'!F:F,MATCH($C958,'Policy Characteristics'!$C:$C,0))),"",INDEX('Policy Characteristics'!F:F,MATCH($C958,'Policy Characteristics'!$C:$C,0)))</f>
        <v>0</v>
      </c>
      <c r="M958" s="205">
        <f>IF(ISBLANK(INDEX('Policy Characteristics'!G:G,MATCH($C958,'Policy Characteristics'!$C:$C,0))),"",INDEX('Policy Characteristics'!G:G,MATCH($C958,'Policy Characteristics'!$C:$C,0)))</f>
        <v>1</v>
      </c>
      <c r="N958" s="205">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row>
    <row r="959" spans="1:18" s="143" customFormat="1" x14ac:dyDescent="0.75">
      <c r="A959" s="76" t="str">
        <f>IF(ISBLANK(INDEX('Policy Characteristics'!A:A,MATCH($C959,'Policy Characteristics'!$C:$C,0))),"",INDEX('Policy Characteristics'!A:A,MATCH($C959,'Policy Characteristics'!$C:$C,0)))</f>
        <v>Industry</v>
      </c>
      <c r="B959" s="200"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3" t="s">
        <v>44</v>
      </c>
      <c r="J959" s="202"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5">
        <f>IF(ISBLANK(INDEX('Policy Characteristics'!F:F,MATCH($C959,'Policy Characteristics'!$C:$C,0))),"",INDEX('Policy Characteristics'!F:F,MATCH($C959,'Policy Characteristics'!$C:$C,0)))</f>
        <v>0</v>
      </c>
      <c r="M959" s="205">
        <f>IF(ISBLANK(INDEX('Policy Characteristics'!G:G,MATCH($C959,'Policy Characteristics'!$C:$C,0))),"",INDEX('Policy Characteristics'!G:G,MATCH($C959,'Policy Characteristics'!$C:$C,0)))</f>
        <v>1</v>
      </c>
      <c r="N959" s="205">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row>
    <row r="960" spans="1:18" s="143" customFormat="1" x14ac:dyDescent="0.75">
      <c r="A960" s="76" t="str">
        <f>IF(ISBLANK(INDEX('Policy Characteristics'!A:A,MATCH($C960,'Policy Characteristics'!$C:$C,0))),"",INDEX('Policy Characteristics'!A:A,MATCH($C960,'Policy Characteristics'!$C:$C,0)))</f>
        <v>Industry</v>
      </c>
      <c r="B960" s="200"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3" t="s">
        <v>44</v>
      </c>
      <c r="J960" s="202"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5">
        <f>IF(ISBLANK(INDEX('Policy Characteristics'!F:F,MATCH($C960,'Policy Characteristics'!$C:$C,0))),"",INDEX('Policy Characteristics'!F:F,MATCH($C960,'Policy Characteristics'!$C:$C,0)))</f>
        <v>0</v>
      </c>
      <c r="M960" s="205">
        <f>IF(ISBLANK(INDEX('Policy Characteristics'!G:G,MATCH($C960,'Policy Characteristics'!$C:$C,0))),"",INDEX('Policy Characteristics'!G:G,MATCH($C960,'Policy Characteristics'!$C:$C,0)))</f>
        <v>1</v>
      </c>
      <c r="N960" s="205">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row>
    <row r="961" spans="1:18" s="143" customFormat="1" x14ac:dyDescent="0.75">
      <c r="A961" s="76" t="str">
        <f>IF(ISBLANK(INDEX('Policy Characteristics'!A:A,MATCH($C961,'Policy Characteristics'!$C:$C,0))),"",INDEX('Policy Characteristics'!A:A,MATCH($C961,'Policy Characteristics'!$C:$C,0)))</f>
        <v>Industry</v>
      </c>
      <c r="B961" s="200"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3" t="s">
        <v>44</v>
      </c>
      <c r="J961" s="202"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5">
        <f>IF(ISBLANK(INDEX('Policy Characteristics'!F:F,MATCH($C961,'Policy Characteristics'!$C:$C,0))),"",INDEX('Policy Characteristics'!F:F,MATCH($C961,'Policy Characteristics'!$C:$C,0)))</f>
        <v>0</v>
      </c>
      <c r="M961" s="205">
        <f>IF(ISBLANK(INDEX('Policy Characteristics'!G:G,MATCH($C961,'Policy Characteristics'!$C:$C,0))),"",INDEX('Policy Characteristics'!G:G,MATCH($C961,'Policy Characteristics'!$C:$C,0)))</f>
        <v>1</v>
      </c>
      <c r="N961" s="205">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row>
    <row r="962" spans="1:18" s="143" customFormat="1" x14ac:dyDescent="0.75">
      <c r="A962" s="76" t="str">
        <f>IF(ISBLANK(INDEX('Policy Characteristics'!A:A,MATCH($C962,'Policy Characteristics'!$C:$C,0))),"",INDEX('Policy Characteristics'!A:A,MATCH($C962,'Policy Characteristics'!$C:$C,0)))</f>
        <v>Industry</v>
      </c>
      <c r="B962" s="200"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3" t="s">
        <v>44</v>
      </c>
      <c r="J962" s="202"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5">
        <f>IF(ISBLANK(INDEX('Policy Characteristics'!F:F,MATCH($C962,'Policy Characteristics'!$C:$C,0))),"",INDEX('Policy Characteristics'!F:F,MATCH($C962,'Policy Characteristics'!$C:$C,0)))</f>
        <v>0</v>
      </c>
      <c r="M962" s="205">
        <f>IF(ISBLANK(INDEX('Policy Characteristics'!G:G,MATCH($C962,'Policy Characteristics'!$C:$C,0))),"",INDEX('Policy Characteristics'!G:G,MATCH($C962,'Policy Characteristics'!$C:$C,0)))</f>
        <v>1</v>
      </c>
      <c r="N962" s="205">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row>
    <row r="963" spans="1:18" s="143" customFormat="1" x14ac:dyDescent="0.75">
      <c r="A963" s="76" t="str">
        <f>IF(ISBLANK(INDEX('Policy Characteristics'!A:A,MATCH($C963,'Policy Characteristics'!$C:$C,0))),"",INDEX('Policy Characteristics'!A:A,MATCH($C963,'Policy Characteristics'!$C:$C,0)))</f>
        <v>Industry</v>
      </c>
      <c r="B963" s="200"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3" t="s">
        <v>44</v>
      </c>
      <c r="J963" s="202"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5">
        <f>IF(ISBLANK(INDEX('Policy Characteristics'!F:F,MATCH($C963,'Policy Characteristics'!$C:$C,0))),"",INDEX('Policy Characteristics'!F:F,MATCH($C963,'Policy Characteristics'!$C:$C,0)))</f>
        <v>0</v>
      </c>
      <c r="M963" s="205">
        <f>IF(ISBLANK(INDEX('Policy Characteristics'!G:G,MATCH($C963,'Policy Characteristics'!$C:$C,0))),"",INDEX('Policy Characteristics'!G:G,MATCH($C963,'Policy Characteristics'!$C:$C,0)))</f>
        <v>1</v>
      </c>
      <c r="N963" s="205">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row>
    <row r="964" spans="1:18" s="143" customFormat="1" x14ac:dyDescent="0.75">
      <c r="A964" s="76" t="str">
        <f>IF(ISBLANK(INDEX('Policy Characteristics'!A:A,MATCH($C964,'Policy Characteristics'!$C:$C,0))),"",INDEX('Policy Characteristics'!A:A,MATCH($C964,'Policy Characteristics'!$C:$C,0)))</f>
        <v>Industry</v>
      </c>
      <c r="B964" s="200"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3" t="s">
        <v>44</v>
      </c>
      <c r="J964" s="202"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5">
        <f>IF(ISBLANK(INDEX('Policy Characteristics'!F:F,MATCH($C964,'Policy Characteristics'!$C:$C,0))),"",INDEX('Policy Characteristics'!F:F,MATCH($C964,'Policy Characteristics'!$C:$C,0)))</f>
        <v>0</v>
      </c>
      <c r="M964" s="205">
        <f>IF(ISBLANK(INDEX('Policy Characteristics'!G:G,MATCH($C964,'Policy Characteristics'!$C:$C,0))),"",INDEX('Policy Characteristics'!G:G,MATCH($C964,'Policy Characteristics'!$C:$C,0)))</f>
        <v>1</v>
      </c>
      <c r="N964" s="205">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row>
    <row r="965" spans="1:18" s="143" customFormat="1" x14ac:dyDescent="0.75">
      <c r="A965" s="76" t="str">
        <f>IF(ISBLANK(INDEX('Policy Characteristics'!A:A,MATCH($C965,'Policy Characteristics'!$C:$C,0))),"",INDEX('Policy Characteristics'!A:A,MATCH($C965,'Policy Characteristics'!$C:$C,0)))</f>
        <v>Industry</v>
      </c>
      <c r="B965" s="200"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3" t="s">
        <v>44</v>
      </c>
      <c r="J965" s="202"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5">
        <f>IF(ISBLANK(INDEX('Policy Characteristics'!F:F,MATCH($C965,'Policy Characteristics'!$C:$C,0))),"",INDEX('Policy Characteristics'!F:F,MATCH($C965,'Policy Characteristics'!$C:$C,0)))</f>
        <v>0</v>
      </c>
      <c r="M965" s="205">
        <f>IF(ISBLANK(INDEX('Policy Characteristics'!G:G,MATCH($C965,'Policy Characteristics'!$C:$C,0))),"",INDEX('Policy Characteristics'!G:G,MATCH($C965,'Policy Characteristics'!$C:$C,0)))</f>
        <v>1</v>
      </c>
      <c r="N965" s="205">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row>
    <row r="966" spans="1:18" s="143" customFormat="1" x14ac:dyDescent="0.75">
      <c r="A966" s="76" t="str">
        <f>IF(ISBLANK(INDEX('Policy Characteristics'!A:A,MATCH($C966,'Policy Characteristics'!$C:$C,0))),"",INDEX('Policy Characteristics'!A:A,MATCH($C966,'Policy Characteristics'!$C:$C,0)))</f>
        <v>Industry</v>
      </c>
      <c r="B966" s="200"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3" t="s">
        <v>44</v>
      </c>
      <c r="J966" s="202"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5">
        <f>IF(ISBLANK(INDEX('Policy Characteristics'!F:F,MATCH($C966,'Policy Characteristics'!$C:$C,0))),"",INDEX('Policy Characteristics'!F:F,MATCH($C966,'Policy Characteristics'!$C:$C,0)))</f>
        <v>0</v>
      </c>
      <c r="M966" s="205">
        <f>IF(ISBLANK(INDEX('Policy Characteristics'!G:G,MATCH($C966,'Policy Characteristics'!$C:$C,0))),"",INDEX('Policy Characteristics'!G:G,MATCH($C966,'Policy Characteristics'!$C:$C,0)))</f>
        <v>1</v>
      </c>
      <c r="N966" s="205">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row>
    <row r="967" spans="1:18" s="143" customFormat="1" x14ac:dyDescent="0.75">
      <c r="A967" s="76" t="str">
        <f>IF(ISBLANK(INDEX('Policy Characteristics'!A:A,MATCH($C967,'Policy Characteristics'!$C:$C,0))),"",INDEX('Policy Characteristics'!A:A,MATCH($C967,'Policy Characteristics'!$C:$C,0)))</f>
        <v>Industry</v>
      </c>
      <c r="B967" s="200"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3" t="s">
        <v>44</v>
      </c>
      <c r="J967" s="202"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5">
        <f>IF(ISBLANK(INDEX('Policy Characteristics'!F:F,MATCH($C967,'Policy Characteristics'!$C:$C,0))),"",INDEX('Policy Characteristics'!F:F,MATCH($C967,'Policy Characteristics'!$C:$C,0)))</f>
        <v>0</v>
      </c>
      <c r="M967" s="205">
        <f>IF(ISBLANK(INDEX('Policy Characteristics'!G:G,MATCH($C967,'Policy Characteristics'!$C:$C,0))),"",INDEX('Policy Characteristics'!G:G,MATCH($C967,'Policy Characteristics'!$C:$C,0)))</f>
        <v>1</v>
      </c>
      <c r="N967" s="205">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row>
    <row r="968" spans="1:18" s="143" customFormat="1" x14ac:dyDescent="0.75">
      <c r="A968" s="76" t="str">
        <f>IF(ISBLANK(INDEX('Policy Characteristics'!A:A,MATCH($C968,'Policy Characteristics'!$C:$C,0))),"",INDEX('Policy Characteristics'!A:A,MATCH($C968,'Policy Characteristics'!$C:$C,0)))</f>
        <v>Industry</v>
      </c>
      <c r="B968" s="200"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3" t="s">
        <v>44</v>
      </c>
      <c r="J968" s="202"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5">
        <f>IF(ISBLANK(INDEX('Policy Characteristics'!F:F,MATCH($C968,'Policy Characteristics'!$C:$C,0))),"",INDEX('Policy Characteristics'!F:F,MATCH($C968,'Policy Characteristics'!$C:$C,0)))</f>
        <v>0</v>
      </c>
      <c r="M968" s="205">
        <f>IF(ISBLANK(INDEX('Policy Characteristics'!G:G,MATCH($C968,'Policy Characteristics'!$C:$C,0))),"",INDEX('Policy Characteristics'!G:G,MATCH($C968,'Policy Characteristics'!$C:$C,0)))</f>
        <v>1</v>
      </c>
      <c r="N968" s="205">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row>
    <row r="969" spans="1:18" s="143" customFormat="1" x14ac:dyDescent="0.75">
      <c r="A969" s="76" t="str">
        <f>IF(ISBLANK(INDEX('Policy Characteristics'!A:A,MATCH($C969,'Policy Characteristics'!$C:$C,0))),"",INDEX('Policy Characteristics'!A:A,MATCH($C969,'Policy Characteristics'!$C:$C,0)))</f>
        <v>Industry</v>
      </c>
      <c r="B969" s="200"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3" t="s">
        <v>44</v>
      </c>
      <c r="J969" s="202"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5">
        <f>IF(ISBLANK(INDEX('Policy Characteristics'!F:F,MATCH($C969,'Policy Characteristics'!$C:$C,0))),"",INDEX('Policy Characteristics'!F:F,MATCH($C969,'Policy Characteristics'!$C:$C,0)))</f>
        <v>0</v>
      </c>
      <c r="M969" s="205">
        <f>IF(ISBLANK(INDEX('Policy Characteristics'!G:G,MATCH($C969,'Policy Characteristics'!$C:$C,0))),"",INDEX('Policy Characteristics'!G:G,MATCH($C969,'Policy Characteristics'!$C:$C,0)))</f>
        <v>1</v>
      </c>
      <c r="N969" s="205">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row>
    <row r="970" spans="1:18" s="143" customFormat="1" x14ac:dyDescent="0.75">
      <c r="A970" s="76" t="str">
        <f>IF(ISBLANK(INDEX('Policy Characteristics'!A:A,MATCH($C970,'Policy Characteristics'!$C:$C,0))),"",INDEX('Policy Characteristics'!A:A,MATCH($C970,'Policy Characteristics'!$C:$C,0)))</f>
        <v>Industry</v>
      </c>
      <c r="B970" s="200"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3" t="s">
        <v>44</v>
      </c>
      <c r="J970" s="202"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5">
        <f>IF(ISBLANK(INDEX('Policy Characteristics'!F:F,MATCH($C970,'Policy Characteristics'!$C:$C,0))),"",INDEX('Policy Characteristics'!F:F,MATCH($C970,'Policy Characteristics'!$C:$C,0)))</f>
        <v>0</v>
      </c>
      <c r="M970" s="205">
        <f>IF(ISBLANK(INDEX('Policy Characteristics'!G:G,MATCH($C970,'Policy Characteristics'!$C:$C,0))),"",INDEX('Policy Characteristics'!G:G,MATCH($C970,'Policy Characteristics'!$C:$C,0)))</f>
        <v>1</v>
      </c>
      <c r="N970" s="205">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row>
    <row r="971" spans="1:18" s="143" customFormat="1" x14ac:dyDescent="0.75">
      <c r="A971" s="76" t="str">
        <f>IF(ISBLANK(INDEX('Policy Characteristics'!A:A,MATCH($C971,'Policy Characteristics'!$C:$C,0))),"",INDEX('Policy Characteristics'!A:A,MATCH($C971,'Policy Characteristics'!$C:$C,0)))</f>
        <v>Industry</v>
      </c>
      <c r="B971" s="200"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3" t="s">
        <v>44</v>
      </c>
      <c r="J971" s="202"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5">
        <f>IF(ISBLANK(INDEX('Policy Characteristics'!F:F,MATCH($C971,'Policy Characteristics'!$C:$C,0))),"",INDEX('Policy Characteristics'!F:F,MATCH($C971,'Policy Characteristics'!$C:$C,0)))</f>
        <v>0</v>
      </c>
      <c r="M971" s="205">
        <f>IF(ISBLANK(INDEX('Policy Characteristics'!G:G,MATCH($C971,'Policy Characteristics'!$C:$C,0))),"",INDEX('Policy Characteristics'!G:G,MATCH($C971,'Policy Characteristics'!$C:$C,0)))</f>
        <v>1</v>
      </c>
      <c r="N971" s="205">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row>
    <row r="972" spans="1:18" s="143" customFormat="1" x14ac:dyDescent="0.75">
      <c r="A972" s="76" t="str">
        <f>IF(ISBLANK(INDEX('Policy Characteristics'!A:A,MATCH($C972,'Policy Characteristics'!$C:$C,0))),"",INDEX('Policy Characteristics'!A:A,MATCH($C972,'Policy Characteristics'!$C:$C,0)))</f>
        <v>Industry</v>
      </c>
      <c r="B972" s="200"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3" t="s">
        <v>44</v>
      </c>
      <c r="J972" s="202"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5">
        <f>IF(ISBLANK(INDEX('Policy Characteristics'!F:F,MATCH($C972,'Policy Characteristics'!$C:$C,0))),"",INDEX('Policy Characteristics'!F:F,MATCH($C972,'Policy Characteristics'!$C:$C,0)))</f>
        <v>0</v>
      </c>
      <c r="M972" s="205">
        <f>IF(ISBLANK(INDEX('Policy Characteristics'!G:G,MATCH($C972,'Policy Characteristics'!$C:$C,0))),"",INDEX('Policy Characteristics'!G:G,MATCH($C972,'Policy Characteristics'!$C:$C,0)))</f>
        <v>1</v>
      </c>
      <c r="N972" s="205">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row>
    <row r="973" spans="1:18" s="143" customFormat="1" x14ac:dyDescent="0.75">
      <c r="A973" s="76" t="str">
        <f>IF(ISBLANK(INDEX('Policy Characteristics'!A:A,MATCH($C973,'Policy Characteristics'!$C:$C,0))),"",INDEX('Policy Characteristics'!A:A,MATCH($C973,'Policy Characteristics'!$C:$C,0)))</f>
        <v>Industry</v>
      </c>
      <c r="B973" s="200"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3" t="s">
        <v>44</v>
      </c>
      <c r="J973" s="202"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5">
        <f>IF(ISBLANK(INDEX('Policy Characteristics'!F:F,MATCH($C973,'Policy Characteristics'!$C:$C,0))),"",INDEX('Policy Characteristics'!F:F,MATCH($C973,'Policy Characteristics'!$C:$C,0)))</f>
        <v>0</v>
      </c>
      <c r="M973" s="205">
        <f>IF(ISBLANK(INDEX('Policy Characteristics'!G:G,MATCH($C973,'Policy Characteristics'!$C:$C,0))),"",INDEX('Policy Characteristics'!G:G,MATCH($C973,'Policy Characteristics'!$C:$C,0)))</f>
        <v>1</v>
      </c>
      <c r="N973" s="205">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row>
    <row r="974" spans="1:18" s="143" customFormat="1" x14ac:dyDescent="0.75">
      <c r="A974" s="76" t="str">
        <f>IF(ISBLANK(INDEX('Policy Characteristics'!A:A,MATCH($C974,'Policy Characteristics'!$C:$C,0))),"",INDEX('Policy Characteristics'!A:A,MATCH($C974,'Policy Characteristics'!$C:$C,0)))</f>
        <v>Industry</v>
      </c>
      <c r="B974" s="200"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3" t="s">
        <v>44</v>
      </c>
      <c r="J974" s="202"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5">
        <f>IF(ISBLANK(INDEX('Policy Characteristics'!F:F,MATCH($C974,'Policy Characteristics'!$C:$C,0))),"",INDEX('Policy Characteristics'!F:F,MATCH($C974,'Policy Characteristics'!$C:$C,0)))</f>
        <v>0</v>
      </c>
      <c r="M974" s="205">
        <f>IF(ISBLANK(INDEX('Policy Characteristics'!G:G,MATCH($C974,'Policy Characteristics'!$C:$C,0))),"",INDEX('Policy Characteristics'!G:G,MATCH($C974,'Policy Characteristics'!$C:$C,0)))</f>
        <v>1</v>
      </c>
      <c r="N974" s="205">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row>
    <row r="975" spans="1:18" s="143" customFormat="1" x14ac:dyDescent="0.75">
      <c r="A975" s="76" t="str">
        <f>IF(ISBLANK(INDEX('Policy Characteristics'!A:A,MATCH($C975,'Policy Characteristics'!$C:$C,0))),"",INDEX('Policy Characteristics'!A:A,MATCH($C975,'Policy Characteristics'!$C:$C,0)))</f>
        <v>Industry</v>
      </c>
      <c r="B975" s="200"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3" t="s">
        <v>44</v>
      </c>
      <c r="J975" s="202"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5">
        <f>IF(ISBLANK(INDEX('Policy Characteristics'!F:F,MATCH($C975,'Policy Characteristics'!$C:$C,0))),"",INDEX('Policy Characteristics'!F:F,MATCH($C975,'Policy Characteristics'!$C:$C,0)))</f>
        <v>0</v>
      </c>
      <c r="M975" s="205">
        <f>IF(ISBLANK(INDEX('Policy Characteristics'!G:G,MATCH($C975,'Policy Characteristics'!$C:$C,0))),"",INDEX('Policy Characteristics'!G:G,MATCH($C975,'Policy Characteristics'!$C:$C,0)))</f>
        <v>1</v>
      </c>
      <c r="N975" s="205">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row>
    <row r="976" spans="1:18" s="143" customFormat="1" x14ac:dyDescent="0.75">
      <c r="A976" s="76" t="str">
        <f>IF(ISBLANK(INDEX('Policy Characteristics'!A:A,MATCH($C976,'Policy Characteristics'!$C:$C,0))),"",INDEX('Policy Characteristics'!A:A,MATCH($C976,'Policy Characteristics'!$C:$C,0)))</f>
        <v>Industry</v>
      </c>
      <c r="B976" s="200"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3" t="s">
        <v>44</v>
      </c>
      <c r="J976" s="202"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5">
        <f>IF(ISBLANK(INDEX('Policy Characteristics'!F:F,MATCH($C976,'Policy Characteristics'!$C:$C,0))),"",INDEX('Policy Characteristics'!F:F,MATCH($C976,'Policy Characteristics'!$C:$C,0)))</f>
        <v>0</v>
      </c>
      <c r="M976" s="205">
        <f>IF(ISBLANK(INDEX('Policy Characteristics'!G:G,MATCH($C976,'Policy Characteristics'!$C:$C,0))),"",INDEX('Policy Characteristics'!G:G,MATCH($C976,'Policy Characteristics'!$C:$C,0)))</f>
        <v>1</v>
      </c>
      <c r="N976" s="205">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row>
    <row r="977" spans="1:18" s="143" customFormat="1" x14ac:dyDescent="0.75">
      <c r="A977" s="76" t="str">
        <f>IF(ISBLANK(INDEX('Policy Characteristics'!A:A,MATCH($C977,'Policy Characteristics'!$C:$C,0))),"",INDEX('Policy Characteristics'!A:A,MATCH($C977,'Policy Characteristics'!$C:$C,0)))</f>
        <v>Industry</v>
      </c>
      <c r="B977" s="200"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3" t="s">
        <v>44</v>
      </c>
      <c r="J977" s="202"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5">
        <f>IF(ISBLANK(INDEX('Policy Characteristics'!F:F,MATCH($C977,'Policy Characteristics'!$C:$C,0))),"",INDEX('Policy Characteristics'!F:F,MATCH($C977,'Policy Characteristics'!$C:$C,0)))</f>
        <v>0</v>
      </c>
      <c r="M977" s="205">
        <f>IF(ISBLANK(INDEX('Policy Characteristics'!G:G,MATCH($C977,'Policy Characteristics'!$C:$C,0))),"",INDEX('Policy Characteristics'!G:G,MATCH($C977,'Policy Characteristics'!$C:$C,0)))</f>
        <v>1</v>
      </c>
      <c r="N977" s="205">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row>
    <row r="978" spans="1:18" s="143" customFormat="1" x14ac:dyDescent="0.75">
      <c r="A978" s="76" t="str">
        <f>IF(ISBLANK(INDEX('Policy Characteristics'!A:A,MATCH($C978,'Policy Characteristics'!$C:$C,0))),"",INDEX('Policy Characteristics'!A:A,MATCH($C978,'Policy Characteristics'!$C:$C,0)))</f>
        <v>Industry</v>
      </c>
      <c r="B978" s="200"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3" t="s">
        <v>44</v>
      </c>
      <c r="J978" s="202"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5">
        <f>IF(ISBLANK(INDEX('Policy Characteristics'!F:F,MATCH($C978,'Policy Characteristics'!$C:$C,0))),"",INDEX('Policy Characteristics'!F:F,MATCH($C978,'Policy Characteristics'!$C:$C,0)))</f>
        <v>0</v>
      </c>
      <c r="M978" s="205">
        <f>IF(ISBLANK(INDEX('Policy Characteristics'!G:G,MATCH($C978,'Policy Characteristics'!$C:$C,0))),"",INDEX('Policy Characteristics'!G:G,MATCH($C978,'Policy Characteristics'!$C:$C,0)))</f>
        <v>1</v>
      </c>
      <c r="N978" s="205">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row>
    <row r="979" spans="1:18" s="143" customFormat="1" x14ac:dyDescent="0.75">
      <c r="A979" s="76" t="str">
        <f>IF(ISBLANK(INDEX('Policy Characteristics'!A:A,MATCH($C979,'Policy Characteristics'!$C:$C,0))),"",INDEX('Policy Characteristics'!A:A,MATCH($C979,'Policy Characteristics'!$C:$C,0)))</f>
        <v>Industry</v>
      </c>
      <c r="B979" s="200"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3" t="s">
        <v>44</v>
      </c>
      <c r="J979" s="202"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5">
        <f>IF(ISBLANK(INDEX('Policy Characteristics'!F:F,MATCH($C979,'Policy Characteristics'!$C:$C,0))),"",INDEX('Policy Characteristics'!F:F,MATCH($C979,'Policy Characteristics'!$C:$C,0)))</f>
        <v>0</v>
      </c>
      <c r="M979" s="205">
        <f>IF(ISBLANK(INDEX('Policy Characteristics'!G:G,MATCH($C979,'Policy Characteristics'!$C:$C,0))),"",INDEX('Policy Characteristics'!G:G,MATCH($C979,'Policy Characteristics'!$C:$C,0)))</f>
        <v>1</v>
      </c>
      <c r="N979" s="205">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row>
    <row r="980" spans="1:18" s="143" customFormat="1" x14ac:dyDescent="0.75">
      <c r="A980" s="76" t="str">
        <f>IF(ISBLANK(INDEX('Policy Characteristics'!A:A,MATCH($C980,'Policy Characteristics'!$C:$C,0))),"",INDEX('Policy Characteristics'!A:A,MATCH($C980,'Policy Characteristics'!$C:$C,0)))</f>
        <v>Industry</v>
      </c>
      <c r="B980" s="200"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3" t="s">
        <v>44</v>
      </c>
      <c r="J980" s="202"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5">
        <f>IF(ISBLANK(INDEX('Policy Characteristics'!F:F,MATCH($C980,'Policy Characteristics'!$C:$C,0))),"",INDEX('Policy Characteristics'!F:F,MATCH($C980,'Policy Characteristics'!$C:$C,0)))</f>
        <v>0</v>
      </c>
      <c r="M980" s="205">
        <f>IF(ISBLANK(INDEX('Policy Characteristics'!G:G,MATCH($C980,'Policy Characteristics'!$C:$C,0))),"",INDEX('Policy Characteristics'!G:G,MATCH($C980,'Policy Characteristics'!$C:$C,0)))</f>
        <v>1</v>
      </c>
      <c r="N980" s="205">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row>
    <row r="981" spans="1:18" s="143" customFormat="1" x14ac:dyDescent="0.75">
      <c r="A981" s="76" t="str">
        <f>IF(ISBLANK(INDEX('Policy Characteristics'!A:A,MATCH($C981,'Policy Characteristics'!$C:$C,0))),"",INDEX('Policy Characteristics'!A:A,MATCH($C981,'Policy Characteristics'!$C:$C,0)))</f>
        <v>Industry</v>
      </c>
      <c r="B981" s="200"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3" t="s">
        <v>44</v>
      </c>
      <c r="J981" s="202"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5">
        <f>IF(ISBLANK(INDEX('Policy Characteristics'!F:F,MATCH($C981,'Policy Characteristics'!$C:$C,0))),"",INDEX('Policy Characteristics'!F:F,MATCH($C981,'Policy Characteristics'!$C:$C,0)))</f>
        <v>0</v>
      </c>
      <c r="M981" s="205">
        <f>IF(ISBLANK(INDEX('Policy Characteristics'!G:G,MATCH($C981,'Policy Characteristics'!$C:$C,0))),"",INDEX('Policy Characteristics'!G:G,MATCH($C981,'Policy Characteristics'!$C:$C,0)))</f>
        <v>1</v>
      </c>
      <c r="N981" s="205">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row>
    <row r="982" spans="1:18" s="143" customFormat="1" x14ac:dyDescent="0.75">
      <c r="A982" s="76" t="str">
        <f>IF(ISBLANK(INDEX('Policy Characteristics'!A:A,MATCH($C982,'Policy Characteristics'!$C:$C,0))),"",INDEX('Policy Characteristics'!A:A,MATCH($C982,'Policy Characteristics'!$C:$C,0)))</f>
        <v>Industry</v>
      </c>
      <c r="B982" s="200"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3" t="s">
        <v>44</v>
      </c>
      <c r="J982" s="202"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5">
        <f>IF(ISBLANK(INDEX('Policy Characteristics'!F:F,MATCH($C982,'Policy Characteristics'!$C:$C,0))),"",INDEX('Policy Characteristics'!F:F,MATCH($C982,'Policy Characteristics'!$C:$C,0)))</f>
        <v>0</v>
      </c>
      <c r="M982" s="205">
        <f>IF(ISBLANK(INDEX('Policy Characteristics'!G:G,MATCH($C982,'Policy Characteristics'!$C:$C,0))),"",INDEX('Policy Characteristics'!G:G,MATCH($C982,'Policy Characteristics'!$C:$C,0)))</f>
        <v>1</v>
      </c>
      <c r="N982" s="205">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row>
    <row r="983" spans="1:18" s="143" customFormat="1" x14ac:dyDescent="0.75">
      <c r="A983" s="76" t="str">
        <f>IF(ISBLANK(INDEX('Policy Characteristics'!A:A,MATCH($C983,'Policy Characteristics'!$C:$C,0))),"",INDEX('Policy Characteristics'!A:A,MATCH($C983,'Policy Characteristics'!$C:$C,0)))</f>
        <v>Industry</v>
      </c>
      <c r="B983" s="200"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3" t="s">
        <v>44</v>
      </c>
      <c r="J983" s="202"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5">
        <f>IF(ISBLANK(INDEX('Policy Characteristics'!F:F,MATCH($C983,'Policy Characteristics'!$C:$C,0))),"",INDEX('Policy Characteristics'!F:F,MATCH($C983,'Policy Characteristics'!$C:$C,0)))</f>
        <v>0</v>
      </c>
      <c r="M983" s="205">
        <f>IF(ISBLANK(INDEX('Policy Characteristics'!G:G,MATCH($C983,'Policy Characteristics'!$C:$C,0))),"",INDEX('Policy Characteristics'!G:G,MATCH($C983,'Policy Characteristics'!$C:$C,0)))</f>
        <v>1</v>
      </c>
      <c r="N983" s="205">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row>
    <row r="984" spans="1:18" s="143" customFormat="1" x14ac:dyDescent="0.75">
      <c r="A984" s="76" t="str">
        <f>IF(ISBLANK(INDEX('Policy Characteristics'!A:A,MATCH($C984,'Policy Characteristics'!$C:$C,0))),"",INDEX('Policy Characteristics'!A:A,MATCH($C984,'Policy Characteristics'!$C:$C,0)))</f>
        <v>Industry</v>
      </c>
      <c r="B984" s="200"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3" t="s">
        <v>44</v>
      </c>
      <c r="J984" s="202"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5">
        <f>IF(ISBLANK(INDEX('Policy Characteristics'!F:F,MATCH($C984,'Policy Characteristics'!$C:$C,0))),"",INDEX('Policy Characteristics'!F:F,MATCH($C984,'Policy Characteristics'!$C:$C,0)))</f>
        <v>0</v>
      </c>
      <c r="M984" s="205">
        <f>IF(ISBLANK(INDEX('Policy Characteristics'!G:G,MATCH($C984,'Policy Characteristics'!$C:$C,0))),"",INDEX('Policy Characteristics'!G:G,MATCH($C984,'Policy Characteristics'!$C:$C,0)))</f>
        <v>1</v>
      </c>
      <c r="N984" s="205">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row>
    <row r="985" spans="1:18" s="143" customFormat="1" x14ac:dyDescent="0.75">
      <c r="A985" s="76" t="str">
        <f>IF(ISBLANK(INDEX('Policy Characteristics'!A:A,MATCH($C985,'Policy Characteristics'!$C:$C,0))),"",INDEX('Policy Characteristics'!A:A,MATCH($C985,'Policy Characteristics'!$C:$C,0)))</f>
        <v>Industry</v>
      </c>
      <c r="B985" s="200"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3" t="s">
        <v>44</v>
      </c>
      <c r="J985" s="202"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5">
        <f>IF(ISBLANK(INDEX('Policy Characteristics'!F:F,MATCH($C985,'Policy Characteristics'!$C:$C,0))),"",INDEX('Policy Characteristics'!F:F,MATCH($C985,'Policy Characteristics'!$C:$C,0)))</f>
        <v>0</v>
      </c>
      <c r="M985" s="205">
        <f>IF(ISBLANK(INDEX('Policy Characteristics'!G:G,MATCH($C985,'Policy Characteristics'!$C:$C,0))),"",INDEX('Policy Characteristics'!G:G,MATCH($C985,'Policy Characteristics'!$C:$C,0)))</f>
        <v>1</v>
      </c>
      <c r="N985" s="205">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row>
    <row r="986" spans="1:18" s="143" customFormat="1" x14ac:dyDescent="0.75">
      <c r="A986" s="76" t="str">
        <f>IF(ISBLANK(INDEX('Policy Characteristics'!A:A,MATCH($C986,'Policy Characteristics'!$C:$C,0))),"",INDEX('Policy Characteristics'!A:A,MATCH($C986,'Policy Characteristics'!$C:$C,0)))</f>
        <v>Industry</v>
      </c>
      <c r="B986" s="200"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3" t="s">
        <v>44</v>
      </c>
      <c r="J986" s="202"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5">
        <f>IF(ISBLANK(INDEX('Policy Characteristics'!F:F,MATCH($C986,'Policy Characteristics'!$C:$C,0))),"",INDEX('Policy Characteristics'!F:F,MATCH($C986,'Policy Characteristics'!$C:$C,0)))</f>
        <v>0</v>
      </c>
      <c r="M986" s="205">
        <f>IF(ISBLANK(INDEX('Policy Characteristics'!G:G,MATCH($C986,'Policy Characteristics'!$C:$C,0))),"",INDEX('Policy Characteristics'!G:G,MATCH($C986,'Policy Characteristics'!$C:$C,0)))</f>
        <v>1</v>
      </c>
      <c r="N986" s="205">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row>
    <row r="987" spans="1:18" s="143" customFormat="1" x14ac:dyDescent="0.75">
      <c r="A987" s="76" t="str">
        <f>IF(ISBLANK(INDEX('Policy Characteristics'!A:A,MATCH($C987,'Policy Characteristics'!$C:$C,0))),"",INDEX('Policy Characteristics'!A:A,MATCH($C987,'Policy Characteristics'!$C:$C,0)))</f>
        <v>Industry</v>
      </c>
      <c r="B987" s="200"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3" t="s">
        <v>44</v>
      </c>
      <c r="J987" s="202"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5">
        <f>IF(ISBLANK(INDEX('Policy Characteristics'!F:F,MATCH($C987,'Policy Characteristics'!$C:$C,0))),"",INDEX('Policy Characteristics'!F:F,MATCH($C987,'Policy Characteristics'!$C:$C,0)))</f>
        <v>0</v>
      </c>
      <c r="M987" s="205">
        <f>IF(ISBLANK(INDEX('Policy Characteristics'!G:G,MATCH($C987,'Policy Characteristics'!$C:$C,0))),"",INDEX('Policy Characteristics'!G:G,MATCH($C987,'Policy Characteristics'!$C:$C,0)))</f>
        <v>1</v>
      </c>
      <c r="N987" s="205">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row>
    <row r="988" spans="1:18" s="143" customFormat="1" x14ac:dyDescent="0.75">
      <c r="A988" s="76" t="str">
        <f>IF(ISBLANK(INDEX('Policy Characteristics'!A:A,MATCH($C988,'Policy Characteristics'!$C:$C,0))),"",INDEX('Policy Characteristics'!A:A,MATCH($C988,'Policy Characteristics'!$C:$C,0)))</f>
        <v>Industry</v>
      </c>
      <c r="B988" s="200"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3" t="s">
        <v>44</v>
      </c>
      <c r="J988" s="202"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5">
        <f>IF(ISBLANK(INDEX('Policy Characteristics'!F:F,MATCH($C988,'Policy Characteristics'!$C:$C,0))),"",INDEX('Policy Characteristics'!F:F,MATCH($C988,'Policy Characteristics'!$C:$C,0)))</f>
        <v>0</v>
      </c>
      <c r="M988" s="205">
        <f>IF(ISBLANK(INDEX('Policy Characteristics'!G:G,MATCH($C988,'Policy Characteristics'!$C:$C,0))),"",INDEX('Policy Characteristics'!G:G,MATCH($C988,'Policy Characteristics'!$C:$C,0)))</f>
        <v>1</v>
      </c>
      <c r="N988" s="205">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row>
    <row r="989" spans="1:18" s="143" customFormat="1" x14ac:dyDescent="0.75">
      <c r="A989" s="76" t="str">
        <f>IF(ISBLANK(INDEX('Policy Characteristics'!A:A,MATCH($C989,'Policy Characteristics'!$C:$C,0))),"",INDEX('Policy Characteristics'!A:A,MATCH($C989,'Policy Characteristics'!$C:$C,0)))</f>
        <v>Industry</v>
      </c>
      <c r="B989" s="200"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3" t="s">
        <v>44</v>
      </c>
      <c r="J989" s="202"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5">
        <f>IF(ISBLANK(INDEX('Policy Characteristics'!F:F,MATCH($C989,'Policy Characteristics'!$C:$C,0))),"",INDEX('Policy Characteristics'!F:F,MATCH($C989,'Policy Characteristics'!$C:$C,0)))</f>
        <v>0</v>
      </c>
      <c r="M989" s="205">
        <f>IF(ISBLANK(INDEX('Policy Characteristics'!G:G,MATCH($C989,'Policy Characteristics'!$C:$C,0))),"",INDEX('Policy Characteristics'!G:G,MATCH($C989,'Policy Characteristics'!$C:$C,0)))</f>
        <v>1</v>
      </c>
      <c r="N989" s="205">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row>
    <row r="990" spans="1:18" s="143" customFormat="1" x14ac:dyDescent="0.75">
      <c r="A990" s="76" t="str">
        <f>IF(ISBLANK(INDEX('Policy Characteristics'!A:A,MATCH($C990,'Policy Characteristics'!$C:$C,0))),"",INDEX('Policy Characteristics'!A:A,MATCH($C990,'Policy Characteristics'!$C:$C,0)))</f>
        <v>Industry</v>
      </c>
      <c r="B990" s="200"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3" t="s">
        <v>44</v>
      </c>
      <c r="J990" s="202"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5">
        <f>IF(ISBLANK(INDEX('Policy Characteristics'!F:F,MATCH($C990,'Policy Characteristics'!$C:$C,0))),"",INDEX('Policy Characteristics'!F:F,MATCH($C990,'Policy Characteristics'!$C:$C,0)))</f>
        <v>0</v>
      </c>
      <c r="M990" s="205">
        <f>IF(ISBLANK(INDEX('Policy Characteristics'!G:G,MATCH($C990,'Policy Characteristics'!$C:$C,0))),"",INDEX('Policy Characteristics'!G:G,MATCH($C990,'Policy Characteristics'!$C:$C,0)))</f>
        <v>1</v>
      </c>
      <c r="N990" s="205">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row>
    <row r="991" spans="1:18" s="143" customFormat="1" x14ac:dyDescent="0.75">
      <c r="A991" s="76" t="str">
        <f>IF(ISBLANK(INDEX('Policy Characteristics'!A:A,MATCH($C991,'Policy Characteristics'!$C:$C,0))),"",INDEX('Policy Characteristics'!A:A,MATCH($C991,'Policy Characteristics'!$C:$C,0)))</f>
        <v>Industry</v>
      </c>
      <c r="B991" s="200"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3" t="s">
        <v>44</v>
      </c>
      <c r="J991" s="202"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5">
        <f>IF(ISBLANK(INDEX('Policy Characteristics'!F:F,MATCH($C991,'Policy Characteristics'!$C:$C,0))),"",INDEX('Policy Characteristics'!F:F,MATCH($C991,'Policy Characteristics'!$C:$C,0)))</f>
        <v>0</v>
      </c>
      <c r="M991" s="205">
        <f>IF(ISBLANK(INDEX('Policy Characteristics'!G:G,MATCH($C991,'Policy Characteristics'!$C:$C,0))),"",INDEX('Policy Characteristics'!G:G,MATCH($C991,'Policy Characteristics'!$C:$C,0)))</f>
        <v>1</v>
      </c>
      <c r="N991" s="205">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row>
    <row r="992" spans="1:18" s="143" customFormat="1" x14ac:dyDescent="0.75">
      <c r="A992" s="76" t="str">
        <f>IF(ISBLANK(INDEX('Policy Characteristics'!A:A,MATCH($C992,'Policy Characteristics'!$C:$C,0))),"",INDEX('Policy Characteristics'!A:A,MATCH($C992,'Policy Characteristics'!$C:$C,0)))</f>
        <v>Industry</v>
      </c>
      <c r="B992" s="200"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3" t="s">
        <v>44</v>
      </c>
      <c r="J992" s="202"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5">
        <f>IF(ISBLANK(INDEX('Policy Characteristics'!F:F,MATCH($C992,'Policy Characteristics'!$C:$C,0))),"",INDEX('Policy Characteristics'!F:F,MATCH($C992,'Policy Characteristics'!$C:$C,0)))</f>
        <v>0</v>
      </c>
      <c r="M992" s="205">
        <f>IF(ISBLANK(INDEX('Policy Characteristics'!G:G,MATCH($C992,'Policy Characteristics'!$C:$C,0))),"",INDEX('Policy Characteristics'!G:G,MATCH($C992,'Policy Characteristics'!$C:$C,0)))</f>
        <v>1</v>
      </c>
      <c r="N992" s="205">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row>
    <row r="993" spans="1:18" s="143" customFormat="1" x14ac:dyDescent="0.75">
      <c r="A993" s="76" t="str">
        <f>IF(ISBLANK(INDEX('Policy Characteristics'!A:A,MATCH($C993,'Policy Characteristics'!$C:$C,0))),"",INDEX('Policy Characteristics'!A:A,MATCH($C993,'Policy Characteristics'!$C:$C,0)))</f>
        <v>Industry</v>
      </c>
      <c r="B993" s="200"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3" t="s">
        <v>44</v>
      </c>
      <c r="J993" s="202"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5">
        <f>IF(ISBLANK(INDEX('Policy Characteristics'!F:F,MATCH($C993,'Policy Characteristics'!$C:$C,0))),"",INDEX('Policy Characteristics'!F:F,MATCH($C993,'Policy Characteristics'!$C:$C,0)))</f>
        <v>0</v>
      </c>
      <c r="M993" s="205">
        <f>IF(ISBLANK(INDEX('Policy Characteristics'!G:G,MATCH($C993,'Policy Characteristics'!$C:$C,0))),"",INDEX('Policy Characteristics'!G:G,MATCH($C993,'Policy Characteristics'!$C:$C,0)))</f>
        <v>1</v>
      </c>
      <c r="N993" s="205">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row>
    <row r="994" spans="1:18" s="143" customFormat="1" x14ac:dyDescent="0.75">
      <c r="A994" s="76" t="str">
        <f>IF(ISBLANK(INDEX('Policy Characteristics'!A:A,MATCH($C994,'Policy Characteristics'!$C:$C,0))),"",INDEX('Policy Characteristics'!A:A,MATCH($C994,'Policy Characteristics'!$C:$C,0)))</f>
        <v>Industry</v>
      </c>
      <c r="B994" s="200"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3" t="s">
        <v>44</v>
      </c>
      <c r="J994" s="202"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5">
        <f>IF(ISBLANK(INDEX('Policy Characteristics'!F:F,MATCH($C994,'Policy Characteristics'!$C:$C,0))),"",INDEX('Policy Characteristics'!F:F,MATCH($C994,'Policy Characteristics'!$C:$C,0)))</f>
        <v>0</v>
      </c>
      <c r="M994" s="205">
        <f>IF(ISBLANK(INDEX('Policy Characteristics'!G:G,MATCH($C994,'Policy Characteristics'!$C:$C,0))),"",INDEX('Policy Characteristics'!G:G,MATCH($C994,'Policy Characteristics'!$C:$C,0)))</f>
        <v>1</v>
      </c>
      <c r="N994" s="205">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row>
    <row r="995" spans="1:18" s="143" customFormat="1" x14ac:dyDescent="0.75">
      <c r="A995" s="76" t="str">
        <f>IF(ISBLANK(INDEX('Policy Characteristics'!A:A,MATCH($C995,'Policy Characteristics'!$C:$C,0))),"",INDEX('Policy Characteristics'!A:A,MATCH($C995,'Policy Characteristics'!$C:$C,0)))</f>
        <v>Industry</v>
      </c>
      <c r="B995" s="200"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3" t="s">
        <v>44</v>
      </c>
      <c r="J995" s="202"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5">
        <f>IF(ISBLANK(INDEX('Policy Characteristics'!F:F,MATCH($C995,'Policy Characteristics'!$C:$C,0))),"",INDEX('Policy Characteristics'!F:F,MATCH($C995,'Policy Characteristics'!$C:$C,0)))</f>
        <v>0</v>
      </c>
      <c r="M995" s="205">
        <f>IF(ISBLANK(INDEX('Policy Characteristics'!G:G,MATCH($C995,'Policy Characteristics'!$C:$C,0))),"",INDEX('Policy Characteristics'!G:G,MATCH($C995,'Policy Characteristics'!$C:$C,0)))</f>
        <v>1</v>
      </c>
      <c r="N995" s="205">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row>
    <row r="996" spans="1:18" s="143" customFormat="1" x14ac:dyDescent="0.75">
      <c r="A996" s="76" t="str">
        <f>IF(ISBLANK(INDEX('Policy Characteristics'!A:A,MATCH($C996,'Policy Characteristics'!$C:$C,0))),"",INDEX('Policy Characteristics'!A:A,MATCH($C996,'Policy Characteristics'!$C:$C,0)))</f>
        <v>Industry</v>
      </c>
      <c r="B996" s="200"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3" t="s">
        <v>43</v>
      </c>
      <c r="J996" s="202"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5">
        <f>IF(ISBLANK(INDEX('Policy Characteristics'!F:F,MATCH($C996,'Policy Characteristics'!$C:$C,0))),"",INDEX('Policy Characteristics'!F:F,MATCH($C996,'Policy Characteristics'!$C:$C,0)))</f>
        <v>0</v>
      </c>
      <c r="M996" s="205">
        <f>IF(ISBLANK(INDEX('Policy Characteristics'!G:G,MATCH($C996,'Policy Characteristics'!$C:$C,0))),"",INDEX('Policy Characteristics'!G:G,MATCH($C996,'Policy Characteristics'!$C:$C,0)))</f>
        <v>1</v>
      </c>
      <c r="N996" s="205">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row>
    <row r="997" spans="1:18" s="143" customFormat="1" x14ac:dyDescent="0.75">
      <c r="A997" s="76" t="str">
        <f>IF(ISBLANK(INDEX('Policy Characteristics'!A:A,MATCH($C997,'Policy Characteristics'!$C:$C,0))),"",INDEX('Policy Characteristics'!A:A,MATCH($C997,'Policy Characteristics'!$C:$C,0)))</f>
        <v>Industry</v>
      </c>
      <c r="B997" s="200"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3" t="s">
        <v>43</v>
      </c>
      <c r="J997" s="202"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5">
        <f>IF(ISBLANK(INDEX('Policy Characteristics'!F:F,MATCH($C997,'Policy Characteristics'!$C:$C,0))),"",INDEX('Policy Characteristics'!F:F,MATCH($C997,'Policy Characteristics'!$C:$C,0)))</f>
        <v>0</v>
      </c>
      <c r="M997" s="205">
        <f>IF(ISBLANK(INDEX('Policy Characteristics'!G:G,MATCH($C997,'Policy Characteristics'!$C:$C,0))),"",INDEX('Policy Characteristics'!G:G,MATCH($C997,'Policy Characteristics'!$C:$C,0)))</f>
        <v>1</v>
      </c>
      <c r="N997" s="205">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row>
    <row r="998" spans="1:18" s="143" customFormat="1" x14ac:dyDescent="0.75">
      <c r="A998" s="76" t="str">
        <f>IF(ISBLANK(INDEX('Policy Characteristics'!A:A,MATCH($C998,'Policy Characteristics'!$C:$C,0))),"",INDEX('Policy Characteristics'!A:A,MATCH($C998,'Policy Characteristics'!$C:$C,0)))</f>
        <v>Industry</v>
      </c>
      <c r="B998" s="200"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3" t="s">
        <v>44</v>
      </c>
      <c r="J998" s="202"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5">
        <f>IF(ISBLANK(INDEX('Policy Characteristics'!F:F,MATCH($C998,'Policy Characteristics'!$C:$C,0))),"",INDEX('Policy Characteristics'!F:F,MATCH($C998,'Policy Characteristics'!$C:$C,0)))</f>
        <v>0</v>
      </c>
      <c r="M998" s="205">
        <f>IF(ISBLANK(INDEX('Policy Characteristics'!G:G,MATCH($C998,'Policy Characteristics'!$C:$C,0))),"",INDEX('Policy Characteristics'!G:G,MATCH($C998,'Policy Characteristics'!$C:$C,0)))</f>
        <v>1</v>
      </c>
      <c r="N998" s="205">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row>
    <row r="999" spans="1:18" s="143" customFormat="1" x14ac:dyDescent="0.75">
      <c r="A999" s="76" t="str">
        <f>IF(ISBLANK(INDEX('Policy Characteristics'!A:A,MATCH($C999,'Policy Characteristics'!$C:$C,0))),"",INDEX('Policy Characteristics'!A:A,MATCH($C999,'Policy Characteristics'!$C:$C,0)))</f>
        <v>Industry</v>
      </c>
      <c r="B999" s="200"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3" t="s">
        <v>44</v>
      </c>
      <c r="J999" s="202"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5">
        <f>IF(ISBLANK(INDEX('Policy Characteristics'!F:F,MATCH($C999,'Policy Characteristics'!$C:$C,0))),"",INDEX('Policy Characteristics'!F:F,MATCH($C999,'Policy Characteristics'!$C:$C,0)))</f>
        <v>0</v>
      </c>
      <c r="M999" s="205">
        <f>IF(ISBLANK(INDEX('Policy Characteristics'!G:G,MATCH($C999,'Policy Characteristics'!$C:$C,0))),"",INDEX('Policy Characteristics'!G:G,MATCH($C999,'Policy Characteristics'!$C:$C,0)))</f>
        <v>1</v>
      </c>
      <c r="N999" s="205">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row>
    <row r="1000" spans="1:18" s="143" customFormat="1" x14ac:dyDescent="0.75">
      <c r="A1000" s="76" t="str">
        <f>IF(ISBLANK(INDEX('Policy Characteristics'!A:A,MATCH($C1000,'Policy Characteristics'!$C:$C,0))),"",INDEX('Policy Characteristics'!A:A,MATCH($C1000,'Policy Characteristics'!$C:$C,0)))</f>
        <v>Industry</v>
      </c>
      <c r="B1000" s="200"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3" t="s">
        <v>44</v>
      </c>
      <c r="J1000" s="202"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5">
        <f>IF(ISBLANK(INDEX('Policy Characteristics'!F:F,MATCH($C1000,'Policy Characteristics'!$C:$C,0))),"",INDEX('Policy Characteristics'!F:F,MATCH($C1000,'Policy Characteristics'!$C:$C,0)))</f>
        <v>0</v>
      </c>
      <c r="M1000" s="205">
        <f>IF(ISBLANK(INDEX('Policy Characteristics'!G:G,MATCH($C1000,'Policy Characteristics'!$C:$C,0))),"",INDEX('Policy Characteristics'!G:G,MATCH($C1000,'Policy Characteristics'!$C:$C,0)))</f>
        <v>1</v>
      </c>
      <c r="N1000" s="205">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row>
    <row r="1001" spans="1:18" s="143" customFormat="1" x14ac:dyDescent="0.75">
      <c r="A1001" s="76" t="str">
        <f>IF(ISBLANK(INDEX('Policy Characteristics'!A:A,MATCH($C1001,'Policy Characteristics'!$C:$C,0))),"",INDEX('Policy Characteristics'!A:A,MATCH($C1001,'Policy Characteristics'!$C:$C,0)))</f>
        <v>Industry</v>
      </c>
      <c r="B1001" s="200"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3" t="s">
        <v>44</v>
      </c>
      <c r="J1001" s="202"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5">
        <f>IF(ISBLANK(INDEX('Policy Characteristics'!F:F,MATCH($C1001,'Policy Characteristics'!$C:$C,0))),"",INDEX('Policy Characteristics'!F:F,MATCH($C1001,'Policy Characteristics'!$C:$C,0)))</f>
        <v>0</v>
      </c>
      <c r="M1001" s="205">
        <f>IF(ISBLANK(INDEX('Policy Characteristics'!G:G,MATCH($C1001,'Policy Characteristics'!$C:$C,0))),"",INDEX('Policy Characteristics'!G:G,MATCH($C1001,'Policy Characteristics'!$C:$C,0)))</f>
        <v>1</v>
      </c>
      <c r="N1001" s="205">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row>
    <row r="1002" spans="1:18" s="143" customFormat="1" x14ac:dyDescent="0.75">
      <c r="A1002" s="76" t="str">
        <f>IF(ISBLANK(INDEX('Policy Characteristics'!A:A,MATCH($C1002,'Policy Characteristics'!$C:$C,0))),"",INDEX('Policy Characteristics'!A:A,MATCH($C1002,'Policy Characteristics'!$C:$C,0)))</f>
        <v>Industry</v>
      </c>
      <c r="B1002" s="200"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3" t="s">
        <v>44</v>
      </c>
      <c r="J1002" s="202"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5">
        <f>IF(ISBLANK(INDEX('Policy Characteristics'!F:F,MATCH($C1002,'Policy Characteristics'!$C:$C,0))),"",INDEX('Policy Characteristics'!F:F,MATCH($C1002,'Policy Characteristics'!$C:$C,0)))</f>
        <v>0</v>
      </c>
      <c r="M1002" s="205">
        <f>IF(ISBLANK(INDEX('Policy Characteristics'!G:G,MATCH($C1002,'Policy Characteristics'!$C:$C,0))),"",INDEX('Policy Characteristics'!G:G,MATCH($C1002,'Policy Characteristics'!$C:$C,0)))</f>
        <v>1</v>
      </c>
      <c r="N1002" s="205">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row>
    <row r="1003" spans="1:18" s="143" customFormat="1" x14ac:dyDescent="0.75">
      <c r="A1003" s="76" t="str">
        <f>IF(ISBLANK(INDEX('Policy Characteristics'!A:A,MATCH($C1003,'Policy Characteristics'!$C:$C,0))),"",INDEX('Policy Characteristics'!A:A,MATCH($C1003,'Policy Characteristics'!$C:$C,0)))</f>
        <v>Industry</v>
      </c>
      <c r="B1003" s="200"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3" t="s">
        <v>44</v>
      </c>
      <c r="J1003" s="202"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5">
        <f>IF(ISBLANK(INDEX('Policy Characteristics'!F:F,MATCH($C1003,'Policy Characteristics'!$C:$C,0))),"",INDEX('Policy Characteristics'!F:F,MATCH($C1003,'Policy Characteristics'!$C:$C,0)))</f>
        <v>0</v>
      </c>
      <c r="M1003" s="205">
        <f>IF(ISBLANK(INDEX('Policy Characteristics'!G:G,MATCH($C1003,'Policy Characteristics'!$C:$C,0))),"",INDEX('Policy Characteristics'!G:G,MATCH($C1003,'Policy Characteristics'!$C:$C,0)))</f>
        <v>1</v>
      </c>
      <c r="N1003" s="205">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row>
    <row r="1004" spans="1:18" s="143" customFormat="1" x14ac:dyDescent="0.75">
      <c r="A1004" s="76" t="str">
        <f>IF(ISBLANK(INDEX('Policy Characteristics'!A:A,MATCH($C1004,'Policy Characteristics'!$C:$C,0))),"",INDEX('Policy Characteristics'!A:A,MATCH($C1004,'Policy Characteristics'!$C:$C,0)))</f>
        <v>Industry</v>
      </c>
      <c r="B1004" s="200"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3" t="s">
        <v>44</v>
      </c>
      <c r="J1004" s="202"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5">
        <f>IF(ISBLANK(INDEX('Policy Characteristics'!F:F,MATCH($C1004,'Policy Characteristics'!$C:$C,0))),"",INDEX('Policy Characteristics'!F:F,MATCH($C1004,'Policy Characteristics'!$C:$C,0)))</f>
        <v>0</v>
      </c>
      <c r="M1004" s="205">
        <f>IF(ISBLANK(INDEX('Policy Characteristics'!G:G,MATCH($C1004,'Policy Characteristics'!$C:$C,0))),"",INDEX('Policy Characteristics'!G:G,MATCH($C1004,'Policy Characteristics'!$C:$C,0)))</f>
        <v>1</v>
      </c>
      <c r="N1004" s="205">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row>
    <row r="1005" spans="1:18" s="143" customFormat="1" x14ac:dyDescent="0.75">
      <c r="A1005" s="76" t="str">
        <f>IF(ISBLANK(INDEX('Policy Characteristics'!A:A,MATCH($C1005,'Policy Characteristics'!$C:$C,0))),"",INDEX('Policy Characteristics'!A:A,MATCH($C1005,'Policy Characteristics'!$C:$C,0)))</f>
        <v>Industry</v>
      </c>
      <c r="B1005" s="200"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3" t="s">
        <v>44</v>
      </c>
      <c r="J1005" s="202"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5">
        <f>IF(ISBLANK(INDEX('Policy Characteristics'!F:F,MATCH($C1005,'Policy Characteristics'!$C:$C,0))),"",INDEX('Policy Characteristics'!F:F,MATCH($C1005,'Policy Characteristics'!$C:$C,0)))</f>
        <v>0</v>
      </c>
      <c r="M1005" s="205">
        <f>IF(ISBLANK(INDEX('Policy Characteristics'!G:G,MATCH($C1005,'Policy Characteristics'!$C:$C,0))),"",INDEX('Policy Characteristics'!G:G,MATCH($C1005,'Policy Characteristics'!$C:$C,0)))</f>
        <v>1</v>
      </c>
      <c r="N1005" s="205">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row>
    <row r="1006" spans="1:18" s="143" customFormat="1" x14ac:dyDescent="0.75">
      <c r="A1006" s="76" t="str">
        <f>IF(ISBLANK(INDEX('Policy Characteristics'!A:A,MATCH($C1006,'Policy Characteristics'!$C:$C,0))),"",INDEX('Policy Characteristics'!A:A,MATCH($C1006,'Policy Characteristics'!$C:$C,0)))</f>
        <v>Industry</v>
      </c>
      <c r="B1006" s="200"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3" t="s">
        <v>44</v>
      </c>
      <c r="J1006" s="202"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5">
        <f>IF(ISBLANK(INDEX('Policy Characteristics'!F:F,MATCH($C1006,'Policy Characteristics'!$C:$C,0))),"",INDEX('Policy Characteristics'!F:F,MATCH($C1006,'Policy Characteristics'!$C:$C,0)))</f>
        <v>0</v>
      </c>
      <c r="M1006" s="205">
        <f>IF(ISBLANK(INDEX('Policy Characteristics'!G:G,MATCH($C1006,'Policy Characteristics'!$C:$C,0))),"",INDEX('Policy Characteristics'!G:G,MATCH($C1006,'Policy Characteristics'!$C:$C,0)))</f>
        <v>1</v>
      </c>
      <c r="N1006" s="205">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row>
    <row r="1007" spans="1:18" s="143" customFormat="1" x14ac:dyDescent="0.75">
      <c r="A1007" s="76" t="str">
        <f>IF(ISBLANK(INDEX('Policy Characteristics'!A:A,MATCH($C1007,'Policy Characteristics'!$C:$C,0))),"",INDEX('Policy Characteristics'!A:A,MATCH($C1007,'Policy Characteristics'!$C:$C,0)))</f>
        <v>Industry</v>
      </c>
      <c r="B1007" s="200"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3" t="s">
        <v>44</v>
      </c>
      <c r="J1007" s="202"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5">
        <f>IF(ISBLANK(INDEX('Policy Characteristics'!F:F,MATCH($C1007,'Policy Characteristics'!$C:$C,0))),"",INDEX('Policy Characteristics'!F:F,MATCH($C1007,'Policy Characteristics'!$C:$C,0)))</f>
        <v>0</v>
      </c>
      <c r="M1007" s="205">
        <f>IF(ISBLANK(INDEX('Policy Characteristics'!G:G,MATCH($C1007,'Policy Characteristics'!$C:$C,0))),"",INDEX('Policy Characteristics'!G:G,MATCH($C1007,'Policy Characteristics'!$C:$C,0)))</f>
        <v>1</v>
      </c>
      <c r="N1007" s="205">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row>
    <row r="1008" spans="1:18" s="143" customFormat="1" x14ac:dyDescent="0.75">
      <c r="A1008" s="76" t="str">
        <f>IF(ISBLANK(INDEX('Policy Characteristics'!A:A,MATCH($C1008,'Policy Characteristics'!$C:$C,0))),"",INDEX('Policy Characteristics'!A:A,MATCH($C1008,'Policy Characteristics'!$C:$C,0)))</f>
        <v>Industry</v>
      </c>
      <c r="B1008" s="200"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3" t="s">
        <v>44</v>
      </c>
      <c r="J1008" s="202"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5">
        <f>IF(ISBLANK(INDEX('Policy Characteristics'!F:F,MATCH($C1008,'Policy Characteristics'!$C:$C,0))),"",INDEX('Policy Characteristics'!F:F,MATCH($C1008,'Policy Characteristics'!$C:$C,0)))</f>
        <v>0</v>
      </c>
      <c r="M1008" s="205">
        <f>IF(ISBLANK(INDEX('Policy Characteristics'!G:G,MATCH($C1008,'Policy Characteristics'!$C:$C,0))),"",INDEX('Policy Characteristics'!G:G,MATCH($C1008,'Policy Characteristics'!$C:$C,0)))</f>
        <v>1</v>
      </c>
      <c r="N1008" s="205">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row>
    <row r="1009" spans="1:18" s="143" customFormat="1" x14ac:dyDescent="0.75">
      <c r="A1009" s="76" t="str">
        <f>IF(ISBLANK(INDEX('Policy Characteristics'!A:A,MATCH($C1009,'Policy Characteristics'!$C:$C,0))),"",INDEX('Policy Characteristics'!A:A,MATCH($C1009,'Policy Characteristics'!$C:$C,0)))</f>
        <v>Industry</v>
      </c>
      <c r="B1009" s="200"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3" t="s">
        <v>44</v>
      </c>
      <c r="J1009" s="202"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5">
        <f>IF(ISBLANK(INDEX('Policy Characteristics'!F:F,MATCH($C1009,'Policy Characteristics'!$C:$C,0))),"",INDEX('Policy Characteristics'!F:F,MATCH($C1009,'Policy Characteristics'!$C:$C,0)))</f>
        <v>0</v>
      </c>
      <c r="M1009" s="205">
        <f>IF(ISBLANK(INDEX('Policy Characteristics'!G:G,MATCH($C1009,'Policy Characteristics'!$C:$C,0))),"",INDEX('Policy Characteristics'!G:G,MATCH($C1009,'Policy Characteristics'!$C:$C,0)))</f>
        <v>1</v>
      </c>
      <c r="N1009" s="205">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row>
    <row r="1010" spans="1:18" s="143" customFormat="1" x14ac:dyDescent="0.75">
      <c r="A1010" s="76" t="str">
        <f>IF(ISBLANK(INDEX('Policy Characteristics'!A:A,MATCH($C1010,'Policy Characteristics'!$C:$C,0))),"",INDEX('Policy Characteristics'!A:A,MATCH($C1010,'Policy Characteristics'!$C:$C,0)))</f>
        <v>Industry</v>
      </c>
      <c r="B1010" s="200"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3" t="s">
        <v>44</v>
      </c>
      <c r="J1010" s="202"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5">
        <f>IF(ISBLANK(INDEX('Policy Characteristics'!F:F,MATCH($C1010,'Policy Characteristics'!$C:$C,0))),"",INDEX('Policy Characteristics'!F:F,MATCH($C1010,'Policy Characteristics'!$C:$C,0)))</f>
        <v>0</v>
      </c>
      <c r="M1010" s="205">
        <f>IF(ISBLANK(INDEX('Policy Characteristics'!G:G,MATCH($C1010,'Policy Characteristics'!$C:$C,0))),"",INDEX('Policy Characteristics'!G:G,MATCH($C1010,'Policy Characteristics'!$C:$C,0)))</f>
        <v>1</v>
      </c>
      <c r="N1010" s="205">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row>
    <row r="1011" spans="1:18" s="143" customFormat="1" x14ac:dyDescent="0.75">
      <c r="A1011" s="76" t="str">
        <f>IF(ISBLANK(INDEX('Policy Characteristics'!A:A,MATCH($C1011,'Policy Characteristics'!$C:$C,0))),"",INDEX('Policy Characteristics'!A:A,MATCH($C1011,'Policy Characteristics'!$C:$C,0)))</f>
        <v>Industry</v>
      </c>
      <c r="B1011" s="200"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3" t="s">
        <v>44</v>
      </c>
      <c r="J1011" s="202"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5">
        <f>IF(ISBLANK(INDEX('Policy Characteristics'!F:F,MATCH($C1011,'Policy Characteristics'!$C:$C,0))),"",INDEX('Policy Characteristics'!F:F,MATCH($C1011,'Policy Characteristics'!$C:$C,0)))</f>
        <v>0</v>
      </c>
      <c r="M1011" s="205">
        <f>IF(ISBLANK(INDEX('Policy Characteristics'!G:G,MATCH($C1011,'Policy Characteristics'!$C:$C,0))),"",INDEX('Policy Characteristics'!G:G,MATCH($C1011,'Policy Characteristics'!$C:$C,0)))</f>
        <v>1</v>
      </c>
      <c r="N1011" s="205">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row>
    <row r="1012" spans="1:18" s="143" customFormat="1" x14ac:dyDescent="0.75">
      <c r="A1012" s="76" t="str">
        <f>IF(ISBLANK(INDEX('Policy Characteristics'!A:A,MATCH($C1012,'Policy Characteristics'!$C:$C,0))),"",INDEX('Policy Characteristics'!A:A,MATCH($C1012,'Policy Characteristics'!$C:$C,0)))</f>
        <v>Industry</v>
      </c>
      <c r="B1012" s="200"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3" t="s">
        <v>44</v>
      </c>
      <c r="J1012" s="202"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5">
        <f>IF(ISBLANK(INDEX('Policy Characteristics'!F:F,MATCH($C1012,'Policy Characteristics'!$C:$C,0))),"",INDEX('Policy Characteristics'!F:F,MATCH($C1012,'Policy Characteristics'!$C:$C,0)))</f>
        <v>0</v>
      </c>
      <c r="M1012" s="205">
        <f>IF(ISBLANK(INDEX('Policy Characteristics'!G:G,MATCH($C1012,'Policy Characteristics'!$C:$C,0))),"",INDEX('Policy Characteristics'!G:G,MATCH($C1012,'Policy Characteristics'!$C:$C,0)))</f>
        <v>1</v>
      </c>
      <c r="N1012" s="205">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row>
    <row r="1013" spans="1:18" s="143" customFormat="1" x14ac:dyDescent="0.75">
      <c r="A1013" s="76" t="str">
        <f>IF(ISBLANK(INDEX('Policy Characteristics'!A:A,MATCH($C1013,'Policy Characteristics'!$C:$C,0))),"",INDEX('Policy Characteristics'!A:A,MATCH($C1013,'Policy Characteristics'!$C:$C,0)))</f>
        <v>Industry</v>
      </c>
      <c r="B1013" s="200"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3" t="s">
        <v>44</v>
      </c>
      <c r="J1013" s="202"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5">
        <f>IF(ISBLANK(INDEX('Policy Characteristics'!F:F,MATCH($C1013,'Policy Characteristics'!$C:$C,0))),"",INDEX('Policy Characteristics'!F:F,MATCH($C1013,'Policy Characteristics'!$C:$C,0)))</f>
        <v>0</v>
      </c>
      <c r="M1013" s="205">
        <f>IF(ISBLANK(INDEX('Policy Characteristics'!G:G,MATCH($C1013,'Policy Characteristics'!$C:$C,0))),"",INDEX('Policy Characteristics'!G:G,MATCH($C1013,'Policy Characteristics'!$C:$C,0)))</f>
        <v>1</v>
      </c>
      <c r="N1013" s="205">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row>
    <row r="1014" spans="1:18" s="143" customFormat="1" x14ac:dyDescent="0.75">
      <c r="A1014" s="76" t="str">
        <f>IF(ISBLANK(INDEX('Policy Characteristics'!A:A,MATCH($C1014,'Policy Characteristics'!$C:$C,0))),"",INDEX('Policy Characteristics'!A:A,MATCH($C1014,'Policy Characteristics'!$C:$C,0)))</f>
        <v>Industry</v>
      </c>
      <c r="B1014" s="200"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3" t="s">
        <v>44</v>
      </c>
      <c r="J1014" s="202"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5">
        <f>IF(ISBLANK(INDEX('Policy Characteristics'!F:F,MATCH($C1014,'Policy Characteristics'!$C:$C,0))),"",INDEX('Policy Characteristics'!F:F,MATCH($C1014,'Policy Characteristics'!$C:$C,0)))</f>
        <v>0</v>
      </c>
      <c r="M1014" s="205">
        <f>IF(ISBLANK(INDEX('Policy Characteristics'!G:G,MATCH($C1014,'Policy Characteristics'!$C:$C,0))),"",INDEX('Policy Characteristics'!G:G,MATCH($C1014,'Policy Characteristics'!$C:$C,0)))</f>
        <v>1</v>
      </c>
      <c r="N1014" s="205">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row>
    <row r="1015" spans="1:18" s="143" customFormat="1" x14ac:dyDescent="0.75">
      <c r="A1015" s="76" t="str">
        <f>IF(ISBLANK(INDEX('Policy Characteristics'!A:A,MATCH($C1015,'Policy Characteristics'!$C:$C,0))),"",INDEX('Policy Characteristics'!A:A,MATCH($C1015,'Policy Characteristics'!$C:$C,0)))</f>
        <v>Industry</v>
      </c>
      <c r="B1015" s="200"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3" t="s">
        <v>44</v>
      </c>
      <c r="J1015" s="202"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5">
        <f>IF(ISBLANK(INDEX('Policy Characteristics'!F:F,MATCH($C1015,'Policy Characteristics'!$C:$C,0))),"",INDEX('Policy Characteristics'!F:F,MATCH($C1015,'Policy Characteristics'!$C:$C,0)))</f>
        <v>0</v>
      </c>
      <c r="M1015" s="205">
        <f>IF(ISBLANK(INDEX('Policy Characteristics'!G:G,MATCH($C1015,'Policy Characteristics'!$C:$C,0))),"",INDEX('Policy Characteristics'!G:G,MATCH($C1015,'Policy Characteristics'!$C:$C,0)))</f>
        <v>1</v>
      </c>
      <c r="N1015" s="205">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row>
    <row r="1016" spans="1:18" s="143" customFormat="1" x14ac:dyDescent="0.75">
      <c r="A1016" s="76" t="str">
        <f>IF(ISBLANK(INDEX('Policy Characteristics'!A:A,MATCH($C1016,'Policy Characteristics'!$C:$C,0))),"",INDEX('Policy Characteristics'!A:A,MATCH($C1016,'Policy Characteristics'!$C:$C,0)))</f>
        <v>Industry</v>
      </c>
      <c r="B1016" s="200"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3" t="s">
        <v>44</v>
      </c>
      <c r="J1016" s="202"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5">
        <f>IF(ISBLANK(INDEX('Policy Characteristics'!F:F,MATCH($C1016,'Policy Characteristics'!$C:$C,0))),"",INDEX('Policy Characteristics'!F:F,MATCH($C1016,'Policy Characteristics'!$C:$C,0)))</f>
        <v>0</v>
      </c>
      <c r="M1016" s="205">
        <f>IF(ISBLANK(INDEX('Policy Characteristics'!G:G,MATCH($C1016,'Policy Characteristics'!$C:$C,0))),"",INDEX('Policy Characteristics'!G:G,MATCH($C1016,'Policy Characteristics'!$C:$C,0)))</f>
        <v>1</v>
      </c>
      <c r="N1016" s="205">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row>
    <row r="1017" spans="1:18" s="143" customFormat="1" x14ac:dyDescent="0.75">
      <c r="A1017" s="76" t="str">
        <f>IF(ISBLANK(INDEX('Policy Characteristics'!A:A,MATCH($C1017,'Policy Characteristics'!$C:$C,0))),"",INDEX('Policy Characteristics'!A:A,MATCH($C1017,'Policy Characteristics'!$C:$C,0)))</f>
        <v>Industry</v>
      </c>
      <c r="B1017" s="200"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3" t="s">
        <v>44</v>
      </c>
      <c r="J1017" s="202"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5">
        <f>IF(ISBLANK(INDEX('Policy Characteristics'!F:F,MATCH($C1017,'Policy Characteristics'!$C:$C,0))),"",INDEX('Policy Characteristics'!F:F,MATCH($C1017,'Policy Characteristics'!$C:$C,0)))</f>
        <v>0</v>
      </c>
      <c r="M1017" s="205">
        <f>IF(ISBLANK(INDEX('Policy Characteristics'!G:G,MATCH($C1017,'Policy Characteristics'!$C:$C,0))),"",INDEX('Policy Characteristics'!G:G,MATCH($C1017,'Policy Characteristics'!$C:$C,0)))</f>
        <v>1</v>
      </c>
      <c r="N1017" s="205">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row>
    <row r="1018" spans="1:18" s="143" customFormat="1" x14ac:dyDescent="0.75">
      <c r="A1018" s="76" t="str">
        <f>IF(ISBLANK(INDEX('Policy Characteristics'!A:A,MATCH($C1018,'Policy Characteristics'!$C:$C,0))),"",INDEX('Policy Characteristics'!A:A,MATCH($C1018,'Policy Characteristics'!$C:$C,0)))</f>
        <v>Industry</v>
      </c>
      <c r="B1018" s="200"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3" t="s">
        <v>44</v>
      </c>
      <c r="J1018" s="202"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5">
        <f>IF(ISBLANK(INDEX('Policy Characteristics'!F:F,MATCH($C1018,'Policy Characteristics'!$C:$C,0))),"",INDEX('Policy Characteristics'!F:F,MATCH($C1018,'Policy Characteristics'!$C:$C,0)))</f>
        <v>0</v>
      </c>
      <c r="M1018" s="205">
        <f>IF(ISBLANK(INDEX('Policy Characteristics'!G:G,MATCH($C1018,'Policy Characteristics'!$C:$C,0))),"",INDEX('Policy Characteristics'!G:G,MATCH($C1018,'Policy Characteristics'!$C:$C,0)))</f>
        <v>1</v>
      </c>
      <c r="N1018" s="205">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row>
    <row r="1019" spans="1:18" s="143" customFormat="1" x14ac:dyDescent="0.75">
      <c r="A1019" s="76" t="str">
        <f>IF(ISBLANK(INDEX('Policy Characteristics'!A:A,MATCH($C1019,'Policy Characteristics'!$C:$C,0))),"",INDEX('Policy Characteristics'!A:A,MATCH($C1019,'Policy Characteristics'!$C:$C,0)))</f>
        <v>Industry</v>
      </c>
      <c r="B1019" s="200"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3" t="s">
        <v>44</v>
      </c>
      <c r="J1019" s="202"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5">
        <f>IF(ISBLANK(INDEX('Policy Characteristics'!F:F,MATCH($C1019,'Policy Characteristics'!$C:$C,0))),"",INDEX('Policy Characteristics'!F:F,MATCH($C1019,'Policy Characteristics'!$C:$C,0)))</f>
        <v>0</v>
      </c>
      <c r="M1019" s="205">
        <f>IF(ISBLANK(INDEX('Policy Characteristics'!G:G,MATCH($C1019,'Policy Characteristics'!$C:$C,0))),"",INDEX('Policy Characteristics'!G:G,MATCH($C1019,'Policy Characteristics'!$C:$C,0)))</f>
        <v>1</v>
      </c>
      <c r="N1019" s="205">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row>
    <row r="1020" spans="1:18" s="143" customFormat="1" x14ac:dyDescent="0.75">
      <c r="A1020" s="76" t="str">
        <f>IF(ISBLANK(INDEX('Policy Characteristics'!A:A,MATCH($C1020,'Policy Characteristics'!$C:$C,0))),"",INDEX('Policy Characteristics'!A:A,MATCH($C1020,'Policy Characteristics'!$C:$C,0)))</f>
        <v>Industry</v>
      </c>
      <c r="B1020" s="200"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3" t="s">
        <v>44</v>
      </c>
      <c r="J1020" s="202"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5">
        <f>IF(ISBLANK(INDEX('Policy Characteristics'!F:F,MATCH($C1020,'Policy Characteristics'!$C:$C,0))),"",INDEX('Policy Characteristics'!F:F,MATCH($C1020,'Policy Characteristics'!$C:$C,0)))</f>
        <v>0</v>
      </c>
      <c r="M1020" s="205">
        <f>IF(ISBLANK(INDEX('Policy Characteristics'!G:G,MATCH($C1020,'Policy Characteristics'!$C:$C,0))),"",INDEX('Policy Characteristics'!G:G,MATCH($C1020,'Policy Characteristics'!$C:$C,0)))</f>
        <v>1</v>
      </c>
      <c r="N1020" s="205">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row>
    <row r="1021" spans="1:18" s="143" customFormat="1" x14ac:dyDescent="0.75">
      <c r="A1021" s="76" t="str">
        <f>IF(ISBLANK(INDEX('Policy Characteristics'!A:A,MATCH($C1021,'Policy Characteristics'!$C:$C,0))),"",INDEX('Policy Characteristics'!A:A,MATCH($C1021,'Policy Characteristics'!$C:$C,0)))</f>
        <v>Industry</v>
      </c>
      <c r="B1021" s="200"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3" t="s">
        <v>44</v>
      </c>
      <c r="J1021" s="202"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5">
        <f>IF(ISBLANK(INDEX('Policy Characteristics'!F:F,MATCH($C1021,'Policy Characteristics'!$C:$C,0))),"",INDEX('Policy Characteristics'!F:F,MATCH($C1021,'Policy Characteristics'!$C:$C,0)))</f>
        <v>0</v>
      </c>
      <c r="M1021" s="205">
        <f>IF(ISBLANK(INDEX('Policy Characteristics'!G:G,MATCH($C1021,'Policy Characteristics'!$C:$C,0))),"",INDEX('Policy Characteristics'!G:G,MATCH($C1021,'Policy Characteristics'!$C:$C,0)))</f>
        <v>1</v>
      </c>
      <c r="N1021" s="205">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row>
    <row r="1022" spans="1:18" s="143" customFormat="1" x14ac:dyDescent="0.75">
      <c r="A1022" s="76" t="str">
        <f>IF(ISBLANK(INDEX('Policy Characteristics'!A:A,MATCH($C1022,'Policy Characteristics'!$C:$C,0))),"",INDEX('Policy Characteristics'!A:A,MATCH($C1022,'Policy Characteristics'!$C:$C,0)))</f>
        <v>Industry</v>
      </c>
      <c r="B1022" s="200"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3" t="s">
        <v>44</v>
      </c>
      <c r="J1022" s="202"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5">
        <f>IF(ISBLANK(INDEX('Policy Characteristics'!F:F,MATCH($C1022,'Policy Characteristics'!$C:$C,0))),"",INDEX('Policy Characteristics'!F:F,MATCH($C1022,'Policy Characteristics'!$C:$C,0)))</f>
        <v>0</v>
      </c>
      <c r="M1022" s="205">
        <f>IF(ISBLANK(INDEX('Policy Characteristics'!G:G,MATCH($C1022,'Policy Characteristics'!$C:$C,0))),"",INDEX('Policy Characteristics'!G:G,MATCH($C1022,'Policy Characteristics'!$C:$C,0)))</f>
        <v>1</v>
      </c>
      <c r="N1022" s="205">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row>
    <row r="1023" spans="1:18" s="143" customFormat="1" x14ac:dyDescent="0.75">
      <c r="A1023" s="76" t="str">
        <f>IF(ISBLANK(INDEX('Policy Characteristics'!A:A,MATCH($C1023,'Policy Characteristics'!$C:$C,0))),"",INDEX('Policy Characteristics'!A:A,MATCH($C1023,'Policy Characteristics'!$C:$C,0)))</f>
        <v>Industry</v>
      </c>
      <c r="B1023" s="200"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3" t="s">
        <v>44</v>
      </c>
      <c r="J1023" s="202"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5">
        <f>IF(ISBLANK(INDEX('Policy Characteristics'!F:F,MATCH($C1023,'Policy Characteristics'!$C:$C,0))),"",INDEX('Policy Characteristics'!F:F,MATCH($C1023,'Policy Characteristics'!$C:$C,0)))</f>
        <v>0</v>
      </c>
      <c r="M1023" s="205">
        <f>IF(ISBLANK(INDEX('Policy Characteristics'!G:G,MATCH($C1023,'Policy Characteristics'!$C:$C,0))),"",INDEX('Policy Characteristics'!G:G,MATCH($C1023,'Policy Characteristics'!$C:$C,0)))</f>
        <v>1</v>
      </c>
      <c r="N1023" s="205">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row>
    <row r="1024" spans="1:18" s="143" customFormat="1" x14ac:dyDescent="0.75">
      <c r="A1024" s="76" t="str">
        <f>IF(ISBLANK(INDEX('Policy Characteristics'!A:A,MATCH($C1024,'Policy Characteristics'!$C:$C,0))),"",INDEX('Policy Characteristics'!A:A,MATCH($C1024,'Policy Characteristics'!$C:$C,0)))</f>
        <v>Industry</v>
      </c>
      <c r="B1024" s="200"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3" t="s">
        <v>44</v>
      </c>
      <c r="J1024" s="202"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5">
        <f>IF(ISBLANK(INDEX('Policy Characteristics'!F:F,MATCH($C1024,'Policy Characteristics'!$C:$C,0))),"",INDEX('Policy Characteristics'!F:F,MATCH($C1024,'Policy Characteristics'!$C:$C,0)))</f>
        <v>0</v>
      </c>
      <c r="M1024" s="205">
        <f>IF(ISBLANK(INDEX('Policy Characteristics'!G:G,MATCH($C1024,'Policy Characteristics'!$C:$C,0))),"",INDEX('Policy Characteristics'!G:G,MATCH($C1024,'Policy Characteristics'!$C:$C,0)))</f>
        <v>1</v>
      </c>
      <c r="N1024" s="205">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row>
    <row r="1025" spans="1:18" s="143" customFormat="1" x14ac:dyDescent="0.75">
      <c r="A1025" s="76" t="str">
        <f>IF(ISBLANK(INDEX('Policy Characteristics'!A:A,MATCH($C1025,'Policy Characteristics'!$C:$C,0))),"",INDEX('Policy Characteristics'!A:A,MATCH($C1025,'Policy Characteristics'!$C:$C,0)))</f>
        <v>Industry</v>
      </c>
      <c r="B1025" s="200"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3" t="s">
        <v>44</v>
      </c>
      <c r="J1025" s="202"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5">
        <f>IF(ISBLANK(INDEX('Policy Characteristics'!F:F,MATCH($C1025,'Policy Characteristics'!$C:$C,0))),"",INDEX('Policy Characteristics'!F:F,MATCH($C1025,'Policy Characteristics'!$C:$C,0)))</f>
        <v>0</v>
      </c>
      <c r="M1025" s="205">
        <f>IF(ISBLANK(INDEX('Policy Characteristics'!G:G,MATCH($C1025,'Policy Characteristics'!$C:$C,0))),"",INDEX('Policy Characteristics'!G:G,MATCH($C1025,'Policy Characteristics'!$C:$C,0)))</f>
        <v>1</v>
      </c>
      <c r="N1025" s="205">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row>
    <row r="1026" spans="1:18" s="143" customFormat="1" x14ac:dyDescent="0.75">
      <c r="A1026" s="76" t="str">
        <f>IF(ISBLANK(INDEX('Policy Characteristics'!A:A,MATCH($C1026,'Policy Characteristics'!$C:$C,0))),"",INDEX('Policy Characteristics'!A:A,MATCH($C1026,'Policy Characteristics'!$C:$C,0)))</f>
        <v>Industry</v>
      </c>
      <c r="B1026" s="200"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3" t="s">
        <v>44</v>
      </c>
      <c r="J1026" s="202"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5">
        <f>IF(ISBLANK(INDEX('Policy Characteristics'!F:F,MATCH($C1026,'Policy Characteristics'!$C:$C,0))),"",INDEX('Policy Characteristics'!F:F,MATCH($C1026,'Policy Characteristics'!$C:$C,0)))</f>
        <v>0</v>
      </c>
      <c r="M1026" s="205">
        <f>IF(ISBLANK(INDEX('Policy Characteristics'!G:G,MATCH($C1026,'Policy Characteristics'!$C:$C,0))),"",INDEX('Policy Characteristics'!G:G,MATCH($C1026,'Policy Characteristics'!$C:$C,0)))</f>
        <v>1</v>
      </c>
      <c r="N1026" s="205">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row>
    <row r="1027" spans="1:18" s="143" customFormat="1" x14ac:dyDescent="0.75">
      <c r="A1027" s="76" t="str">
        <f>IF(ISBLANK(INDEX('Policy Characteristics'!A:A,MATCH($C1027,'Policy Characteristics'!$C:$C,0))),"",INDEX('Policy Characteristics'!A:A,MATCH($C1027,'Policy Characteristics'!$C:$C,0)))</f>
        <v>Industry</v>
      </c>
      <c r="B1027" s="200"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3" t="s">
        <v>44</v>
      </c>
      <c r="J1027" s="202"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5">
        <f>IF(ISBLANK(INDEX('Policy Characteristics'!F:F,MATCH($C1027,'Policy Characteristics'!$C:$C,0))),"",INDEX('Policy Characteristics'!F:F,MATCH($C1027,'Policy Characteristics'!$C:$C,0)))</f>
        <v>0</v>
      </c>
      <c r="M1027" s="205">
        <f>IF(ISBLANK(INDEX('Policy Characteristics'!G:G,MATCH($C1027,'Policy Characteristics'!$C:$C,0))),"",INDEX('Policy Characteristics'!G:G,MATCH($C1027,'Policy Characteristics'!$C:$C,0)))</f>
        <v>1</v>
      </c>
      <c r="N1027" s="205">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row>
    <row r="1028" spans="1:18" s="143" customFormat="1" x14ac:dyDescent="0.75">
      <c r="A1028" s="76" t="str">
        <f>IF(ISBLANK(INDEX('Policy Characteristics'!A:A,MATCH($C1028,'Policy Characteristics'!$C:$C,0))),"",INDEX('Policy Characteristics'!A:A,MATCH($C1028,'Policy Characteristics'!$C:$C,0)))</f>
        <v>Industry</v>
      </c>
      <c r="B1028" s="200"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3" t="s">
        <v>44</v>
      </c>
      <c r="J1028" s="202"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5">
        <f>IF(ISBLANK(INDEX('Policy Characteristics'!F:F,MATCH($C1028,'Policy Characteristics'!$C:$C,0))),"",INDEX('Policy Characteristics'!F:F,MATCH($C1028,'Policy Characteristics'!$C:$C,0)))</f>
        <v>0</v>
      </c>
      <c r="M1028" s="205">
        <f>IF(ISBLANK(INDEX('Policy Characteristics'!G:G,MATCH($C1028,'Policy Characteristics'!$C:$C,0))),"",INDEX('Policy Characteristics'!G:G,MATCH($C1028,'Policy Characteristics'!$C:$C,0)))</f>
        <v>1</v>
      </c>
      <c r="N1028" s="205">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row>
    <row r="1029" spans="1:18" s="143" customFormat="1" x14ac:dyDescent="0.75">
      <c r="A1029" s="76" t="str">
        <f>IF(ISBLANK(INDEX('Policy Characteristics'!A:A,MATCH($C1029,'Policy Characteristics'!$C:$C,0))),"",INDEX('Policy Characteristics'!A:A,MATCH($C1029,'Policy Characteristics'!$C:$C,0)))</f>
        <v>Industry</v>
      </c>
      <c r="B1029" s="200"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3" t="s">
        <v>44</v>
      </c>
      <c r="J1029" s="202"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5">
        <f>IF(ISBLANK(INDEX('Policy Characteristics'!F:F,MATCH($C1029,'Policy Characteristics'!$C:$C,0))),"",INDEX('Policy Characteristics'!F:F,MATCH($C1029,'Policy Characteristics'!$C:$C,0)))</f>
        <v>0</v>
      </c>
      <c r="M1029" s="205">
        <f>IF(ISBLANK(INDEX('Policy Characteristics'!G:G,MATCH($C1029,'Policy Characteristics'!$C:$C,0))),"",INDEX('Policy Characteristics'!G:G,MATCH($C1029,'Policy Characteristics'!$C:$C,0)))</f>
        <v>1</v>
      </c>
      <c r="N1029" s="205">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row>
    <row r="1030" spans="1:18" s="143" customFormat="1" x14ac:dyDescent="0.75">
      <c r="A1030" s="76" t="str">
        <f>IF(ISBLANK(INDEX('Policy Characteristics'!A:A,MATCH($C1030,'Policy Characteristics'!$C:$C,0))),"",INDEX('Policy Characteristics'!A:A,MATCH($C1030,'Policy Characteristics'!$C:$C,0)))</f>
        <v>Industry</v>
      </c>
      <c r="B1030" s="200"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3" t="s">
        <v>44</v>
      </c>
      <c r="J1030" s="202"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5">
        <f>IF(ISBLANK(INDEX('Policy Characteristics'!F:F,MATCH($C1030,'Policy Characteristics'!$C:$C,0))),"",INDEX('Policy Characteristics'!F:F,MATCH($C1030,'Policy Characteristics'!$C:$C,0)))</f>
        <v>0</v>
      </c>
      <c r="M1030" s="205">
        <f>IF(ISBLANK(INDEX('Policy Characteristics'!G:G,MATCH($C1030,'Policy Characteristics'!$C:$C,0))),"",INDEX('Policy Characteristics'!G:G,MATCH($C1030,'Policy Characteristics'!$C:$C,0)))</f>
        <v>1</v>
      </c>
      <c r="N1030" s="205">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row>
    <row r="1031" spans="1:18" s="143" customFormat="1" x14ac:dyDescent="0.75">
      <c r="A1031" s="76" t="str">
        <f>IF(ISBLANK(INDEX('Policy Characteristics'!A:A,MATCH($C1031,'Policy Characteristics'!$C:$C,0))),"",INDEX('Policy Characteristics'!A:A,MATCH($C1031,'Policy Characteristics'!$C:$C,0)))</f>
        <v>Industry</v>
      </c>
      <c r="B1031" s="200"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3" t="s">
        <v>44</v>
      </c>
      <c r="J1031" s="202"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5">
        <f>IF(ISBLANK(INDEX('Policy Characteristics'!F:F,MATCH($C1031,'Policy Characteristics'!$C:$C,0))),"",INDEX('Policy Characteristics'!F:F,MATCH($C1031,'Policy Characteristics'!$C:$C,0)))</f>
        <v>0</v>
      </c>
      <c r="M1031" s="205">
        <f>IF(ISBLANK(INDEX('Policy Characteristics'!G:G,MATCH($C1031,'Policy Characteristics'!$C:$C,0))),"",INDEX('Policy Characteristics'!G:G,MATCH($C1031,'Policy Characteristics'!$C:$C,0)))</f>
        <v>1</v>
      </c>
      <c r="N1031" s="205">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row>
    <row r="1032" spans="1:18" s="143" customFormat="1" x14ac:dyDescent="0.75">
      <c r="A1032" s="76" t="str">
        <f>IF(ISBLANK(INDEX('Policy Characteristics'!A:A,MATCH($C1032,'Policy Characteristics'!$C:$C,0))),"",INDEX('Policy Characteristics'!A:A,MATCH($C1032,'Policy Characteristics'!$C:$C,0)))</f>
        <v>Industry</v>
      </c>
      <c r="B1032" s="200"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3" t="s">
        <v>44</v>
      </c>
      <c r="J1032" s="202"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5">
        <f>IF(ISBLANK(INDEX('Policy Characteristics'!F:F,MATCH($C1032,'Policy Characteristics'!$C:$C,0))),"",INDEX('Policy Characteristics'!F:F,MATCH($C1032,'Policy Characteristics'!$C:$C,0)))</f>
        <v>0</v>
      </c>
      <c r="M1032" s="205">
        <f>IF(ISBLANK(INDEX('Policy Characteristics'!G:G,MATCH($C1032,'Policy Characteristics'!$C:$C,0))),"",INDEX('Policy Characteristics'!G:G,MATCH($C1032,'Policy Characteristics'!$C:$C,0)))</f>
        <v>1</v>
      </c>
      <c r="N1032" s="205">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row>
    <row r="1033" spans="1:18" s="143" customFormat="1" x14ac:dyDescent="0.75">
      <c r="A1033" s="76" t="str">
        <f>IF(ISBLANK(INDEX('Policy Characteristics'!A:A,MATCH($C1033,'Policy Characteristics'!$C:$C,0))),"",INDEX('Policy Characteristics'!A:A,MATCH($C1033,'Policy Characteristics'!$C:$C,0)))</f>
        <v>Industry</v>
      </c>
      <c r="B1033" s="200"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3" t="s">
        <v>44</v>
      </c>
      <c r="J1033" s="202"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5">
        <f>IF(ISBLANK(INDEX('Policy Characteristics'!F:F,MATCH($C1033,'Policy Characteristics'!$C:$C,0))),"",INDEX('Policy Characteristics'!F:F,MATCH($C1033,'Policy Characteristics'!$C:$C,0)))</f>
        <v>0</v>
      </c>
      <c r="M1033" s="205">
        <f>IF(ISBLANK(INDEX('Policy Characteristics'!G:G,MATCH($C1033,'Policy Characteristics'!$C:$C,0))),"",INDEX('Policy Characteristics'!G:G,MATCH($C1033,'Policy Characteristics'!$C:$C,0)))</f>
        <v>1</v>
      </c>
      <c r="N1033" s="205">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row>
    <row r="1034" spans="1:18" s="143" customFormat="1" x14ac:dyDescent="0.75">
      <c r="A1034" s="76" t="str">
        <f>IF(ISBLANK(INDEX('Policy Characteristics'!A:A,MATCH($C1034,'Policy Characteristics'!$C:$C,0))),"",INDEX('Policy Characteristics'!A:A,MATCH($C1034,'Policy Characteristics'!$C:$C,0)))</f>
        <v>Industry</v>
      </c>
      <c r="B1034" s="200"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3" t="s">
        <v>44</v>
      </c>
      <c r="J1034" s="202"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5">
        <f>IF(ISBLANK(INDEX('Policy Characteristics'!F:F,MATCH($C1034,'Policy Characteristics'!$C:$C,0))),"",INDEX('Policy Characteristics'!F:F,MATCH($C1034,'Policy Characteristics'!$C:$C,0)))</f>
        <v>0</v>
      </c>
      <c r="M1034" s="205">
        <f>IF(ISBLANK(INDEX('Policy Characteristics'!G:G,MATCH($C1034,'Policy Characteristics'!$C:$C,0))),"",INDEX('Policy Characteristics'!G:G,MATCH($C1034,'Policy Characteristics'!$C:$C,0)))</f>
        <v>1</v>
      </c>
      <c r="N1034" s="205">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row>
    <row r="1035" spans="1:18" s="143" customFormat="1" x14ac:dyDescent="0.75">
      <c r="A1035" s="76" t="str">
        <f>IF(ISBLANK(INDEX('Policy Characteristics'!A:A,MATCH($C1035,'Policy Characteristics'!$C:$C,0))),"",INDEX('Policy Characteristics'!A:A,MATCH($C1035,'Policy Characteristics'!$C:$C,0)))</f>
        <v>Industry</v>
      </c>
      <c r="B1035" s="200"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3" t="s">
        <v>44</v>
      </c>
      <c r="J1035" s="202"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5">
        <f>IF(ISBLANK(INDEX('Policy Characteristics'!F:F,MATCH($C1035,'Policy Characteristics'!$C:$C,0))),"",INDEX('Policy Characteristics'!F:F,MATCH($C1035,'Policy Characteristics'!$C:$C,0)))</f>
        <v>0</v>
      </c>
      <c r="M1035" s="205">
        <f>IF(ISBLANK(INDEX('Policy Characteristics'!G:G,MATCH($C1035,'Policy Characteristics'!$C:$C,0))),"",INDEX('Policy Characteristics'!G:G,MATCH($C1035,'Policy Characteristics'!$C:$C,0)))</f>
        <v>1</v>
      </c>
      <c r="N1035" s="205">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row>
    <row r="1036" spans="1:18" s="143" customFormat="1" x14ac:dyDescent="0.75">
      <c r="A1036" s="76" t="str">
        <f>IF(ISBLANK(INDEX('Policy Characteristics'!A:A,MATCH($C1036,'Policy Characteristics'!$C:$C,0))),"",INDEX('Policy Characteristics'!A:A,MATCH($C1036,'Policy Characteristics'!$C:$C,0)))</f>
        <v>Industry</v>
      </c>
      <c r="B1036" s="200"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3" t="s">
        <v>44</v>
      </c>
      <c r="J1036" s="202"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5">
        <f>IF(ISBLANK(INDEX('Policy Characteristics'!F:F,MATCH($C1036,'Policy Characteristics'!$C:$C,0))),"",INDEX('Policy Characteristics'!F:F,MATCH($C1036,'Policy Characteristics'!$C:$C,0)))</f>
        <v>0</v>
      </c>
      <c r="M1036" s="205">
        <f>IF(ISBLANK(INDEX('Policy Characteristics'!G:G,MATCH($C1036,'Policy Characteristics'!$C:$C,0))),"",INDEX('Policy Characteristics'!G:G,MATCH($C1036,'Policy Characteristics'!$C:$C,0)))</f>
        <v>1</v>
      </c>
      <c r="N1036" s="205">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row>
    <row r="1037" spans="1:18" s="143" customFormat="1" x14ac:dyDescent="0.75">
      <c r="A1037" s="76" t="str">
        <f>IF(ISBLANK(INDEX('Policy Characteristics'!A:A,MATCH($C1037,'Policy Characteristics'!$C:$C,0))),"",INDEX('Policy Characteristics'!A:A,MATCH($C1037,'Policy Characteristics'!$C:$C,0)))</f>
        <v>Industry</v>
      </c>
      <c r="B1037" s="200"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3" t="s">
        <v>44</v>
      </c>
      <c r="J1037" s="202"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5">
        <f>IF(ISBLANK(INDEX('Policy Characteristics'!F:F,MATCH($C1037,'Policy Characteristics'!$C:$C,0))),"",INDEX('Policy Characteristics'!F:F,MATCH($C1037,'Policy Characteristics'!$C:$C,0)))</f>
        <v>0</v>
      </c>
      <c r="M1037" s="205">
        <f>IF(ISBLANK(INDEX('Policy Characteristics'!G:G,MATCH($C1037,'Policy Characteristics'!$C:$C,0))),"",INDEX('Policy Characteristics'!G:G,MATCH($C1037,'Policy Characteristics'!$C:$C,0)))</f>
        <v>1</v>
      </c>
      <c r="N1037" s="205">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row>
    <row r="1038" spans="1:18" s="143" customFormat="1" x14ac:dyDescent="0.75">
      <c r="A1038" s="76" t="str">
        <f>IF(ISBLANK(INDEX('Policy Characteristics'!A:A,MATCH($C1038,'Policy Characteristics'!$C:$C,0))),"",INDEX('Policy Characteristics'!A:A,MATCH($C1038,'Policy Characteristics'!$C:$C,0)))</f>
        <v>Industry</v>
      </c>
      <c r="B1038" s="200"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3" t="s">
        <v>44</v>
      </c>
      <c r="J1038" s="202"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5">
        <f>IF(ISBLANK(INDEX('Policy Characteristics'!F:F,MATCH($C1038,'Policy Characteristics'!$C:$C,0))),"",INDEX('Policy Characteristics'!F:F,MATCH($C1038,'Policy Characteristics'!$C:$C,0)))</f>
        <v>0</v>
      </c>
      <c r="M1038" s="205">
        <f>IF(ISBLANK(INDEX('Policy Characteristics'!G:G,MATCH($C1038,'Policy Characteristics'!$C:$C,0))),"",INDEX('Policy Characteristics'!G:G,MATCH($C1038,'Policy Characteristics'!$C:$C,0)))</f>
        <v>1</v>
      </c>
      <c r="N1038" s="205">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row>
    <row r="1039" spans="1:18" s="143" customFormat="1" x14ac:dyDescent="0.75">
      <c r="A1039" s="76" t="str">
        <f>IF(ISBLANK(INDEX('Policy Characteristics'!A:A,MATCH($C1039,'Policy Characteristics'!$C:$C,0))),"",INDEX('Policy Characteristics'!A:A,MATCH($C1039,'Policy Characteristics'!$C:$C,0)))</f>
        <v>Industry</v>
      </c>
      <c r="B1039" s="200"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3" t="s">
        <v>44</v>
      </c>
      <c r="J1039" s="202"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5">
        <f>IF(ISBLANK(INDEX('Policy Characteristics'!F:F,MATCH($C1039,'Policy Characteristics'!$C:$C,0))),"",INDEX('Policy Characteristics'!F:F,MATCH($C1039,'Policy Characteristics'!$C:$C,0)))</f>
        <v>0</v>
      </c>
      <c r="M1039" s="205">
        <f>IF(ISBLANK(INDEX('Policy Characteristics'!G:G,MATCH($C1039,'Policy Characteristics'!$C:$C,0))),"",INDEX('Policy Characteristics'!G:G,MATCH($C1039,'Policy Characteristics'!$C:$C,0)))</f>
        <v>1</v>
      </c>
      <c r="N1039" s="205">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row>
    <row r="1040" spans="1:18" s="143" customFormat="1" x14ac:dyDescent="0.75">
      <c r="A1040" s="76" t="str">
        <f>IF(ISBLANK(INDEX('Policy Characteristics'!A:A,MATCH($C1040,'Policy Characteristics'!$C:$C,0))),"",INDEX('Policy Characteristics'!A:A,MATCH($C1040,'Policy Characteristics'!$C:$C,0)))</f>
        <v>Industry</v>
      </c>
      <c r="B1040" s="200"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3" t="s">
        <v>44</v>
      </c>
      <c r="J1040" s="202"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5">
        <f>IF(ISBLANK(INDEX('Policy Characteristics'!F:F,MATCH($C1040,'Policy Characteristics'!$C:$C,0))),"",INDEX('Policy Characteristics'!F:F,MATCH($C1040,'Policy Characteristics'!$C:$C,0)))</f>
        <v>0</v>
      </c>
      <c r="M1040" s="205">
        <f>IF(ISBLANK(INDEX('Policy Characteristics'!G:G,MATCH($C1040,'Policy Characteristics'!$C:$C,0))),"",INDEX('Policy Characteristics'!G:G,MATCH($C1040,'Policy Characteristics'!$C:$C,0)))</f>
        <v>1</v>
      </c>
      <c r="N1040" s="205">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row>
    <row r="1041" spans="1:18" s="143" customFormat="1" x14ac:dyDescent="0.75">
      <c r="A1041" s="76" t="str">
        <f>IF(ISBLANK(INDEX('Policy Characteristics'!A:A,MATCH($C1041,'Policy Characteristics'!$C:$C,0))),"",INDEX('Policy Characteristics'!A:A,MATCH($C1041,'Policy Characteristics'!$C:$C,0)))</f>
        <v>Industry</v>
      </c>
      <c r="B1041" s="200"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3" t="s">
        <v>44</v>
      </c>
      <c r="J1041" s="202"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5">
        <f>IF(ISBLANK(INDEX('Policy Characteristics'!F:F,MATCH($C1041,'Policy Characteristics'!$C:$C,0))),"",INDEX('Policy Characteristics'!F:F,MATCH($C1041,'Policy Characteristics'!$C:$C,0)))</f>
        <v>0</v>
      </c>
      <c r="M1041" s="205">
        <f>IF(ISBLANK(INDEX('Policy Characteristics'!G:G,MATCH($C1041,'Policy Characteristics'!$C:$C,0))),"",INDEX('Policy Characteristics'!G:G,MATCH($C1041,'Policy Characteristics'!$C:$C,0)))</f>
        <v>1</v>
      </c>
      <c r="N1041" s="205">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row>
    <row r="1042" spans="1:18" s="143" customFormat="1" x14ac:dyDescent="0.75">
      <c r="A1042" s="76" t="str">
        <f>IF(ISBLANK(INDEX('Policy Characteristics'!A:A,MATCH($C1042,'Policy Characteristics'!$C:$C,0))),"",INDEX('Policy Characteristics'!A:A,MATCH($C1042,'Policy Characteristics'!$C:$C,0)))</f>
        <v>Industry</v>
      </c>
      <c r="B1042" s="200"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3" t="s">
        <v>44</v>
      </c>
      <c r="J1042" s="202"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5">
        <f>IF(ISBLANK(INDEX('Policy Characteristics'!F:F,MATCH($C1042,'Policy Characteristics'!$C:$C,0))),"",INDEX('Policy Characteristics'!F:F,MATCH($C1042,'Policy Characteristics'!$C:$C,0)))</f>
        <v>0</v>
      </c>
      <c r="M1042" s="205">
        <f>IF(ISBLANK(INDEX('Policy Characteristics'!G:G,MATCH($C1042,'Policy Characteristics'!$C:$C,0))),"",INDEX('Policy Characteristics'!G:G,MATCH($C1042,'Policy Characteristics'!$C:$C,0)))</f>
        <v>1</v>
      </c>
      <c r="N1042" s="205">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row>
    <row r="1043" spans="1:18" s="143" customFormat="1" x14ac:dyDescent="0.75">
      <c r="A1043" s="76" t="str">
        <f>IF(ISBLANK(INDEX('Policy Characteristics'!A:A,MATCH($C1043,'Policy Characteristics'!$C:$C,0))),"",INDEX('Policy Characteristics'!A:A,MATCH($C1043,'Policy Characteristics'!$C:$C,0)))</f>
        <v>Industry</v>
      </c>
      <c r="B1043" s="200"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3" t="s">
        <v>44</v>
      </c>
      <c r="J1043" s="202"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5">
        <f>IF(ISBLANK(INDEX('Policy Characteristics'!F:F,MATCH($C1043,'Policy Characteristics'!$C:$C,0))),"",INDEX('Policy Characteristics'!F:F,MATCH($C1043,'Policy Characteristics'!$C:$C,0)))</f>
        <v>0</v>
      </c>
      <c r="M1043" s="205">
        <f>IF(ISBLANK(INDEX('Policy Characteristics'!G:G,MATCH($C1043,'Policy Characteristics'!$C:$C,0))),"",INDEX('Policy Characteristics'!G:G,MATCH($C1043,'Policy Characteristics'!$C:$C,0)))</f>
        <v>1</v>
      </c>
      <c r="N1043" s="205">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row>
    <row r="1044" spans="1:18" s="143" customFormat="1" x14ac:dyDescent="0.75">
      <c r="A1044" s="76" t="str">
        <f>IF(ISBLANK(INDEX('Policy Characteristics'!A:A,MATCH($C1044,'Policy Characteristics'!$C:$C,0))),"",INDEX('Policy Characteristics'!A:A,MATCH($C1044,'Policy Characteristics'!$C:$C,0)))</f>
        <v>Industry</v>
      </c>
      <c r="B1044" s="200"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3" t="s">
        <v>44</v>
      </c>
      <c r="J1044" s="202"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5">
        <f>IF(ISBLANK(INDEX('Policy Characteristics'!F:F,MATCH($C1044,'Policy Characteristics'!$C:$C,0))),"",INDEX('Policy Characteristics'!F:F,MATCH($C1044,'Policy Characteristics'!$C:$C,0)))</f>
        <v>0</v>
      </c>
      <c r="M1044" s="205">
        <f>IF(ISBLANK(INDEX('Policy Characteristics'!G:G,MATCH($C1044,'Policy Characteristics'!$C:$C,0))),"",INDEX('Policy Characteristics'!G:G,MATCH($C1044,'Policy Characteristics'!$C:$C,0)))</f>
        <v>1</v>
      </c>
      <c r="N1044" s="205">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row>
    <row r="1045" spans="1:18" s="143" customFormat="1" x14ac:dyDescent="0.75">
      <c r="A1045" s="76" t="str">
        <f>IF(ISBLANK(INDEX('Policy Characteristics'!A:A,MATCH($C1045,'Policy Characteristics'!$C:$C,0))),"",INDEX('Policy Characteristics'!A:A,MATCH($C1045,'Policy Characteristics'!$C:$C,0)))</f>
        <v>Industry</v>
      </c>
      <c r="B1045" s="200"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3" t="s">
        <v>44</v>
      </c>
      <c r="J1045" s="202"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5">
        <f>IF(ISBLANK(INDEX('Policy Characteristics'!F:F,MATCH($C1045,'Policy Characteristics'!$C:$C,0))),"",INDEX('Policy Characteristics'!F:F,MATCH($C1045,'Policy Characteristics'!$C:$C,0)))</f>
        <v>0</v>
      </c>
      <c r="M1045" s="205">
        <f>IF(ISBLANK(INDEX('Policy Characteristics'!G:G,MATCH($C1045,'Policy Characteristics'!$C:$C,0))),"",INDEX('Policy Characteristics'!G:G,MATCH($C1045,'Policy Characteristics'!$C:$C,0)))</f>
        <v>1</v>
      </c>
      <c r="N1045" s="205">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row>
    <row r="1046" spans="1:18" s="143" customFormat="1" x14ac:dyDescent="0.75">
      <c r="A1046" s="76" t="str">
        <f>IF(ISBLANK(INDEX('Policy Characteristics'!A:A,MATCH($C1046,'Policy Characteristics'!$C:$C,0))),"",INDEX('Policy Characteristics'!A:A,MATCH($C1046,'Policy Characteristics'!$C:$C,0)))</f>
        <v>Industry</v>
      </c>
      <c r="B1046" s="200"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3" t="s">
        <v>44</v>
      </c>
      <c r="J1046" s="202"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5">
        <f>IF(ISBLANK(INDEX('Policy Characteristics'!F:F,MATCH($C1046,'Policy Characteristics'!$C:$C,0))),"",INDEX('Policy Characteristics'!F:F,MATCH($C1046,'Policy Characteristics'!$C:$C,0)))</f>
        <v>0</v>
      </c>
      <c r="M1046" s="205">
        <f>IF(ISBLANK(INDEX('Policy Characteristics'!G:G,MATCH($C1046,'Policy Characteristics'!$C:$C,0))),"",INDEX('Policy Characteristics'!G:G,MATCH($C1046,'Policy Characteristics'!$C:$C,0)))</f>
        <v>1</v>
      </c>
      <c r="N1046" s="205">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row>
    <row r="1047" spans="1:18" s="143" customFormat="1" x14ac:dyDescent="0.75">
      <c r="A1047" s="76" t="str">
        <f>IF(ISBLANK(INDEX('Policy Characteristics'!A:A,MATCH($C1047,'Policy Characteristics'!$C:$C,0))),"",INDEX('Policy Characteristics'!A:A,MATCH($C1047,'Policy Characteristics'!$C:$C,0)))</f>
        <v>Industry</v>
      </c>
      <c r="B1047" s="200"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3" t="s">
        <v>44</v>
      </c>
      <c r="J1047" s="202"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5">
        <f>IF(ISBLANK(INDEX('Policy Characteristics'!F:F,MATCH($C1047,'Policy Characteristics'!$C:$C,0))),"",INDEX('Policy Characteristics'!F:F,MATCH($C1047,'Policy Characteristics'!$C:$C,0)))</f>
        <v>0</v>
      </c>
      <c r="M1047" s="205">
        <f>IF(ISBLANK(INDEX('Policy Characteristics'!G:G,MATCH($C1047,'Policy Characteristics'!$C:$C,0))),"",INDEX('Policy Characteristics'!G:G,MATCH($C1047,'Policy Characteristics'!$C:$C,0)))</f>
        <v>1</v>
      </c>
      <c r="N1047" s="205">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row>
    <row r="1048" spans="1:18" s="143" customFormat="1" x14ac:dyDescent="0.75">
      <c r="A1048" s="76" t="str">
        <f>IF(ISBLANK(INDEX('Policy Characteristics'!A:A,MATCH($C1048,'Policy Characteristics'!$C:$C,0))),"",INDEX('Policy Characteristics'!A:A,MATCH($C1048,'Policy Characteristics'!$C:$C,0)))</f>
        <v>Industry</v>
      </c>
      <c r="B1048" s="200"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3" t="s">
        <v>44</v>
      </c>
      <c r="J1048" s="202"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5">
        <f>IF(ISBLANK(INDEX('Policy Characteristics'!F:F,MATCH($C1048,'Policy Characteristics'!$C:$C,0))),"",INDEX('Policy Characteristics'!F:F,MATCH($C1048,'Policy Characteristics'!$C:$C,0)))</f>
        <v>0</v>
      </c>
      <c r="M1048" s="205">
        <f>IF(ISBLANK(INDEX('Policy Characteristics'!G:G,MATCH($C1048,'Policy Characteristics'!$C:$C,0))),"",INDEX('Policy Characteristics'!G:G,MATCH($C1048,'Policy Characteristics'!$C:$C,0)))</f>
        <v>1</v>
      </c>
      <c r="N1048" s="205">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row>
    <row r="1049" spans="1:18" s="143" customFormat="1" x14ac:dyDescent="0.75">
      <c r="A1049" s="76" t="str">
        <f>IF(ISBLANK(INDEX('Policy Characteristics'!A:A,MATCH($C1049,'Policy Characteristics'!$C:$C,0))),"",INDEX('Policy Characteristics'!A:A,MATCH($C1049,'Policy Characteristics'!$C:$C,0)))</f>
        <v>Industry</v>
      </c>
      <c r="B1049" s="200"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3" t="s">
        <v>44</v>
      </c>
      <c r="J1049" s="202"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5">
        <f>IF(ISBLANK(INDEX('Policy Characteristics'!F:F,MATCH($C1049,'Policy Characteristics'!$C:$C,0))),"",INDEX('Policy Characteristics'!F:F,MATCH($C1049,'Policy Characteristics'!$C:$C,0)))</f>
        <v>0</v>
      </c>
      <c r="M1049" s="205">
        <f>IF(ISBLANK(INDEX('Policy Characteristics'!G:G,MATCH($C1049,'Policy Characteristics'!$C:$C,0))),"",INDEX('Policy Characteristics'!G:G,MATCH($C1049,'Policy Characteristics'!$C:$C,0)))</f>
        <v>1</v>
      </c>
      <c r="N1049" s="205">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row>
    <row r="1050" spans="1:18" s="143" customFormat="1" x14ac:dyDescent="0.75">
      <c r="A1050" s="76" t="str">
        <f>IF(ISBLANK(INDEX('Policy Characteristics'!A:A,MATCH($C1050,'Policy Characteristics'!$C:$C,0))),"",INDEX('Policy Characteristics'!A:A,MATCH($C1050,'Policy Characteristics'!$C:$C,0)))</f>
        <v>Industry</v>
      </c>
      <c r="B1050" s="200"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3" t="s">
        <v>44</v>
      </c>
      <c r="J1050" s="202"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5">
        <f>IF(ISBLANK(INDEX('Policy Characteristics'!F:F,MATCH($C1050,'Policy Characteristics'!$C:$C,0))),"",INDEX('Policy Characteristics'!F:F,MATCH($C1050,'Policy Characteristics'!$C:$C,0)))</f>
        <v>0</v>
      </c>
      <c r="M1050" s="205">
        <f>IF(ISBLANK(INDEX('Policy Characteristics'!G:G,MATCH($C1050,'Policy Characteristics'!$C:$C,0))),"",INDEX('Policy Characteristics'!G:G,MATCH($C1050,'Policy Characteristics'!$C:$C,0)))</f>
        <v>1</v>
      </c>
      <c r="N1050" s="205">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row>
    <row r="1051" spans="1:18" s="143" customFormat="1" x14ac:dyDescent="0.75">
      <c r="A1051" s="76" t="str">
        <f>IF(ISBLANK(INDEX('Policy Characteristics'!A:A,MATCH($C1051,'Policy Characteristics'!$C:$C,0))),"",INDEX('Policy Characteristics'!A:A,MATCH($C1051,'Policy Characteristics'!$C:$C,0)))</f>
        <v>Industry</v>
      </c>
      <c r="B1051" s="200"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3" t="s">
        <v>44</v>
      </c>
      <c r="J1051" s="202"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5">
        <f>IF(ISBLANK(INDEX('Policy Characteristics'!F:F,MATCH($C1051,'Policy Characteristics'!$C:$C,0))),"",INDEX('Policy Characteristics'!F:F,MATCH($C1051,'Policy Characteristics'!$C:$C,0)))</f>
        <v>0</v>
      </c>
      <c r="M1051" s="205">
        <f>IF(ISBLANK(INDEX('Policy Characteristics'!G:G,MATCH($C1051,'Policy Characteristics'!$C:$C,0))),"",INDEX('Policy Characteristics'!G:G,MATCH($C1051,'Policy Characteristics'!$C:$C,0)))</f>
        <v>1</v>
      </c>
      <c r="N1051" s="205">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row>
    <row r="1052" spans="1:18" s="143" customFormat="1" x14ac:dyDescent="0.75">
      <c r="A1052" s="76" t="str">
        <f>IF(ISBLANK(INDEX('Policy Characteristics'!A:A,MATCH($C1052,'Policy Characteristics'!$C:$C,0))),"",INDEX('Policy Characteristics'!A:A,MATCH($C1052,'Policy Characteristics'!$C:$C,0)))</f>
        <v>Industry</v>
      </c>
      <c r="B1052" s="200"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3" t="s">
        <v>44</v>
      </c>
      <c r="J1052" s="202"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5">
        <f>IF(ISBLANK(INDEX('Policy Characteristics'!F:F,MATCH($C1052,'Policy Characteristics'!$C:$C,0))),"",INDEX('Policy Characteristics'!F:F,MATCH($C1052,'Policy Characteristics'!$C:$C,0)))</f>
        <v>0</v>
      </c>
      <c r="M1052" s="205">
        <f>IF(ISBLANK(INDEX('Policy Characteristics'!G:G,MATCH($C1052,'Policy Characteristics'!$C:$C,0))),"",INDEX('Policy Characteristics'!G:G,MATCH($C1052,'Policy Characteristics'!$C:$C,0)))</f>
        <v>1</v>
      </c>
      <c r="N1052" s="205">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row>
    <row r="1053" spans="1:18" s="143" customFormat="1" x14ac:dyDescent="0.75">
      <c r="A1053" s="76" t="str">
        <f>IF(ISBLANK(INDEX('Policy Characteristics'!A:A,MATCH($C1053,'Policy Characteristics'!$C:$C,0))),"",INDEX('Policy Characteristics'!A:A,MATCH($C1053,'Policy Characteristics'!$C:$C,0)))</f>
        <v>Industry</v>
      </c>
      <c r="B1053" s="200"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3" t="s">
        <v>44</v>
      </c>
      <c r="J1053" s="202"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5">
        <f>IF(ISBLANK(INDEX('Policy Characteristics'!F:F,MATCH($C1053,'Policy Characteristics'!$C:$C,0))),"",INDEX('Policy Characteristics'!F:F,MATCH($C1053,'Policy Characteristics'!$C:$C,0)))</f>
        <v>0</v>
      </c>
      <c r="M1053" s="205">
        <f>IF(ISBLANK(INDEX('Policy Characteristics'!G:G,MATCH($C1053,'Policy Characteristics'!$C:$C,0))),"",INDEX('Policy Characteristics'!G:G,MATCH($C1053,'Policy Characteristics'!$C:$C,0)))</f>
        <v>1</v>
      </c>
      <c r="N1053" s="205">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row>
    <row r="1054" spans="1:18" s="143" customFormat="1" x14ac:dyDescent="0.75">
      <c r="A1054" s="76" t="str">
        <f>IF(ISBLANK(INDEX('Policy Characteristics'!A:A,MATCH($C1054,'Policy Characteristics'!$C:$C,0))),"",INDEX('Policy Characteristics'!A:A,MATCH($C1054,'Policy Characteristics'!$C:$C,0)))</f>
        <v>Industry</v>
      </c>
      <c r="B1054" s="200"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3" t="s">
        <v>44</v>
      </c>
      <c r="J1054" s="202"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5">
        <f>IF(ISBLANK(INDEX('Policy Characteristics'!F:F,MATCH($C1054,'Policy Characteristics'!$C:$C,0))),"",INDEX('Policy Characteristics'!F:F,MATCH($C1054,'Policy Characteristics'!$C:$C,0)))</f>
        <v>0</v>
      </c>
      <c r="M1054" s="205">
        <f>IF(ISBLANK(INDEX('Policy Characteristics'!G:G,MATCH($C1054,'Policy Characteristics'!$C:$C,0))),"",INDEX('Policy Characteristics'!G:G,MATCH($C1054,'Policy Characteristics'!$C:$C,0)))</f>
        <v>1</v>
      </c>
      <c r="N1054" s="205">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row>
    <row r="1055" spans="1:18" s="143" customFormat="1" x14ac:dyDescent="0.75">
      <c r="A1055" s="76" t="str">
        <f>IF(ISBLANK(INDEX('Policy Characteristics'!A:A,MATCH($C1055,'Policy Characteristics'!$C:$C,0))),"",INDEX('Policy Characteristics'!A:A,MATCH($C1055,'Policy Characteristics'!$C:$C,0)))</f>
        <v>Industry</v>
      </c>
      <c r="B1055" s="200"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3" t="s">
        <v>44</v>
      </c>
      <c r="J1055" s="202"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5">
        <f>IF(ISBLANK(INDEX('Policy Characteristics'!F:F,MATCH($C1055,'Policy Characteristics'!$C:$C,0))),"",INDEX('Policy Characteristics'!F:F,MATCH($C1055,'Policy Characteristics'!$C:$C,0)))</f>
        <v>0</v>
      </c>
      <c r="M1055" s="205">
        <f>IF(ISBLANK(INDEX('Policy Characteristics'!G:G,MATCH($C1055,'Policy Characteristics'!$C:$C,0))),"",INDEX('Policy Characteristics'!G:G,MATCH($C1055,'Policy Characteristics'!$C:$C,0)))</f>
        <v>1</v>
      </c>
      <c r="N1055" s="205">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row>
    <row r="1056" spans="1:18" s="143" customFormat="1" x14ac:dyDescent="0.75">
      <c r="A1056" s="76" t="str">
        <f>IF(ISBLANK(INDEX('Policy Characteristics'!A:A,MATCH($C1056,'Policy Characteristics'!$C:$C,0))),"",INDEX('Policy Characteristics'!A:A,MATCH($C1056,'Policy Characteristics'!$C:$C,0)))</f>
        <v>Industry</v>
      </c>
      <c r="B1056" s="200"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3" t="s">
        <v>44</v>
      </c>
      <c r="J1056" s="202"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5">
        <f>IF(ISBLANK(INDEX('Policy Characteristics'!F:F,MATCH($C1056,'Policy Characteristics'!$C:$C,0))),"",INDEX('Policy Characteristics'!F:F,MATCH($C1056,'Policy Characteristics'!$C:$C,0)))</f>
        <v>0</v>
      </c>
      <c r="M1056" s="205">
        <f>IF(ISBLANK(INDEX('Policy Characteristics'!G:G,MATCH($C1056,'Policy Characteristics'!$C:$C,0))),"",INDEX('Policy Characteristics'!G:G,MATCH($C1056,'Policy Characteristics'!$C:$C,0)))</f>
        <v>1</v>
      </c>
      <c r="N1056" s="205">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row>
    <row r="1057" spans="1:18" s="143" customFormat="1" x14ac:dyDescent="0.75">
      <c r="A1057" s="76" t="str">
        <f>IF(ISBLANK(INDEX('Policy Characteristics'!A:A,MATCH($C1057,'Policy Characteristics'!$C:$C,0))),"",INDEX('Policy Characteristics'!A:A,MATCH($C1057,'Policy Characteristics'!$C:$C,0)))</f>
        <v>Industry</v>
      </c>
      <c r="B1057" s="200"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3" t="s">
        <v>44</v>
      </c>
      <c r="J1057" s="202"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5">
        <f>IF(ISBLANK(INDEX('Policy Characteristics'!F:F,MATCH($C1057,'Policy Characteristics'!$C:$C,0))),"",INDEX('Policy Characteristics'!F:F,MATCH($C1057,'Policy Characteristics'!$C:$C,0)))</f>
        <v>0</v>
      </c>
      <c r="M1057" s="205">
        <f>IF(ISBLANK(INDEX('Policy Characteristics'!G:G,MATCH($C1057,'Policy Characteristics'!$C:$C,0))),"",INDEX('Policy Characteristics'!G:G,MATCH($C1057,'Policy Characteristics'!$C:$C,0)))</f>
        <v>1</v>
      </c>
      <c r="N1057" s="205">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row>
    <row r="1058" spans="1:18" s="143" customFormat="1" x14ac:dyDescent="0.75">
      <c r="A1058" s="76" t="str">
        <f>IF(ISBLANK(INDEX('Policy Characteristics'!A:A,MATCH($C1058,'Policy Characteristics'!$C:$C,0))),"",INDEX('Policy Characteristics'!A:A,MATCH($C1058,'Policy Characteristics'!$C:$C,0)))</f>
        <v>Industry</v>
      </c>
      <c r="B1058" s="200"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3" t="s">
        <v>44</v>
      </c>
      <c r="J1058" s="202"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5">
        <f>IF(ISBLANK(INDEX('Policy Characteristics'!F:F,MATCH($C1058,'Policy Characteristics'!$C:$C,0))),"",INDEX('Policy Characteristics'!F:F,MATCH($C1058,'Policy Characteristics'!$C:$C,0)))</f>
        <v>0</v>
      </c>
      <c r="M1058" s="205">
        <f>IF(ISBLANK(INDEX('Policy Characteristics'!G:G,MATCH($C1058,'Policy Characteristics'!$C:$C,0))),"",INDEX('Policy Characteristics'!G:G,MATCH($C1058,'Policy Characteristics'!$C:$C,0)))</f>
        <v>1</v>
      </c>
      <c r="N1058" s="205">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row>
    <row r="1059" spans="1:18" s="143" customFormat="1" x14ac:dyDescent="0.75">
      <c r="A1059" s="76" t="str">
        <f>IF(ISBLANK(INDEX('Policy Characteristics'!A:A,MATCH($C1059,'Policy Characteristics'!$C:$C,0))),"",INDEX('Policy Characteristics'!A:A,MATCH($C1059,'Policy Characteristics'!$C:$C,0)))</f>
        <v>Industry</v>
      </c>
      <c r="B1059" s="200"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3" t="s">
        <v>44</v>
      </c>
      <c r="J1059" s="202"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5">
        <f>IF(ISBLANK(INDEX('Policy Characteristics'!F:F,MATCH($C1059,'Policy Characteristics'!$C:$C,0))),"",INDEX('Policy Characteristics'!F:F,MATCH($C1059,'Policy Characteristics'!$C:$C,0)))</f>
        <v>0</v>
      </c>
      <c r="M1059" s="205">
        <f>IF(ISBLANK(INDEX('Policy Characteristics'!G:G,MATCH($C1059,'Policy Characteristics'!$C:$C,0))),"",INDEX('Policy Characteristics'!G:G,MATCH($C1059,'Policy Characteristics'!$C:$C,0)))</f>
        <v>1</v>
      </c>
      <c r="N1059" s="205">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row>
    <row r="1060" spans="1:18" s="143" customFormat="1" x14ac:dyDescent="0.75">
      <c r="A1060" s="76" t="str">
        <f>IF(ISBLANK(INDEX('Policy Characteristics'!A:A,MATCH($C1060,'Policy Characteristics'!$C:$C,0))),"",INDEX('Policy Characteristics'!A:A,MATCH($C1060,'Policy Characteristics'!$C:$C,0)))</f>
        <v>Industry</v>
      </c>
      <c r="B1060" s="200"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3" t="s">
        <v>44</v>
      </c>
      <c r="J1060" s="202"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5">
        <f>IF(ISBLANK(INDEX('Policy Characteristics'!F:F,MATCH($C1060,'Policy Characteristics'!$C:$C,0))),"",INDEX('Policy Characteristics'!F:F,MATCH($C1060,'Policy Characteristics'!$C:$C,0)))</f>
        <v>0</v>
      </c>
      <c r="M1060" s="205">
        <f>IF(ISBLANK(INDEX('Policy Characteristics'!G:G,MATCH($C1060,'Policy Characteristics'!$C:$C,0))),"",INDEX('Policy Characteristics'!G:G,MATCH($C1060,'Policy Characteristics'!$C:$C,0)))</f>
        <v>1</v>
      </c>
      <c r="N1060" s="205">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row>
    <row r="1061" spans="1:18" s="143" customFormat="1" x14ac:dyDescent="0.75">
      <c r="A1061" s="76" t="str">
        <f>IF(ISBLANK(INDEX('Policy Characteristics'!A:A,MATCH($C1061,'Policy Characteristics'!$C:$C,0))),"",INDEX('Policy Characteristics'!A:A,MATCH($C1061,'Policy Characteristics'!$C:$C,0)))</f>
        <v>Industry</v>
      </c>
      <c r="B1061" s="200"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3" t="s">
        <v>44</v>
      </c>
      <c r="J1061" s="202"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5">
        <f>IF(ISBLANK(INDEX('Policy Characteristics'!F:F,MATCH($C1061,'Policy Characteristics'!$C:$C,0))),"",INDEX('Policy Characteristics'!F:F,MATCH($C1061,'Policy Characteristics'!$C:$C,0)))</f>
        <v>0</v>
      </c>
      <c r="M1061" s="205">
        <f>IF(ISBLANK(INDEX('Policy Characteristics'!G:G,MATCH($C1061,'Policy Characteristics'!$C:$C,0))),"",INDEX('Policy Characteristics'!G:G,MATCH($C1061,'Policy Characteristics'!$C:$C,0)))</f>
        <v>1</v>
      </c>
      <c r="N1061" s="205">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row>
    <row r="1062" spans="1:18" s="143" customFormat="1" x14ac:dyDescent="0.75">
      <c r="A1062" s="76" t="str">
        <f>IF(ISBLANK(INDEX('Policy Characteristics'!A:A,MATCH($C1062,'Policy Characteristics'!$C:$C,0))),"",INDEX('Policy Characteristics'!A:A,MATCH($C1062,'Policy Characteristics'!$C:$C,0)))</f>
        <v>Industry</v>
      </c>
      <c r="B1062" s="200"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3" t="s">
        <v>44</v>
      </c>
      <c r="J1062" s="202"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5">
        <f>IF(ISBLANK(INDEX('Policy Characteristics'!F:F,MATCH($C1062,'Policy Characteristics'!$C:$C,0))),"",INDEX('Policy Characteristics'!F:F,MATCH($C1062,'Policy Characteristics'!$C:$C,0)))</f>
        <v>0</v>
      </c>
      <c r="M1062" s="205">
        <f>IF(ISBLANK(INDEX('Policy Characteristics'!G:G,MATCH($C1062,'Policy Characteristics'!$C:$C,0))),"",INDEX('Policy Characteristics'!G:G,MATCH($C1062,'Policy Characteristics'!$C:$C,0)))</f>
        <v>1</v>
      </c>
      <c r="N1062" s="205">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row>
    <row r="1063" spans="1:18" s="143" customFormat="1" x14ac:dyDescent="0.75">
      <c r="A1063" s="76" t="str">
        <f>IF(ISBLANK(INDEX('Policy Characteristics'!A:A,MATCH($C1063,'Policy Characteristics'!$C:$C,0))),"",INDEX('Policy Characteristics'!A:A,MATCH($C1063,'Policy Characteristics'!$C:$C,0)))</f>
        <v>Industry</v>
      </c>
      <c r="B1063" s="200"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3" t="s">
        <v>44</v>
      </c>
      <c r="J1063" s="202"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5">
        <f>IF(ISBLANK(INDEX('Policy Characteristics'!F:F,MATCH($C1063,'Policy Characteristics'!$C:$C,0))),"",INDEX('Policy Characteristics'!F:F,MATCH($C1063,'Policy Characteristics'!$C:$C,0)))</f>
        <v>0</v>
      </c>
      <c r="M1063" s="205">
        <f>IF(ISBLANK(INDEX('Policy Characteristics'!G:G,MATCH($C1063,'Policy Characteristics'!$C:$C,0))),"",INDEX('Policy Characteristics'!G:G,MATCH($C1063,'Policy Characteristics'!$C:$C,0)))</f>
        <v>1</v>
      </c>
      <c r="N1063" s="205">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row>
    <row r="1064" spans="1:18" s="143" customFormat="1" x14ac:dyDescent="0.75">
      <c r="A1064" s="76" t="str">
        <f>IF(ISBLANK(INDEX('Policy Characteristics'!A:A,MATCH($C1064,'Policy Characteristics'!$C:$C,0))),"",INDEX('Policy Characteristics'!A:A,MATCH($C1064,'Policy Characteristics'!$C:$C,0)))</f>
        <v>Industry</v>
      </c>
      <c r="B1064" s="200"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3" t="s">
        <v>44</v>
      </c>
      <c r="J1064" s="202"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5">
        <f>IF(ISBLANK(INDEX('Policy Characteristics'!F:F,MATCH($C1064,'Policy Characteristics'!$C:$C,0))),"",INDEX('Policy Characteristics'!F:F,MATCH($C1064,'Policy Characteristics'!$C:$C,0)))</f>
        <v>0</v>
      </c>
      <c r="M1064" s="205">
        <f>IF(ISBLANK(INDEX('Policy Characteristics'!G:G,MATCH($C1064,'Policy Characteristics'!$C:$C,0))),"",INDEX('Policy Characteristics'!G:G,MATCH($C1064,'Policy Characteristics'!$C:$C,0)))</f>
        <v>1</v>
      </c>
      <c r="N1064" s="205">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row>
    <row r="1065" spans="1:18" s="143" customFormat="1" x14ac:dyDescent="0.75">
      <c r="A1065" s="76" t="str">
        <f>IF(ISBLANK(INDEX('Policy Characteristics'!A:A,MATCH($C1065,'Policy Characteristics'!$C:$C,0))),"",INDEX('Policy Characteristics'!A:A,MATCH($C1065,'Policy Characteristics'!$C:$C,0)))</f>
        <v>Industry</v>
      </c>
      <c r="B1065" s="200"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3" t="s">
        <v>44</v>
      </c>
      <c r="J1065" s="202"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5">
        <f>IF(ISBLANK(INDEX('Policy Characteristics'!F:F,MATCH($C1065,'Policy Characteristics'!$C:$C,0))),"",INDEX('Policy Characteristics'!F:F,MATCH($C1065,'Policy Characteristics'!$C:$C,0)))</f>
        <v>0</v>
      </c>
      <c r="M1065" s="205">
        <f>IF(ISBLANK(INDEX('Policy Characteristics'!G:G,MATCH($C1065,'Policy Characteristics'!$C:$C,0))),"",INDEX('Policy Characteristics'!G:G,MATCH($C1065,'Policy Characteristics'!$C:$C,0)))</f>
        <v>1</v>
      </c>
      <c r="N1065" s="205">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row>
    <row r="1066" spans="1:18" s="143" customFormat="1" x14ac:dyDescent="0.75">
      <c r="A1066" s="76" t="str">
        <f>IF(ISBLANK(INDEX('Policy Characteristics'!A:A,MATCH($C1066,'Policy Characteristics'!$C:$C,0))),"",INDEX('Policy Characteristics'!A:A,MATCH($C1066,'Policy Characteristics'!$C:$C,0)))</f>
        <v>Industry</v>
      </c>
      <c r="B1066" s="200"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3" t="s">
        <v>44</v>
      </c>
      <c r="J1066" s="202"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5">
        <f>IF(ISBLANK(INDEX('Policy Characteristics'!F:F,MATCH($C1066,'Policy Characteristics'!$C:$C,0))),"",INDEX('Policy Characteristics'!F:F,MATCH($C1066,'Policy Characteristics'!$C:$C,0)))</f>
        <v>0</v>
      </c>
      <c r="M1066" s="205">
        <f>IF(ISBLANK(INDEX('Policy Characteristics'!G:G,MATCH($C1066,'Policy Characteristics'!$C:$C,0))),"",INDEX('Policy Characteristics'!G:G,MATCH($C1066,'Policy Characteristics'!$C:$C,0)))</f>
        <v>1</v>
      </c>
      <c r="N1066" s="205">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row>
    <row r="1067" spans="1:18" s="143" customFormat="1" x14ac:dyDescent="0.75">
      <c r="A1067" s="76" t="str">
        <f>IF(ISBLANK(INDEX('Policy Characteristics'!A:A,MATCH($C1067,'Policy Characteristics'!$C:$C,0))),"",INDEX('Policy Characteristics'!A:A,MATCH($C1067,'Policy Characteristics'!$C:$C,0)))</f>
        <v>Industry</v>
      </c>
      <c r="B1067" s="200"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3" t="s">
        <v>44</v>
      </c>
      <c r="J1067" s="202"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5">
        <f>IF(ISBLANK(INDEX('Policy Characteristics'!F:F,MATCH($C1067,'Policy Characteristics'!$C:$C,0))),"",INDEX('Policy Characteristics'!F:F,MATCH($C1067,'Policy Characteristics'!$C:$C,0)))</f>
        <v>0</v>
      </c>
      <c r="M1067" s="205">
        <f>IF(ISBLANK(INDEX('Policy Characteristics'!G:G,MATCH($C1067,'Policy Characteristics'!$C:$C,0))),"",INDEX('Policy Characteristics'!G:G,MATCH($C1067,'Policy Characteristics'!$C:$C,0)))</f>
        <v>1</v>
      </c>
      <c r="N1067" s="205">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row>
    <row r="1068" spans="1:18" s="143" customFormat="1" x14ac:dyDescent="0.75">
      <c r="A1068" s="76" t="str">
        <f>IF(ISBLANK(INDEX('Policy Characteristics'!A:A,MATCH($C1068,'Policy Characteristics'!$C:$C,0))),"",INDEX('Policy Characteristics'!A:A,MATCH($C1068,'Policy Characteristics'!$C:$C,0)))</f>
        <v>Industry</v>
      </c>
      <c r="B1068" s="200"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3" t="s">
        <v>44</v>
      </c>
      <c r="J1068" s="202"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5">
        <f>IF(ISBLANK(INDEX('Policy Characteristics'!F:F,MATCH($C1068,'Policy Characteristics'!$C:$C,0))),"",INDEX('Policy Characteristics'!F:F,MATCH($C1068,'Policy Characteristics'!$C:$C,0)))</f>
        <v>0</v>
      </c>
      <c r="M1068" s="205">
        <f>IF(ISBLANK(INDEX('Policy Characteristics'!G:G,MATCH($C1068,'Policy Characteristics'!$C:$C,0))),"",INDEX('Policy Characteristics'!G:G,MATCH($C1068,'Policy Characteristics'!$C:$C,0)))</f>
        <v>1</v>
      </c>
      <c r="N1068" s="205">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row>
    <row r="1069" spans="1:18" s="143" customFormat="1" x14ac:dyDescent="0.75">
      <c r="A1069" s="76" t="str">
        <f>IF(ISBLANK(INDEX('Policy Characteristics'!A:A,MATCH($C1069,'Policy Characteristics'!$C:$C,0))),"",INDEX('Policy Characteristics'!A:A,MATCH($C1069,'Policy Characteristics'!$C:$C,0)))</f>
        <v>Industry</v>
      </c>
      <c r="B1069" s="200"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3" t="s">
        <v>44</v>
      </c>
      <c r="J1069" s="202"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5">
        <f>IF(ISBLANK(INDEX('Policy Characteristics'!F:F,MATCH($C1069,'Policy Characteristics'!$C:$C,0))),"",INDEX('Policy Characteristics'!F:F,MATCH($C1069,'Policy Characteristics'!$C:$C,0)))</f>
        <v>0</v>
      </c>
      <c r="M1069" s="205">
        <f>IF(ISBLANK(INDEX('Policy Characteristics'!G:G,MATCH($C1069,'Policy Characteristics'!$C:$C,0))),"",INDEX('Policy Characteristics'!G:G,MATCH($C1069,'Policy Characteristics'!$C:$C,0)))</f>
        <v>1</v>
      </c>
      <c r="N1069" s="205">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row>
    <row r="1070" spans="1:18" s="143" customFormat="1" x14ac:dyDescent="0.75">
      <c r="A1070" s="76" t="str">
        <f>IF(ISBLANK(INDEX('Policy Characteristics'!A:A,MATCH($C1070,'Policy Characteristics'!$C:$C,0))),"",INDEX('Policy Characteristics'!A:A,MATCH($C1070,'Policy Characteristics'!$C:$C,0)))</f>
        <v>Industry</v>
      </c>
      <c r="B1070" s="200"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3" t="s">
        <v>44</v>
      </c>
      <c r="J1070" s="202"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5">
        <f>IF(ISBLANK(INDEX('Policy Characteristics'!F:F,MATCH($C1070,'Policy Characteristics'!$C:$C,0))),"",INDEX('Policy Characteristics'!F:F,MATCH($C1070,'Policy Characteristics'!$C:$C,0)))</f>
        <v>0</v>
      </c>
      <c r="M1070" s="205">
        <f>IF(ISBLANK(INDEX('Policy Characteristics'!G:G,MATCH($C1070,'Policy Characteristics'!$C:$C,0))),"",INDEX('Policy Characteristics'!G:G,MATCH($C1070,'Policy Characteristics'!$C:$C,0)))</f>
        <v>1</v>
      </c>
      <c r="N1070" s="205">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row>
    <row r="1071" spans="1:18" s="143" customFormat="1" x14ac:dyDescent="0.75">
      <c r="A1071" s="76" t="str">
        <f>IF(ISBLANK(INDEX('Policy Characteristics'!A:A,MATCH($C1071,'Policy Characteristics'!$C:$C,0))),"",INDEX('Policy Characteristics'!A:A,MATCH($C1071,'Policy Characteristics'!$C:$C,0)))</f>
        <v>Industry</v>
      </c>
      <c r="B1071" s="200"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3" t="s">
        <v>44</v>
      </c>
      <c r="J1071" s="202"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5">
        <f>IF(ISBLANK(INDEX('Policy Characteristics'!F:F,MATCH($C1071,'Policy Characteristics'!$C:$C,0))),"",INDEX('Policy Characteristics'!F:F,MATCH($C1071,'Policy Characteristics'!$C:$C,0)))</f>
        <v>0</v>
      </c>
      <c r="M1071" s="205">
        <f>IF(ISBLANK(INDEX('Policy Characteristics'!G:G,MATCH($C1071,'Policy Characteristics'!$C:$C,0))),"",INDEX('Policy Characteristics'!G:G,MATCH($C1071,'Policy Characteristics'!$C:$C,0)))</f>
        <v>1</v>
      </c>
      <c r="N1071" s="205">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row>
    <row r="1072" spans="1:18" s="143" customFormat="1" x14ac:dyDescent="0.75">
      <c r="A1072" s="76" t="str">
        <f>IF(ISBLANK(INDEX('Policy Characteristics'!A:A,MATCH($C1072,'Policy Characteristics'!$C:$C,0))),"",INDEX('Policy Characteristics'!A:A,MATCH($C1072,'Policy Characteristics'!$C:$C,0)))</f>
        <v>Industry</v>
      </c>
      <c r="B1072" s="200"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3" t="s">
        <v>44</v>
      </c>
      <c r="J1072" s="202"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5">
        <f>IF(ISBLANK(INDEX('Policy Characteristics'!F:F,MATCH($C1072,'Policy Characteristics'!$C:$C,0))),"",INDEX('Policy Characteristics'!F:F,MATCH($C1072,'Policy Characteristics'!$C:$C,0)))</f>
        <v>0</v>
      </c>
      <c r="M1072" s="205">
        <f>IF(ISBLANK(INDEX('Policy Characteristics'!G:G,MATCH($C1072,'Policy Characteristics'!$C:$C,0))),"",INDEX('Policy Characteristics'!G:G,MATCH($C1072,'Policy Characteristics'!$C:$C,0)))</f>
        <v>1</v>
      </c>
      <c r="N1072" s="205">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row>
    <row r="1073" spans="1:18" s="143" customFormat="1" x14ac:dyDescent="0.75">
      <c r="A1073" s="76" t="str">
        <f>IF(ISBLANK(INDEX('Policy Characteristics'!A:A,MATCH($C1073,'Policy Characteristics'!$C:$C,0))),"",INDEX('Policy Characteristics'!A:A,MATCH($C1073,'Policy Characteristics'!$C:$C,0)))</f>
        <v>Industry</v>
      </c>
      <c r="B1073" s="200"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3" t="s">
        <v>44</v>
      </c>
      <c r="J1073" s="202"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5">
        <f>IF(ISBLANK(INDEX('Policy Characteristics'!F:F,MATCH($C1073,'Policy Characteristics'!$C:$C,0))),"",INDEX('Policy Characteristics'!F:F,MATCH($C1073,'Policy Characteristics'!$C:$C,0)))</f>
        <v>0</v>
      </c>
      <c r="M1073" s="205">
        <f>IF(ISBLANK(INDEX('Policy Characteristics'!G:G,MATCH($C1073,'Policy Characteristics'!$C:$C,0))),"",INDEX('Policy Characteristics'!G:G,MATCH($C1073,'Policy Characteristics'!$C:$C,0)))</f>
        <v>1</v>
      </c>
      <c r="N1073" s="205">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row>
    <row r="1074" spans="1:18" s="143" customFormat="1" x14ac:dyDescent="0.75">
      <c r="A1074" s="76" t="str">
        <f>IF(ISBLANK(INDEX('Policy Characteristics'!A:A,MATCH($C1074,'Policy Characteristics'!$C:$C,0))),"",INDEX('Policy Characteristics'!A:A,MATCH($C1074,'Policy Characteristics'!$C:$C,0)))</f>
        <v>Industry</v>
      </c>
      <c r="B1074" s="200"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3" t="s">
        <v>44</v>
      </c>
      <c r="J1074" s="202"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5">
        <f>IF(ISBLANK(INDEX('Policy Characteristics'!F:F,MATCH($C1074,'Policy Characteristics'!$C:$C,0))),"",INDEX('Policy Characteristics'!F:F,MATCH($C1074,'Policy Characteristics'!$C:$C,0)))</f>
        <v>0</v>
      </c>
      <c r="M1074" s="205">
        <f>IF(ISBLANK(INDEX('Policy Characteristics'!G:G,MATCH($C1074,'Policy Characteristics'!$C:$C,0))),"",INDEX('Policy Characteristics'!G:G,MATCH($C1074,'Policy Characteristics'!$C:$C,0)))</f>
        <v>1</v>
      </c>
      <c r="N1074" s="205">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row>
    <row r="1075" spans="1:18" s="143" customFormat="1" x14ac:dyDescent="0.75">
      <c r="A1075" s="76" t="str">
        <f>IF(ISBLANK(INDEX('Policy Characteristics'!A:A,MATCH($C1075,'Policy Characteristics'!$C:$C,0))),"",INDEX('Policy Characteristics'!A:A,MATCH($C1075,'Policy Characteristics'!$C:$C,0)))</f>
        <v>Industry</v>
      </c>
      <c r="B1075" s="200"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3" t="s">
        <v>44</v>
      </c>
      <c r="J1075" s="202"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5">
        <f>IF(ISBLANK(INDEX('Policy Characteristics'!F:F,MATCH($C1075,'Policy Characteristics'!$C:$C,0))),"",INDEX('Policy Characteristics'!F:F,MATCH($C1075,'Policy Characteristics'!$C:$C,0)))</f>
        <v>0</v>
      </c>
      <c r="M1075" s="205">
        <f>IF(ISBLANK(INDEX('Policy Characteristics'!G:G,MATCH($C1075,'Policy Characteristics'!$C:$C,0))),"",INDEX('Policy Characteristics'!G:G,MATCH($C1075,'Policy Characteristics'!$C:$C,0)))</f>
        <v>1</v>
      </c>
      <c r="N1075" s="205">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row>
    <row r="1076" spans="1:18" s="143" customFormat="1" x14ac:dyDescent="0.75">
      <c r="A1076" s="76" t="str">
        <f>IF(ISBLANK(INDEX('Policy Characteristics'!A:A,MATCH($C1076,'Policy Characteristics'!$C:$C,0))),"",INDEX('Policy Characteristics'!A:A,MATCH($C1076,'Policy Characteristics'!$C:$C,0)))</f>
        <v>Industry</v>
      </c>
      <c r="B1076" s="200"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3" t="s">
        <v>44</v>
      </c>
      <c r="J1076" s="202"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5">
        <f>IF(ISBLANK(INDEX('Policy Characteristics'!F:F,MATCH($C1076,'Policy Characteristics'!$C:$C,0))),"",INDEX('Policy Characteristics'!F:F,MATCH($C1076,'Policy Characteristics'!$C:$C,0)))</f>
        <v>0</v>
      </c>
      <c r="M1076" s="205">
        <f>IF(ISBLANK(INDEX('Policy Characteristics'!G:G,MATCH($C1076,'Policy Characteristics'!$C:$C,0))),"",INDEX('Policy Characteristics'!G:G,MATCH($C1076,'Policy Characteristics'!$C:$C,0)))</f>
        <v>1</v>
      </c>
      <c r="N1076" s="205">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row>
    <row r="1077" spans="1:18" s="143" customFormat="1" x14ac:dyDescent="0.75">
      <c r="A1077" s="76" t="str">
        <f>IF(ISBLANK(INDEX('Policy Characteristics'!A:A,MATCH($C1077,'Policy Characteristics'!$C:$C,0))),"",INDEX('Policy Characteristics'!A:A,MATCH($C1077,'Policy Characteristics'!$C:$C,0)))</f>
        <v>Industry</v>
      </c>
      <c r="B1077" s="200"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3" t="s">
        <v>44</v>
      </c>
      <c r="J1077" s="202"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5">
        <f>IF(ISBLANK(INDEX('Policy Characteristics'!F:F,MATCH($C1077,'Policy Characteristics'!$C:$C,0))),"",INDEX('Policy Characteristics'!F:F,MATCH($C1077,'Policy Characteristics'!$C:$C,0)))</f>
        <v>0</v>
      </c>
      <c r="M1077" s="205">
        <f>IF(ISBLANK(INDEX('Policy Characteristics'!G:G,MATCH($C1077,'Policy Characteristics'!$C:$C,0))),"",INDEX('Policy Characteristics'!G:G,MATCH($C1077,'Policy Characteristics'!$C:$C,0)))</f>
        <v>1</v>
      </c>
      <c r="N1077" s="205">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row>
    <row r="1078" spans="1:18" s="143" customFormat="1" x14ac:dyDescent="0.75">
      <c r="A1078" s="76" t="str">
        <f>IF(ISBLANK(INDEX('Policy Characteristics'!A:A,MATCH($C1078,'Policy Characteristics'!$C:$C,0))),"",INDEX('Policy Characteristics'!A:A,MATCH($C1078,'Policy Characteristics'!$C:$C,0)))</f>
        <v>Industry</v>
      </c>
      <c r="B1078" s="200"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3" t="s">
        <v>44</v>
      </c>
      <c r="J1078" s="202"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5">
        <f>IF(ISBLANK(INDEX('Policy Characteristics'!F:F,MATCH($C1078,'Policy Characteristics'!$C:$C,0))),"",INDEX('Policy Characteristics'!F:F,MATCH($C1078,'Policy Characteristics'!$C:$C,0)))</f>
        <v>0</v>
      </c>
      <c r="M1078" s="205">
        <f>IF(ISBLANK(INDEX('Policy Characteristics'!G:G,MATCH($C1078,'Policy Characteristics'!$C:$C,0))),"",INDEX('Policy Characteristics'!G:G,MATCH($C1078,'Policy Characteristics'!$C:$C,0)))</f>
        <v>1</v>
      </c>
      <c r="N1078" s="205">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row>
    <row r="1079" spans="1:18" s="143" customFormat="1" x14ac:dyDescent="0.75">
      <c r="A1079" s="76" t="str">
        <f>IF(ISBLANK(INDEX('Policy Characteristics'!A:A,MATCH($C1079,'Policy Characteristics'!$C:$C,0))),"",INDEX('Policy Characteristics'!A:A,MATCH($C1079,'Policy Characteristics'!$C:$C,0)))</f>
        <v>Industry</v>
      </c>
      <c r="B1079" s="200"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3" t="s">
        <v>44</v>
      </c>
      <c r="J1079" s="202"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5">
        <f>IF(ISBLANK(INDEX('Policy Characteristics'!F:F,MATCH($C1079,'Policy Characteristics'!$C:$C,0))),"",INDEX('Policy Characteristics'!F:F,MATCH($C1079,'Policy Characteristics'!$C:$C,0)))</f>
        <v>0</v>
      </c>
      <c r="M1079" s="205">
        <f>IF(ISBLANK(INDEX('Policy Characteristics'!G:G,MATCH($C1079,'Policy Characteristics'!$C:$C,0))),"",INDEX('Policy Characteristics'!G:G,MATCH($C1079,'Policy Characteristics'!$C:$C,0)))</f>
        <v>1</v>
      </c>
      <c r="N1079" s="205">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row>
    <row r="1080" spans="1:18" s="143" customFormat="1" x14ac:dyDescent="0.75">
      <c r="A1080" s="76" t="str">
        <f>IF(ISBLANK(INDEX('Policy Characteristics'!A:A,MATCH($C1080,'Policy Characteristics'!$C:$C,0))),"",INDEX('Policy Characteristics'!A:A,MATCH($C1080,'Policy Characteristics'!$C:$C,0)))</f>
        <v>Industry</v>
      </c>
      <c r="B1080" s="200"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3" t="s">
        <v>44</v>
      </c>
      <c r="J1080" s="202"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5">
        <f>IF(ISBLANK(INDEX('Policy Characteristics'!F:F,MATCH($C1080,'Policy Characteristics'!$C:$C,0))),"",INDEX('Policy Characteristics'!F:F,MATCH($C1080,'Policy Characteristics'!$C:$C,0)))</f>
        <v>0</v>
      </c>
      <c r="M1080" s="205">
        <f>IF(ISBLANK(INDEX('Policy Characteristics'!G:G,MATCH($C1080,'Policy Characteristics'!$C:$C,0))),"",INDEX('Policy Characteristics'!G:G,MATCH($C1080,'Policy Characteristics'!$C:$C,0)))</f>
        <v>1</v>
      </c>
      <c r="N1080" s="205">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row>
    <row r="1081" spans="1:18" s="143" customFormat="1" x14ac:dyDescent="0.75">
      <c r="A1081" s="76" t="str">
        <f>IF(ISBLANK(INDEX('Policy Characteristics'!A:A,MATCH($C1081,'Policy Characteristics'!$C:$C,0))),"",INDEX('Policy Characteristics'!A:A,MATCH($C1081,'Policy Characteristics'!$C:$C,0)))</f>
        <v>Industry</v>
      </c>
      <c r="B1081" s="200"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3" t="s">
        <v>44</v>
      </c>
      <c r="J1081" s="202"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5">
        <f>IF(ISBLANK(INDEX('Policy Characteristics'!F:F,MATCH($C1081,'Policy Characteristics'!$C:$C,0))),"",INDEX('Policy Characteristics'!F:F,MATCH($C1081,'Policy Characteristics'!$C:$C,0)))</f>
        <v>0</v>
      </c>
      <c r="M1081" s="205">
        <f>IF(ISBLANK(INDEX('Policy Characteristics'!G:G,MATCH($C1081,'Policy Characteristics'!$C:$C,0))),"",INDEX('Policy Characteristics'!G:G,MATCH($C1081,'Policy Characteristics'!$C:$C,0)))</f>
        <v>1</v>
      </c>
      <c r="N1081" s="205">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row>
    <row r="1082" spans="1:18" s="143" customFormat="1" x14ac:dyDescent="0.75">
      <c r="A1082" s="76" t="str">
        <f>IF(ISBLANK(INDEX('Policy Characteristics'!A:A,MATCH($C1082,'Policy Characteristics'!$C:$C,0))),"",INDEX('Policy Characteristics'!A:A,MATCH($C1082,'Policy Characteristics'!$C:$C,0)))</f>
        <v>Industry</v>
      </c>
      <c r="B1082" s="200"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3" t="s">
        <v>44</v>
      </c>
      <c r="J1082" s="202"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5">
        <f>IF(ISBLANK(INDEX('Policy Characteristics'!F:F,MATCH($C1082,'Policy Characteristics'!$C:$C,0))),"",INDEX('Policy Characteristics'!F:F,MATCH($C1082,'Policy Characteristics'!$C:$C,0)))</f>
        <v>0</v>
      </c>
      <c r="M1082" s="205">
        <f>IF(ISBLANK(INDEX('Policy Characteristics'!G:G,MATCH($C1082,'Policy Characteristics'!$C:$C,0))),"",INDEX('Policy Characteristics'!G:G,MATCH($C1082,'Policy Characteristics'!$C:$C,0)))</f>
        <v>1</v>
      </c>
      <c r="N1082" s="205">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row>
    <row r="1083" spans="1:18" s="143" customFormat="1" x14ac:dyDescent="0.75">
      <c r="A1083" s="76" t="str">
        <f>IF(ISBLANK(INDEX('Policy Characteristics'!A:A,MATCH($C1083,'Policy Characteristics'!$C:$C,0))),"",INDEX('Policy Characteristics'!A:A,MATCH($C1083,'Policy Characteristics'!$C:$C,0)))</f>
        <v>Industry</v>
      </c>
      <c r="B1083" s="200"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3" t="s">
        <v>44</v>
      </c>
      <c r="J1083" s="202"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5">
        <f>IF(ISBLANK(INDEX('Policy Characteristics'!F:F,MATCH($C1083,'Policy Characteristics'!$C:$C,0))),"",INDEX('Policy Characteristics'!F:F,MATCH($C1083,'Policy Characteristics'!$C:$C,0)))</f>
        <v>0</v>
      </c>
      <c r="M1083" s="205">
        <f>IF(ISBLANK(INDEX('Policy Characteristics'!G:G,MATCH($C1083,'Policy Characteristics'!$C:$C,0))),"",INDEX('Policy Characteristics'!G:G,MATCH($C1083,'Policy Characteristics'!$C:$C,0)))</f>
        <v>1</v>
      </c>
      <c r="N1083" s="205">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row>
    <row r="1084" spans="1:18" s="143" customFormat="1" x14ac:dyDescent="0.75">
      <c r="A1084" s="76" t="str">
        <f>IF(ISBLANK(INDEX('Policy Characteristics'!A:A,MATCH($C1084,'Policy Characteristics'!$C:$C,0))),"",INDEX('Policy Characteristics'!A:A,MATCH($C1084,'Policy Characteristics'!$C:$C,0)))</f>
        <v>Industry</v>
      </c>
      <c r="B1084" s="200"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3" t="s">
        <v>44</v>
      </c>
      <c r="J1084" s="202"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5">
        <f>IF(ISBLANK(INDEX('Policy Characteristics'!F:F,MATCH($C1084,'Policy Characteristics'!$C:$C,0))),"",INDEX('Policy Characteristics'!F:F,MATCH($C1084,'Policy Characteristics'!$C:$C,0)))</f>
        <v>0</v>
      </c>
      <c r="M1084" s="205">
        <f>IF(ISBLANK(INDEX('Policy Characteristics'!G:G,MATCH($C1084,'Policy Characteristics'!$C:$C,0))),"",INDEX('Policy Characteristics'!G:G,MATCH($C1084,'Policy Characteristics'!$C:$C,0)))</f>
        <v>1</v>
      </c>
      <c r="N1084" s="205">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row>
    <row r="1085" spans="1:18" s="143" customFormat="1" x14ac:dyDescent="0.75">
      <c r="A1085" s="76" t="str">
        <f>IF(ISBLANK(INDEX('Policy Characteristics'!A:A,MATCH($C1085,'Policy Characteristics'!$C:$C,0))),"",INDEX('Policy Characteristics'!A:A,MATCH($C1085,'Policy Characteristics'!$C:$C,0)))</f>
        <v>Industry</v>
      </c>
      <c r="B1085" s="200"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3" t="s">
        <v>44</v>
      </c>
      <c r="J1085" s="202"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5">
        <f>IF(ISBLANK(INDEX('Policy Characteristics'!F:F,MATCH($C1085,'Policy Characteristics'!$C:$C,0))),"",INDEX('Policy Characteristics'!F:F,MATCH($C1085,'Policy Characteristics'!$C:$C,0)))</f>
        <v>0</v>
      </c>
      <c r="M1085" s="205">
        <f>IF(ISBLANK(INDEX('Policy Characteristics'!G:G,MATCH($C1085,'Policy Characteristics'!$C:$C,0))),"",INDEX('Policy Characteristics'!G:G,MATCH($C1085,'Policy Characteristics'!$C:$C,0)))</f>
        <v>1</v>
      </c>
      <c r="N1085" s="205">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row>
    <row r="1086" spans="1:18" s="143" customFormat="1" x14ac:dyDescent="0.75">
      <c r="A1086" s="76" t="str">
        <f>IF(ISBLANK(INDEX('Policy Characteristics'!A:A,MATCH($C1086,'Policy Characteristics'!$C:$C,0))),"",INDEX('Policy Characteristics'!A:A,MATCH($C1086,'Policy Characteristics'!$C:$C,0)))</f>
        <v>Industry</v>
      </c>
      <c r="B1086" s="200"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3" t="s">
        <v>44</v>
      </c>
      <c r="J1086" s="202"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5">
        <f>IF(ISBLANK(INDEX('Policy Characteristics'!F:F,MATCH($C1086,'Policy Characteristics'!$C:$C,0))),"",INDEX('Policy Characteristics'!F:F,MATCH($C1086,'Policy Characteristics'!$C:$C,0)))</f>
        <v>0</v>
      </c>
      <c r="M1086" s="205">
        <f>IF(ISBLANK(INDEX('Policy Characteristics'!G:G,MATCH($C1086,'Policy Characteristics'!$C:$C,0))),"",INDEX('Policy Characteristics'!G:G,MATCH($C1086,'Policy Characteristics'!$C:$C,0)))</f>
        <v>1</v>
      </c>
      <c r="N1086" s="205">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row>
    <row r="1087" spans="1:18" s="143" customFormat="1" x14ac:dyDescent="0.75">
      <c r="A1087" s="76" t="str">
        <f>IF(ISBLANK(INDEX('Policy Characteristics'!A:A,MATCH($C1087,'Policy Characteristics'!$C:$C,0))),"",INDEX('Policy Characteristics'!A:A,MATCH($C1087,'Policy Characteristics'!$C:$C,0)))</f>
        <v>Industry</v>
      </c>
      <c r="B1087" s="200"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3" t="s">
        <v>44</v>
      </c>
      <c r="J1087" s="202"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5">
        <f>IF(ISBLANK(INDEX('Policy Characteristics'!F:F,MATCH($C1087,'Policy Characteristics'!$C:$C,0))),"",INDEX('Policy Characteristics'!F:F,MATCH($C1087,'Policy Characteristics'!$C:$C,0)))</f>
        <v>0</v>
      </c>
      <c r="M1087" s="205">
        <f>IF(ISBLANK(INDEX('Policy Characteristics'!G:G,MATCH($C1087,'Policy Characteristics'!$C:$C,0))),"",INDEX('Policy Characteristics'!G:G,MATCH($C1087,'Policy Characteristics'!$C:$C,0)))</f>
        <v>1</v>
      </c>
      <c r="N1087" s="205">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row>
    <row r="1088" spans="1:18" s="143" customFormat="1" x14ac:dyDescent="0.75">
      <c r="A1088" s="76" t="str">
        <f>IF(ISBLANK(INDEX('Policy Characteristics'!A:A,MATCH($C1088,'Policy Characteristics'!$C:$C,0))),"",INDEX('Policy Characteristics'!A:A,MATCH($C1088,'Policy Characteristics'!$C:$C,0)))</f>
        <v>Industry</v>
      </c>
      <c r="B1088" s="200"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3" t="s">
        <v>44</v>
      </c>
      <c r="J1088" s="202"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5">
        <f>IF(ISBLANK(INDEX('Policy Characteristics'!F:F,MATCH($C1088,'Policy Characteristics'!$C:$C,0))),"",INDEX('Policy Characteristics'!F:F,MATCH($C1088,'Policy Characteristics'!$C:$C,0)))</f>
        <v>0</v>
      </c>
      <c r="M1088" s="205">
        <f>IF(ISBLANK(INDEX('Policy Characteristics'!G:G,MATCH($C1088,'Policy Characteristics'!$C:$C,0))),"",INDEX('Policy Characteristics'!G:G,MATCH($C1088,'Policy Characteristics'!$C:$C,0)))</f>
        <v>1</v>
      </c>
      <c r="N1088" s="205">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row>
    <row r="1089" spans="1:18" s="143" customFormat="1" x14ac:dyDescent="0.75">
      <c r="A1089" s="76" t="str">
        <f>IF(ISBLANK(INDEX('Policy Characteristics'!A:A,MATCH($C1089,'Policy Characteristics'!$C:$C,0))),"",INDEX('Policy Characteristics'!A:A,MATCH($C1089,'Policy Characteristics'!$C:$C,0)))</f>
        <v>Industry</v>
      </c>
      <c r="B1089" s="200"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3" t="s">
        <v>44</v>
      </c>
      <c r="J1089" s="202"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5">
        <f>IF(ISBLANK(INDEX('Policy Characteristics'!F:F,MATCH($C1089,'Policy Characteristics'!$C:$C,0))),"",INDEX('Policy Characteristics'!F:F,MATCH($C1089,'Policy Characteristics'!$C:$C,0)))</f>
        <v>0</v>
      </c>
      <c r="M1089" s="205">
        <f>IF(ISBLANK(INDEX('Policy Characteristics'!G:G,MATCH($C1089,'Policy Characteristics'!$C:$C,0))),"",INDEX('Policy Characteristics'!G:G,MATCH($C1089,'Policy Characteristics'!$C:$C,0)))</f>
        <v>1</v>
      </c>
      <c r="N1089" s="205">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row>
    <row r="1090" spans="1:18" s="143" customFormat="1" x14ac:dyDescent="0.75">
      <c r="A1090" s="76" t="str">
        <f>IF(ISBLANK(INDEX('Policy Characteristics'!A:A,MATCH($C1090,'Policy Characteristics'!$C:$C,0))),"",INDEX('Policy Characteristics'!A:A,MATCH($C1090,'Policy Characteristics'!$C:$C,0)))</f>
        <v>Industry</v>
      </c>
      <c r="B1090" s="200"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3" t="s">
        <v>44</v>
      </c>
      <c r="J1090" s="202"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5">
        <f>IF(ISBLANK(INDEX('Policy Characteristics'!F:F,MATCH($C1090,'Policy Characteristics'!$C:$C,0))),"",INDEX('Policy Characteristics'!F:F,MATCH($C1090,'Policy Characteristics'!$C:$C,0)))</f>
        <v>0</v>
      </c>
      <c r="M1090" s="205">
        <f>IF(ISBLANK(INDEX('Policy Characteristics'!G:G,MATCH($C1090,'Policy Characteristics'!$C:$C,0))),"",INDEX('Policy Characteristics'!G:G,MATCH($C1090,'Policy Characteristics'!$C:$C,0)))</f>
        <v>1</v>
      </c>
      <c r="N1090" s="205">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row>
    <row r="1091" spans="1:18" s="143" customFormat="1" x14ac:dyDescent="0.75">
      <c r="A1091" s="76" t="str">
        <f>IF(ISBLANK(INDEX('Policy Characteristics'!A:A,MATCH($C1091,'Policy Characteristics'!$C:$C,0))),"",INDEX('Policy Characteristics'!A:A,MATCH($C1091,'Policy Characteristics'!$C:$C,0)))</f>
        <v>Industry</v>
      </c>
      <c r="B1091" s="200"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3" t="s">
        <v>44</v>
      </c>
      <c r="J1091" s="202"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5">
        <f>IF(ISBLANK(INDEX('Policy Characteristics'!F:F,MATCH($C1091,'Policy Characteristics'!$C:$C,0))),"",INDEX('Policy Characteristics'!F:F,MATCH($C1091,'Policy Characteristics'!$C:$C,0)))</f>
        <v>0</v>
      </c>
      <c r="M1091" s="205">
        <f>IF(ISBLANK(INDEX('Policy Characteristics'!G:G,MATCH($C1091,'Policy Characteristics'!$C:$C,0))),"",INDEX('Policy Characteristics'!G:G,MATCH($C1091,'Policy Characteristics'!$C:$C,0)))</f>
        <v>1</v>
      </c>
      <c r="N1091" s="205">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row>
    <row r="1092" spans="1:18" s="143" customFormat="1" x14ac:dyDescent="0.75">
      <c r="A1092" s="76" t="str">
        <f>IF(ISBLANK(INDEX('Policy Characteristics'!A:A,MATCH($C1092,'Policy Characteristics'!$C:$C,0))),"",INDEX('Policy Characteristics'!A:A,MATCH($C1092,'Policy Characteristics'!$C:$C,0)))</f>
        <v>Industry</v>
      </c>
      <c r="B1092" s="200"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3" t="s">
        <v>44</v>
      </c>
      <c r="J1092" s="202"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5">
        <f>IF(ISBLANK(INDEX('Policy Characteristics'!F:F,MATCH($C1092,'Policy Characteristics'!$C:$C,0))),"",INDEX('Policy Characteristics'!F:F,MATCH($C1092,'Policy Characteristics'!$C:$C,0)))</f>
        <v>0</v>
      </c>
      <c r="M1092" s="205">
        <f>IF(ISBLANK(INDEX('Policy Characteristics'!G:G,MATCH($C1092,'Policy Characteristics'!$C:$C,0))),"",INDEX('Policy Characteristics'!G:G,MATCH($C1092,'Policy Characteristics'!$C:$C,0)))</f>
        <v>1</v>
      </c>
      <c r="N1092" s="205">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row>
    <row r="1093" spans="1:18" s="143" customFormat="1" x14ac:dyDescent="0.75">
      <c r="A1093" s="76" t="str">
        <f>IF(ISBLANK(INDEX('Policy Characteristics'!A:A,MATCH($C1093,'Policy Characteristics'!$C:$C,0))),"",INDEX('Policy Characteristics'!A:A,MATCH($C1093,'Policy Characteristics'!$C:$C,0)))</f>
        <v>Industry</v>
      </c>
      <c r="B1093" s="200"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3" t="s">
        <v>44</v>
      </c>
      <c r="J1093" s="202"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5">
        <f>IF(ISBLANK(INDEX('Policy Characteristics'!F:F,MATCH($C1093,'Policy Characteristics'!$C:$C,0))),"",INDEX('Policy Characteristics'!F:F,MATCH($C1093,'Policy Characteristics'!$C:$C,0)))</f>
        <v>0</v>
      </c>
      <c r="M1093" s="205">
        <f>IF(ISBLANK(INDEX('Policy Characteristics'!G:G,MATCH($C1093,'Policy Characteristics'!$C:$C,0))),"",INDEX('Policy Characteristics'!G:G,MATCH($C1093,'Policy Characteristics'!$C:$C,0)))</f>
        <v>1</v>
      </c>
      <c r="N1093" s="205">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row>
    <row r="1094" spans="1:18" s="143" customFormat="1" x14ac:dyDescent="0.75">
      <c r="A1094" s="76" t="str">
        <f>IF(ISBLANK(INDEX('Policy Characteristics'!A:A,MATCH($C1094,'Policy Characteristics'!$C:$C,0))),"",INDEX('Policy Characteristics'!A:A,MATCH($C1094,'Policy Characteristics'!$C:$C,0)))</f>
        <v>Industry</v>
      </c>
      <c r="B1094" s="200"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3" t="s">
        <v>44</v>
      </c>
      <c r="J1094" s="202"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5">
        <f>IF(ISBLANK(INDEX('Policy Characteristics'!F:F,MATCH($C1094,'Policy Characteristics'!$C:$C,0))),"",INDEX('Policy Characteristics'!F:F,MATCH($C1094,'Policy Characteristics'!$C:$C,0)))</f>
        <v>0</v>
      </c>
      <c r="M1094" s="205">
        <f>IF(ISBLANK(INDEX('Policy Characteristics'!G:G,MATCH($C1094,'Policy Characteristics'!$C:$C,0))),"",INDEX('Policy Characteristics'!G:G,MATCH($C1094,'Policy Characteristics'!$C:$C,0)))</f>
        <v>1</v>
      </c>
      <c r="N1094" s="205">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row>
    <row r="1095" spans="1:18" s="143" customFormat="1" x14ac:dyDescent="0.75">
      <c r="A1095" s="76" t="str">
        <f>IF(ISBLANK(INDEX('Policy Characteristics'!A:A,MATCH($C1095,'Policy Characteristics'!$C:$C,0))),"",INDEX('Policy Characteristics'!A:A,MATCH($C1095,'Policy Characteristics'!$C:$C,0)))</f>
        <v>Industry</v>
      </c>
      <c r="B1095" s="200"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3" t="s">
        <v>44</v>
      </c>
      <c r="J1095" s="202"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5">
        <f>IF(ISBLANK(INDEX('Policy Characteristics'!F:F,MATCH($C1095,'Policy Characteristics'!$C:$C,0))),"",INDEX('Policy Characteristics'!F:F,MATCH($C1095,'Policy Characteristics'!$C:$C,0)))</f>
        <v>0</v>
      </c>
      <c r="M1095" s="205">
        <f>IF(ISBLANK(INDEX('Policy Characteristics'!G:G,MATCH($C1095,'Policy Characteristics'!$C:$C,0))),"",INDEX('Policy Characteristics'!G:G,MATCH($C1095,'Policy Characteristics'!$C:$C,0)))</f>
        <v>1</v>
      </c>
      <c r="N1095" s="205">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row>
    <row r="1096" spans="1:18" s="143" customFormat="1" x14ac:dyDescent="0.75">
      <c r="A1096" s="76" t="str">
        <f>IF(ISBLANK(INDEX('Policy Characteristics'!A:A,MATCH($C1096,'Policy Characteristics'!$C:$C,0))),"",INDEX('Policy Characteristics'!A:A,MATCH($C1096,'Policy Characteristics'!$C:$C,0)))</f>
        <v>Industry</v>
      </c>
      <c r="B1096" s="200"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3" t="s">
        <v>44</v>
      </c>
      <c r="J1096" s="202"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5">
        <f>IF(ISBLANK(INDEX('Policy Characteristics'!F:F,MATCH($C1096,'Policy Characteristics'!$C:$C,0))),"",INDEX('Policy Characteristics'!F:F,MATCH($C1096,'Policy Characteristics'!$C:$C,0)))</f>
        <v>0</v>
      </c>
      <c r="M1096" s="205">
        <f>IF(ISBLANK(INDEX('Policy Characteristics'!G:G,MATCH($C1096,'Policy Characteristics'!$C:$C,0))),"",INDEX('Policy Characteristics'!G:G,MATCH($C1096,'Policy Characteristics'!$C:$C,0)))</f>
        <v>1</v>
      </c>
      <c r="N1096" s="205">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row>
    <row r="1097" spans="1:18" s="143" customFormat="1" x14ac:dyDescent="0.75">
      <c r="A1097" s="76" t="str">
        <f>IF(ISBLANK(INDEX('Policy Characteristics'!A:A,MATCH($C1097,'Policy Characteristics'!$C:$C,0))),"",INDEX('Policy Characteristics'!A:A,MATCH($C1097,'Policy Characteristics'!$C:$C,0)))</f>
        <v>Industry</v>
      </c>
      <c r="B1097" s="200"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3" t="s">
        <v>44</v>
      </c>
      <c r="J1097" s="202"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5">
        <f>IF(ISBLANK(INDEX('Policy Characteristics'!F:F,MATCH($C1097,'Policy Characteristics'!$C:$C,0))),"",INDEX('Policy Characteristics'!F:F,MATCH($C1097,'Policy Characteristics'!$C:$C,0)))</f>
        <v>0</v>
      </c>
      <c r="M1097" s="205">
        <f>IF(ISBLANK(INDEX('Policy Characteristics'!G:G,MATCH($C1097,'Policy Characteristics'!$C:$C,0))),"",INDEX('Policy Characteristics'!G:G,MATCH($C1097,'Policy Characteristics'!$C:$C,0)))</f>
        <v>1</v>
      </c>
      <c r="N1097" s="205">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row>
    <row r="1098" spans="1:18" s="143" customFormat="1" x14ac:dyDescent="0.75">
      <c r="A1098" s="76" t="str">
        <f>IF(ISBLANK(INDEX('Policy Characteristics'!A:A,MATCH($C1098,'Policy Characteristics'!$C:$C,0))),"",INDEX('Policy Characteristics'!A:A,MATCH($C1098,'Policy Characteristics'!$C:$C,0)))</f>
        <v>Industry</v>
      </c>
      <c r="B1098" s="200"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3" t="s">
        <v>44</v>
      </c>
      <c r="J1098" s="202"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5">
        <f>IF(ISBLANK(INDEX('Policy Characteristics'!F:F,MATCH($C1098,'Policy Characteristics'!$C:$C,0))),"",INDEX('Policy Characteristics'!F:F,MATCH($C1098,'Policy Characteristics'!$C:$C,0)))</f>
        <v>0</v>
      </c>
      <c r="M1098" s="205">
        <f>IF(ISBLANK(INDEX('Policy Characteristics'!G:G,MATCH($C1098,'Policy Characteristics'!$C:$C,0))),"",INDEX('Policy Characteristics'!G:G,MATCH($C1098,'Policy Characteristics'!$C:$C,0)))</f>
        <v>1</v>
      </c>
      <c r="N1098" s="205">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row>
    <row r="1099" spans="1:18" s="143" customFormat="1" x14ac:dyDescent="0.75">
      <c r="A1099" s="76" t="str">
        <f>IF(ISBLANK(INDEX('Policy Characteristics'!A:A,MATCH($C1099,'Policy Characteristics'!$C:$C,0))),"",INDEX('Policy Characteristics'!A:A,MATCH($C1099,'Policy Characteristics'!$C:$C,0)))</f>
        <v>Industry</v>
      </c>
      <c r="B1099" s="200"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3" t="s">
        <v>44</v>
      </c>
      <c r="J1099" s="202"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5">
        <f>IF(ISBLANK(INDEX('Policy Characteristics'!F:F,MATCH($C1099,'Policy Characteristics'!$C:$C,0))),"",INDEX('Policy Characteristics'!F:F,MATCH($C1099,'Policy Characteristics'!$C:$C,0)))</f>
        <v>0</v>
      </c>
      <c r="M1099" s="205">
        <f>IF(ISBLANK(INDEX('Policy Characteristics'!G:G,MATCH($C1099,'Policy Characteristics'!$C:$C,0))),"",INDEX('Policy Characteristics'!G:G,MATCH($C1099,'Policy Characteristics'!$C:$C,0)))</f>
        <v>1</v>
      </c>
      <c r="N1099" s="205">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row>
    <row r="1100" spans="1:18" s="143" customFormat="1" x14ac:dyDescent="0.75">
      <c r="A1100" s="76" t="str">
        <f>IF(ISBLANK(INDEX('Policy Characteristics'!A:A,MATCH($C1100,'Policy Characteristics'!$C:$C,0))),"",INDEX('Policy Characteristics'!A:A,MATCH($C1100,'Policy Characteristics'!$C:$C,0)))</f>
        <v>Industry</v>
      </c>
      <c r="B1100" s="200"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3" t="s">
        <v>44</v>
      </c>
      <c r="J1100" s="202"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5">
        <f>IF(ISBLANK(INDEX('Policy Characteristics'!F:F,MATCH($C1100,'Policy Characteristics'!$C:$C,0))),"",INDEX('Policy Characteristics'!F:F,MATCH($C1100,'Policy Characteristics'!$C:$C,0)))</f>
        <v>0</v>
      </c>
      <c r="M1100" s="205">
        <f>IF(ISBLANK(INDEX('Policy Characteristics'!G:G,MATCH($C1100,'Policy Characteristics'!$C:$C,0))),"",INDEX('Policy Characteristics'!G:G,MATCH($C1100,'Policy Characteristics'!$C:$C,0)))</f>
        <v>1</v>
      </c>
      <c r="N1100" s="205">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row>
    <row r="1101" spans="1:18" s="143" customFormat="1" x14ac:dyDescent="0.75">
      <c r="A1101" s="76" t="str">
        <f>IF(ISBLANK(INDEX('Policy Characteristics'!A:A,MATCH($C1101,'Policy Characteristics'!$C:$C,0))),"",INDEX('Policy Characteristics'!A:A,MATCH($C1101,'Policy Characteristics'!$C:$C,0)))</f>
        <v>Industry</v>
      </c>
      <c r="B1101" s="200"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3" t="s">
        <v>44</v>
      </c>
      <c r="J1101" s="202"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5">
        <f>IF(ISBLANK(INDEX('Policy Characteristics'!F:F,MATCH($C1101,'Policy Characteristics'!$C:$C,0))),"",INDEX('Policy Characteristics'!F:F,MATCH($C1101,'Policy Characteristics'!$C:$C,0)))</f>
        <v>0</v>
      </c>
      <c r="M1101" s="205">
        <f>IF(ISBLANK(INDEX('Policy Characteristics'!G:G,MATCH($C1101,'Policy Characteristics'!$C:$C,0))),"",INDEX('Policy Characteristics'!G:G,MATCH($C1101,'Policy Characteristics'!$C:$C,0)))</f>
        <v>1</v>
      </c>
      <c r="N1101" s="205">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row>
    <row r="1102" spans="1:18" s="143" customFormat="1" x14ac:dyDescent="0.75">
      <c r="A1102" s="76" t="str">
        <f>IF(ISBLANK(INDEX('Policy Characteristics'!A:A,MATCH($C1102,'Policy Characteristics'!$C:$C,0))),"",INDEX('Policy Characteristics'!A:A,MATCH($C1102,'Policy Characteristics'!$C:$C,0)))</f>
        <v>Industry</v>
      </c>
      <c r="B1102" s="200"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3" t="s">
        <v>44</v>
      </c>
      <c r="J1102" s="202"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5">
        <f>IF(ISBLANK(INDEX('Policy Characteristics'!F:F,MATCH($C1102,'Policy Characteristics'!$C:$C,0))),"",INDEX('Policy Characteristics'!F:F,MATCH($C1102,'Policy Characteristics'!$C:$C,0)))</f>
        <v>0</v>
      </c>
      <c r="M1102" s="205">
        <f>IF(ISBLANK(INDEX('Policy Characteristics'!G:G,MATCH($C1102,'Policy Characteristics'!$C:$C,0))),"",INDEX('Policy Characteristics'!G:G,MATCH($C1102,'Policy Characteristics'!$C:$C,0)))</f>
        <v>1</v>
      </c>
      <c r="N1102" s="205">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row>
    <row r="1103" spans="1:18" s="143" customFormat="1" x14ac:dyDescent="0.75">
      <c r="A1103" s="76" t="str">
        <f>IF(ISBLANK(INDEX('Policy Characteristics'!A:A,MATCH($C1103,'Policy Characteristics'!$C:$C,0))),"",INDEX('Policy Characteristics'!A:A,MATCH($C1103,'Policy Characteristics'!$C:$C,0)))</f>
        <v>Industry</v>
      </c>
      <c r="B1103" s="200"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3" t="s">
        <v>44</v>
      </c>
      <c r="J1103" s="202"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5">
        <f>IF(ISBLANK(INDEX('Policy Characteristics'!F:F,MATCH($C1103,'Policy Characteristics'!$C:$C,0))),"",INDEX('Policy Characteristics'!F:F,MATCH($C1103,'Policy Characteristics'!$C:$C,0)))</f>
        <v>0</v>
      </c>
      <c r="M1103" s="205">
        <f>IF(ISBLANK(INDEX('Policy Characteristics'!G:G,MATCH($C1103,'Policy Characteristics'!$C:$C,0))),"",INDEX('Policy Characteristics'!G:G,MATCH($C1103,'Policy Characteristics'!$C:$C,0)))</f>
        <v>1</v>
      </c>
      <c r="N1103" s="205">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row>
    <row r="1104" spans="1:18" s="143" customFormat="1" x14ac:dyDescent="0.75">
      <c r="A1104" s="76" t="str">
        <f>IF(ISBLANK(INDEX('Policy Characteristics'!A:A,MATCH($C1104,'Policy Characteristics'!$C:$C,0))),"",INDEX('Policy Characteristics'!A:A,MATCH($C1104,'Policy Characteristics'!$C:$C,0)))</f>
        <v>Industry</v>
      </c>
      <c r="B1104" s="200"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3" t="s">
        <v>44</v>
      </c>
      <c r="J1104" s="202"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5">
        <f>IF(ISBLANK(INDEX('Policy Characteristics'!F:F,MATCH($C1104,'Policy Characteristics'!$C:$C,0))),"",INDEX('Policy Characteristics'!F:F,MATCH($C1104,'Policy Characteristics'!$C:$C,0)))</f>
        <v>0</v>
      </c>
      <c r="M1104" s="205">
        <f>IF(ISBLANK(INDEX('Policy Characteristics'!G:G,MATCH($C1104,'Policy Characteristics'!$C:$C,0))),"",INDEX('Policy Characteristics'!G:G,MATCH($C1104,'Policy Characteristics'!$C:$C,0)))</f>
        <v>1</v>
      </c>
      <c r="N1104" s="205">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row>
    <row r="1105" spans="1:18" s="143" customFormat="1" x14ac:dyDescent="0.75">
      <c r="A1105" s="76" t="str">
        <f>IF(ISBLANK(INDEX('Policy Characteristics'!A:A,MATCH($C1105,'Policy Characteristics'!$C:$C,0))),"",INDEX('Policy Characteristics'!A:A,MATCH($C1105,'Policy Characteristics'!$C:$C,0)))</f>
        <v>Industry</v>
      </c>
      <c r="B1105" s="200"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3" t="s">
        <v>44</v>
      </c>
      <c r="J1105" s="202"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5">
        <f>IF(ISBLANK(INDEX('Policy Characteristics'!F:F,MATCH($C1105,'Policy Characteristics'!$C:$C,0))),"",INDEX('Policy Characteristics'!F:F,MATCH($C1105,'Policy Characteristics'!$C:$C,0)))</f>
        <v>0</v>
      </c>
      <c r="M1105" s="205">
        <f>IF(ISBLANK(INDEX('Policy Characteristics'!G:G,MATCH($C1105,'Policy Characteristics'!$C:$C,0))),"",INDEX('Policy Characteristics'!G:G,MATCH($C1105,'Policy Characteristics'!$C:$C,0)))</f>
        <v>1</v>
      </c>
      <c r="N1105" s="205">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row>
    <row r="1106" spans="1:18" s="143" customFormat="1" x14ac:dyDescent="0.75">
      <c r="A1106" s="76" t="str">
        <f>IF(ISBLANK(INDEX('Policy Characteristics'!A:A,MATCH($C1106,'Policy Characteristics'!$C:$C,0))),"",INDEX('Policy Characteristics'!A:A,MATCH($C1106,'Policy Characteristics'!$C:$C,0)))</f>
        <v>Industry</v>
      </c>
      <c r="B1106" s="200"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3" t="s">
        <v>44</v>
      </c>
      <c r="J1106" s="202"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5">
        <f>IF(ISBLANK(INDEX('Policy Characteristics'!F:F,MATCH($C1106,'Policy Characteristics'!$C:$C,0))),"",INDEX('Policy Characteristics'!F:F,MATCH($C1106,'Policy Characteristics'!$C:$C,0)))</f>
        <v>0</v>
      </c>
      <c r="M1106" s="205">
        <f>IF(ISBLANK(INDEX('Policy Characteristics'!G:G,MATCH($C1106,'Policy Characteristics'!$C:$C,0))),"",INDEX('Policy Characteristics'!G:G,MATCH($C1106,'Policy Characteristics'!$C:$C,0)))</f>
        <v>1</v>
      </c>
      <c r="N1106" s="205">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row>
    <row r="1107" spans="1:18" s="143" customFormat="1" x14ac:dyDescent="0.75">
      <c r="A1107" s="76" t="str">
        <f>IF(ISBLANK(INDEX('Policy Characteristics'!A:A,MATCH($C1107,'Policy Characteristics'!$C:$C,0))),"",INDEX('Policy Characteristics'!A:A,MATCH($C1107,'Policy Characteristics'!$C:$C,0)))</f>
        <v>Industry</v>
      </c>
      <c r="B1107" s="200"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3" t="s">
        <v>44</v>
      </c>
      <c r="J1107" s="202"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5">
        <f>IF(ISBLANK(INDEX('Policy Characteristics'!F:F,MATCH($C1107,'Policy Characteristics'!$C:$C,0))),"",INDEX('Policy Characteristics'!F:F,MATCH($C1107,'Policy Characteristics'!$C:$C,0)))</f>
        <v>0</v>
      </c>
      <c r="M1107" s="205">
        <f>IF(ISBLANK(INDEX('Policy Characteristics'!G:G,MATCH($C1107,'Policy Characteristics'!$C:$C,0))),"",INDEX('Policy Characteristics'!G:G,MATCH($C1107,'Policy Characteristics'!$C:$C,0)))</f>
        <v>1</v>
      </c>
      <c r="N1107" s="205">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row>
    <row r="1108" spans="1:18" s="143" customFormat="1" x14ac:dyDescent="0.75">
      <c r="A1108" s="76" t="str">
        <f>IF(ISBLANK(INDEX('Policy Characteristics'!A:A,MATCH($C1108,'Policy Characteristics'!$C:$C,0))),"",INDEX('Policy Characteristics'!A:A,MATCH($C1108,'Policy Characteristics'!$C:$C,0)))</f>
        <v>Industry</v>
      </c>
      <c r="B1108" s="200"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3" t="s">
        <v>44</v>
      </c>
      <c r="J1108" s="202"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5">
        <f>IF(ISBLANK(INDEX('Policy Characteristics'!F:F,MATCH($C1108,'Policy Characteristics'!$C:$C,0))),"",INDEX('Policy Characteristics'!F:F,MATCH($C1108,'Policy Characteristics'!$C:$C,0)))</f>
        <v>0</v>
      </c>
      <c r="M1108" s="205">
        <f>IF(ISBLANK(INDEX('Policy Characteristics'!G:G,MATCH($C1108,'Policy Characteristics'!$C:$C,0))),"",INDEX('Policy Characteristics'!G:G,MATCH($C1108,'Policy Characteristics'!$C:$C,0)))</f>
        <v>1</v>
      </c>
      <c r="N1108" s="205">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row>
    <row r="1109" spans="1:18" s="143" customFormat="1" x14ac:dyDescent="0.75">
      <c r="A1109" s="76" t="str">
        <f>IF(ISBLANK(INDEX('Policy Characteristics'!A:A,MATCH($C1109,'Policy Characteristics'!$C:$C,0))),"",INDEX('Policy Characteristics'!A:A,MATCH($C1109,'Policy Characteristics'!$C:$C,0)))</f>
        <v>Industry</v>
      </c>
      <c r="B1109" s="200"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3" t="s">
        <v>44</v>
      </c>
      <c r="J1109" s="202"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5">
        <f>IF(ISBLANK(INDEX('Policy Characteristics'!F:F,MATCH($C1109,'Policy Characteristics'!$C:$C,0))),"",INDEX('Policy Characteristics'!F:F,MATCH($C1109,'Policy Characteristics'!$C:$C,0)))</f>
        <v>0</v>
      </c>
      <c r="M1109" s="205">
        <f>IF(ISBLANK(INDEX('Policy Characteristics'!G:G,MATCH($C1109,'Policy Characteristics'!$C:$C,0))),"",INDEX('Policy Characteristics'!G:G,MATCH($C1109,'Policy Characteristics'!$C:$C,0)))</f>
        <v>1</v>
      </c>
      <c r="N1109" s="205">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row>
    <row r="1110" spans="1:18" s="143" customFormat="1" x14ac:dyDescent="0.75">
      <c r="A1110" s="76" t="str">
        <f>IF(ISBLANK(INDEX('Policy Characteristics'!A:A,MATCH($C1110,'Policy Characteristics'!$C:$C,0))),"",INDEX('Policy Characteristics'!A:A,MATCH($C1110,'Policy Characteristics'!$C:$C,0)))</f>
        <v>Industry</v>
      </c>
      <c r="B1110" s="200"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3" t="s">
        <v>44</v>
      </c>
      <c r="J1110" s="202"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5">
        <f>IF(ISBLANK(INDEX('Policy Characteristics'!F:F,MATCH($C1110,'Policy Characteristics'!$C:$C,0))),"",INDEX('Policy Characteristics'!F:F,MATCH($C1110,'Policy Characteristics'!$C:$C,0)))</f>
        <v>0</v>
      </c>
      <c r="M1110" s="205">
        <f>IF(ISBLANK(INDEX('Policy Characteristics'!G:G,MATCH($C1110,'Policy Characteristics'!$C:$C,0))),"",INDEX('Policy Characteristics'!G:G,MATCH($C1110,'Policy Characteristics'!$C:$C,0)))</f>
        <v>1</v>
      </c>
      <c r="N1110" s="205">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row>
    <row r="1111" spans="1:18" s="143" customFormat="1" x14ac:dyDescent="0.75">
      <c r="A1111" s="76" t="str">
        <f>IF(ISBLANK(INDEX('Policy Characteristics'!A:A,MATCH($C1111,'Policy Characteristics'!$C:$C,0))),"",INDEX('Policy Characteristics'!A:A,MATCH($C1111,'Policy Characteristics'!$C:$C,0)))</f>
        <v>Industry</v>
      </c>
      <c r="B1111" s="200"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3" t="s">
        <v>44</v>
      </c>
      <c r="J1111" s="202"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5">
        <f>IF(ISBLANK(INDEX('Policy Characteristics'!F:F,MATCH($C1111,'Policy Characteristics'!$C:$C,0))),"",INDEX('Policy Characteristics'!F:F,MATCH($C1111,'Policy Characteristics'!$C:$C,0)))</f>
        <v>0</v>
      </c>
      <c r="M1111" s="205">
        <f>IF(ISBLANK(INDEX('Policy Characteristics'!G:G,MATCH($C1111,'Policy Characteristics'!$C:$C,0))),"",INDEX('Policy Characteristics'!G:G,MATCH($C1111,'Policy Characteristics'!$C:$C,0)))</f>
        <v>1</v>
      </c>
      <c r="N1111" s="205">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row>
    <row r="1112" spans="1:18" s="143" customFormat="1" x14ac:dyDescent="0.75">
      <c r="A1112" s="76" t="str">
        <f>IF(ISBLANK(INDEX('Policy Characteristics'!A:A,MATCH($C1112,'Policy Characteristics'!$C:$C,0))),"",INDEX('Policy Characteristics'!A:A,MATCH($C1112,'Policy Characteristics'!$C:$C,0)))</f>
        <v>Industry</v>
      </c>
      <c r="B1112" s="200"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3" t="s">
        <v>44</v>
      </c>
      <c r="J1112" s="202"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5">
        <f>IF(ISBLANK(INDEX('Policy Characteristics'!F:F,MATCH($C1112,'Policy Characteristics'!$C:$C,0))),"",INDEX('Policy Characteristics'!F:F,MATCH($C1112,'Policy Characteristics'!$C:$C,0)))</f>
        <v>0</v>
      </c>
      <c r="M1112" s="205">
        <f>IF(ISBLANK(INDEX('Policy Characteristics'!G:G,MATCH($C1112,'Policy Characteristics'!$C:$C,0))),"",INDEX('Policy Characteristics'!G:G,MATCH($C1112,'Policy Characteristics'!$C:$C,0)))</f>
        <v>1</v>
      </c>
      <c r="N1112" s="205">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row>
    <row r="1113" spans="1:18" s="143" customFormat="1" x14ac:dyDescent="0.75">
      <c r="A1113" s="76" t="str">
        <f>IF(ISBLANK(INDEX('Policy Characteristics'!A:A,MATCH($C1113,'Policy Characteristics'!$C:$C,0))),"",INDEX('Policy Characteristics'!A:A,MATCH($C1113,'Policy Characteristics'!$C:$C,0)))</f>
        <v>Industry</v>
      </c>
      <c r="B1113" s="200"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3" t="s">
        <v>44</v>
      </c>
      <c r="J1113" s="202"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5">
        <f>IF(ISBLANK(INDEX('Policy Characteristics'!F:F,MATCH($C1113,'Policy Characteristics'!$C:$C,0))),"",INDEX('Policy Characteristics'!F:F,MATCH($C1113,'Policy Characteristics'!$C:$C,0)))</f>
        <v>0</v>
      </c>
      <c r="M1113" s="205">
        <f>IF(ISBLANK(INDEX('Policy Characteristics'!G:G,MATCH($C1113,'Policy Characteristics'!$C:$C,0))),"",INDEX('Policy Characteristics'!G:G,MATCH($C1113,'Policy Characteristics'!$C:$C,0)))</f>
        <v>1</v>
      </c>
      <c r="N1113" s="205">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row>
    <row r="1114" spans="1:18" s="143" customFormat="1" x14ac:dyDescent="0.75">
      <c r="A1114" s="76" t="str">
        <f>IF(ISBLANK(INDEX('Policy Characteristics'!A:A,MATCH($C1114,'Policy Characteristics'!$C:$C,0))),"",INDEX('Policy Characteristics'!A:A,MATCH($C1114,'Policy Characteristics'!$C:$C,0)))</f>
        <v>Industry</v>
      </c>
      <c r="B1114" s="200"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3" t="s">
        <v>44</v>
      </c>
      <c r="J1114" s="202"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5">
        <f>IF(ISBLANK(INDEX('Policy Characteristics'!F:F,MATCH($C1114,'Policy Characteristics'!$C:$C,0))),"",INDEX('Policy Characteristics'!F:F,MATCH($C1114,'Policy Characteristics'!$C:$C,0)))</f>
        <v>0</v>
      </c>
      <c r="M1114" s="205">
        <f>IF(ISBLANK(INDEX('Policy Characteristics'!G:G,MATCH($C1114,'Policy Characteristics'!$C:$C,0))),"",INDEX('Policy Characteristics'!G:G,MATCH($C1114,'Policy Characteristics'!$C:$C,0)))</f>
        <v>1</v>
      </c>
      <c r="N1114" s="205">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row>
    <row r="1115" spans="1:18" s="143" customFormat="1" x14ac:dyDescent="0.75">
      <c r="A1115" s="76" t="str">
        <f>IF(ISBLANK(INDEX('Policy Characteristics'!A:A,MATCH($C1115,'Policy Characteristics'!$C:$C,0))),"",INDEX('Policy Characteristics'!A:A,MATCH($C1115,'Policy Characteristics'!$C:$C,0)))</f>
        <v>Industry</v>
      </c>
      <c r="B1115" s="200"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3" t="s">
        <v>44</v>
      </c>
      <c r="J1115" s="202"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5">
        <f>IF(ISBLANK(INDEX('Policy Characteristics'!F:F,MATCH($C1115,'Policy Characteristics'!$C:$C,0))),"",INDEX('Policy Characteristics'!F:F,MATCH($C1115,'Policy Characteristics'!$C:$C,0)))</f>
        <v>0</v>
      </c>
      <c r="M1115" s="205">
        <f>IF(ISBLANK(INDEX('Policy Characteristics'!G:G,MATCH($C1115,'Policy Characteristics'!$C:$C,0))),"",INDEX('Policy Characteristics'!G:G,MATCH($C1115,'Policy Characteristics'!$C:$C,0)))</f>
        <v>1</v>
      </c>
      <c r="N1115" s="205">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row>
    <row r="1116" spans="1:18" s="143" customFormat="1" x14ac:dyDescent="0.75">
      <c r="A1116" s="76" t="str">
        <f>IF(ISBLANK(INDEX('Policy Characteristics'!A:A,MATCH($C1116,'Policy Characteristics'!$C:$C,0))),"",INDEX('Policy Characteristics'!A:A,MATCH($C1116,'Policy Characteristics'!$C:$C,0)))</f>
        <v>Industry</v>
      </c>
      <c r="B1116" s="200"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3" t="s">
        <v>44</v>
      </c>
      <c r="J1116" s="202"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5">
        <f>IF(ISBLANK(INDEX('Policy Characteristics'!F:F,MATCH($C1116,'Policy Characteristics'!$C:$C,0))),"",INDEX('Policy Characteristics'!F:F,MATCH($C1116,'Policy Characteristics'!$C:$C,0)))</f>
        <v>0</v>
      </c>
      <c r="M1116" s="205">
        <f>IF(ISBLANK(INDEX('Policy Characteristics'!G:G,MATCH($C1116,'Policy Characteristics'!$C:$C,0))),"",INDEX('Policy Characteristics'!G:G,MATCH($C1116,'Policy Characteristics'!$C:$C,0)))</f>
        <v>1</v>
      </c>
      <c r="N1116" s="205">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row>
    <row r="1117" spans="1:18" s="143" customFormat="1" x14ac:dyDescent="0.75">
      <c r="A1117" s="76" t="str">
        <f>IF(ISBLANK(INDEX('Policy Characteristics'!A:A,MATCH($C1117,'Policy Characteristics'!$C:$C,0))),"",INDEX('Policy Characteristics'!A:A,MATCH($C1117,'Policy Characteristics'!$C:$C,0)))</f>
        <v>Industry</v>
      </c>
      <c r="B1117" s="200"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3" t="s">
        <v>44</v>
      </c>
      <c r="J1117" s="202"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5">
        <f>IF(ISBLANK(INDEX('Policy Characteristics'!F:F,MATCH($C1117,'Policy Characteristics'!$C:$C,0))),"",INDEX('Policy Characteristics'!F:F,MATCH($C1117,'Policy Characteristics'!$C:$C,0)))</f>
        <v>0</v>
      </c>
      <c r="M1117" s="205">
        <f>IF(ISBLANK(INDEX('Policy Characteristics'!G:G,MATCH($C1117,'Policy Characteristics'!$C:$C,0))),"",INDEX('Policy Characteristics'!G:G,MATCH($C1117,'Policy Characteristics'!$C:$C,0)))</f>
        <v>1</v>
      </c>
      <c r="N1117" s="205">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row>
    <row r="1118" spans="1:18" s="143" customFormat="1" x14ac:dyDescent="0.75">
      <c r="A1118" s="76" t="str">
        <f>IF(ISBLANK(INDEX('Policy Characteristics'!A:A,MATCH($C1118,'Policy Characteristics'!$C:$C,0))),"",INDEX('Policy Characteristics'!A:A,MATCH($C1118,'Policy Characteristics'!$C:$C,0)))</f>
        <v>Industry</v>
      </c>
      <c r="B1118" s="200"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3" t="s">
        <v>44</v>
      </c>
      <c r="J1118" s="202"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5">
        <f>IF(ISBLANK(INDEX('Policy Characteristics'!F:F,MATCH($C1118,'Policy Characteristics'!$C:$C,0))),"",INDEX('Policy Characteristics'!F:F,MATCH($C1118,'Policy Characteristics'!$C:$C,0)))</f>
        <v>0</v>
      </c>
      <c r="M1118" s="205">
        <f>IF(ISBLANK(INDEX('Policy Characteristics'!G:G,MATCH($C1118,'Policy Characteristics'!$C:$C,0))),"",INDEX('Policy Characteristics'!G:G,MATCH($C1118,'Policy Characteristics'!$C:$C,0)))</f>
        <v>1</v>
      </c>
      <c r="N1118" s="205">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row>
    <row r="1119" spans="1:18" s="143" customFormat="1" x14ac:dyDescent="0.75">
      <c r="A1119" s="76" t="str">
        <f>IF(ISBLANK(INDEX('Policy Characteristics'!A:A,MATCH($C1119,'Policy Characteristics'!$C:$C,0))),"",INDEX('Policy Characteristics'!A:A,MATCH($C1119,'Policy Characteristics'!$C:$C,0)))</f>
        <v>Industry</v>
      </c>
      <c r="B1119" s="200"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3" t="s">
        <v>44</v>
      </c>
      <c r="J1119" s="202"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5">
        <f>IF(ISBLANK(INDEX('Policy Characteristics'!F:F,MATCH($C1119,'Policy Characteristics'!$C:$C,0))),"",INDEX('Policy Characteristics'!F:F,MATCH($C1119,'Policy Characteristics'!$C:$C,0)))</f>
        <v>0</v>
      </c>
      <c r="M1119" s="205">
        <f>IF(ISBLANK(INDEX('Policy Characteristics'!G:G,MATCH($C1119,'Policy Characteristics'!$C:$C,0))),"",INDEX('Policy Characteristics'!G:G,MATCH($C1119,'Policy Characteristics'!$C:$C,0)))</f>
        <v>1</v>
      </c>
      <c r="N1119" s="205">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row>
    <row r="1120" spans="1:18" s="143" customFormat="1" x14ac:dyDescent="0.75">
      <c r="A1120" s="76" t="str">
        <f>IF(ISBLANK(INDEX('Policy Characteristics'!A:A,MATCH($C1120,'Policy Characteristics'!$C:$C,0))),"",INDEX('Policy Characteristics'!A:A,MATCH($C1120,'Policy Characteristics'!$C:$C,0)))</f>
        <v>Industry</v>
      </c>
      <c r="B1120" s="200"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3" t="s">
        <v>43</v>
      </c>
      <c r="J1120" s="202"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5">
        <f>IF(ISBLANK(INDEX('Policy Characteristics'!F:F,MATCH($C1120,'Policy Characteristics'!$C:$C,0))),"",INDEX('Policy Characteristics'!F:F,MATCH($C1120,'Policy Characteristics'!$C:$C,0)))</f>
        <v>0</v>
      </c>
      <c r="M1120" s="205">
        <f>IF(ISBLANK(INDEX('Policy Characteristics'!G:G,MATCH($C1120,'Policy Characteristics'!$C:$C,0))),"",INDEX('Policy Characteristics'!G:G,MATCH($C1120,'Policy Characteristics'!$C:$C,0)))</f>
        <v>1</v>
      </c>
      <c r="N1120" s="205">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row>
    <row r="1121" spans="1:18" s="143" customFormat="1" x14ac:dyDescent="0.75">
      <c r="A1121" s="76" t="str">
        <f>IF(ISBLANK(INDEX('Policy Characteristics'!A:A,MATCH($C1121,'Policy Characteristics'!$C:$C,0))),"",INDEX('Policy Characteristics'!A:A,MATCH($C1121,'Policy Characteristics'!$C:$C,0)))</f>
        <v>Industry</v>
      </c>
      <c r="B1121" s="200"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3" t="s">
        <v>44</v>
      </c>
      <c r="J1121" s="202"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5">
        <f>IF(ISBLANK(INDEX('Policy Characteristics'!F:F,MATCH($C1121,'Policy Characteristics'!$C:$C,0))),"",INDEX('Policy Characteristics'!F:F,MATCH($C1121,'Policy Characteristics'!$C:$C,0)))</f>
        <v>0</v>
      </c>
      <c r="M1121" s="205">
        <f>IF(ISBLANK(INDEX('Policy Characteristics'!G:G,MATCH($C1121,'Policy Characteristics'!$C:$C,0))),"",INDEX('Policy Characteristics'!G:G,MATCH($C1121,'Policy Characteristics'!$C:$C,0)))</f>
        <v>1</v>
      </c>
      <c r="N1121" s="205">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row>
    <row r="1122" spans="1:18" s="143" customFormat="1" x14ac:dyDescent="0.75">
      <c r="A1122" s="76" t="str">
        <f>IF(ISBLANK(INDEX('Policy Characteristics'!A:A,MATCH($C1122,'Policy Characteristics'!$C:$C,0))),"",INDEX('Policy Characteristics'!A:A,MATCH($C1122,'Policy Characteristics'!$C:$C,0)))</f>
        <v>Industry</v>
      </c>
      <c r="B1122" s="200"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3" t="s">
        <v>44</v>
      </c>
      <c r="J1122" s="202"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5">
        <f>IF(ISBLANK(INDEX('Policy Characteristics'!F:F,MATCH($C1122,'Policy Characteristics'!$C:$C,0))),"",INDEX('Policy Characteristics'!F:F,MATCH($C1122,'Policy Characteristics'!$C:$C,0)))</f>
        <v>0</v>
      </c>
      <c r="M1122" s="205">
        <f>IF(ISBLANK(INDEX('Policy Characteristics'!G:G,MATCH($C1122,'Policy Characteristics'!$C:$C,0))),"",INDEX('Policy Characteristics'!G:G,MATCH($C1122,'Policy Characteristics'!$C:$C,0)))</f>
        <v>1</v>
      </c>
      <c r="N1122" s="205">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row>
    <row r="1123" spans="1:18" s="143" customFormat="1" x14ac:dyDescent="0.75">
      <c r="A1123" s="76" t="str">
        <f>IF(ISBLANK(INDEX('Policy Characteristics'!A:A,MATCH($C1123,'Policy Characteristics'!$C:$C,0))),"",INDEX('Policy Characteristics'!A:A,MATCH($C1123,'Policy Characteristics'!$C:$C,0)))</f>
        <v>Industry</v>
      </c>
      <c r="B1123" s="200"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3" t="s">
        <v>44</v>
      </c>
      <c r="J1123" s="202"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5">
        <f>IF(ISBLANK(INDEX('Policy Characteristics'!F:F,MATCH($C1123,'Policy Characteristics'!$C:$C,0))),"",INDEX('Policy Characteristics'!F:F,MATCH($C1123,'Policy Characteristics'!$C:$C,0)))</f>
        <v>0</v>
      </c>
      <c r="M1123" s="205">
        <f>IF(ISBLANK(INDEX('Policy Characteristics'!G:G,MATCH($C1123,'Policy Characteristics'!$C:$C,0))),"",INDEX('Policy Characteristics'!G:G,MATCH($C1123,'Policy Characteristics'!$C:$C,0)))</f>
        <v>1</v>
      </c>
      <c r="N1123" s="205">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row>
    <row r="1124" spans="1:18" s="143" customFormat="1" x14ac:dyDescent="0.75">
      <c r="A1124" s="76" t="str">
        <f>IF(ISBLANK(INDEX('Policy Characteristics'!A:A,MATCH($C1124,'Policy Characteristics'!$C:$C,0))),"",INDEX('Policy Characteristics'!A:A,MATCH($C1124,'Policy Characteristics'!$C:$C,0)))</f>
        <v>Industry</v>
      </c>
      <c r="B1124" s="200"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3" t="s">
        <v>43</v>
      </c>
      <c r="J1124" s="202"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5">
        <f>IF(ISBLANK(INDEX('Policy Characteristics'!F:F,MATCH($C1124,'Policy Characteristics'!$C:$C,0))),"",INDEX('Policy Characteristics'!F:F,MATCH($C1124,'Policy Characteristics'!$C:$C,0)))</f>
        <v>0</v>
      </c>
      <c r="M1124" s="205">
        <f>IF(ISBLANK(INDEX('Policy Characteristics'!G:G,MATCH($C1124,'Policy Characteristics'!$C:$C,0))),"",INDEX('Policy Characteristics'!G:G,MATCH($C1124,'Policy Characteristics'!$C:$C,0)))</f>
        <v>1</v>
      </c>
      <c r="N1124" s="205">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row>
    <row r="1125" spans="1:18" s="143" customFormat="1" x14ac:dyDescent="0.75">
      <c r="A1125" s="76" t="str">
        <f>IF(ISBLANK(INDEX('Policy Characteristics'!A:A,MATCH($C1125,'Policy Characteristics'!$C:$C,0))),"",INDEX('Policy Characteristics'!A:A,MATCH($C1125,'Policy Characteristics'!$C:$C,0)))</f>
        <v>Industry</v>
      </c>
      <c r="B1125" s="200"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3" t="s">
        <v>44</v>
      </c>
      <c r="J1125" s="202"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5">
        <f>IF(ISBLANK(INDEX('Policy Characteristics'!F:F,MATCH($C1125,'Policy Characteristics'!$C:$C,0))),"",INDEX('Policy Characteristics'!F:F,MATCH($C1125,'Policy Characteristics'!$C:$C,0)))</f>
        <v>0</v>
      </c>
      <c r="M1125" s="205">
        <f>IF(ISBLANK(INDEX('Policy Characteristics'!G:G,MATCH($C1125,'Policy Characteristics'!$C:$C,0))),"",INDEX('Policy Characteristics'!G:G,MATCH($C1125,'Policy Characteristics'!$C:$C,0)))</f>
        <v>1</v>
      </c>
      <c r="N1125" s="205">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row>
    <row r="1126" spans="1:18" s="143" customFormat="1" x14ac:dyDescent="0.75">
      <c r="A1126" s="76" t="str">
        <f>IF(ISBLANK(INDEX('Policy Characteristics'!A:A,MATCH($C1126,'Policy Characteristics'!$C:$C,0))),"",INDEX('Policy Characteristics'!A:A,MATCH($C1126,'Policy Characteristics'!$C:$C,0)))</f>
        <v>Industry</v>
      </c>
      <c r="B1126" s="200"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3" t="s">
        <v>44</v>
      </c>
      <c r="J1126" s="202"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5">
        <f>IF(ISBLANK(INDEX('Policy Characteristics'!F:F,MATCH($C1126,'Policy Characteristics'!$C:$C,0))),"",INDEX('Policy Characteristics'!F:F,MATCH($C1126,'Policy Characteristics'!$C:$C,0)))</f>
        <v>0</v>
      </c>
      <c r="M1126" s="205">
        <f>IF(ISBLANK(INDEX('Policy Characteristics'!G:G,MATCH($C1126,'Policy Characteristics'!$C:$C,0))),"",INDEX('Policy Characteristics'!G:G,MATCH($C1126,'Policy Characteristics'!$C:$C,0)))</f>
        <v>1</v>
      </c>
      <c r="N1126" s="205">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row>
    <row r="1127" spans="1:18" s="143" customFormat="1" x14ac:dyDescent="0.75">
      <c r="A1127" s="76" t="str">
        <f>IF(ISBLANK(INDEX('Policy Characteristics'!A:A,MATCH($C1127,'Policy Characteristics'!$C:$C,0))),"",INDEX('Policy Characteristics'!A:A,MATCH($C1127,'Policy Characteristics'!$C:$C,0)))</f>
        <v>Industry</v>
      </c>
      <c r="B1127" s="200"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3" t="s">
        <v>44</v>
      </c>
      <c r="J1127" s="202"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5">
        <f>IF(ISBLANK(INDEX('Policy Characteristics'!F:F,MATCH($C1127,'Policy Characteristics'!$C:$C,0))),"",INDEX('Policy Characteristics'!F:F,MATCH($C1127,'Policy Characteristics'!$C:$C,0)))</f>
        <v>0</v>
      </c>
      <c r="M1127" s="205">
        <f>IF(ISBLANK(INDEX('Policy Characteristics'!G:G,MATCH($C1127,'Policy Characteristics'!$C:$C,0))),"",INDEX('Policy Characteristics'!G:G,MATCH($C1127,'Policy Characteristics'!$C:$C,0)))</f>
        <v>1</v>
      </c>
      <c r="N1127" s="205">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row>
    <row r="1128" spans="1:18" s="143" customFormat="1" x14ac:dyDescent="0.75">
      <c r="A1128" s="76" t="str">
        <f>IF(ISBLANK(INDEX('Policy Characteristics'!A:A,MATCH($C1128,'Policy Characteristics'!$C:$C,0))),"",INDEX('Policy Characteristics'!A:A,MATCH($C1128,'Policy Characteristics'!$C:$C,0)))</f>
        <v>Industry</v>
      </c>
      <c r="B1128" s="200"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3" t="s">
        <v>44</v>
      </c>
      <c r="J1128" s="202"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5">
        <f>IF(ISBLANK(INDEX('Policy Characteristics'!F:F,MATCH($C1128,'Policy Characteristics'!$C:$C,0))),"",INDEX('Policy Characteristics'!F:F,MATCH($C1128,'Policy Characteristics'!$C:$C,0)))</f>
        <v>0</v>
      </c>
      <c r="M1128" s="205">
        <f>IF(ISBLANK(INDEX('Policy Characteristics'!G:G,MATCH($C1128,'Policy Characteristics'!$C:$C,0))),"",INDEX('Policy Characteristics'!G:G,MATCH($C1128,'Policy Characteristics'!$C:$C,0)))</f>
        <v>1</v>
      </c>
      <c r="N1128" s="205">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row>
    <row r="1129" spans="1:18" s="143" customFormat="1" x14ac:dyDescent="0.75">
      <c r="A1129" s="76" t="str">
        <f>IF(ISBLANK(INDEX('Policy Characteristics'!A:A,MATCH($C1129,'Policy Characteristics'!$C:$C,0))),"",INDEX('Policy Characteristics'!A:A,MATCH($C1129,'Policy Characteristics'!$C:$C,0)))</f>
        <v>Industry</v>
      </c>
      <c r="B1129" s="200"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3" t="s">
        <v>44</v>
      </c>
      <c r="J1129" s="202"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5">
        <f>IF(ISBLANK(INDEX('Policy Characteristics'!F:F,MATCH($C1129,'Policy Characteristics'!$C:$C,0))),"",INDEX('Policy Characteristics'!F:F,MATCH($C1129,'Policy Characteristics'!$C:$C,0)))</f>
        <v>0</v>
      </c>
      <c r="M1129" s="205">
        <f>IF(ISBLANK(INDEX('Policy Characteristics'!G:G,MATCH($C1129,'Policy Characteristics'!$C:$C,0))),"",INDEX('Policy Characteristics'!G:G,MATCH($C1129,'Policy Characteristics'!$C:$C,0)))</f>
        <v>1</v>
      </c>
      <c r="N1129" s="205">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row>
    <row r="1130" spans="1:18" s="143" customFormat="1" x14ac:dyDescent="0.75">
      <c r="A1130" s="76" t="str">
        <f>IF(ISBLANK(INDEX('Policy Characteristics'!A:A,MATCH($C1130,'Policy Characteristics'!$C:$C,0))),"",INDEX('Policy Characteristics'!A:A,MATCH($C1130,'Policy Characteristics'!$C:$C,0)))</f>
        <v>Industry</v>
      </c>
      <c r="B1130" s="200"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3" t="s">
        <v>44</v>
      </c>
      <c r="J1130" s="202"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5">
        <f>IF(ISBLANK(INDEX('Policy Characteristics'!F:F,MATCH($C1130,'Policy Characteristics'!$C:$C,0))),"",INDEX('Policy Characteristics'!F:F,MATCH($C1130,'Policy Characteristics'!$C:$C,0)))</f>
        <v>0</v>
      </c>
      <c r="M1130" s="205">
        <f>IF(ISBLANK(INDEX('Policy Characteristics'!G:G,MATCH($C1130,'Policy Characteristics'!$C:$C,0))),"",INDEX('Policy Characteristics'!G:G,MATCH($C1130,'Policy Characteristics'!$C:$C,0)))</f>
        <v>1</v>
      </c>
      <c r="N1130" s="205">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row>
    <row r="1131" spans="1:18" s="143" customFormat="1" x14ac:dyDescent="0.75">
      <c r="A1131" s="76" t="str">
        <f>IF(ISBLANK(INDEX('Policy Characteristics'!A:A,MATCH($C1131,'Policy Characteristics'!$C:$C,0))),"",INDEX('Policy Characteristics'!A:A,MATCH($C1131,'Policy Characteristics'!$C:$C,0)))</f>
        <v>Industry</v>
      </c>
      <c r="B1131" s="200"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3" t="s">
        <v>43</v>
      </c>
      <c r="J1131" s="202"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5">
        <f>IF(ISBLANK(INDEX('Policy Characteristics'!F:F,MATCH($C1131,'Policy Characteristics'!$C:$C,0))),"",INDEX('Policy Characteristics'!F:F,MATCH($C1131,'Policy Characteristics'!$C:$C,0)))</f>
        <v>0</v>
      </c>
      <c r="M1131" s="205">
        <f>IF(ISBLANK(INDEX('Policy Characteristics'!G:G,MATCH($C1131,'Policy Characteristics'!$C:$C,0))),"",INDEX('Policy Characteristics'!G:G,MATCH($C1131,'Policy Characteristics'!$C:$C,0)))</f>
        <v>1</v>
      </c>
      <c r="N1131" s="205">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row>
    <row r="1132" spans="1:18" s="143" customFormat="1" x14ac:dyDescent="0.75">
      <c r="A1132" s="76" t="str">
        <f>IF(ISBLANK(INDEX('Policy Characteristics'!A:A,MATCH($C1132,'Policy Characteristics'!$C:$C,0))),"",INDEX('Policy Characteristics'!A:A,MATCH($C1132,'Policy Characteristics'!$C:$C,0)))</f>
        <v>Industry</v>
      </c>
      <c r="B1132" s="200"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3" t="s">
        <v>43</v>
      </c>
      <c r="J1132" s="202"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5">
        <f>IF(ISBLANK(INDEX('Policy Characteristics'!F:F,MATCH($C1132,'Policy Characteristics'!$C:$C,0))),"",INDEX('Policy Characteristics'!F:F,MATCH($C1132,'Policy Characteristics'!$C:$C,0)))</f>
        <v>0</v>
      </c>
      <c r="M1132" s="205">
        <f>IF(ISBLANK(INDEX('Policy Characteristics'!G:G,MATCH($C1132,'Policy Characteristics'!$C:$C,0))),"",INDEX('Policy Characteristics'!G:G,MATCH($C1132,'Policy Characteristics'!$C:$C,0)))</f>
        <v>1</v>
      </c>
      <c r="N1132" s="205">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row>
    <row r="1133" spans="1:18" s="143" customFormat="1" x14ac:dyDescent="0.75">
      <c r="A1133" s="76" t="str">
        <f>IF(ISBLANK(INDEX('Policy Characteristics'!A:A,MATCH($C1133,'Policy Characteristics'!$C:$C,0))),"",INDEX('Policy Characteristics'!A:A,MATCH($C1133,'Policy Characteristics'!$C:$C,0)))</f>
        <v>Industry</v>
      </c>
      <c r="B1133" s="200"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3" t="s">
        <v>43</v>
      </c>
      <c r="J1133" s="202"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5">
        <f>IF(ISBLANK(INDEX('Policy Characteristics'!F:F,MATCH($C1133,'Policy Characteristics'!$C:$C,0))),"",INDEX('Policy Characteristics'!F:F,MATCH($C1133,'Policy Characteristics'!$C:$C,0)))</f>
        <v>0</v>
      </c>
      <c r="M1133" s="205">
        <f>IF(ISBLANK(INDEX('Policy Characteristics'!G:G,MATCH($C1133,'Policy Characteristics'!$C:$C,0))),"",INDEX('Policy Characteristics'!G:G,MATCH($C1133,'Policy Characteristics'!$C:$C,0)))</f>
        <v>1</v>
      </c>
      <c r="N1133" s="205">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row>
    <row r="1134" spans="1:18" s="143" customFormat="1" x14ac:dyDescent="0.75">
      <c r="A1134" s="76" t="str">
        <f>IF(ISBLANK(INDEX('Policy Characteristics'!A:A,MATCH($C1134,'Policy Characteristics'!$C:$C,0))),"",INDEX('Policy Characteristics'!A:A,MATCH($C1134,'Policy Characteristics'!$C:$C,0)))</f>
        <v>Industry</v>
      </c>
      <c r="B1134" s="200"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3" t="s">
        <v>43</v>
      </c>
      <c r="J1134" s="202"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5">
        <f>IF(ISBLANK(INDEX('Policy Characteristics'!F:F,MATCH($C1134,'Policy Characteristics'!$C:$C,0))),"",INDEX('Policy Characteristics'!F:F,MATCH($C1134,'Policy Characteristics'!$C:$C,0)))</f>
        <v>0</v>
      </c>
      <c r="M1134" s="205">
        <f>IF(ISBLANK(INDEX('Policy Characteristics'!G:G,MATCH($C1134,'Policy Characteristics'!$C:$C,0))),"",INDEX('Policy Characteristics'!G:G,MATCH($C1134,'Policy Characteristics'!$C:$C,0)))</f>
        <v>1</v>
      </c>
      <c r="N1134" s="205">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row>
    <row r="1135" spans="1:18" s="143" customFormat="1" x14ac:dyDescent="0.75">
      <c r="A1135" s="76" t="str">
        <f>IF(ISBLANK(INDEX('Policy Characteristics'!A:A,MATCH($C1135,'Policy Characteristics'!$C:$C,0))),"",INDEX('Policy Characteristics'!A:A,MATCH($C1135,'Policy Characteristics'!$C:$C,0)))</f>
        <v>Industry</v>
      </c>
      <c r="B1135" s="200"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3" t="s">
        <v>44</v>
      </c>
      <c r="J1135" s="202"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5">
        <f>IF(ISBLANK(INDEX('Policy Characteristics'!F:F,MATCH($C1135,'Policy Characteristics'!$C:$C,0))),"",INDEX('Policy Characteristics'!F:F,MATCH($C1135,'Policy Characteristics'!$C:$C,0)))</f>
        <v>0</v>
      </c>
      <c r="M1135" s="205">
        <f>IF(ISBLANK(INDEX('Policy Characteristics'!G:G,MATCH($C1135,'Policy Characteristics'!$C:$C,0))),"",INDEX('Policy Characteristics'!G:G,MATCH($C1135,'Policy Characteristics'!$C:$C,0)))</f>
        <v>1</v>
      </c>
      <c r="N1135" s="205">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row>
    <row r="1136" spans="1:18" s="143" customFormat="1" x14ac:dyDescent="0.75">
      <c r="A1136" s="76" t="str">
        <f>IF(ISBLANK(INDEX('Policy Characteristics'!A:A,MATCH($C1136,'Policy Characteristics'!$C:$C,0))),"",INDEX('Policy Characteristics'!A:A,MATCH($C1136,'Policy Characteristics'!$C:$C,0)))</f>
        <v>Industry</v>
      </c>
      <c r="B1136" s="200"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3" t="s">
        <v>44</v>
      </c>
      <c r="J1136" s="202"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5">
        <f>IF(ISBLANK(INDEX('Policy Characteristics'!F:F,MATCH($C1136,'Policy Characteristics'!$C:$C,0))),"",INDEX('Policy Characteristics'!F:F,MATCH($C1136,'Policy Characteristics'!$C:$C,0)))</f>
        <v>0</v>
      </c>
      <c r="M1136" s="205">
        <f>IF(ISBLANK(INDEX('Policy Characteristics'!G:G,MATCH($C1136,'Policy Characteristics'!$C:$C,0))),"",INDEX('Policy Characteristics'!G:G,MATCH($C1136,'Policy Characteristics'!$C:$C,0)))</f>
        <v>1</v>
      </c>
      <c r="N1136" s="205">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row>
    <row r="1137" spans="1:18" s="143" customFormat="1" x14ac:dyDescent="0.75">
      <c r="A1137" s="76" t="str">
        <f>IF(ISBLANK(INDEX('Policy Characteristics'!A:A,MATCH($C1137,'Policy Characteristics'!$C:$C,0))),"",INDEX('Policy Characteristics'!A:A,MATCH($C1137,'Policy Characteristics'!$C:$C,0)))</f>
        <v>Industry</v>
      </c>
      <c r="B1137" s="200"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3" t="s">
        <v>44</v>
      </c>
      <c r="J1137" s="202"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5">
        <f>IF(ISBLANK(INDEX('Policy Characteristics'!F:F,MATCH($C1137,'Policy Characteristics'!$C:$C,0))),"",INDEX('Policy Characteristics'!F:F,MATCH($C1137,'Policy Characteristics'!$C:$C,0)))</f>
        <v>0</v>
      </c>
      <c r="M1137" s="205">
        <f>IF(ISBLANK(INDEX('Policy Characteristics'!G:G,MATCH($C1137,'Policy Characteristics'!$C:$C,0))),"",INDEX('Policy Characteristics'!G:G,MATCH($C1137,'Policy Characteristics'!$C:$C,0)))</f>
        <v>1</v>
      </c>
      <c r="N1137" s="205">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row>
    <row r="1138" spans="1:18" s="143" customFormat="1" x14ac:dyDescent="0.75">
      <c r="A1138" s="76" t="str">
        <f>IF(ISBLANK(INDEX('Policy Characteristics'!A:A,MATCH($C1138,'Policy Characteristics'!$C:$C,0))),"",INDEX('Policy Characteristics'!A:A,MATCH($C1138,'Policy Characteristics'!$C:$C,0)))</f>
        <v>Industry</v>
      </c>
      <c r="B1138" s="200"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3" t="s">
        <v>44</v>
      </c>
      <c r="J1138" s="202"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5">
        <f>IF(ISBLANK(INDEX('Policy Characteristics'!F:F,MATCH($C1138,'Policy Characteristics'!$C:$C,0))),"",INDEX('Policy Characteristics'!F:F,MATCH($C1138,'Policy Characteristics'!$C:$C,0)))</f>
        <v>0</v>
      </c>
      <c r="M1138" s="205">
        <f>IF(ISBLANK(INDEX('Policy Characteristics'!G:G,MATCH($C1138,'Policy Characteristics'!$C:$C,0))),"",INDEX('Policy Characteristics'!G:G,MATCH($C1138,'Policy Characteristics'!$C:$C,0)))</f>
        <v>1</v>
      </c>
      <c r="N1138" s="205">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row>
    <row r="1139" spans="1:18" s="143" customFormat="1" x14ac:dyDescent="0.75">
      <c r="A1139" s="76" t="str">
        <f>IF(ISBLANK(INDEX('Policy Characteristics'!A:A,MATCH($C1139,'Policy Characteristics'!$C:$C,0))),"",INDEX('Policy Characteristics'!A:A,MATCH($C1139,'Policy Characteristics'!$C:$C,0)))</f>
        <v>Industry</v>
      </c>
      <c r="B1139" s="200"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3" t="s">
        <v>43</v>
      </c>
      <c r="J1139" s="202"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5">
        <f>IF(ISBLANK(INDEX('Policy Characteristics'!F:F,MATCH($C1139,'Policy Characteristics'!$C:$C,0))),"",INDEX('Policy Characteristics'!F:F,MATCH($C1139,'Policy Characteristics'!$C:$C,0)))</f>
        <v>0</v>
      </c>
      <c r="M1139" s="205">
        <f>IF(ISBLANK(INDEX('Policy Characteristics'!G:G,MATCH($C1139,'Policy Characteristics'!$C:$C,0))),"",INDEX('Policy Characteristics'!G:G,MATCH($C1139,'Policy Characteristics'!$C:$C,0)))</f>
        <v>1</v>
      </c>
      <c r="N1139" s="205">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row>
    <row r="1140" spans="1:18" s="143" customFormat="1" x14ac:dyDescent="0.75">
      <c r="A1140" s="76" t="str">
        <f>IF(ISBLANK(INDEX('Policy Characteristics'!A:A,MATCH($C1140,'Policy Characteristics'!$C:$C,0))),"",INDEX('Policy Characteristics'!A:A,MATCH($C1140,'Policy Characteristics'!$C:$C,0)))</f>
        <v>Industry</v>
      </c>
      <c r="B1140" s="200"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3" t="s">
        <v>43</v>
      </c>
      <c r="J1140" s="202"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5">
        <f>IF(ISBLANK(INDEX('Policy Characteristics'!F:F,MATCH($C1140,'Policy Characteristics'!$C:$C,0))),"",INDEX('Policy Characteristics'!F:F,MATCH($C1140,'Policy Characteristics'!$C:$C,0)))</f>
        <v>0</v>
      </c>
      <c r="M1140" s="205">
        <f>IF(ISBLANK(INDEX('Policy Characteristics'!G:G,MATCH($C1140,'Policy Characteristics'!$C:$C,0))),"",INDEX('Policy Characteristics'!G:G,MATCH($C1140,'Policy Characteristics'!$C:$C,0)))</f>
        <v>1</v>
      </c>
      <c r="N1140" s="205">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row>
    <row r="1141" spans="1:18" s="143" customFormat="1" x14ac:dyDescent="0.75">
      <c r="A1141" s="76" t="str">
        <f>IF(ISBLANK(INDEX('Policy Characteristics'!A:A,MATCH($C1141,'Policy Characteristics'!$C:$C,0))),"",INDEX('Policy Characteristics'!A:A,MATCH($C1141,'Policy Characteristics'!$C:$C,0)))</f>
        <v>Industry</v>
      </c>
      <c r="B1141" s="200"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3" t="s">
        <v>44</v>
      </c>
      <c r="J1141" s="202"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5">
        <f>IF(ISBLANK(INDEX('Policy Characteristics'!F:F,MATCH($C1141,'Policy Characteristics'!$C:$C,0))),"",INDEX('Policy Characteristics'!F:F,MATCH($C1141,'Policy Characteristics'!$C:$C,0)))</f>
        <v>0</v>
      </c>
      <c r="M1141" s="205">
        <f>IF(ISBLANK(INDEX('Policy Characteristics'!G:G,MATCH($C1141,'Policy Characteristics'!$C:$C,0))),"",INDEX('Policy Characteristics'!G:G,MATCH($C1141,'Policy Characteristics'!$C:$C,0)))</f>
        <v>1</v>
      </c>
      <c r="N1141" s="205">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row>
    <row r="1142" spans="1:18" s="143" customFormat="1" x14ac:dyDescent="0.75">
      <c r="A1142" s="76" t="str">
        <f>IF(ISBLANK(INDEX('Policy Characteristics'!A:A,MATCH($C1142,'Policy Characteristics'!$C:$C,0))),"",INDEX('Policy Characteristics'!A:A,MATCH($C1142,'Policy Characteristics'!$C:$C,0)))</f>
        <v>Industry</v>
      </c>
      <c r="B1142" s="200"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3" t="s">
        <v>44</v>
      </c>
      <c r="J1142" s="202"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5">
        <f>IF(ISBLANK(INDEX('Policy Characteristics'!F:F,MATCH($C1142,'Policy Characteristics'!$C:$C,0))),"",INDEX('Policy Characteristics'!F:F,MATCH($C1142,'Policy Characteristics'!$C:$C,0)))</f>
        <v>0</v>
      </c>
      <c r="M1142" s="205">
        <f>IF(ISBLANK(INDEX('Policy Characteristics'!G:G,MATCH($C1142,'Policy Characteristics'!$C:$C,0))),"",INDEX('Policy Characteristics'!G:G,MATCH($C1142,'Policy Characteristics'!$C:$C,0)))</f>
        <v>1</v>
      </c>
      <c r="N1142" s="205">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row>
    <row r="1143" spans="1:18" s="143" customFormat="1" x14ac:dyDescent="0.75">
      <c r="A1143" s="76" t="str">
        <f>IF(ISBLANK(INDEX('Policy Characteristics'!A:A,MATCH($C1143,'Policy Characteristics'!$C:$C,0))),"",INDEX('Policy Characteristics'!A:A,MATCH($C1143,'Policy Characteristics'!$C:$C,0)))</f>
        <v>Industry</v>
      </c>
      <c r="B1143" s="200"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3" t="s">
        <v>44</v>
      </c>
      <c r="J1143" s="202"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5">
        <f>IF(ISBLANK(INDEX('Policy Characteristics'!F:F,MATCH($C1143,'Policy Characteristics'!$C:$C,0))),"",INDEX('Policy Characteristics'!F:F,MATCH($C1143,'Policy Characteristics'!$C:$C,0)))</f>
        <v>0</v>
      </c>
      <c r="M1143" s="205">
        <f>IF(ISBLANK(INDEX('Policy Characteristics'!G:G,MATCH($C1143,'Policy Characteristics'!$C:$C,0))),"",INDEX('Policy Characteristics'!G:G,MATCH($C1143,'Policy Characteristics'!$C:$C,0)))</f>
        <v>1</v>
      </c>
      <c r="N1143" s="205">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row>
    <row r="1144" spans="1:18" s="143" customFormat="1" x14ac:dyDescent="0.75">
      <c r="A1144" s="76" t="str">
        <f>IF(ISBLANK(INDEX('Policy Characteristics'!A:A,MATCH($C1144,'Policy Characteristics'!$C:$C,0))),"",INDEX('Policy Characteristics'!A:A,MATCH($C1144,'Policy Characteristics'!$C:$C,0)))</f>
        <v>Industry</v>
      </c>
      <c r="B1144" s="200"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3" t="s">
        <v>44</v>
      </c>
      <c r="J1144" s="202"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5">
        <f>IF(ISBLANK(INDEX('Policy Characteristics'!F:F,MATCH($C1144,'Policy Characteristics'!$C:$C,0))),"",INDEX('Policy Characteristics'!F:F,MATCH($C1144,'Policy Characteristics'!$C:$C,0)))</f>
        <v>0</v>
      </c>
      <c r="M1144" s="205">
        <f>IF(ISBLANK(INDEX('Policy Characteristics'!G:G,MATCH($C1144,'Policy Characteristics'!$C:$C,0))),"",INDEX('Policy Characteristics'!G:G,MATCH($C1144,'Policy Characteristics'!$C:$C,0)))</f>
        <v>1</v>
      </c>
      <c r="N1144" s="205">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row>
    <row r="1145" spans="1:18" s="143" customFormat="1" x14ac:dyDescent="0.75">
      <c r="A1145" s="76" t="str">
        <f>IF(ISBLANK(INDEX('Policy Characteristics'!A:A,MATCH($C1145,'Policy Characteristics'!$C:$C,0))),"",INDEX('Policy Characteristics'!A:A,MATCH($C1145,'Policy Characteristics'!$C:$C,0)))</f>
        <v>Industry</v>
      </c>
      <c r="B1145" s="200"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3" t="s">
        <v>44</v>
      </c>
      <c r="J1145" s="202"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5">
        <f>IF(ISBLANK(INDEX('Policy Characteristics'!F:F,MATCH($C1145,'Policy Characteristics'!$C:$C,0))),"",INDEX('Policy Characteristics'!F:F,MATCH($C1145,'Policy Characteristics'!$C:$C,0)))</f>
        <v>0</v>
      </c>
      <c r="M1145" s="205">
        <f>IF(ISBLANK(INDEX('Policy Characteristics'!G:G,MATCH($C1145,'Policy Characteristics'!$C:$C,0))),"",INDEX('Policy Characteristics'!G:G,MATCH($C1145,'Policy Characteristics'!$C:$C,0)))</f>
        <v>1</v>
      </c>
      <c r="N1145" s="205">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row>
    <row r="1146" spans="1:18" s="143" customFormat="1" x14ac:dyDescent="0.75">
      <c r="A1146" s="76" t="str">
        <f>IF(ISBLANK(INDEX('Policy Characteristics'!A:A,MATCH($C1146,'Policy Characteristics'!$C:$C,0))),"",INDEX('Policy Characteristics'!A:A,MATCH($C1146,'Policy Characteristics'!$C:$C,0)))</f>
        <v>Industry</v>
      </c>
      <c r="B1146" s="200"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3" t="s">
        <v>44</v>
      </c>
      <c r="J1146" s="202"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5">
        <f>IF(ISBLANK(INDEX('Policy Characteristics'!F:F,MATCH($C1146,'Policy Characteristics'!$C:$C,0))),"",INDEX('Policy Characteristics'!F:F,MATCH($C1146,'Policy Characteristics'!$C:$C,0)))</f>
        <v>0</v>
      </c>
      <c r="M1146" s="205">
        <f>IF(ISBLANK(INDEX('Policy Characteristics'!G:G,MATCH($C1146,'Policy Characteristics'!$C:$C,0))),"",INDEX('Policy Characteristics'!G:G,MATCH($C1146,'Policy Characteristics'!$C:$C,0)))</f>
        <v>1</v>
      </c>
      <c r="N1146" s="205">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row>
    <row r="1147" spans="1:18" s="143" customFormat="1" x14ac:dyDescent="0.75">
      <c r="A1147" s="76" t="str">
        <f>IF(ISBLANK(INDEX('Policy Characteristics'!A:A,MATCH($C1147,'Policy Characteristics'!$C:$C,0))),"",INDEX('Policy Characteristics'!A:A,MATCH($C1147,'Policy Characteristics'!$C:$C,0)))</f>
        <v>Industry</v>
      </c>
      <c r="B1147" s="200"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3" t="s">
        <v>43</v>
      </c>
      <c r="J1147" s="202"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5">
        <f>IF(ISBLANK(INDEX('Policy Characteristics'!F:F,MATCH($C1147,'Policy Characteristics'!$C:$C,0))),"",INDEX('Policy Characteristics'!F:F,MATCH($C1147,'Policy Characteristics'!$C:$C,0)))</f>
        <v>0</v>
      </c>
      <c r="M1147" s="205">
        <f>IF(ISBLANK(INDEX('Policy Characteristics'!G:G,MATCH($C1147,'Policy Characteristics'!$C:$C,0))),"",INDEX('Policy Characteristics'!G:G,MATCH($C1147,'Policy Characteristics'!$C:$C,0)))</f>
        <v>1</v>
      </c>
      <c r="N1147" s="205">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row>
    <row r="1148" spans="1:18" s="143" customFormat="1" x14ac:dyDescent="0.75">
      <c r="A1148" s="76" t="str">
        <f>IF(ISBLANK(INDEX('Policy Characteristics'!A:A,MATCH($C1148,'Policy Characteristics'!$C:$C,0))),"",INDEX('Policy Characteristics'!A:A,MATCH($C1148,'Policy Characteristics'!$C:$C,0)))</f>
        <v>Industry</v>
      </c>
      <c r="B1148" s="200"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3" t="s">
        <v>43</v>
      </c>
      <c r="J1148" s="202"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5">
        <f>IF(ISBLANK(INDEX('Policy Characteristics'!F:F,MATCH($C1148,'Policy Characteristics'!$C:$C,0))),"",INDEX('Policy Characteristics'!F:F,MATCH($C1148,'Policy Characteristics'!$C:$C,0)))</f>
        <v>0</v>
      </c>
      <c r="M1148" s="205">
        <f>IF(ISBLANK(INDEX('Policy Characteristics'!G:G,MATCH($C1148,'Policy Characteristics'!$C:$C,0))),"",INDEX('Policy Characteristics'!G:G,MATCH($C1148,'Policy Characteristics'!$C:$C,0)))</f>
        <v>1</v>
      </c>
      <c r="N1148" s="205">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row>
    <row r="1149" spans="1:18" s="143" customFormat="1" x14ac:dyDescent="0.75">
      <c r="A1149" s="76" t="str">
        <f>IF(ISBLANK(INDEX('Policy Characteristics'!A:A,MATCH($C1149,'Policy Characteristics'!$C:$C,0))),"",INDEX('Policy Characteristics'!A:A,MATCH($C1149,'Policy Characteristics'!$C:$C,0)))</f>
        <v>Industry</v>
      </c>
      <c r="B1149" s="200"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3" t="s">
        <v>43</v>
      </c>
      <c r="J1149" s="202"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5">
        <f>IF(ISBLANK(INDEX('Policy Characteristics'!F:F,MATCH($C1149,'Policy Characteristics'!$C:$C,0))),"",INDEX('Policy Characteristics'!F:F,MATCH($C1149,'Policy Characteristics'!$C:$C,0)))</f>
        <v>0</v>
      </c>
      <c r="M1149" s="205">
        <f>IF(ISBLANK(INDEX('Policy Characteristics'!G:G,MATCH($C1149,'Policy Characteristics'!$C:$C,0))),"",INDEX('Policy Characteristics'!G:G,MATCH($C1149,'Policy Characteristics'!$C:$C,0)))</f>
        <v>1</v>
      </c>
      <c r="N1149" s="205">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row>
    <row r="1150" spans="1:18" s="143" customFormat="1" x14ac:dyDescent="0.75">
      <c r="A1150" s="76" t="str">
        <f>IF(ISBLANK(INDEX('Policy Characteristics'!A:A,MATCH($C1150,'Policy Characteristics'!$C:$C,0))),"",INDEX('Policy Characteristics'!A:A,MATCH($C1150,'Policy Characteristics'!$C:$C,0)))</f>
        <v>Industry</v>
      </c>
      <c r="B1150" s="200"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3" t="s">
        <v>44</v>
      </c>
      <c r="J1150" s="202"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5">
        <f>IF(ISBLANK(INDEX('Policy Characteristics'!F:F,MATCH($C1150,'Policy Characteristics'!$C:$C,0))),"",INDEX('Policy Characteristics'!F:F,MATCH($C1150,'Policy Characteristics'!$C:$C,0)))</f>
        <v>0</v>
      </c>
      <c r="M1150" s="205">
        <f>IF(ISBLANK(INDEX('Policy Characteristics'!G:G,MATCH($C1150,'Policy Characteristics'!$C:$C,0))),"",INDEX('Policy Characteristics'!G:G,MATCH($C1150,'Policy Characteristics'!$C:$C,0)))</f>
        <v>1</v>
      </c>
      <c r="N1150" s="205">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row>
    <row r="1151" spans="1:18" s="143" customFormat="1" x14ac:dyDescent="0.75">
      <c r="A1151" s="76" t="str">
        <f>IF(ISBLANK(INDEX('Policy Characteristics'!A:A,MATCH($C1151,'Policy Characteristics'!$C:$C,0))),"",INDEX('Policy Characteristics'!A:A,MATCH($C1151,'Policy Characteristics'!$C:$C,0)))</f>
        <v>Industry</v>
      </c>
      <c r="B1151" s="200"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3" t="s">
        <v>43</v>
      </c>
      <c r="J1151" s="202"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5">
        <f>IF(ISBLANK(INDEX('Policy Characteristics'!F:F,MATCH($C1151,'Policy Characteristics'!$C:$C,0))),"",INDEX('Policy Characteristics'!F:F,MATCH($C1151,'Policy Characteristics'!$C:$C,0)))</f>
        <v>0</v>
      </c>
      <c r="M1151" s="205">
        <f>IF(ISBLANK(INDEX('Policy Characteristics'!G:G,MATCH($C1151,'Policy Characteristics'!$C:$C,0))),"",INDEX('Policy Characteristics'!G:G,MATCH($C1151,'Policy Characteristics'!$C:$C,0)))</f>
        <v>1</v>
      </c>
      <c r="N1151" s="205">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row>
    <row r="1152" spans="1:18" s="143" customFormat="1" x14ac:dyDescent="0.75">
      <c r="A1152" s="76" t="str">
        <f>IF(ISBLANK(INDEX('Policy Characteristics'!A:A,MATCH($C1152,'Policy Characteristics'!$C:$C,0))),"",INDEX('Policy Characteristics'!A:A,MATCH($C1152,'Policy Characteristics'!$C:$C,0)))</f>
        <v>Industry</v>
      </c>
      <c r="B1152" s="200"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3" t="s">
        <v>43</v>
      </c>
      <c r="J1152" s="202"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5">
        <f>IF(ISBLANK(INDEX('Policy Characteristics'!F:F,MATCH($C1152,'Policy Characteristics'!$C:$C,0))),"",INDEX('Policy Characteristics'!F:F,MATCH($C1152,'Policy Characteristics'!$C:$C,0)))</f>
        <v>0</v>
      </c>
      <c r="M1152" s="205">
        <f>IF(ISBLANK(INDEX('Policy Characteristics'!G:G,MATCH($C1152,'Policy Characteristics'!$C:$C,0))),"",INDEX('Policy Characteristics'!G:G,MATCH($C1152,'Policy Characteristics'!$C:$C,0)))</f>
        <v>1</v>
      </c>
      <c r="N1152" s="205">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row>
    <row r="1153" spans="1:18" s="143" customFormat="1" x14ac:dyDescent="0.75">
      <c r="A1153" s="76" t="str">
        <f>IF(ISBLANK(INDEX('Policy Characteristics'!A:A,MATCH($C1153,'Policy Characteristics'!$C:$C,0))),"",INDEX('Policy Characteristics'!A:A,MATCH($C1153,'Policy Characteristics'!$C:$C,0)))</f>
        <v>Industry</v>
      </c>
      <c r="B1153" s="200"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3" t="s">
        <v>44</v>
      </c>
      <c r="J1153" s="202"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5">
        <f>IF(ISBLANK(INDEX('Policy Characteristics'!F:F,MATCH($C1153,'Policy Characteristics'!$C:$C,0))),"",INDEX('Policy Characteristics'!F:F,MATCH($C1153,'Policy Characteristics'!$C:$C,0)))</f>
        <v>0</v>
      </c>
      <c r="M1153" s="205">
        <f>IF(ISBLANK(INDEX('Policy Characteristics'!G:G,MATCH($C1153,'Policy Characteristics'!$C:$C,0))),"",INDEX('Policy Characteristics'!G:G,MATCH($C1153,'Policy Characteristics'!$C:$C,0)))</f>
        <v>1</v>
      </c>
      <c r="N1153" s="205">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row>
    <row r="1154" spans="1:18" s="143" customFormat="1" x14ac:dyDescent="0.75">
      <c r="A1154" s="76" t="str">
        <f>IF(ISBLANK(INDEX('Policy Characteristics'!A:A,MATCH($C1154,'Policy Characteristics'!$C:$C,0))),"",INDEX('Policy Characteristics'!A:A,MATCH($C1154,'Policy Characteristics'!$C:$C,0)))</f>
        <v>Industry</v>
      </c>
      <c r="B1154" s="200"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3" t="s">
        <v>43</v>
      </c>
      <c r="J1154" s="202"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5">
        <f>IF(ISBLANK(INDEX('Policy Characteristics'!F:F,MATCH($C1154,'Policy Characteristics'!$C:$C,0))),"",INDEX('Policy Characteristics'!F:F,MATCH($C1154,'Policy Characteristics'!$C:$C,0)))</f>
        <v>0</v>
      </c>
      <c r="M1154" s="205">
        <f>IF(ISBLANK(INDEX('Policy Characteristics'!G:G,MATCH($C1154,'Policy Characteristics'!$C:$C,0))),"",INDEX('Policy Characteristics'!G:G,MATCH($C1154,'Policy Characteristics'!$C:$C,0)))</f>
        <v>1</v>
      </c>
      <c r="N1154" s="205">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row>
    <row r="1155" spans="1:18" s="143" customFormat="1" x14ac:dyDescent="0.75">
      <c r="A1155" s="76" t="str">
        <f>IF(ISBLANK(INDEX('Policy Characteristics'!A:A,MATCH($C1155,'Policy Characteristics'!$C:$C,0))),"",INDEX('Policy Characteristics'!A:A,MATCH($C1155,'Policy Characteristics'!$C:$C,0)))</f>
        <v>Industry</v>
      </c>
      <c r="B1155" s="200"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3" t="s">
        <v>43</v>
      </c>
      <c r="J1155" s="202"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5">
        <f>IF(ISBLANK(INDEX('Policy Characteristics'!F:F,MATCH($C1155,'Policy Characteristics'!$C:$C,0))),"",INDEX('Policy Characteristics'!F:F,MATCH($C1155,'Policy Characteristics'!$C:$C,0)))</f>
        <v>0</v>
      </c>
      <c r="M1155" s="205">
        <f>IF(ISBLANK(INDEX('Policy Characteristics'!G:G,MATCH($C1155,'Policy Characteristics'!$C:$C,0))),"",INDEX('Policy Characteristics'!G:G,MATCH($C1155,'Policy Characteristics'!$C:$C,0)))</f>
        <v>1</v>
      </c>
      <c r="N1155" s="205">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row>
    <row r="1156" spans="1:18" s="143" customFormat="1" x14ac:dyDescent="0.75">
      <c r="A1156" s="76" t="str">
        <f>IF(ISBLANK(INDEX('Policy Characteristics'!A:A,MATCH($C1156,'Policy Characteristics'!$C:$C,0))),"",INDEX('Policy Characteristics'!A:A,MATCH($C1156,'Policy Characteristics'!$C:$C,0)))</f>
        <v>Industry</v>
      </c>
      <c r="B1156" s="200"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3" t="s">
        <v>43</v>
      </c>
      <c r="J1156" s="202"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5">
        <f>IF(ISBLANK(INDEX('Policy Characteristics'!F:F,MATCH($C1156,'Policy Characteristics'!$C:$C,0))),"",INDEX('Policy Characteristics'!F:F,MATCH($C1156,'Policy Characteristics'!$C:$C,0)))</f>
        <v>0</v>
      </c>
      <c r="M1156" s="205">
        <f>IF(ISBLANK(INDEX('Policy Characteristics'!G:G,MATCH($C1156,'Policy Characteristics'!$C:$C,0))),"",INDEX('Policy Characteristics'!G:G,MATCH($C1156,'Policy Characteristics'!$C:$C,0)))</f>
        <v>1</v>
      </c>
      <c r="N1156" s="205">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row>
    <row r="1157" spans="1:18" s="143" customFormat="1" x14ac:dyDescent="0.75">
      <c r="A1157" s="76" t="str">
        <f>IF(ISBLANK(INDEX('Policy Characteristics'!A:A,MATCH($C1157,'Policy Characteristics'!$C:$C,0))),"",INDEX('Policy Characteristics'!A:A,MATCH($C1157,'Policy Characteristics'!$C:$C,0)))</f>
        <v>Industry</v>
      </c>
      <c r="B1157" s="200"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3" t="s">
        <v>43</v>
      </c>
      <c r="J1157" s="202"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5">
        <f>IF(ISBLANK(INDEX('Policy Characteristics'!F:F,MATCH($C1157,'Policy Characteristics'!$C:$C,0))),"",INDEX('Policy Characteristics'!F:F,MATCH($C1157,'Policy Characteristics'!$C:$C,0)))</f>
        <v>0</v>
      </c>
      <c r="M1157" s="205">
        <f>IF(ISBLANK(INDEX('Policy Characteristics'!G:G,MATCH($C1157,'Policy Characteristics'!$C:$C,0))),"",INDEX('Policy Characteristics'!G:G,MATCH($C1157,'Policy Characteristics'!$C:$C,0)))</f>
        <v>1</v>
      </c>
      <c r="N1157" s="205">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row>
    <row r="1158" spans="1:18" s="143" customFormat="1" x14ac:dyDescent="0.75">
      <c r="A1158" s="76" t="str">
        <f>IF(ISBLANK(INDEX('Policy Characteristics'!A:A,MATCH($C1158,'Policy Characteristics'!$C:$C,0))),"",INDEX('Policy Characteristics'!A:A,MATCH($C1158,'Policy Characteristics'!$C:$C,0)))</f>
        <v>Industry</v>
      </c>
      <c r="B1158" s="200"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3" t="s">
        <v>44</v>
      </c>
      <c r="J1158" s="202"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5">
        <f>IF(ISBLANK(INDEX('Policy Characteristics'!F:F,MATCH($C1158,'Policy Characteristics'!$C:$C,0))),"",INDEX('Policy Characteristics'!F:F,MATCH($C1158,'Policy Characteristics'!$C:$C,0)))</f>
        <v>0</v>
      </c>
      <c r="M1158" s="205">
        <f>IF(ISBLANK(INDEX('Policy Characteristics'!G:G,MATCH($C1158,'Policy Characteristics'!$C:$C,0))),"",INDEX('Policy Characteristics'!G:G,MATCH($C1158,'Policy Characteristics'!$C:$C,0)))</f>
        <v>1</v>
      </c>
      <c r="N1158" s="205">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row>
    <row r="1159" spans="1:18" s="143" customFormat="1" x14ac:dyDescent="0.75">
      <c r="A1159" s="76" t="str">
        <f>IF(ISBLANK(INDEX('Policy Characteristics'!A:A,MATCH($C1159,'Policy Characteristics'!$C:$C,0))),"",INDEX('Policy Characteristics'!A:A,MATCH($C1159,'Policy Characteristics'!$C:$C,0)))</f>
        <v>Industry</v>
      </c>
      <c r="B1159" s="200"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3" t="s">
        <v>44</v>
      </c>
      <c r="J1159" s="202"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5">
        <f>IF(ISBLANK(INDEX('Policy Characteristics'!F:F,MATCH($C1159,'Policy Characteristics'!$C:$C,0))),"",INDEX('Policy Characteristics'!F:F,MATCH($C1159,'Policy Characteristics'!$C:$C,0)))</f>
        <v>0</v>
      </c>
      <c r="M1159" s="205">
        <f>IF(ISBLANK(INDEX('Policy Characteristics'!G:G,MATCH($C1159,'Policy Characteristics'!$C:$C,0))),"",INDEX('Policy Characteristics'!G:G,MATCH($C1159,'Policy Characteristics'!$C:$C,0)))</f>
        <v>1</v>
      </c>
      <c r="N1159" s="205">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row>
    <row r="1160" spans="1:18" s="143" customFormat="1" x14ac:dyDescent="0.75">
      <c r="A1160" s="76" t="str">
        <f>IF(ISBLANK(INDEX('Policy Characteristics'!A:A,MATCH($C1160,'Policy Characteristics'!$C:$C,0))),"",INDEX('Policy Characteristics'!A:A,MATCH($C1160,'Policy Characteristics'!$C:$C,0)))</f>
        <v>Industry</v>
      </c>
      <c r="B1160" s="200"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3" t="s">
        <v>43</v>
      </c>
      <c r="J1160" s="202"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5">
        <f>IF(ISBLANK(INDEX('Policy Characteristics'!F:F,MATCH($C1160,'Policy Characteristics'!$C:$C,0))),"",INDEX('Policy Characteristics'!F:F,MATCH($C1160,'Policy Characteristics'!$C:$C,0)))</f>
        <v>0</v>
      </c>
      <c r="M1160" s="205">
        <f>IF(ISBLANK(INDEX('Policy Characteristics'!G:G,MATCH($C1160,'Policy Characteristics'!$C:$C,0))),"",INDEX('Policy Characteristics'!G:G,MATCH($C1160,'Policy Characteristics'!$C:$C,0)))</f>
        <v>1</v>
      </c>
      <c r="N1160" s="205">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row>
    <row r="1161" spans="1:18" s="143" customFormat="1" x14ac:dyDescent="0.75">
      <c r="A1161" s="76" t="str">
        <f>IF(ISBLANK(INDEX('Policy Characteristics'!A:A,MATCH($C1161,'Policy Characteristics'!$C:$C,0))),"",INDEX('Policy Characteristics'!A:A,MATCH($C1161,'Policy Characteristics'!$C:$C,0)))</f>
        <v>Industry</v>
      </c>
      <c r="B1161" s="200"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3" t="s">
        <v>44</v>
      </c>
      <c r="J1161" s="202"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5">
        <f>IF(ISBLANK(INDEX('Policy Characteristics'!F:F,MATCH($C1161,'Policy Characteristics'!$C:$C,0))),"",INDEX('Policy Characteristics'!F:F,MATCH($C1161,'Policy Characteristics'!$C:$C,0)))</f>
        <v>0</v>
      </c>
      <c r="M1161" s="205">
        <f>IF(ISBLANK(INDEX('Policy Characteristics'!G:G,MATCH($C1161,'Policy Characteristics'!$C:$C,0))),"",INDEX('Policy Characteristics'!G:G,MATCH($C1161,'Policy Characteristics'!$C:$C,0)))</f>
        <v>1</v>
      </c>
      <c r="N1161" s="205">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row>
    <row r="1162" spans="1:18" s="143" customFormat="1" x14ac:dyDescent="0.75">
      <c r="A1162" s="76" t="str">
        <f>IF(ISBLANK(INDEX('Policy Characteristics'!A:A,MATCH($C1162,'Policy Characteristics'!$C:$C,0))),"",INDEX('Policy Characteristics'!A:A,MATCH($C1162,'Policy Characteristics'!$C:$C,0)))</f>
        <v>Industry</v>
      </c>
      <c r="B1162" s="200"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3" t="s">
        <v>44</v>
      </c>
      <c r="J1162" s="202"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5">
        <f>IF(ISBLANK(INDEX('Policy Characteristics'!F:F,MATCH($C1162,'Policy Characteristics'!$C:$C,0))),"",INDEX('Policy Characteristics'!F:F,MATCH($C1162,'Policy Characteristics'!$C:$C,0)))</f>
        <v>0</v>
      </c>
      <c r="M1162" s="205">
        <f>IF(ISBLANK(INDEX('Policy Characteristics'!G:G,MATCH($C1162,'Policy Characteristics'!$C:$C,0))),"",INDEX('Policy Characteristics'!G:G,MATCH($C1162,'Policy Characteristics'!$C:$C,0)))</f>
        <v>1</v>
      </c>
      <c r="N1162" s="205">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row>
    <row r="1163" spans="1:18" s="143" customFormat="1" x14ac:dyDescent="0.75">
      <c r="A1163" s="76" t="str">
        <f>IF(ISBLANK(INDEX('Policy Characteristics'!A:A,MATCH($C1163,'Policy Characteristics'!$C:$C,0))),"",INDEX('Policy Characteristics'!A:A,MATCH($C1163,'Policy Characteristics'!$C:$C,0)))</f>
        <v>Industry</v>
      </c>
      <c r="B1163" s="200"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3" t="s">
        <v>43</v>
      </c>
      <c r="J1163" s="202"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5">
        <f>IF(ISBLANK(INDEX('Policy Characteristics'!F:F,MATCH($C1163,'Policy Characteristics'!$C:$C,0))),"",INDEX('Policy Characteristics'!F:F,MATCH($C1163,'Policy Characteristics'!$C:$C,0)))</f>
        <v>0</v>
      </c>
      <c r="M1163" s="205">
        <f>IF(ISBLANK(INDEX('Policy Characteristics'!G:G,MATCH($C1163,'Policy Characteristics'!$C:$C,0))),"",INDEX('Policy Characteristics'!G:G,MATCH($C1163,'Policy Characteristics'!$C:$C,0)))</f>
        <v>1</v>
      </c>
      <c r="N1163" s="205">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row>
    <row r="1164" spans="1:18" s="143" customFormat="1" x14ac:dyDescent="0.75">
      <c r="A1164" s="76" t="str">
        <f>IF(ISBLANK(INDEX('Policy Characteristics'!A:A,MATCH($C1164,'Policy Characteristics'!$C:$C,0))),"",INDEX('Policy Characteristics'!A:A,MATCH($C1164,'Policy Characteristics'!$C:$C,0)))</f>
        <v>Industry</v>
      </c>
      <c r="B1164" s="200"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3" t="s">
        <v>43</v>
      </c>
      <c r="J1164" s="202"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5">
        <f>IF(ISBLANK(INDEX('Policy Characteristics'!F:F,MATCH($C1164,'Policy Characteristics'!$C:$C,0))),"",INDEX('Policy Characteristics'!F:F,MATCH($C1164,'Policy Characteristics'!$C:$C,0)))</f>
        <v>0</v>
      </c>
      <c r="M1164" s="205">
        <f>IF(ISBLANK(INDEX('Policy Characteristics'!G:G,MATCH($C1164,'Policy Characteristics'!$C:$C,0))),"",INDEX('Policy Characteristics'!G:G,MATCH($C1164,'Policy Characteristics'!$C:$C,0)))</f>
        <v>1</v>
      </c>
      <c r="N1164" s="205">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row>
    <row r="1165" spans="1:18" s="143" customFormat="1" x14ac:dyDescent="0.75">
      <c r="A1165" s="76" t="str">
        <f>IF(ISBLANK(INDEX('Policy Characteristics'!A:A,MATCH($C1165,'Policy Characteristics'!$C:$C,0))),"",INDEX('Policy Characteristics'!A:A,MATCH($C1165,'Policy Characteristics'!$C:$C,0)))</f>
        <v>Industry</v>
      </c>
      <c r="B1165" s="200"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3" t="s">
        <v>43</v>
      </c>
      <c r="J1165" s="202"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5">
        <f>IF(ISBLANK(INDEX('Policy Characteristics'!F:F,MATCH($C1165,'Policy Characteristics'!$C:$C,0))),"",INDEX('Policy Characteristics'!F:F,MATCH($C1165,'Policy Characteristics'!$C:$C,0)))</f>
        <v>0</v>
      </c>
      <c r="M1165" s="205">
        <f>IF(ISBLANK(INDEX('Policy Characteristics'!G:G,MATCH($C1165,'Policy Characteristics'!$C:$C,0))),"",INDEX('Policy Characteristics'!G:G,MATCH($C1165,'Policy Characteristics'!$C:$C,0)))</f>
        <v>1</v>
      </c>
      <c r="N1165" s="205">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row>
    <row r="1166" spans="1:18" s="143" customFormat="1" x14ac:dyDescent="0.75">
      <c r="A1166" s="76" t="str">
        <f>IF(ISBLANK(INDEX('Policy Characteristics'!A:A,MATCH($C1166,'Policy Characteristics'!$C:$C,0))),"",INDEX('Policy Characteristics'!A:A,MATCH($C1166,'Policy Characteristics'!$C:$C,0)))</f>
        <v>Industry</v>
      </c>
      <c r="B1166" s="200"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3" t="s">
        <v>44</v>
      </c>
      <c r="J1166" s="202"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5">
        <f>IF(ISBLANK(INDEX('Policy Characteristics'!F:F,MATCH($C1166,'Policy Characteristics'!$C:$C,0))),"",INDEX('Policy Characteristics'!F:F,MATCH($C1166,'Policy Characteristics'!$C:$C,0)))</f>
        <v>0</v>
      </c>
      <c r="M1166" s="205">
        <f>IF(ISBLANK(INDEX('Policy Characteristics'!G:G,MATCH($C1166,'Policy Characteristics'!$C:$C,0))),"",INDEX('Policy Characteristics'!G:G,MATCH($C1166,'Policy Characteristics'!$C:$C,0)))</f>
        <v>1</v>
      </c>
      <c r="N1166" s="205">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row>
    <row r="1167" spans="1:18" s="143" customFormat="1" x14ac:dyDescent="0.75">
      <c r="A1167" s="76" t="str">
        <f>IF(ISBLANK(INDEX('Policy Characteristics'!A:A,MATCH($C1167,'Policy Characteristics'!$C:$C,0))),"",INDEX('Policy Characteristics'!A:A,MATCH($C1167,'Policy Characteristics'!$C:$C,0)))</f>
        <v>Industry</v>
      </c>
      <c r="B1167" s="200"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3" t="s">
        <v>44</v>
      </c>
      <c r="J1167" s="202"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5">
        <f>IF(ISBLANK(INDEX('Policy Characteristics'!F:F,MATCH($C1167,'Policy Characteristics'!$C:$C,0))),"",INDEX('Policy Characteristics'!F:F,MATCH($C1167,'Policy Characteristics'!$C:$C,0)))</f>
        <v>0</v>
      </c>
      <c r="M1167" s="205">
        <f>IF(ISBLANK(INDEX('Policy Characteristics'!G:G,MATCH($C1167,'Policy Characteristics'!$C:$C,0))),"",INDEX('Policy Characteristics'!G:G,MATCH($C1167,'Policy Characteristics'!$C:$C,0)))</f>
        <v>1</v>
      </c>
      <c r="N1167" s="205">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row>
    <row r="1168" spans="1:18" s="143" customFormat="1" x14ac:dyDescent="0.75">
      <c r="A1168" s="76" t="str">
        <f>IF(ISBLANK(INDEX('Policy Characteristics'!A:A,MATCH($C1168,'Policy Characteristics'!$C:$C,0))),"",INDEX('Policy Characteristics'!A:A,MATCH($C1168,'Policy Characteristics'!$C:$C,0)))</f>
        <v>Industry</v>
      </c>
      <c r="B1168" s="200"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3" t="s">
        <v>43</v>
      </c>
      <c r="J1168" s="202"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5">
        <f>IF(ISBLANK(INDEX('Policy Characteristics'!F:F,MATCH($C1168,'Policy Characteristics'!$C:$C,0))),"",INDEX('Policy Characteristics'!F:F,MATCH($C1168,'Policy Characteristics'!$C:$C,0)))</f>
        <v>0</v>
      </c>
      <c r="M1168" s="205">
        <f>IF(ISBLANK(INDEX('Policy Characteristics'!G:G,MATCH($C1168,'Policy Characteristics'!$C:$C,0))),"",INDEX('Policy Characteristics'!G:G,MATCH($C1168,'Policy Characteristics'!$C:$C,0)))</f>
        <v>1</v>
      </c>
      <c r="N1168" s="205">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row>
    <row r="1169" spans="1:18" s="143" customFormat="1" x14ac:dyDescent="0.75">
      <c r="A1169" s="76" t="str">
        <f>IF(ISBLANK(INDEX('Policy Characteristics'!A:A,MATCH($C1169,'Policy Characteristics'!$C:$C,0))),"",INDEX('Policy Characteristics'!A:A,MATCH($C1169,'Policy Characteristics'!$C:$C,0)))</f>
        <v>Industry</v>
      </c>
      <c r="B1169" s="200"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3" t="s">
        <v>44</v>
      </c>
      <c r="J1169" s="202"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5">
        <f>IF(ISBLANK(INDEX('Policy Characteristics'!F:F,MATCH($C1169,'Policy Characteristics'!$C:$C,0))),"",INDEX('Policy Characteristics'!F:F,MATCH($C1169,'Policy Characteristics'!$C:$C,0)))</f>
        <v>0</v>
      </c>
      <c r="M1169" s="205">
        <f>IF(ISBLANK(INDEX('Policy Characteristics'!G:G,MATCH($C1169,'Policy Characteristics'!$C:$C,0))),"",INDEX('Policy Characteristics'!G:G,MATCH($C1169,'Policy Characteristics'!$C:$C,0)))</f>
        <v>1</v>
      </c>
      <c r="N1169" s="205">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row>
    <row r="1170" spans="1:18" s="143" customFormat="1" x14ac:dyDescent="0.75">
      <c r="A1170" s="76" t="str">
        <f>IF(ISBLANK(INDEX('Policy Characteristics'!A:A,MATCH($C1170,'Policy Characteristics'!$C:$C,0))),"",INDEX('Policy Characteristics'!A:A,MATCH($C1170,'Policy Characteristics'!$C:$C,0)))</f>
        <v>Industry</v>
      </c>
      <c r="B1170" s="200"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3" t="s">
        <v>43</v>
      </c>
      <c r="J1170" s="202"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5">
        <f>IF(ISBLANK(INDEX('Policy Characteristics'!F:F,MATCH($C1170,'Policy Characteristics'!$C:$C,0))),"",INDEX('Policy Characteristics'!F:F,MATCH($C1170,'Policy Characteristics'!$C:$C,0)))</f>
        <v>0</v>
      </c>
      <c r="M1170" s="205">
        <f>IF(ISBLANK(INDEX('Policy Characteristics'!G:G,MATCH($C1170,'Policy Characteristics'!$C:$C,0))),"",INDEX('Policy Characteristics'!G:G,MATCH($C1170,'Policy Characteristics'!$C:$C,0)))</f>
        <v>1</v>
      </c>
      <c r="N1170" s="205">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row>
    <row r="1171" spans="1:18" s="143" customFormat="1" x14ac:dyDescent="0.75">
      <c r="A1171" s="76" t="str">
        <f>IF(ISBLANK(INDEX('Policy Characteristics'!A:A,MATCH($C1171,'Policy Characteristics'!$C:$C,0))),"",INDEX('Policy Characteristics'!A:A,MATCH($C1171,'Policy Characteristics'!$C:$C,0)))</f>
        <v>Industry</v>
      </c>
      <c r="B1171" s="200"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3" t="s">
        <v>43</v>
      </c>
      <c r="J1171" s="202"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5">
        <f>IF(ISBLANK(INDEX('Policy Characteristics'!F:F,MATCH($C1171,'Policy Characteristics'!$C:$C,0))),"",INDEX('Policy Characteristics'!F:F,MATCH($C1171,'Policy Characteristics'!$C:$C,0)))</f>
        <v>0</v>
      </c>
      <c r="M1171" s="205">
        <f>IF(ISBLANK(INDEX('Policy Characteristics'!G:G,MATCH($C1171,'Policy Characteristics'!$C:$C,0))),"",INDEX('Policy Characteristics'!G:G,MATCH($C1171,'Policy Characteristics'!$C:$C,0)))</f>
        <v>1</v>
      </c>
      <c r="N1171" s="205">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row>
    <row r="1172" spans="1:18" s="143" customFormat="1" x14ac:dyDescent="0.75">
      <c r="A1172" s="76" t="str">
        <f>IF(ISBLANK(INDEX('Policy Characteristics'!A:A,MATCH($C1172,'Policy Characteristics'!$C:$C,0))),"",INDEX('Policy Characteristics'!A:A,MATCH($C1172,'Policy Characteristics'!$C:$C,0)))</f>
        <v>Industry</v>
      </c>
      <c r="B1172" s="200"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3" t="s">
        <v>43</v>
      </c>
      <c r="J1172" s="202"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5">
        <f>IF(ISBLANK(INDEX('Policy Characteristics'!F:F,MATCH($C1172,'Policy Characteristics'!$C:$C,0))),"",INDEX('Policy Characteristics'!F:F,MATCH($C1172,'Policy Characteristics'!$C:$C,0)))</f>
        <v>0</v>
      </c>
      <c r="M1172" s="205">
        <f>IF(ISBLANK(INDEX('Policy Characteristics'!G:G,MATCH($C1172,'Policy Characteristics'!$C:$C,0))),"",INDEX('Policy Characteristics'!G:G,MATCH($C1172,'Policy Characteristics'!$C:$C,0)))</f>
        <v>1</v>
      </c>
      <c r="N1172" s="205">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row>
    <row r="1173" spans="1:18" s="143" customFormat="1" x14ac:dyDescent="0.75">
      <c r="A1173" s="76" t="str">
        <f>IF(ISBLANK(INDEX('Policy Characteristics'!A:A,MATCH($C1173,'Policy Characteristics'!$C:$C,0))),"",INDEX('Policy Characteristics'!A:A,MATCH($C1173,'Policy Characteristics'!$C:$C,0)))</f>
        <v>Industry</v>
      </c>
      <c r="B1173" s="200"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3" t="s">
        <v>43</v>
      </c>
      <c r="J1173" s="202"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5">
        <f>IF(ISBLANK(INDEX('Policy Characteristics'!F:F,MATCH($C1173,'Policy Characteristics'!$C:$C,0))),"",INDEX('Policy Characteristics'!F:F,MATCH($C1173,'Policy Characteristics'!$C:$C,0)))</f>
        <v>0</v>
      </c>
      <c r="M1173" s="205">
        <f>IF(ISBLANK(INDEX('Policy Characteristics'!G:G,MATCH($C1173,'Policy Characteristics'!$C:$C,0))),"",INDEX('Policy Characteristics'!G:G,MATCH($C1173,'Policy Characteristics'!$C:$C,0)))</f>
        <v>1</v>
      </c>
      <c r="N1173" s="205">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row>
    <row r="1174" spans="1:18" s="143" customFormat="1" x14ac:dyDescent="0.75">
      <c r="A1174" s="76" t="str">
        <f>IF(ISBLANK(INDEX('Policy Characteristics'!A:A,MATCH($C1174,'Policy Characteristics'!$C:$C,0))),"",INDEX('Policy Characteristics'!A:A,MATCH($C1174,'Policy Characteristics'!$C:$C,0)))</f>
        <v>Industry</v>
      </c>
      <c r="B1174" s="200"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3" t="s">
        <v>43</v>
      </c>
      <c r="J1174" s="202"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5">
        <f>IF(ISBLANK(INDEX('Policy Characteristics'!F:F,MATCH($C1174,'Policy Characteristics'!$C:$C,0))),"",INDEX('Policy Characteristics'!F:F,MATCH($C1174,'Policy Characteristics'!$C:$C,0)))</f>
        <v>0</v>
      </c>
      <c r="M1174" s="205">
        <f>IF(ISBLANK(INDEX('Policy Characteristics'!G:G,MATCH($C1174,'Policy Characteristics'!$C:$C,0))),"",INDEX('Policy Characteristics'!G:G,MATCH($C1174,'Policy Characteristics'!$C:$C,0)))</f>
        <v>1</v>
      </c>
      <c r="N1174" s="205">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row>
    <row r="1175" spans="1:18" s="143" customFormat="1" x14ac:dyDescent="0.75">
      <c r="A1175" s="76" t="str">
        <f>IF(ISBLANK(INDEX('Policy Characteristics'!A:A,MATCH($C1175,'Policy Characteristics'!$C:$C,0))),"",INDEX('Policy Characteristics'!A:A,MATCH($C1175,'Policy Characteristics'!$C:$C,0)))</f>
        <v>Industry</v>
      </c>
      <c r="B1175" s="200"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3" t="s">
        <v>44</v>
      </c>
      <c r="J1175" s="202"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5">
        <f>IF(ISBLANK(INDEX('Policy Characteristics'!F:F,MATCH($C1175,'Policy Characteristics'!$C:$C,0))),"",INDEX('Policy Characteristics'!F:F,MATCH($C1175,'Policy Characteristics'!$C:$C,0)))</f>
        <v>0</v>
      </c>
      <c r="M1175" s="205">
        <f>IF(ISBLANK(INDEX('Policy Characteristics'!G:G,MATCH($C1175,'Policy Characteristics'!$C:$C,0))),"",INDEX('Policy Characteristics'!G:G,MATCH($C1175,'Policy Characteristics'!$C:$C,0)))</f>
        <v>1</v>
      </c>
      <c r="N1175" s="205">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row>
    <row r="1176" spans="1:18" s="143" customFormat="1" x14ac:dyDescent="0.75">
      <c r="A1176" s="76" t="str">
        <f>IF(ISBLANK(INDEX('Policy Characteristics'!A:A,MATCH($C1176,'Policy Characteristics'!$C:$C,0))),"",INDEX('Policy Characteristics'!A:A,MATCH($C1176,'Policy Characteristics'!$C:$C,0)))</f>
        <v>Industry</v>
      </c>
      <c r="B1176" s="200"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3" t="s">
        <v>43</v>
      </c>
      <c r="J1176" s="202"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5">
        <f>IF(ISBLANK(INDEX('Policy Characteristics'!F:F,MATCH($C1176,'Policy Characteristics'!$C:$C,0))),"",INDEX('Policy Characteristics'!F:F,MATCH($C1176,'Policy Characteristics'!$C:$C,0)))</f>
        <v>0</v>
      </c>
      <c r="M1176" s="205">
        <f>IF(ISBLANK(INDEX('Policy Characteristics'!G:G,MATCH($C1176,'Policy Characteristics'!$C:$C,0))),"",INDEX('Policy Characteristics'!G:G,MATCH($C1176,'Policy Characteristics'!$C:$C,0)))</f>
        <v>1</v>
      </c>
      <c r="N1176" s="205">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row>
    <row r="1177" spans="1:18" s="143" customFormat="1" x14ac:dyDescent="0.75">
      <c r="A1177" s="76" t="str">
        <f>IF(ISBLANK(INDEX('Policy Characteristics'!A:A,MATCH($C1177,'Policy Characteristics'!$C:$C,0))),"",INDEX('Policy Characteristics'!A:A,MATCH($C1177,'Policy Characteristics'!$C:$C,0)))</f>
        <v>Industry</v>
      </c>
      <c r="B1177" s="200"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3" t="s">
        <v>44</v>
      </c>
      <c r="J1177" s="202"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5">
        <f>IF(ISBLANK(INDEX('Policy Characteristics'!F:F,MATCH($C1177,'Policy Characteristics'!$C:$C,0))),"",INDEX('Policy Characteristics'!F:F,MATCH($C1177,'Policy Characteristics'!$C:$C,0)))</f>
        <v>0</v>
      </c>
      <c r="M1177" s="205">
        <f>IF(ISBLANK(INDEX('Policy Characteristics'!G:G,MATCH($C1177,'Policy Characteristics'!$C:$C,0))),"",INDEX('Policy Characteristics'!G:G,MATCH($C1177,'Policy Characteristics'!$C:$C,0)))</f>
        <v>1</v>
      </c>
      <c r="N1177" s="205">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row>
    <row r="1178" spans="1:18" s="143" customFormat="1" x14ac:dyDescent="0.75">
      <c r="A1178" s="76" t="str">
        <f>IF(ISBLANK(INDEX('Policy Characteristics'!A:A,MATCH($C1178,'Policy Characteristics'!$C:$C,0))),"",INDEX('Policy Characteristics'!A:A,MATCH($C1178,'Policy Characteristics'!$C:$C,0)))</f>
        <v>Industry</v>
      </c>
      <c r="B1178" s="200"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3" t="s">
        <v>43</v>
      </c>
      <c r="J1178" s="202"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5">
        <f>IF(ISBLANK(INDEX('Policy Characteristics'!F:F,MATCH($C1178,'Policy Characteristics'!$C:$C,0))),"",INDEX('Policy Characteristics'!F:F,MATCH($C1178,'Policy Characteristics'!$C:$C,0)))</f>
        <v>0</v>
      </c>
      <c r="M1178" s="205">
        <f>IF(ISBLANK(INDEX('Policy Characteristics'!G:G,MATCH($C1178,'Policy Characteristics'!$C:$C,0))),"",INDEX('Policy Characteristics'!G:G,MATCH($C1178,'Policy Characteristics'!$C:$C,0)))</f>
        <v>1</v>
      </c>
      <c r="N1178" s="205">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row>
    <row r="1179" spans="1:18" s="143" customFormat="1" x14ac:dyDescent="0.75">
      <c r="A1179" s="76" t="str">
        <f>IF(ISBLANK(INDEX('Policy Characteristics'!A:A,MATCH($C1179,'Policy Characteristics'!$C:$C,0))),"",INDEX('Policy Characteristics'!A:A,MATCH($C1179,'Policy Characteristics'!$C:$C,0)))</f>
        <v>Industry</v>
      </c>
      <c r="B1179" s="200"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3" t="s">
        <v>43</v>
      </c>
      <c r="J1179" s="202"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5">
        <f>IF(ISBLANK(INDEX('Policy Characteristics'!F:F,MATCH($C1179,'Policy Characteristics'!$C:$C,0))),"",INDEX('Policy Characteristics'!F:F,MATCH($C1179,'Policy Characteristics'!$C:$C,0)))</f>
        <v>0</v>
      </c>
      <c r="M1179" s="205">
        <f>IF(ISBLANK(INDEX('Policy Characteristics'!G:G,MATCH($C1179,'Policy Characteristics'!$C:$C,0))),"",INDEX('Policy Characteristics'!G:G,MATCH($C1179,'Policy Characteristics'!$C:$C,0)))</f>
        <v>1</v>
      </c>
      <c r="N1179" s="205">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row>
    <row r="1180" spans="1:18" s="143" customFormat="1" x14ac:dyDescent="0.75">
      <c r="A1180" s="76" t="str">
        <f>IF(ISBLANK(INDEX('Policy Characteristics'!A:A,MATCH($C1180,'Policy Characteristics'!$C:$C,0))),"",INDEX('Policy Characteristics'!A:A,MATCH($C1180,'Policy Characteristics'!$C:$C,0)))</f>
        <v>Industry</v>
      </c>
      <c r="B1180" s="200"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3" t="s">
        <v>43</v>
      </c>
      <c r="J1180" s="202"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5">
        <f>IF(ISBLANK(INDEX('Policy Characteristics'!F:F,MATCH($C1180,'Policy Characteristics'!$C:$C,0))),"",INDEX('Policy Characteristics'!F:F,MATCH($C1180,'Policy Characteristics'!$C:$C,0)))</f>
        <v>0</v>
      </c>
      <c r="M1180" s="205">
        <f>IF(ISBLANK(INDEX('Policy Characteristics'!G:G,MATCH($C1180,'Policy Characteristics'!$C:$C,0))),"",INDEX('Policy Characteristics'!G:G,MATCH($C1180,'Policy Characteristics'!$C:$C,0)))</f>
        <v>1</v>
      </c>
      <c r="N1180" s="205">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row>
    <row r="1181" spans="1:18" s="143" customFormat="1" x14ac:dyDescent="0.75">
      <c r="A1181" s="76" t="str">
        <f>IF(ISBLANK(INDEX('Policy Characteristics'!A:A,MATCH($C1181,'Policy Characteristics'!$C:$C,0))),"",INDEX('Policy Characteristics'!A:A,MATCH($C1181,'Policy Characteristics'!$C:$C,0)))</f>
        <v>Industry</v>
      </c>
      <c r="B1181" s="200"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3" t="s">
        <v>43</v>
      </c>
      <c r="J1181" s="202"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5">
        <f>IF(ISBLANK(INDEX('Policy Characteristics'!F:F,MATCH($C1181,'Policy Characteristics'!$C:$C,0))),"",INDEX('Policy Characteristics'!F:F,MATCH($C1181,'Policy Characteristics'!$C:$C,0)))</f>
        <v>0</v>
      </c>
      <c r="M1181" s="205">
        <f>IF(ISBLANK(INDEX('Policy Characteristics'!G:G,MATCH($C1181,'Policy Characteristics'!$C:$C,0))),"",INDEX('Policy Characteristics'!G:G,MATCH($C1181,'Policy Characteristics'!$C:$C,0)))</f>
        <v>1</v>
      </c>
      <c r="N1181" s="205">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row>
    <row r="1182" spans="1:18" s="143" customFormat="1" x14ac:dyDescent="0.75">
      <c r="A1182" s="76" t="str">
        <f>IF(ISBLANK(INDEX('Policy Characteristics'!A:A,MATCH($C1182,'Policy Characteristics'!$C:$C,0))),"",INDEX('Policy Characteristics'!A:A,MATCH($C1182,'Policy Characteristics'!$C:$C,0)))</f>
        <v>Industry</v>
      </c>
      <c r="B1182" s="200"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3" t="s">
        <v>43</v>
      </c>
      <c r="J1182" s="202"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5">
        <f>IF(ISBLANK(INDEX('Policy Characteristics'!F:F,MATCH($C1182,'Policy Characteristics'!$C:$C,0))),"",INDEX('Policy Characteristics'!F:F,MATCH($C1182,'Policy Characteristics'!$C:$C,0)))</f>
        <v>0</v>
      </c>
      <c r="M1182" s="205">
        <f>IF(ISBLANK(INDEX('Policy Characteristics'!G:G,MATCH($C1182,'Policy Characteristics'!$C:$C,0))),"",INDEX('Policy Characteristics'!G:G,MATCH($C1182,'Policy Characteristics'!$C:$C,0)))</f>
        <v>1</v>
      </c>
      <c r="N1182" s="205">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row>
    <row r="1183" spans="1:18" s="143" customFormat="1" x14ac:dyDescent="0.75">
      <c r="A1183" s="76" t="str">
        <f>IF(ISBLANK(INDEX('Policy Characteristics'!A:A,MATCH($C1183,'Policy Characteristics'!$C:$C,0))),"",INDEX('Policy Characteristics'!A:A,MATCH($C1183,'Policy Characteristics'!$C:$C,0)))</f>
        <v>Industry</v>
      </c>
      <c r="B1183" s="200"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3" t="s">
        <v>43</v>
      </c>
      <c r="J1183" s="202"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5">
        <f>IF(ISBLANK(INDEX('Policy Characteristics'!F:F,MATCH($C1183,'Policy Characteristics'!$C:$C,0))),"",INDEX('Policy Characteristics'!F:F,MATCH($C1183,'Policy Characteristics'!$C:$C,0)))</f>
        <v>0</v>
      </c>
      <c r="M1183" s="205">
        <f>IF(ISBLANK(INDEX('Policy Characteristics'!G:G,MATCH($C1183,'Policy Characteristics'!$C:$C,0))),"",INDEX('Policy Characteristics'!G:G,MATCH($C1183,'Policy Characteristics'!$C:$C,0)))</f>
        <v>1</v>
      </c>
      <c r="N1183" s="205">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row>
    <row r="1184" spans="1:18" s="143" customFormat="1" x14ac:dyDescent="0.75">
      <c r="A1184" s="76" t="str">
        <f>IF(ISBLANK(INDEX('Policy Characteristics'!A:A,MATCH($C1184,'Policy Characteristics'!$C:$C,0))),"",INDEX('Policy Characteristics'!A:A,MATCH($C1184,'Policy Characteristics'!$C:$C,0)))</f>
        <v>Industry</v>
      </c>
      <c r="B1184" s="200"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3" t="s">
        <v>43</v>
      </c>
      <c r="J1184" s="202"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5">
        <f>IF(ISBLANK(INDEX('Policy Characteristics'!F:F,MATCH($C1184,'Policy Characteristics'!$C:$C,0))),"",INDEX('Policy Characteristics'!F:F,MATCH($C1184,'Policy Characteristics'!$C:$C,0)))</f>
        <v>0</v>
      </c>
      <c r="M1184" s="205">
        <f>IF(ISBLANK(INDEX('Policy Characteristics'!G:G,MATCH($C1184,'Policy Characteristics'!$C:$C,0))),"",INDEX('Policy Characteristics'!G:G,MATCH($C1184,'Policy Characteristics'!$C:$C,0)))</f>
        <v>1</v>
      </c>
      <c r="N1184" s="205">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row>
    <row r="1185" spans="1:18" s="143" customFormat="1" x14ac:dyDescent="0.75">
      <c r="A1185" s="76" t="str">
        <f>IF(ISBLANK(INDEX('Policy Characteristics'!A:A,MATCH($C1185,'Policy Characteristics'!$C:$C,0))),"",INDEX('Policy Characteristics'!A:A,MATCH($C1185,'Policy Characteristics'!$C:$C,0)))</f>
        <v>Industry</v>
      </c>
      <c r="B1185" s="200"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3" t="s">
        <v>44</v>
      </c>
      <c r="J1185" s="202"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5">
        <f>IF(ISBLANK(INDEX('Policy Characteristics'!F:F,MATCH($C1185,'Policy Characteristics'!$C:$C,0))),"",INDEX('Policy Characteristics'!F:F,MATCH($C1185,'Policy Characteristics'!$C:$C,0)))</f>
        <v>0</v>
      </c>
      <c r="M1185" s="205">
        <f>IF(ISBLANK(INDEX('Policy Characteristics'!G:G,MATCH($C1185,'Policy Characteristics'!$C:$C,0))),"",INDEX('Policy Characteristics'!G:G,MATCH($C1185,'Policy Characteristics'!$C:$C,0)))</f>
        <v>1</v>
      </c>
      <c r="N1185" s="205">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row>
    <row r="1186" spans="1:18" s="143" customFormat="1" x14ac:dyDescent="0.75">
      <c r="A1186" s="76" t="str">
        <f>IF(ISBLANK(INDEX('Policy Characteristics'!A:A,MATCH($C1186,'Policy Characteristics'!$C:$C,0))),"",INDEX('Policy Characteristics'!A:A,MATCH($C1186,'Policy Characteristics'!$C:$C,0)))</f>
        <v>Industry</v>
      </c>
      <c r="B1186" s="200"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3" t="s">
        <v>43</v>
      </c>
      <c r="J1186" s="202"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5">
        <f>IF(ISBLANK(INDEX('Policy Characteristics'!F:F,MATCH($C1186,'Policy Characteristics'!$C:$C,0))),"",INDEX('Policy Characteristics'!F:F,MATCH($C1186,'Policy Characteristics'!$C:$C,0)))</f>
        <v>0</v>
      </c>
      <c r="M1186" s="205">
        <f>IF(ISBLANK(INDEX('Policy Characteristics'!G:G,MATCH($C1186,'Policy Characteristics'!$C:$C,0))),"",INDEX('Policy Characteristics'!G:G,MATCH($C1186,'Policy Characteristics'!$C:$C,0)))</f>
        <v>1</v>
      </c>
      <c r="N1186" s="205">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row>
    <row r="1187" spans="1:18" s="143" customFormat="1" x14ac:dyDescent="0.75">
      <c r="A1187" s="76" t="str">
        <f>IF(ISBLANK(INDEX('Policy Characteristics'!A:A,MATCH($C1187,'Policy Characteristics'!$C:$C,0))),"",INDEX('Policy Characteristics'!A:A,MATCH($C1187,'Policy Characteristics'!$C:$C,0)))</f>
        <v>Industry</v>
      </c>
      <c r="B1187" s="200"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3" t="s">
        <v>43</v>
      </c>
      <c r="J1187" s="202"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5">
        <f>IF(ISBLANK(INDEX('Policy Characteristics'!F:F,MATCH($C1187,'Policy Characteristics'!$C:$C,0))),"",INDEX('Policy Characteristics'!F:F,MATCH($C1187,'Policy Characteristics'!$C:$C,0)))</f>
        <v>0</v>
      </c>
      <c r="M1187" s="205">
        <f>IF(ISBLANK(INDEX('Policy Characteristics'!G:G,MATCH($C1187,'Policy Characteristics'!$C:$C,0))),"",INDEX('Policy Characteristics'!G:G,MATCH($C1187,'Policy Characteristics'!$C:$C,0)))</f>
        <v>1</v>
      </c>
      <c r="N1187" s="205">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row>
    <row r="1188" spans="1:18" s="143" customFormat="1" x14ac:dyDescent="0.75">
      <c r="A1188" s="76" t="str">
        <f>IF(ISBLANK(INDEX('Policy Characteristics'!A:A,MATCH($C1188,'Policy Characteristics'!$C:$C,0))),"",INDEX('Policy Characteristics'!A:A,MATCH($C1188,'Policy Characteristics'!$C:$C,0)))</f>
        <v>Industry</v>
      </c>
      <c r="B1188" s="200"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3" t="s">
        <v>43</v>
      </c>
      <c r="J1188" s="202"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5">
        <f>IF(ISBLANK(INDEX('Policy Characteristics'!F:F,MATCH($C1188,'Policy Characteristics'!$C:$C,0))),"",INDEX('Policy Characteristics'!F:F,MATCH($C1188,'Policy Characteristics'!$C:$C,0)))</f>
        <v>0</v>
      </c>
      <c r="M1188" s="205">
        <f>IF(ISBLANK(INDEX('Policy Characteristics'!G:G,MATCH($C1188,'Policy Characteristics'!$C:$C,0))),"",INDEX('Policy Characteristics'!G:G,MATCH($C1188,'Policy Characteristics'!$C:$C,0)))</f>
        <v>1</v>
      </c>
      <c r="N1188" s="205">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row>
    <row r="1189" spans="1:18" s="143" customFormat="1" x14ac:dyDescent="0.75">
      <c r="A1189" s="76" t="str">
        <f>IF(ISBLANK(INDEX('Policy Characteristics'!A:A,MATCH($C1189,'Policy Characteristics'!$C:$C,0))),"",INDEX('Policy Characteristics'!A:A,MATCH($C1189,'Policy Characteristics'!$C:$C,0)))</f>
        <v>Industry</v>
      </c>
      <c r="B1189" s="200"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3" t="s">
        <v>43</v>
      </c>
      <c r="J1189" s="202"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5">
        <f>IF(ISBLANK(INDEX('Policy Characteristics'!F:F,MATCH($C1189,'Policy Characteristics'!$C:$C,0))),"",INDEX('Policy Characteristics'!F:F,MATCH($C1189,'Policy Characteristics'!$C:$C,0)))</f>
        <v>0</v>
      </c>
      <c r="M1189" s="205">
        <f>IF(ISBLANK(INDEX('Policy Characteristics'!G:G,MATCH($C1189,'Policy Characteristics'!$C:$C,0))),"",INDEX('Policy Characteristics'!G:G,MATCH($C1189,'Policy Characteristics'!$C:$C,0)))</f>
        <v>1</v>
      </c>
      <c r="N1189" s="205">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row>
    <row r="1190" spans="1:18" s="143" customFormat="1" x14ac:dyDescent="0.75">
      <c r="A1190" s="76" t="str">
        <f>IF(ISBLANK(INDEX('Policy Characteristics'!A:A,MATCH($C1190,'Policy Characteristics'!$C:$C,0))),"",INDEX('Policy Characteristics'!A:A,MATCH($C1190,'Policy Characteristics'!$C:$C,0)))</f>
        <v>Industry</v>
      </c>
      <c r="B1190" s="200"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3" t="s">
        <v>43</v>
      </c>
      <c r="J1190" s="202"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5">
        <f>IF(ISBLANK(INDEX('Policy Characteristics'!F:F,MATCH($C1190,'Policy Characteristics'!$C:$C,0))),"",INDEX('Policy Characteristics'!F:F,MATCH($C1190,'Policy Characteristics'!$C:$C,0)))</f>
        <v>0</v>
      </c>
      <c r="M1190" s="205">
        <f>IF(ISBLANK(INDEX('Policy Characteristics'!G:G,MATCH($C1190,'Policy Characteristics'!$C:$C,0))),"",INDEX('Policy Characteristics'!G:G,MATCH($C1190,'Policy Characteristics'!$C:$C,0)))</f>
        <v>1</v>
      </c>
      <c r="N1190" s="205">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row>
    <row r="1191" spans="1:18" s="143" customFormat="1" x14ac:dyDescent="0.75">
      <c r="A1191" s="76" t="str">
        <f>IF(ISBLANK(INDEX('Policy Characteristics'!A:A,MATCH($C1191,'Policy Characteristics'!$C:$C,0))),"",INDEX('Policy Characteristics'!A:A,MATCH($C1191,'Policy Characteristics'!$C:$C,0)))</f>
        <v>Industry</v>
      </c>
      <c r="B1191" s="200"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3" t="s">
        <v>43</v>
      </c>
      <c r="J1191" s="202"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5">
        <f>IF(ISBLANK(INDEX('Policy Characteristics'!F:F,MATCH($C1191,'Policy Characteristics'!$C:$C,0))),"",INDEX('Policy Characteristics'!F:F,MATCH($C1191,'Policy Characteristics'!$C:$C,0)))</f>
        <v>0</v>
      </c>
      <c r="M1191" s="205">
        <f>IF(ISBLANK(INDEX('Policy Characteristics'!G:G,MATCH($C1191,'Policy Characteristics'!$C:$C,0))),"",INDEX('Policy Characteristics'!G:G,MATCH($C1191,'Policy Characteristics'!$C:$C,0)))</f>
        <v>1</v>
      </c>
      <c r="N1191" s="205">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row>
    <row r="1192" spans="1:18" s="143" customFormat="1" x14ac:dyDescent="0.75">
      <c r="A1192" s="76" t="str">
        <f>IF(ISBLANK(INDEX('Policy Characteristics'!A:A,MATCH($C1192,'Policy Characteristics'!$C:$C,0))),"",INDEX('Policy Characteristics'!A:A,MATCH($C1192,'Policy Characteristics'!$C:$C,0)))</f>
        <v>Industry</v>
      </c>
      <c r="B1192" s="200"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3" t="s">
        <v>43</v>
      </c>
      <c r="J1192" s="202"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5">
        <f>IF(ISBLANK(INDEX('Policy Characteristics'!F:F,MATCH($C1192,'Policy Characteristics'!$C:$C,0))),"",INDEX('Policy Characteristics'!F:F,MATCH($C1192,'Policy Characteristics'!$C:$C,0)))</f>
        <v>0</v>
      </c>
      <c r="M1192" s="205">
        <f>IF(ISBLANK(INDEX('Policy Characteristics'!G:G,MATCH($C1192,'Policy Characteristics'!$C:$C,0))),"",INDEX('Policy Characteristics'!G:G,MATCH($C1192,'Policy Characteristics'!$C:$C,0)))</f>
        <v>1</v>
      </c>
      <c r="N1192" s="205">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row>
    <row r="1193" spans="1:18" s="143" customFormat="1" x14ac:dyDescent="0.75">
      <c r="A1193" s="76" t="str">
        <f>IF(ISBLANK(INDEX('Policy Characteristics'!A:A,MATCH($C1193,'Policy Characteristics'!$C:$C,0))),"",INDEX('Policy Characteristics'!A:A,MATCH($C1193,'Policy Characteristics'!$C:$C,0)))</f>
        <v>Industry</v>
      </c>
      <c r="B1193" s="200"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3" t="s">
        <v>44</v>
      </c>
      <c r="J1193" s="202"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5">
        <f>IF(ISBLANK(INDEX('Policy Characteristics'!F:F,MATCH($C1193,'Policy Characteristics'!$C:$C,0))),"",INDEX('Policy Characteristics'!F:F,MATCH($C1193,'Policy Characteristics'!$C:$C,0)))</f>
        <v>0</v>
      </c>
      <c r="M1193" s="205">
        <f>IF(ISBLANK(INDEX('Policy Characteristics'!G:G,MATCH($C1193,'Policy Characteristics'!$C:$C,0))),"",INDEX('Policy Characteristics'!G:G,MATCH($C1193,'Policy Characteristics'!$C:$C,0)))</f>
        <v>1</v>
      </c>
      <c r="N1193" s="205">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row>
    <row r="1194" spans="1:18" s="143" customFormat="1" x14ac:dyDescent="0.75">
      <c r="A1194" s="76" t="str">
        <f>IF(ISBLANK(INDEX('Policy Characteristics'!A:A,MATCH($C1194,'Policy Characteristics'!$C:$C,0))),"",INDEX('Policy Characteristics'!A:A,MATCH($C1194,'Policy Characteristics'!$C:$C,0)))</f>
        <v>Industry</v>
      </c>
      <c r="B1194" s="200"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3" t="s">
        <v>43</v>
      </c>
      <c r="J1194" s="202"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5">
        <f>IF(ISBLANK(INDEX('Policy Characteristics'!F:F,MATCH($C1194,'Policy Characteristics'!$C:$C,0))),"",INDEX('Policy Characteristics'!F:F,MATCH($C1194,'Policy Characteristics'!$C:$C,0)))</f>
        <v>0</v>
      </c>
      <c r="M1194" s="205">
        <f>IF(ISBLANK(INDEX('Policy Characteristics'!G:G,MATCH($C1194,'Policy Characteristics'!$C:$C,0))),"",INDEX('Policy Characteristics'!G:G,MATCH($C1194,'Policy Characteristics'!$C:$C,0)))</f>
        <v>1</v>
      </c>
      <c r="N1194" s="205">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row>
    <row r="1195" spans="1:18" s="143" customFormat="1" x14ac:dyDescent="0.75">
      <c r="A1195" s="76" t="str">
        <f>IF(ISBLANK(INDEX('Policy Characteristics'!A:A,MATCH($C1195,'Policy Characteristics'!$C:$C,0))),"",INDEX('Policy Characteristics'!A:A,MATCH($C1195,'Policy Characteristics'!$C:$C,0)))</f>
        <v>Industry</v>
      </c>
      <c r="B1195" s="200"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3" t="s">
        <v>43</v>
      </c>
      <c r="J1195" s="202"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5">
        <f>IF(ISBLANK(INDEX('Policy Characteristics'!F:F,MATCH($C1195,'Policy Characteristics'!$C:$C,0))),"",INDEX('Policy Characteristics'!F:F,MATCH($C1195,'Policy Characteristics'!$C:$C,0)))</f>
        <v>0</v>
      </c>
      <c r="M1195" s="205">
        <f>IF(ISBLANK(INDEX('Policy Characteristics'!G:G,MATCH($C1195,'Policy Characteristics'!$C:$C,0))),"",INDEX('Policy Characteristics'!G:G,MATCH($C1195,'Policy Characteristics'!$C:$C,0)))</f>
        <v>1</v>
      </c>
      <c r="N1195" s="205">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row>
    <row r="1196" spans="1:18" s="143" customFormat="1" x14ac:dyDescent="0.75">
      <c r="A1196" s="76" t="str">
        <f>IF(ISBLANK(INDEX('Policy Characteristics'!A:A,MATCH($C1196,'Policy Characteristics'!$C:$C,0))),"",INDEX('Policy Characteristics'!A:A,MATCH($C1196,'Policy Characteristics'!$C:$C,0)))</f>
        <v>Industry</v>
      </c>
      <c r="B1196" s="200"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3" t="s">
        <v>43</v>
      </c>
      <c r="J1196" s="202"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5">
        <f>IF(ISBLANK(INDEX('Policy Characteristics'!F:F,MATCH($C1196,'Policy Characteristics'!$C:$C,0))),"",INDEX('Policy Characteristics'!F:F,MATCH($C1196,'Policy Characteristics'!$C:$C,0)))</f>
        <v>0</v>
      </c>
      <c r="M1196" s="205">
        <f>IF(ISBLANK(INDEX('Policy Characteristics'!G:G,MATCH($C1196,'Policy Characteristics'!$C:$C,0))),"",INDEX('Policy Characteristics'!G:G,MATCH($C1196,'Policy Characteristics'!$C:$C,0)))</f>
        <v>1</v>
      </c>
      <c r="N1196" s="205">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row>
    <row r="1197" spans="1:18" s="143" customFormat="1" x14ac:dyDescent="0.75">
      <c r="A1197" s="76" t="str">
        <f>IF(ISBLANK(INDEX('Policy Characteristics'!A:A,MATCH($C1197,'Policy Characteristics'!$C:$C,0))),"",INDEX('Policy Characteristics'!A:A,MATCH($C1197,'Policy Characteristics'!$C:$C,0)))</f>
        <v>Industry</v>
      </c>
      <c r="B1197" s="200"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3" t="s">
        <v>43</v>
      </c>
      <c r="J1197" s="202"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5">
        <f>IF(ISBLANK(INDEX('Policy Characteristics'!F:F,MATCH($C1197,'Policy Characteristics'!$C:$C,0))),"",INDEX('Policy Characteristics'!F:F,MATCH($C1197,'Policy Characteristics'!$C:$C,0)))</f>
        <v>0</v>
      </c>
      <c r="M1197" s="205">
        <f>IF(ISBLANK(INDEX('Policy Characteristics'!G:G,MATCH($C1197,'Policy Characteristics'!$C:$C,0))),"",INDEX('Policy Characteristics'!G:G,MATCH($C1197,'Policy Characteristics'!$C:$C,0)))</f>
        <v>1</v>
      </c>
      <c r="N1197" s="205">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row>
    <row r="1198" spans="1:18" s="143" customFormat="1" x14ac:dyDescent="0.75">
      <c r="A1198" s="76" t="str">
        <f>IF(ISBLANK(INDEX('Policy Characteristics'!A:A,MATCH($C1198,'Policy Characteristics'!$C:$C,0))),"",INDEX('Policy Characteristics'!A:A,MATCH($C1198,'Policy Characteristics'!$C:$C,0)))</f>
        <v>Industry</v>
      </c>
      <c r="B1198" s="200"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3" t="s">
        <v>43</v>
      </c>
      <c r="J1198" s="202"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5">
        <f>IF(ISBLANK(INDEX('Policy Characteristics'!F:F,MATCH($C1198,'Policy Characteristics'!$C:$C,0))),"",INDEX('Policy Characteristics'!F:F,MATCH($C1198,'Policy Characteristics'!$C:$C,0)))</f>
        <v>0</v>
      </c>
      <c r="M1198" s="205">
        <f>IF(ISBLANK(INDEX('Policy Characteristics'!G:G,MATCH($C1198,'Policy Characteristics'!$C:$C,0))),"",INDEX('Policy Characteristics'!G:G,MATCH($C1198,'Policy Characteristics'!$C:$C,0)))</f>
        <v>1</v>
      </c>
      <c r="N1198" s="205">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row>
    <row r="1199" spans="1:18" s="143" customFormat="1" x14ac:dyDescent="0.75">
      <c r="A1199" s="76" t="str">
        <f>IF(ISBLANK(INDEX('Policy Characteristics'!A:A,MATCH($C1199,'Policy Characteristics'!$C:$C,0))),"",INDEX('Policy Characteristics'!A:A,MATCH($C1199,'Policy Characteristics'!$C:$C,0)))</f>
        <v>Industry</v>
      </c>
      <c r="B1199" s="200"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3" t="s">
        <v>44</v>
      </c>
      <c r="J1199" s="202"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5">
        <f>IF(ISBLANK(INDEX('Policy Characteristics'!F:F,MATCH($C1199,'Policy Characteristics'!$C:$C,0))),"",INDEX('Policy Characteristics'!F:F,MATCH($C1199,'Policy Characteristics'!$C:$C,0)))</f>
        <v>0</v>
      </c>
      <c r="M1199" s="205">
        <f>IF(ISBLANK(INDEX('Policy Characteristics'!G:G,MATCH($C1199,'Policy Characteristics'!$C:$C,0))),"",INDEX('Policy Characteristics'!G:G,MATCH($C1199,'Policy Characteristics'!$C:$C,0)))</f>
        <v>1</v>
      </c>
      <c r="N1199" s="205">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row>
    <row r="1200" spans="1:18" s="143" customFormat="1" x14ac:dyDescent="0.75">
      <c r="A1200" s="76" t="str">
        <f>IF(ISBLANK(INDEX('Policy Characteristics'!A:A,MATCH($C1200,'Policy Characteristics'!$C:$C,0))),"",INDEX('Policy Characteristics'!A:A,MATCH($C1200,'Policy Characteristics'!$C:$C,0)))</f>
        <v>Industry</v>
      </c>
      <c r="B1200" s="200"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3" t="s">
        <v>44</v>
      </c>
      <c r="J1200" s="202"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5">
        <f>IF(ISBLANK(INDEX('Policy Characteristics'!F:F,MATCH($C1200,'Policy Characteristics'!$C:$C,0))),"",INDEX('Policy Characteristics'!F:F,MATCH($C1200,'Policy Characteristics'!$C:$C,0)))</f>
        <v>0</v>
      </c>
      <c r="M1200" s="205">
        <f>IF(ISBLANK(INDEX('Policy Characteristics'!G:G,MATCH($C1200,'Policy Characteristics'!$C:$C,0))),"",INDEX('Policy Characteristics'!G:G,MATCH($C1200,'Policy Characteristics'!$C:$C,0)))</f>
        <v>1</v>
      </c>
      <c r="N1200" s="205">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row>
    <row r="1201" spans="1:18" s="143" customFormat="1" x14ac:dyDescent="0.75">
      <c r="A1201" s="76" t="str">
        <f>IF(ISBLANK(INDEX('Policy Characteristics'!A:A,MATCH($C1201,'Policy Characteristics'!$C:$C,0))),"",INDEX('Policy Characteristics'!A:A,MATCH($C1201,'Policy Characteristics'!$C:$C,0)))</f>
        <v>Industry</v>
      </c>
      <c r="B1201" s="200"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3" t="s">
        <v>44</v>
      </c>
      <c r="J1201" s="202"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5">
        <f>IF(ISBLANK(INDEX('Policy Characteristics'!F:F,MATCH($C1201,'Policy Characteristics'!$C:$C,0))),"",INDEX('Policy Characteristics'!F:F,MATCH($C1201,'Policy Characteristics'!$C:$C,0)))</f>
        <v>0</v>
      </c>
      <c r="M1201" s="205">
        <f>IF(ISBLANK(INDEX('Policy Characteristics'!G:G,MATCH($C1201,'Policy Characteristics'!$C:$C,0))),"",INDEX('Policy Characteristics'!G:G,MATCH($C1201,'Policy Characteristics'!$C:$C,0)))</f>
        <v>1</v>
      </c>
      <c r="N1201" s="205">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row>
    <row r="1202" spans="1:18" s="143" customFormat="1" x14ac:dyDescent="0.75">
      <c r="A1202" s="76" t="str">
        <f>IF(ISBLANK(INDEX('Policy Characteristics'!A:A,MATCH($C1202,'Policy Characteristics'!$C:$C,0))),"",INDEX('Policy Characteristics'!A:A,MATCH($C1202,'Policy Characteristics'!$C:$C,0)))</f>
        <v>Industry</v>
      </c>
      <c r="B1202" s="200"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3" t="s">
        <v>44</v>
      </c>
      <c r="J1202" s="202"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5">
        <f>IF(ISBLANK(INDEX('Policy Characteristics'!F:F,MATCH($C1202,'Policy Characteristics'!$C:$C,0))),"",INDEX('Policy Characteristics'!F:F,MATCH($C1202,'Policy Characteristics'!$C:$C,0)))</f>
        <v>0</v>
      </c>
      <c r="M1202" s="205">
        <f>IF(ISBLANK(INDEX('Policy Characteristics'!G:G,MATCH($C1202,'Policy Characteristics'!$C:$C,0))),"",INDEX('Policy Characteristics'!G:G,MATCH($C1202,'Policy Characteristics'!$C:$C,0)))</f>
        <v>1</v>
      </c>
      <c r="N1202" s="205">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row>
    <row r="1203" spans="1:18" s="143" customFormat="1" x14ac:dyDescent="0.75">
      <c r="A1203" s="76" t="str">
        <f>IF(ISBLANK(INDEX('Policy Characteristics'!A:A,MATCH($C1203,'Policy Characteristics'!$C:$C,0))),"",INDEX('Policy Characteristics'!A:A,MATCH($C1203,'Policy Characteristics'!$C:$C,0)))</f>
        <v>Industry</v>
      </c>
      <c r="B1203" s="200"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3" t="s">
        <v>44</v>
      </c>
      <c r="J1203" s="202"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5">
        <f>IF(ISBLANK(INDEX('Policy Characteristics'!F:F,MATCH($C1203,'Policy Characteristics'!$C:$C,0))),"",INDEX('Policy Characteristics'!F:F,MATCH($C1203,'Policy Characteristics'!$C:$C,0)))</f>
        <v>0</v>
      </c>
      <c r="M1203" s="205">
        <f>IF(ISBLANK(INDEX('Policy Characteristics'!G:G,MATCH($C1203,'Policy Characteristics'!$C:$C,0))),"",INDEX('Policy Characteristics'!G:G,MATCH($C1203,'Policy Characteristics'!$C:$C,0)))</f>
        <v>1</v>
      </c>
      <c r="N1203" s="205">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row>
    <row r="1204" spans="1:18" s="143" customFormat="1" x14ac:dyDescent="0.75">
      <c r="A1204" s="76" t="str">
        <f>IF(ISBLANK(INDEX('Policy Characteristics'!A:A,MATCH($C1204,'Policy Characteristics'!$C:$C,0))),"",INDEX('Policy Characteristics'!A:A,MATCH($C1204,'Policy Characteristics'!$C:$C,0)))</f>
        <v>Industry</v>
      </c>
      <c r="B1204" s="200"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3" t="s">
        <v>44</v>
      </c>
      <c r="J1204" s="202"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5">
        <f>IF(ISBLANK(INDEX('Policy Characteristics'!F:F,MATCH($C1204,'Policy Characteristics'!$C:$C,0))),"",INDEX('Policy Characteristics'!F:F,MATCH($C1204,'Policy Characteristics'!$C:$C,0)))</f>
        <v>0</v>
      </c>
      <c r="M1204" s="205">
        <f>IF(ISBLANK(INDEX('Policy Characteristics'!G:G,MATCH($C1204,'Policy Characteristics'!$C:$C,0))),"",INDEX('Policy Characteristics'!G:G,MATCH($C1204,'Policy Characteristics'!$C:$C,0)))</f>
        <v>1</v>
      </c>
      <c r="N1204" s="205">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row>
    <row r="1205" spans="1:18" s="143" customFormat="1" x14ac:dyDescent="0.75">
      <c r="A1205" s="76" t="str">
        <f>IF(ISBLANK(INDEX('Policy Characteristics'!A:A,MATCH($C1205,'Policy Characteristics'!$C:$C,0))),"",INDEX('Policy Characteristics'!A:A,MATCH($C1205,'Policy Characteristics'!$C:$C,0)))</f>
        <v>Industry</v>
      </c>
      <c r="B1205" s="200"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3" t="s">
        <v>44</v>
      </c>
      <c r="J1205" s="202"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5">
        <f>IF(ISBLANK(INDEX('Policy Characteristics'!F:F,MATCH($C1205,'Policy Characteristics'!$C:$C,0))),"",INDEX('Policy Characteristics'!F:F,MATCH($C1205,'Policy Characteristics'!$C:$C,0)))</f>
        <v>0</v>
      </c>
      <c r="M1205" s="205">
        <f>IF(ISBLANK(INDEX('Policy Characteristics'!G:G,MATCH($C1205,'Policy Characteristics'!$C:$C,0))),"",INDEX('Policy Characteristics'!G:G,MATCH($C1205,'Policy Characteristics'!$C:$C,0)))</f>
        <v>1</v>
      </c>
      <c r="N1205" s="205">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row>
    <row r="1206" spans="1:18" s="143" customFormat="1" x14ac:dyDescent="0.75">
      <c r="A1206" s="76" t="str">
        <f>IF(ISBLANK(INDEX('Policy Characteristics'!A:A,MATCH($C1206,'Policy Characteristics'!$C:$C,0))),"",INDEX('Policy Characteristics'!A:A,MATCH($C1206,'Policy Characteristics'!$C:$C,0)))</f>
        <v>Industry</v>
      </c>
      <c r="B1206" s="200"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3" t="s">
        <v>43</v>
      </c>
      <c r="J1206" s="202"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5">
        <f>IF(ISBLANK(INDEX('Policy Characteristics'!F:F,MATCH($C1206,'Policy Characteristics'!$C:$C,0))),"",INDEX('Policy Characteristics'!F:F,MATCH($C1206,'Policy Characteristics'!$C:$C,0)))</f>
        <v>0</v>
      </c>
      <c r="M1206" s="205">
        <f>IF(ISBLANK(INDEX('Policy Characteristics'!G:G,MATCH($C1206,'Policy Characteristics'!$C:$C,0))),"",INDEX('Policy Characteristics'!G:G,MATCH($C1206,'Policy Characteristics'!$C:$C,0)))</f>
        <v>1</v>
      </c>
      <c r="N1206" s="205">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row>
    <row r="1207" spans="1:18" s="143" customFormat="1" x14ac:dyDescent="0.75">
      <c r="A1207" s="76" t="str">
        <f>IF(ISBLANK(INDEX('Policy Characteristics'!A:A,MATCH($C1207,'Policy Characteristics'!$C:$C,0))),"",INDEX('Policy Characteristics'!A:A,MATCH($C1207,'Policy Characteristics'!$C:$C,0)))</f>
        <v>Industry</v>
      </c>
      <c r="B1207" s="200"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3" t="s">
        <v>44</v>
      </c>
      <c r="J1207" s="202"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5">
        <f>IF(ISBLANK(INDEX('Policy Characteristics'!F:F,MATCH($C1207,'Policy Characteristics'!$C:$C,0))),"",INDEX('Policy Characteristics'!F:F,MATCH($C1207,'Policy Characteristics'!$C:$C,0)))</f>
        <v>0</v>
      </c>
      <c r="M1207" s="205">
        <f>IF(ISBLANK(INDEX('Policy Characteristics'!G:G,MATCH($C1207,'Policy Characteristics'!$C:$C,0))),"",INDEX('Policy Characteristics'!G:G,MATCH($C1207,'Policy Characteristics'!$C:$C,0)))</f>
        <v>1</v>
      </c>
      <c r="N1207" s="205">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row>
    <row r="1208" spans="1:18" s="143" customFormat="1" x14ac:dyDescent="0.75">
      <c r="A1208" s="76" t="str">
        <f>IF(ISBLANK(INDEX('Policy Characteristics'!A:A,MATCH($C1208,'Policy Characteristics'!$C:$C,0))),"",INDEX('Policy Characteristics'!A:A,MATCH($C1208,'Policy Characteristics'!$C:$C,0)))</f>
        <v>Industry</v>
      </c>
      <c r="B1208" s="200"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3" t="s">
        <v>43</v>
      </c>
      <c r="J1208" s="202"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5">
        <f>IF(ISBLANK(INDEX('Policy Characteristics'!F:F,MATCH($C1208,'Policy Characteristics'!$C:$C,0))),"",INDEX('Policy Characteristics'!F:F,MATCH($C1208,'Policy Characteristics'!$C:$C,0)))</f>
        <v>0</v>
      </c>
      <c r="M1208" s="205">
        <f>IF(ISBLANK(INDEX('Policy Characteristics'!G:G,MATCH($C1208,'Policy Characteristics'!$C:$C,0))),"",INDEX('Policy Characteristics'!G:G,MATCH($C1208,'Policy Characteristics'!$C:$C,0)))</f>
        <v>1</v>
      </c>
      <c r="N1208" s="205">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row>
    <row r="1209" spans="1:18" s="143" customFormat="1" x14ac:dyDescent="0.75">
      <c r="A1209" s="76" t="str">
        <f>IF(ISBLANK(INDEX('Policy Characteristics'!A:A,MATCH($C1209,'Policy Characteristics'!$C:$C,0))),"",INDEX('Policy Characteristics'!A:A,MATCH($C1209,'Policy Characteristics'!$C:$C,0)))</f>
        <v>Industry</v>
      </c>
      <c r="B1209" s="200"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3" t="s">
        <v>44</v>
      </c>
      <c r="J1209" s="202"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5">
        <f>IF(ISBLANK(INDEX('Policy Characteristics'!F:F,MATCH($C1209,'Policy Characteristics'!$C:$C,0))),"",INDEX('Policy Characteristics'!F:F,MATCH($C1209,'Policy Characteristics'!$C:$C,0)))</f>
        <v>0</v>
      </c>
      <c r="M1209" s="205">
        <f>IF(ISBLANK(INDEX('Policy Characteristics'!G:G,MATCH($C1209,'Policy Characteristics'!$C:$C,0))),"",INDEX('Policy Characteristics'!G:G,MATCH($C1209,'Policy Characteristics'!$C:$C,0)))</f>
        <v>1</v>
      </c>
      <c r="N1209" s="205">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row>
    <row r="1210" spans="1:18" s="143" customFormat="1" x14ac:dyDescent="0.75">
      <c r="A1210" s="76" t="str">
        <f>IF(ISBLANK(INDEX('Policy Characteristics'!A:A,MATCH($C1210,'Policy Characteristics'!$C:$C,0))),"",INDEX('Policy Characteristics'!A:A,MATCH($C1210,'Policy Characteristics'!$C:$C,0)))</f>
        <v>Industry</v>
      </c>
      <c r="B1210" s="200"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3" t="s">
        <v>44</v>
      </c>
      <c r="J1210" s="202"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5">
        <f>IF(ISBLANK(INDEX('Policy Characteristics'!F:F,MATCH($C1210,'Policy Characteristics'!$C:$C,0))),"",INDEX('Policy Characteristics'!F:F,MATCH($C1210,'Policy Characteristics'!$C:$C,0)))</f>
        <v>0</v>
      </c>
      <c r="M1210" s="205">
        <f>IF(ISBLANK(INDEX('Policy Characteristics'!G:G,MATCH($C1210,'Policy Characteristics'!$C:$C,0))),"",INDEX('Policy Characteristics'!G:G,MATCH($C1210,'Policy Characteristics'!$C:$C,0)))</f>
        <v>1</v>
      </c>
      <c r="N1210" s="205">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row>
    <row r="1211" spans="1:18" s="143" customFormat="1" x14ac:dyDescent="0.75">
      <c r="A1211" s="76" t="str">
        <f>IF(ISBLANK(INDEX('Policy Characteristics'!A:A,MATCH($C1211,'Policy Characteristics'!$C:$C,0))),"",INDEX('Policy Characteristics'!A:A,MATCH($C1211,'Policy Characteristics'!$C:$C,0)))</f>
        <v>Industry</v>
      </c>
      <c r="B1211" s="200"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3" t="s">
        <v>43</v>
      </c>
      <c r="J1211" s="202"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5">
        <f>IF(ISBLANK(INDEX('Policy Characteristics'!F:F,MATCH($C1211,'Policy Characteristics'!$C:$C,0))),"",INDEX('Policy Characteristics'!F:F,MATCH($C1211,'Policy Characteristics'!$C:$C,0)))</f>
        <v>0</v>
      </c>
      <c r="M1211" s="205">
        <f>IF(ISBLANK(INDEX('Policy Characteristics'!G:G,MATCH($C1211,'Policy Characteristics'!$C:$C,0))),"",INDEX('Policy Characteristics'!G:G,MATCH($C1211,'Policy Characteristics'!$C:$C,0)))</f>
        <v>1</v>
      </c>
      <c r="N1211" s="205">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row>
    <row r="1212" spans="1:18" s="143" customFormat="1" x14ac:dyDescent="0.75">
      <c r="A1212" s="76" t="str">
        <f>IF(ISBLANK(INDEX('Policy Characteristics'!A:A,MATCH($C1212,'Policy Characteristics'!$C:$C,0))),"",INDEX('Policy Characteristics'!A:A,MATCH($C1212,'Policy Characteristics'!$C:$C,0)))</f>
        <v>Industry</v>
      </c>
      <c r="B1212" s="200"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3" t="s">
        <v>43</v>
      </c>
      <c r="J1212" s="202"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5">
        <f>IF(ISBLANK(INDEX('Policy Characteristics'!F:F,MATCH($C1212,'Policy Characteristics'!$C:$C,0))),"",INDEX('Policy Characteristics'!F:F,MATCH($C1212,'Policy Characteristics'!$C:$C,0)))</f>
        <v>0</v>
      </c>
      <c r="M1212" s="205">
        <f>IF(ISBLANK(INDEX('Policy Characteristics'!G:G,MATCH($C1212,'Policy Characteristics'!$C:$C,0))),"",INDEX('Policy Characteristics'!G:G,MATCH($C1212,'Policy Characteristics'!$C:$C,0)))</f>
        <v>1</v>
      </c>
      <c r="N1212" s="205">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row>
    <row r="1213" spans="1:18" s="143" customFormat="1" x14ac:dyDescent="0.75">
      <c r="A1213" s="76" t="str">
        <f>IF(ISBLANK(INDEX('Policy Characteristics'!A:A,MATCH($C1213,'Policy Characteristics'!$C:$C,0))),"",INDEX('Policy Characteristics'!A:A,MATCH($C1213,'Policy Characteristics'!$C:$C,0)))</f>
        <v>Industry</v>
      </c>
      <c r="B1213" s="200"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3" t="s">
        <v>43</v>
      </c>
      <c r="J1213" s="202"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5">
        <f>IF(ISBLANK(INDEX('Policy Characteristics'!F:F,MATCH($C1213,'Policy Characteristics'!$C:$C,0))),"",INDEX('Policy Characteristics'!F:F,MATCH($C1213,'Policy Characteristics'!$C:$C,0)))</f>
        <v>0</v>
      </c>
      <c r="M1213" s="205">
        <f>IF(ISBLANK(INDEX('Policy Characteristics'!G:G,MATCH($C1213,'Policy Characteristics'!$C:$C,0))),"",INDEX('Policy Characteristics'!G:G,MATCH($C1213,'Policy Characteristics'!$C:$C,0)))</f>
        <v>1</v>
      </c>
      <c r="N1213" s="205">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row>
    <row r="1214" spans="1:18" s="143" customFormat="1" x14ac:dyDescent="0.75">
      <c r="A1214" s="76" t="str">
        <f>IF(ISBLANK(INDEX('Policy Characteristics'!A:A,MATCH($C1214,'Policy Characteristics'!$C:$C,0))),"",INDEX('Policy Characteristics'!A:A,MATCH($C1214,'Policy Characteristics'!$C:$C,0)))</f>
        <v>Industry</v>
      </c>
      <c r="B1214" s="200"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3" t="s">
        <v>43</v>
      </c>
      <c r="J1214" s="202"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5">
        <f>IF(ISBLANK(INDEX('Policy Characteristics'!F:F,MATCH($C1214,'Policy Characteristics'!$C:$C,0))),"",INDEX('Policy Characteristics'!F:F,MATCH($C1214,'Policy Characteristics'!$C:$C,0)))</f>
        <v>0</v>
      </c>
      <c r="M1214" s="205">
        <f>IF(ISBLANK(INDEX('Policy Characteristics'!G:G,MATCH($C1214,'Policy Characteristics'!$C:$C,0))),"",INDEX('Policy Characteristics'!G:G,MATCH($C1214,'Policy Characteristics'!$C:$C,0)))</f>
        <v>1</v>
      </c>
      <c r="N1214" s="205">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row>
    <row r="1215" spans="1:18" s="143" customFormat="1" x14ac:dyDescent="0.75">
      <c r="A1215" s="76" t="str">
        <f>IF(ISBLANK(INDEX('Policy Characteristics'!A:A,MATCH($C1215,'Policy Characteristics'!$C:$C,0))),"",INDEX('Policy Characteristics'!A:A,MATCH($C1215,'Policy Characteristics'!$C:$C,0)))</f>
        <v>Industry</v>
      </c>
      <c r="B1215" s="200"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3" t="s">
        <v>43</v>
      </c>
      <c r="J1215" s="202"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5">
        <f>IF(ISBLANK(INDEX('Policy Characteristics'!F:F,MATCH($C1215,'Policy Characteristics'!$C:$C,0))),"",INDEX('Policy Characteristics'!F:F,MATCH($C1215,'Policy Characteristics'!$C:$C,0)))</f>
        <v>0</v>
      </c>
      <c r="M1215" s="205">
        <f>IF(ISBLANK(INDEX('Policy Characteristics'!G:G,MATCH($C1215,'Policy Characteristics'!$C:$C,0))),"",INDEX('Policy Characteristics'!G:G,MATCH($C1215,'Policy Characteristics'!$C:$C,0)))</f>
        <v>1</v>
      </c>
      <c r="N1215" s="205">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row>
    <row r="1216" spans="1:18" s="143" customFormat="1" x14ac:dyDescent="0.75">
      <c r="A1216" s="76" t="str">
        <f>IF(ISBLANK(INDEX('Policy Characteristics'!A:A,MATCH($C1216,'Policy Characteristics'!$C:$C,0))),"",INDEX('Policy Characteristics'!A:A,MATCH($C1216,'Policy Characteristics'!$C:$C,0)))</f>
        <v>Industry</v>
      </c>
      <c r="B1216" s="200"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3" t="s">
        <v>43</v>
      </c>
      <c r="J1216" s="202"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5">
        <f>IF(ISBLANK(INDEX('Policy Characteristics'!F:F,MATCH($C1216,'Policy Characteristics'!$C:$C,0))),"",INDEX('Policy Characteristics'!F:F,MATCH($C1216,'Policy Characteristics'!$C:$C,0)))</f>
        <v>0</v>
      </c>
      <c r="M1216" s="205">
        <f>IF(ISBLANK(INDEX('Policy Characteristics'!G:G,MATCH($C1216,'Policy Characteristics'!$C:$C,0))),"",INDEX('Policy Characteristics'!G:G,MATCH($C1216,'Policy Characteristics'!$C:$C,0)))</f>
        <v>1</v>
      </c>
      <c r="N1216" s="205">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row>
    <row r="1217" spans="1:18" s="143" customFormat="1" x14ac:dyDescent="0.75">
      <c r="A1217" s="76" t="str">
        <f>IF(ISBLANK(INDEX('Policy Characteristics'!A:A,MATCH($C1217,'Policy Characteristics'!$C:$C,0))),"",INDEX('Policy Characteristics'!A:A,MATCH($C1217,'Policy Characteristics'!$C:$C,0)))</f>
        <v>Industry</v>
      </c>
      <c r="B1217" s="200"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3" t="s">
        <v>44</v>
      </c>
      <c r="J1217" s="202"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5">
        <f>IF(ISBLANK(INDEX('Policy Characteristics'!F:F,MATCH($C1217,'Policy Characteristics'!$C:$C,0))),"",INDEX('Policy Characteristics'!F:F,MATCH($C1217,'Policy Characteristics'!$C:$C,0)))</f>
        <v>0</v>
      </c>
      <c r="M1217" s="205">
        <f>IF(ISBLANK(INDEX('Policy Characteristics'!G:G,MATCH($C1217,'Policy Characteristics'!$C:$C,0))),"",INDEX('Policy Characteristics'!G:G,MATCH($C1217,'Policy Characteristics'!$C:$C,0)))</f>
        <v>1</v>
      </c>
      <c r="N1217" s="205">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row>
    <row r="1218" spans="1:18" s="143" customFormat="1" x14ac:dyDescent="0.75">
      <c r="A1218" s="76" t="str">
        <f>IF(ISBLANK(INDEX('Policy Characteristics'!A:A,MATCH($C1218,'Policy Characteristics'!$C:$C,0))),"",INDEX('Policy Characteristics'!A:A,MATCH($C1218,'Policy Characteristics'!$C:$C,0)))</f>
        <v>Industry</v>
      </c>
      <c r="B1218" s="200"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3" t="s">
        <v>44</v>
      </c>
      <c r="J1218" s="202"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5">
        <f>IF(ISBLANK(INDEX('Policy Characteristics'!F:F,MATCH($C1218,'Policy Characteristics'!$C:$C,0))),"",INDEX('Policy Characteristics'!F:F,MATCH($C1218,'Policy Characteristics'!$C:$C,0)))</f>
        <v>0</v>
      </c>
      <c r="M1218" s="205">
        <f>IF(ISBLANK(INDEX('Policy Characteristics'!G:G,MATCH($C1218,'Policy Characteristics'!$C:$C,0))),"",INDEX('Policy Characteristics'!G:G,MATCH($C1218,'Policy Characteristics'!$C:$C,0)))</f>
        <v>1</v>
      </c>
      <c r="N1218" s="205">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row>
    <row r="1219" spans="1:18" s="143" customFormat="1" x14ac:dyDescent="0.75">
      <c r="A1219" s="76" t="str">
        <f>IF(ISBLANK(INDEX('Policy Characteristics'!A:A,MATCH($C1219,'Policy Characteristics'!$C:$C,0))),"",INDEX('Policy Characteristics'!A:A,MATCH($C1219,'Policy Characteristics'!$C:$C,0)))</f>
        <v>Industry</v>
      </c>
      <c r="B1219" s="200"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3" t="s">
        <v>43</v>
      </c>
      <c r="J1219" s="202"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5">
        <f>IF(ISBLANK(INDEX('Policy Characteristics'!F:F,MATCH($C1219,'Policy Characteristics'!$C:$C,0))),"",INDEX('Policy Characteristics'!F:F,MATCH($C1219,'Policy Characteristics'!$C:$C,0)))</f>
        <v>0</v>
      </c>
      <c r="M1219" s="205">
        <f>IF(ISBLANK(INDEX('Policy Characteristics'!G:G,MATCH($C1219,'Policy Characteristics'!$C:$C,0))),"",INDEX('Policy Characteristics'!G:G,MATCH($C1219,'Policy Characteristics'!$C:$C,0)))</f>
        <v>1</v>
      </c>
      <c r="N1219" s="205">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row>
    <row r="1220" spans="1:18" s="143" customFormat="1" x14ac:dyDescent="0.75">
      <c r="A1220" s="76" t="str">
        <f>IF(ISBLANK(INDEX('Policy Characteristics'!A:A,MATCH($C1220,'Policy Characteristics'!$C:$C,0))),"",INDEX('Policy Characteristics'!A:A,MATCH($C1220,'Policy Characteristics'!$C:$C,0)))</f>
        <v>Industry</v>
      </c>
      <c r="B1220" s="200"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3" t="s">
        <v>43</v>
      </c>
      <c r="J1220" s="202"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5">
        <f>IF(ISBLANK(INDEX('Policy Characteristics'!F:F,MATCH($C1220,'Policy Characteristics'!$C:$C,0))),"",INDEX('Policy Characteristics'!F:F,MATCH($C1220,'Policy Characteristics'!$C:$C,0)))</f>
        <v>0</v>
      </c>
      <c r="M1220" s="205">
        <f>IF(ISBLANK(INDEX('Policy Characteristics'!G:G,MATCH($C1220,'Policy Characteristics'!$C:$C,0))),"",INDEX('Policy Characteristics'!G:G,MATCH($C1220,'Policy Characteristics'!$C:$C,0)))</f>
        <v>1</v>
      </c>
      <c r="N1220" s="205">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row>
    <row r="1221" spans="1:18" s="143" customFormat="1" x14ac:dyDescent="0.75">
      <c r="A1221" s="76" t="str">
        <f>IF(ISBLANK(INDEX('Policy Characteristics'!A:A,MATCH($C1221,'Policy Characteristics'!$C:$C,0))),"",INDEX('Policy Characteristics'!A:A,MATCH($C1221,'Policy Characteristics'!$C:$C,0)))</f>
        <v>Industry</v>
      </c>
      <c r="B1221" s="200"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3" t="s">
        <v>43</v>
      </c>
      <c r="J1221" s="202"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5">
        <f>IF(ISBLANK(INDEX('Policy Characteristics'!F:F,MATCH($C1221,'Policy Characteristics'!$C:$C,0))),"",INDEX('Policy Characteristics'!F:F,MATCH($C1221,'Policy Characteristics'!$C:$C,0)))</f>
        <v>0</v>
      </c>
      <c r="M1221" s="205">
        <f>IF(ISBLANK(INDEX('Policy Characteristics'!G:G,MATCH($C1221,'Policy Characteristics'!$C:$C,0))),"",INDEX('Policy Characteristics'!G:G,MATCH($C1221,'Policy Characteristics'!$C:$C,0)))</f>
        <v>1</v>
      </c>
      <c r="N1221" s="205">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row>
    <row r="1222" spans="1:18" s="143" customFormat="1" x14ac:dyDescent="0.75">
      <c r="A1222" s="76" t="str">
        <f>IF(ISBLANK(INDEX('Policy Characteristics'!A:A,MATCH($C1222,'Policy Characteristics'!$C:$C,0))),"",INDEX('Policy Characteristics'!A:A,MATCH($C1222,'Policy Characteristics'!$C:$C,0)))</f>
        <v>Industry</v>
      </c>
      <c r="B1222" s="200"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3" t="s">
        <v>43</v>
      </c>
      <c r="J1222" s="202"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5">
        <f>IF(ISBLANK(INDEX('Policy Characteristics'!F:F,MATCH($C1222,'Policy Characteristics'!$C:$C,0))),"",INDEX('Policy Characteristics'!F:F,MATCH($C1222,'Policy Characteristics'!$C:$C,0)))</f>
        <v>0</v>
      </c>
      <c r="M1222" s="205">
        <f>IF(ISBLANK(INDEX('Policy Characteristics'!G:G,MATCH($C1222,'Policy Characteristics'!$C:$C,0))),"",INDEX('Policy Characteristics'!G:G,MATCH($C1222,'Policy Characteristics'!$C:$C,0)))</f>
        <v>1</v>
      </c>
      <c r="N1222" s="205">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row>
    <row r="1223" spans="1:18" s="143" customFormat="1" x14ac:dyDescent="0.75">
      <c r="A1223" s="76" t="str">
        <f>IF(ISBLANK(INDEX('Policy Characteristics'!A:A,MATCH($C1223,'Policy Characteristics'!$C:$C,0))),"",INDEX('Policy Characteristics'!A:A,MATCH($C1223,'Policy Characteristics'!$C:$C,0)))</f>
        <v>Industry</v>
      </c>
      <c r="B1223" s="200"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3" t="s">
        <v>43</v>
      </c>
      <c r="J1223" s="202"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5">
        <f>IF(ISBLANK(INDEX('Policy Characteristics'!F:F,MATCH($C1223,'Policy Characteristics'!$C:$C,0))),"",INDEX('Policy Characteristics'!F:F,MATCH($C1223,'Policy Characteristics'!$C:$C,0)))</f>
        <v>0</v>
      </c>
      <c r="M1223" s="205">
        <f>IF(ISBLANK(INDEX('Policy Characteristics'!G:G,MATCH($C1223,'Policy Characteristics'!$C:$C,0))),"",INDEX('Policy Characteristics'!G:G,MATCH($C1223,'Policy Characteristics'!$C:$C,0)))</f>
        <v>1</v>
      </c>
      <c r="N1223" s="205">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row>
    <row r="1224" spans="1:18" s="143" customFormat="1" x14ac:dyDescent="0.75">
      <c r="A1224" s="76" t="str">
        <f>IF(ISBLANK(INDEX('Policy Characteristics'!A:A,MATCH($C1224,'Policy Characteristics'!$C:$C,0))),"",INDEX('Policy Characteristics'!A:A,MATCH($C1224,'Policy Characteristics'!$C:$C,0)))</f>
        <v>Industry</v>
      </c>
      <c r="B1224" s="200"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3" t="s">
        <v>43</v>
      </c>
      <c r="J1224" s="202"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5">
        <f>IF(ISBLANK(INDEX('Policy Characteristics'!F:F,MATCH($C1224,'Policy Characteristics'!$C:$C,0))),"",INDEX('Policy Characteristics'!F:F,MATCH($C1224,'Policy Characteristics'!$C:$C,0)))</f>
        <v>0</v>
      </c>
      <c r="M1224" s="205">
        <f>IF(ISBLANK(INDEX('Policy Characteristics'!G:G,MATCH($C1224,'Policy Characteristics'!$C:$C,0))),"",INDEX('Policy Characteristics'!G:G,MATCH($C1224,'Policy Characteristics'!$C:$C,0)))</f>
        <v>1</v>
      </c>
      <c r="N1224" s="205">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row>
    <row r="1225" spans="1:18" s="143" customFormat="1" x14ac:dyDescent="0.75">
      <c r="A1225" s="76" t="str">
        <f>IF(ISBLANK(INDEX('Policy Characteristics'!A:A,MATCH($C1225,'Policy Characteristics'!$C:$C,0))),"",INDEX('Policy Characteristics'!A:A,MATCH($C1225,'Policy Characteristics'!$C:$C,0)))</f>
        <v>Industry</v>
      </c>
      <c r="B1225" s="200"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3" t="s">
        <v>44</v>
      </c>
      <c r="J1225" s="202"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5">
        <f>IF(ISBLANK(INDEX('Policy Characteristics'!F:F,MATCH($C1225,'Policy Characteristics'!$C:$C,0))),"",INDEX('Policy Characteristics'!F:F,MATCH($C1225,'Policy Characteristics'!$C:$C,0)))</f>
        <v>0</v>
      </c>
      <c r="M1225" s="205">
        <f>IF(ISBLANK(INDEX('Policy Characteristics'!G:G,MATCH($C1225,'Policy Characteristics'!$C:$C,0))),"",INDEX('Policy Characteristics'!G:G,MATCH($C1225,'Policy Characteristics'!$C:$C,0)))</f>
        <v>1</v>
      </c>
      <c r="N1225" s="205">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row>
    <row r="1226" spans="1:18" s="143" customFormat="1" x14ac:dyDescent="0.75">
      <c r="A1226" s="76" t="str">
        <f>IF(ISBLANK(INDEX('Policy Characteristics'!A:A,MATCH($C1226,'Policy Characteristics'!$C:$C,0))),"",INDEX('Policy Characteristics'!A:A,MATCH($C1226,'Policy Characteristics'!$C:$C,0)))</f>
        <v>Industry</v>
      </c>
      <c r="B1226" s="200"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3" t="s">
        <v>43</v>
      </c>
      <c r="J1226" s="202"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5">
        <f>IF(ISBLANK(INDEX('Policy Characteristics'!F:F,MATCH($C1226,'Policy Characteristics'!$C:$C,0))),"",INDEX('Policy Characteristics'!F:F,MATCH($C1226,'Policy Characteristics'!$C:$C,0)))</f>
        <v>0</v>
      </c>
      <c r="M1226" s="205">
        <f>IF(ISBLANK(INDEX('Policy Characteristics'!G:G,MATCH($C1226,'Policy Characteristics'!$C:$C,0))),"",INDEX('Policy Characteristics'!G:G,MATCH($C1226,'Policy Characteristics'!$C:$C,0)))</f>
        <v>1</v>
      </c>
      <c r="N1226" s="205">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row>
    <row r="1227" spans="1:18" s="143" customFormat="1" x14ac:dyDescent="0.75">
      <c r="A1227" s="76" t="str">
        <f>IF(ISBLANK(INDEX('Policy Characteristics'!A:A,MATCH($C1227,'Policy Characteristics'!$C:$C,0))),"",INDEX('Policy Characteristics'!A:A,MATCH($C1227,'Policy Characteristics'!$C:$C,0)))</f>
        <v>Industry</v>
      </c>
      <c r="B1227" s="200"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3" t="s">
        <v>43</v>
      </c>
      <c r="J1227" s="202"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5">
        <f>IF(ISBLANK(INDEX('Policy Characteristics'!F:F,MATCH($C1227,'Policy Characteristics'!$C:$C,0))),"",INDEX('Policy Characteristics'!F:F,MATCH($C1227,'Policy Characteristics'!$C:$C,0)))</f>
        <v>0</v>
      </c>
      <c r="M1227" s="205">
        <f>IF(ISBLANK(INDEX('Policy Characteristics'!G:G,MATCH($C1227,'Policy Characteristics'!$C:$C,0))),"",INDEX('Policy Characteristics'!G:G,MATCH($C1227,'Policy Characteristics'!$C:$C,0)))</f>
        <v>1</v>
      </c>
      <c r="N1227" s="205">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row>
    <row r="1228" spans="1:18" s="143" customFormat="1" x14ac:dyDescent="0.75">
      <c r="A1228" s="76" t="str">
        <f>IF(ISBLANK(INDEX('Policy Characteristics'!A:A,MATCH($C1228,'Policy Characteristics'!$C:$C,0))),"",INDEX('Policy Characteristics'!A:A,MATCH($C1228,'Policy Characteristics'!$C:$C,0)))</f>
        <v>Industry</v>
      </c>
      <c r="B1228" s="200"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3" t="s">
        <v>43</v>
      </c>
      <c r="J1228" s="202"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5">
        <f>IF(ISBLANK(INDEX('Policy Characteristics'!F:F,MATCH($C1228,'Policy Characteristics'!$C:$C,0))),"",INDEX('Policy Characteristics'!F:F,MATCH($C1228,'Policy Characteristics'!$C:$C,0)))</f>
        <v>0</v>
      </c>
      <c r="M1228" s="205">
        <f>IF(ISBLANK(INDEX('Policy Characteristics'!G:G,MATCH($C1228,'Policy Characteristics'!$C:$C,0))),"",INDEX('Policy Characteristics'!G:G,MATCH($C1228,'Policy Characteristics'!$C:$C,0)))</f>
        <v>1</v>
      </c>
      <c r="N1228" s="205">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row>
    <row r="1229" spans="1:18" s="143" customFormat="1" x14ac:dyDescent="0.75">
      <c r="A1229" s="76" t="str">
        <f>IF(ISBLANK(INDEX('Policy Characteristics'!A:A,MATCH($C1229,'Policy Characteristics'!$C:$C,0))),"",INDEX('Policy Characteristics'!A:A,MATCH($C1229,'Policy Characteristics'!$C:$C,0)))</f>
        <v>Industry</v>
      </c>
      <c r="B1229" s="200"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3" t="s">
        <v>43</v>
      </c>
      <c r="J1229" s="202"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5">
        <f>IF(ISBLANK(INDEX('Policy Characteristics'!F:F,MATCH($C1229,'Policy Characteristics'!$C:$C,0))),"",INDEX('Policy Characteristics'!F:F,MATCH($C1229,'Policy Characteristics'!$C:$C,0)))</f>
        <v>0</v>
      </c>
      <c r="M1229" s="205">
        <f>IF(ISBLANK(INDEX('Policy Characteristics'!G:G,MATCH($C1229,'Policy Characteristics'!$C:$C,0))),"",INDEX('Policy Characteristics'!G:G,MATCH($C1229,'Policy Characteristics'!$C:$C,0)))</f>
        <v>1</v>
      </c>
      <c r="N1229" s="205">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row>
    <row r="1230" spans="1:18" s="143" customFormat="1" x14ac:dyDescent="0.75">
      <c r="A1230" s="76" t="str">
        <f>IF(ISBLANK(INDEX('Policy Characteristics'!A:A,MATCH($C1230,'Policy Characteristics'!$C:$C,0))),"",INDEX('Policy Characteristics'!A:A,MATCH($C1230,'Policy Characteristics'!$C:$C,0)))</f>
        <v>Industry</v>
      </c>
      <c r="B1230" s="200"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3" t="s">
        <v>43</v>
      </c>
      <c r="J1230" s="202"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5">
        <f>IF(ISBLANK(INDEX('Policy Characteristics'!F:F,MATCH($C1230,'Policy Characteristics'!$C:$C,0))),"",INDEX('Policy Characteristics'!F:F,MATCH($C1230,'Policy Characteristics'!$C:$C,0)))</f>
        <v>0</v>
      </c>
      <c r="M1230" s="205">
        <f>IF(ISBLANK(INDEX('Policy Characteristics'!G:G,MATCH($C1230,'Policy Characteristics'!$C:$C,0))),"",INDEX('Policy Characteristics'!G:G,MATCH($C1230,'Policy Characteristics'!$C:$C,0)))</f>
        <v>1</v>
      </c>
      <c r="N1230" s="205">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row>
    <row r="1231" spans="1:18" s="143" customFormat="1" x14ac:dyDescent="0.75">
      <c r="A1231" s="76" t="str">
        <f>IF(ISBLANK(INDEX('Policy Characteristics'!A:A,MATCH($C1231,'Policy Characteristics'!$C:$C,0))),"",INDEX('Policy Characteristics'!A:A,MATCH($C1231,'Policy Characteristics'!$C:$C,0)))</f>
        <v>Industry</v>
      </c>
      <c r="B1231" s="200"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3" t="s">
        <v>44</v>
      </c>
      <c r="J1231" s="202"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5">
        <f>IF(ISBLANK(INDEX('Policy Characteristics'!F:F,MATCH($C1231,'Policy Characteristics'!$C:$C,0))),"",INDEX('Policy Characteristics'!F:F,MATCH($C1231,'Policy Characteristics'!$C:$C,0)))</f>
        <v>0</v>
      </c>
      <c r="M1231" s="205">
        <f>IF(ISBLANK(INDEX('Policy Characteristics'!G:G,MATCH($C1231,'Policy Characteristics'!$C:$C,0))),"",INDEX('Policy Characteristics'!G:G,MATCH($C1231,'Policy Characteristics'!$C:$C,0)))</f>
        <v>1</v>
      </c>
      <c r="N1231" s="205">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row>
    <row r="1232" spans="1:18" s="143" customFormat="1" x14ac:dyDescent="0.75">
      <c r="A1232" s="76" t="str">
        <f>IF(ISBLANK(INDEX('Policy Characteristics'!A:A,MATCH($C1232,'Policy Characteristics'!$C:$C,0))),"",INDEX('Policy Characteristics'!A:A,MATCH($C1232,'Policy Characteristics'!$C:$C,0)))</f>
        <v>Industry</v>
      </c>
      <c r="B1232" s="200"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3" t="s">
        <v>44</v>
      </c>
      <c r="J1232" s="202"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5">
        <f>IF(ISBLANK(INDEX('Policy Characteristics'!F:F,MATCH($C1232,'Policy Characteristics'!$C:$C,0))),"",INDEX('Policy Characteristics'!F:F,MATCH($C1232,'Policy Characteristics'!$C:$C,0)))</f>
        <v>0</v>
      </c>
      <c r="M1232" s="205">
        <f>IF(ISBLANK(INDEX('Policy Characteristics'!G:G,MATCH($C1232,'Policy Characteristics'!$C:$C,0))),"",INDEX('Policy Characteristics'!G:G,MATCH($C1232,'Policy Characteristics'!$C:$C,0)))</f>
        <v>1</v>
      </c>
      <c r="N1232" s="205">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row>
    <row r="1233" spans="1:18" s="143" customFormat="1" x14ac:dyDescent="0.75">
      <c r="A1233" s="76" t="str">
        <f>IF(ISBLANK(INDEX('Policy Characteristics'!A:A,MATCH($C1233,'Policy Characteristics'!$C:$C,0))),"",INDEX('Policy Characteristics'!A:A,MATCH($C1233,'Policy Characteristics'!$C:$C,0)))</f>
        <v>Industry</v>
      </c>
      <c r="B1233" s="200"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3" t="s">
        <v>44</v>
      </c>
      <c r="J1233" s="202"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5">
        <f>IF(ISBLANK(INDEX('Policy Characteristics'!F:F,MATCH($C1233,'Policy Characteristics'!$C:$C,0))),"",INDEX('Policy Characteristics'!F:F,MATCH($C1233,'Policy Characteristics'!$C:$C,0)))</f>
        <v>0</v>
      </c>
      <c r="M1233" s="205">
        <f>IF(ISBLANK(INDEX('Policy Characteristics'!G:G,MATCH($C1233,'Policy Characteristics'!$C:$C,0))),"",INDEX('Policy Characteristics'!G:G,MATCH($C1233,'Policy Characteristics'!$C:$C,0)))</f>
        <v>1</v>
      </c>
      <c r="N1233" s="205">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row>
    <row r="1234" spans="1:18" s="143" customFormat="1" x14ac:dyDescent="0.75">
      <c r="A1234" s="76" t="str">
        <f>IF(ISBLANK(INDEX('Policy Characteristics'!A:A,MATCH($C1234,'Policy Characteristics'!$C:$C,0))),"",INDEX('Policy Characteristics'!A:A,MATCH($C1234,'Policy Characteristics'!$C:$C,0)))</f>
        <v>Industry</v>
      </c>
      <c r="B1234" s="200"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3" t="s">
        <v>44</v>
      </c>
      <c r="J1234" s="202"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5">
        <f>IF(ISBLANK(INDEX('Policy Characteristics'!F:F,MATCH($C1234,'Policy Characteristics'!$C:$C,0))),"",INDEX('Policy Characteristics'!F:F,MATCH($C1234,'Policy Characteristics'!$C:$C,0)))</f>
        <v>0</v>
      </c>
      <c r="M1234" s="205">
        <f>IF(ISBLANK(INDEX('Policy Characteristics'!G:G,MATCH($C1234,'Policy Characteristics'!$C:$C,0))),"",INDEX('Policy Characteristics'!G:G,MATCH($C1234,'Policy Characteristics'!$C:$C,0)))</f>
        <v>1</v>
      </c>
      <c r="N1234" s="205">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row>
    <row r="1235" spans="1:18" s="143" customFormat="1" x14ac:dyDescent="0.75">
      <c r="A1235" s="76" t="str">
        <f>IF(ISBLANK(INDEX('Policy Characteristics'!A:A,MATCH($C1235,'Policy Characteristics'!$C:$C,0))),"",INDEX('Policy Characteristics'!A:A,MATCH($C1235,'Policy Characteristics'!$C:$C,0)))</f>
        <v>Industry</v>
      </c>
      <c r="B1235" s="200"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3" t="s">
        <v>43</v>
      </c>
      <c r="J1235" s="202"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5">
        <f>IF(ISBLANK(INDEX('Policy Characteristics'!F:F,MATCH($C1235,'Policy Characteristics'!$C:$C,0))),"",INDEX('Policy Characteristics'!F:F,MATCH($C1235,'Policy Characteristics'!$C:$C,0)))</f>
        <v>0</v>
      </c>
      <c r="M1235" s="205">
        <f>IF(ISBLANK(INDEX('Policy Characteristics'!G:G,MATCH($C1235,'Policy Characteristics'!$C:$C,0))),"",INDEX('Policy Characteristics'!G:G,MATCH($C1235,'Policy Characteristics'!$C:$C,0)))</f>
        <v>1</v>
      </c>
      <c r="N1235" s="205">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row>
    <row r="1236" spans="1:18" s="143" customFormat="1" x14ac:dyDescent="0.75">
      <c r="A1236" s="76" t="str">
        <f>IF(ISBLANK(INDEX('Policy Characteristics'!A:A,MATCH($C1236,'Policy Characteristics'!$C:$C,0))),"",INDEX('Policy Characteristics'!A:A,MATCH($C1236,'Policy Characteristics'!$C:$C,0)))</f>
        <v>Industry</v>
      </c>
      <c r="B1236" s="200"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3" t="s">
        <v>43</v>
      </c>
      <c r="J1236" s="202"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5">
        <f>IF(ISBLANK(INDEX('Policy Characteristics'!F:F,MATCH($C1236,'Policy Characteristics'!$C:$C,0))),"",INDEX('Policy Characteristics'!F:F,MATCH($C1236,'Policy Characteristics'!$C:$C,0)))</f>
        <v>0</v>
      </c>
      <c r="M1236" s="205">
        <f>IF(ISBLANK(INDEX('Policy Characteristics'!G:G,MATCH($C1236,'Policy Characteristics'!$C:$C,0))),"",INDEX('Policy Characteristics'!G:G,MATCH($C1236,'Policy Characteristics'!$C:$C,0)))</f>
        <v>1</v>
      </c>
      <c r="N1236" s="205">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row>
    <row r="1237" spans="1:18" s="143" customFormat="1" x14ac:dyDescent="0.75">
      <c r="A1237" s="76" t="str">
        <f>IF(ISBLANK(INDEX('Policy Characteristics'!A:A,MATCH($C1237,'Policy Characteristics'!$C:$C,0))),"",INDEX('Policy Characteristics'!A:A,MATCH($C1237,'Policy Characteristics'!$C:$C,0)))</f>
        <v>Industry</v>
      </c>
      <c r="B1237" s="200"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3" t="s">
        <v>43</v>
      </c>
      <c r="J1237" s="202"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5">
        <f>IF(ISBLANK(INDEX('Policy Characteristics'!F:F,MATCH($C1237,'Policy Characteristics'!$C:$C,0))),"",INDEX('Policy Characteristics'!F:F,MATCH($C1237,'Policy Characteristics'!$C:$C,0)))</f>
        <v>0</v>
      </c>
      <c r="M1237" s="205">
        <f>IF(ISBLANK(INDEX('Policy Characteristics'!G:G,MATCH($C1237,'Policy Characteristics'!$C:$C,0))),"",INDEX('Policy Characteristics'!G:G,MATCH($C1237,'Policy Characteristics'!$C:$C,0)))</f>
        <v>1</v>
      </c>
      <c r="N1237" s="205">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row>
    <row r="1238" spans="1:18" s="143" customFormat="1" x14ac:dyDescent="0.75">
      <c r="A1238" s="76" t="str">
        <f>IF(ISBLANK(INDEX('Policy Characteristics'!A:A,MATCH($C1238,'Policy Characteristics'!$C:$C,0))),"",INDEX('Policy Characteristics'!A:A,MATCH($C1238,'Policy Characteristics'!$C:$C,0)))</f>
        <v>Industry</v>
      </c>
      <c r="B1238" s="200"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3" t="s">
        <v>43</v>
      </c>
      <c r="J1238" s="202"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5">
        <f>IF(ISBLANK(INDEX('Policy Characteristics'!F:F,MATCH($C1238,'Policy Characteristics'!$C:$C,0))),"",INDEX('Policy Characteristics'!F:F,MATCH($C1238,'Policy Characteristics'!$C:$C,0)))</f>
        <v>0</v>
      </c>
      <c r="M1238" s="205">
        <f>IF(ISBLANK(INDEX('Policy Characteristics'!G:G,MATCH($C1238,'Policy Characteristics'!$C:$C,0))),"",INDEX('Policy Characteristics'!G:G,MATCH($C1238,'Policy Characteristics'!$C:$C,0)))</f>
        <v>1</v>
      </c>
      <c r="N1238" s="205">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row>
    <row r="1239" spans="1:18" s="143" customFormat="1" x14ac:dyDescent="0.75">
      <c r="A1239" s="76" t="str">
        <f>IF(ISBLANK(INDEX('Policy Characteristics'!A:A,MATCH($C1239,'Policy Characteristics'!$C:$C,0))),"",INDEX('Policy Characteristics'!A:A,MATCH($C1239,'Policy Characteristics'!$C:$C,0)))</f>
        <v>Industry</v>
      </c>
      <c r="B1239" s="200"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3" t="s">
        <v>44</v>
      </c>
      <c r="J1239" s="202"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5">
        <f>IF(ISBLANK(INDEX('Policy Characteristics'!F:F,MATCH($C1239,'Policy Characteristics'!$C:$C,0))),"",INDEX('Policy Characteristics'!F:F,MATCH($C1239,'Policy Characteristics'!$C:$C,0)))</f>
        <v>0</v>
      </c>
      <c r="M1239" s="205">
        <f>IF(ISBLANK(INDEX('Policy Characteristics'!G:G,MATCH($C1239,'Policy Characteristics'!$C:$C,0))),"",INDEX('Policy Characteristics'!G:G,MATCH($C1239,'Policy Characteristics'!$C:$C,0)))</f>
        <v>1</v>
      </c>
      <c r="N1239" s="205">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row>
    <row r="1240" spans="1:18" s="143" customFormat="1" x14ac:dyDescent="0.75">
      <c r="A1240" s="76" t="str">
        <f>IF(ISBLANK(INDEX('Policy Characteristics'!A:A,MATCH($C1240,'Policy Characteristics'!$C:$C,0))),"",INDEX('Policy Characteristics'!A:A,MATCH($C1240,'Policy Characteristics'!$C:$C,0)))</f>
        <v>Industry</v>
      </c>
      <c r="B1240" s="200"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3" t="s">
        <v>44</v>
      </c>
      <c r="J1240" s="202"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5">
        <f>IF(ISBLANK(INDEX('Policy Characteristics'!F:F,MATCH($C1240,'Policy Characteristics'!$C:$C,0))),"",INDEX('Policy Characteristics'!F:F,MATCH($C1240,'Policy Characteristics'!$C:$C,0)))</f>
        <v>0</v>
      </c>
      <c r="M1240" s="205">
        <f>IF(ISBLANK(INDEX('Policy Characteristics'!G:G,MATCH($C1240,'Policy Characteristics'!$C:$C,0))),"",INDEX('Policy Characteristics'!G:G,MATCH($C1240,'Policy Characteristics'!$C:$C,0)))</f>
        <v>1</v>
      </c>
      <c r="N1240" s="205">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row>
    <row r="1241" spans="1:18" s="143" customFormat="1" x14ac:dyDescent="0.75">
      <c r="A1241" s="76" t="str">
        <f>IF(ISBLANK(INDEX('Policy Characteristics'!A:A,MATCH($C1241,'Policy Characteristics'!$C:$C,0))),"",INDEX('Policy Characteristics'!A:A,MATCH($C1241,'Policy Characteristics'!$C:$C,0)))</f>
        <v>Industry</v>
      </c>
      <c r="B1241" s="200"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3" t="s">
        <v>44</v>
      </c>
      <c r="J1241" s="202"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5">
        <f>IF(ISBLANK(INDEX('Policy Characteristics'!F:F,MATCH($C1241,'Policy Characteristics'!$C:$C,0))),"",INDEX('Policy Characteristics'!F:F,MATCH($C1241,'Policy Characteristics'!$C:$C,0)))</f>
        <v>0</v>
      </c>
      <c r="M1241" s="205">
        <f>IF(ISBLANK(INDEX('Policy Characteristics'!G:G,MATCH($C1241,'Policy Characteristics'!$C:$C,0))),"",INDEX('Policy Characteristics'!G:G,MATCH($C1241,'Policy Characteristics'!$C:$C,0)))</f>
        <v>1</v>
      </c>
      <c r="N1241" s="205">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row>
    <row r="1242" spans="1:18" s="143" customFormat="1" x14ac:dyDescent="0.75">
      <c r="A1242" s="76" t="str">
        <f>IF(ISBLANK(INDEX('Policy Characteristics'!A:A,MATCH($C1242,'Policy Characteristics'!$C:$C,0))),"",INDEX('Policy Characteristics'!A:A,MATCH($C1242,'Policy Characteristics'!$C:$C,0)))</f>
        <v>Industry</v>
      </c>
      <c r="B1242" s="200"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3" t="s">
        <v>44</v>
      </c>
      <c r="J1242" s="202"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5">
        <f>IF(ISBLANK(INDEX('Policy Characteristics'!F:F,MATCH($C1242,'Policy Characteristics'!$C:$C,0))),"",INDEX('Policy Characteristics'!F:F,MATCH($C1242,'Policy Characteristics'!$C:$C,0)))</f>
        <v>0</v>
      </c>
      <c r="M1242" s="205">
        <f>IF(ISBLANK(INDEX('Policy Characteristics'!G:G,MATCH($C1242,'Policy Characteristics'!$C:$C,0))),"",INDEX('Policy Characteristics'!G:G,MATCH($C1242,'Policy Characteristics'!$C:$C,0)))</f>
        <v>1</v>
      </c>
      <c r="N1242" s="205">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row>
    <row r="1243" spans="1:18" s="143" customFormat="1" x14ac:dyDescent="0.75">
      <c r="A1243" s="76" t="str">
        <f>IF(ISBLANK(INDEX('Policy Characteristics'!A:A,MATCH($C1243,'Policy Characteristics'!$C:$C,0))),"",INDEX('Policy Characteristics'!A:A,MATCH($C1243,'Policy Characteristics'!$C:$C,0)))</f>
        <v>Industry</v>
      </c>
      <c r="B1243" s="200"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3" t="s">
        <v>43</v>
      </c>
      <c r="J1243" s="202"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5">
        <f>IF(ISBLANK(INDEX('Policy Characteristics'!F:F,MATCH($C1243,'Policy Characteristics'!$C:$C,0))),"",INDEX('Policy Characteristics'!F:F,MATCH($C1243,'Policy Characteristics'!$C:$C,0)))</f>
        <v>0</v>
      </c>
      <c r="M1243" s="205">
        <f>IF(ISBLANK(INDEX('Policy Characteristics'!G:G,MATCH($C1243,'Policy Characteristics'!$C:$C,0))),"",INDEX('Policy Characteristics'!G:G,MATCH($C1243,'Policy Characteristics'!$C:$C,0)))</f>
        <v>1</v>
      </c>
      <c r="N1243" s="205">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row>
    <row r="1244" spans="1:18" s="143" customFormat="1" x14ac:dyDescent="0.75">
      <c r="A1244" s="76" t="str">
        <f>IF(ISBLANK(INDEX('Policy Characteristics'!A:A,MATCH($C1244,'Policy Characteristics'!$C:$C,0))),"",INDEX('Policy Characteristics'!A:A,MATCH($C1244,'Policy Characteristics'!$C:$C,0)))</f>
        <v>Industry</v>
      </c>
      <c r="B1244" s="200"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3" t="s">
        <v>43</v>
      </c>
      <c r="J1244" s="202"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5">
        <f>IF(ISBLANK(INDEX('Policy Characteristics'!F:F,MATCH($C1244,'Policy Characteristics'!$C:$C,0))),"",INDEX('Policy Characteristics'!F:F,MATCH($C1244,'Policy Characteristics'!$C:$C,0)))</f>
        <v>0</v>
      </c>
      <c r="M1244" s="205">
        <f>IF(ISBLANK(INDEX('Policy Characteristics'!G:G,MATCH($C1244,'Policy Characteristics'!$C:$C,0))),"",INDEX('Policy Characteristics'!G:G,MATCH($C1244,'Policy Characteristics'!$C:$C,0)))</f>
        <v>1</v>
      </c>
      <c r="N1244" s="205">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row>
    <row r="1245" spans="1:18" s="143" customFormat="1" x14ac:dyDescent="0.75">
      <c r="A1245" s="76" t="str">
        <f>IF(ISBLANK(INDEX('Policy Characteristics'!A:A,MATCH($C1245,'Policy Characteristics'!$C:$C,0))),"",INDEX('Policy Characteristics'!A:A,MATCH($C1245,'Policy Characteristics'!$C:$C,0)))</f>
        <v>Industry</v>
      </c>
      <c r="B1245" s="200"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3" t="s">
        <v>43</v>
      </c>
      <c r="J1245" s="202"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5">
        <f>IF(ISBLANK(INDEX('Policy Characteristics'!F:F,MATCH($C1245,'Policy Characteristics'!$C:$C,0))),"",INDEX('Policy Characteristics'!F:F,MATCH($C1245,'Policy Characteristics'!$C:$C,0)))</f>
        <v>0</v>
      </c>
      <c r="M1245" s="205">
        <f>IF(ISBLANK(INDEX('Policy Characteristics'!G:G,MATCH($C1245,'Policy Characteristics'!$C:$C,0))),"",INDEX('Policy Characteristics'!G:G,MATCH($C1245,'Policy Characteristics'!$C:$C,0)))</f>
        <v>1</v>
      </c>
      <c r="N1245" s="205">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row>
    <row r="1246" spans="1:18" s="143" customFormat="1" x14ac:dyDescent="0.75">
      <c r="A1246" s="76" t="str">
        <f>IF(ISBLANK(INDEX('Policy Characteristics'!A:A,MATCH($C1246,'Policy Characteristics'!$C:$C,0))),"",INDEX('Policy Characteristics'!A:A,MATCH($C1246,'Policy Characteristics'!$C:$C,0)))</f>
        <v>Industry</v>
      </c>
      <c r="B1246" s="200"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3" t="s">
        <v>43</v>
      </c>
      <c r="J1246" s="202"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5">
        <f>IF(ISBLANK(INDEX('Policy Characteristics'!F:F,MATCH($C1246,'Policy Characteristics'!$C:$C,0))),"",INDEX('Policy Characteristics'!F:F,MATCH($C1246,'Policy Characteristics'!$C:$C,0)))</f>
        <v>0</v>
      </c>
      <c r="M1246" s="205">
        <f>IF(ISBLANK(INDEX('Policy Characteristics'!G:G,MATCH($C1246,'Policy Characteristics'!$C:$C,0))),"",INDEX('Policy Characteristics'!G:G,MATCH($C1246,'Policy Characteristics'!$C:$C,0)))</f>
        <v>1</v>
      </c>
      <c r="N1246" s="205">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row>
    <row r="1247" spans="1:18" s="143" customFormat="1" x14ac:dyDescent="0.75">
      <c r="A1247" s="76" t="str">
        <f>IF(ISBLANK(INDEX('Policy Characteristics'!A:A,MATCH($C1247,'Policy Characteristics'!$C:$C,0))),"",INDEX('Policy Characteristics'!A:A,MATCH($C1247,'Policy Characteristics'!$C:$C,0)))</f>
        <v>Industry</v>
      </c>
      <c r="B1247" s="200"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3" t="s">
        <v>44</v>
      </c>
      <c r="J1247" s="202"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5">
        <f>IF(ISBLANK(INDEX('Policy Characteristics'!F:F,MATCH($C1247,'Policy Characteristics'!$C:$C,0))),"",INDEX('Policy Characteristics'!F:F,MATCH($C1247,'Policy Characteristics'!$C:$C,0)))</f>
        <v>0</v>
      </c>
      <c r="M1247" s="205">
        <f>IF(ISBLANK(INDEX('Policy Characteristics'!G:G,MATCH($C1247,'Policy Characteristics'!$C:$C,0))),"",INDEX('Policy Characteristics'!G:G,MATCH($C1247,'Policy Characteristics'!$C:$C,0)))</f>
        <v>1</v>
      </c>
      <c r="N1247" s="205">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row>
    <row r="1248" spans="1:18" s="143" customFormat="1" x14ac:dyDescent="0.75">
      <c r="A1248" s="76" t="str">
        <f>IF(ISBLANK(INDEX('Policy Characteristics'!A:A,MATCH($C1248,'Policy Characteristics'!$C:$C,0))),"",INDEX('Policy Characteristics'!A:A,MATCH($C1248,'Policy Characteristics'!$C:$C,0)))</f>
        <v>Industry</v>
      </c>
      <c r="B1248" s="200"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3" t="s">
        <v>44</v>
      </c>
      <c r="J1248" s="202"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5">
        <f>IF(ISBLANK(INDEX('Policy Characteristics'!F:F,MATCH($C1248,'Policy Characteristics'!$C:$C,0))),"",INDEX('Policy Characteristics'!F:F,MATCH($C1248,'Policy Characteristics'!$C:$C,0)))</f>
        <v>0</v>
      </c>
      <c r="M1248" s="205">
        <f>IF(ISBLANK(INDEX('Policy Characteristics'!G:G,MATCH($C1248,'Policy Characteristics'!$C:$C,0))),"",INDEX('Policy Characteristics'!G:G,MATCH($C1248,'Policy Characteristics'!$C:$C,0)))</f>
        <v>1</v>
      </c>
      <c r="N1248" s="205">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row>
    <row r="1249" spans="1:18" s="143" customFormat="1" x14ac:dyDescent="0.75">
      <c r="A1249" s="76" t="str">
        <f>IF(ISBLANK(INDEX('Policy Characteristics'!A:A,MATCH($C1249,'Policy Characteristics'!$C:$C,0))),"",INDEX('Policy Characteristics'!A:A,MATCH($C1249,'Policy Characteristics'!$C:$C,0)))</f>
        <v>Industry</v>
      </c>
      <c r="B1249" s="200"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3" t="s">
        <v>44</v>
      </c>
      <c r="J1249" s="202"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5">
        <f>IF(ISBLANK(INDEX('Policy Characteristics'!F:F,MATCH($C1249,'Policy Characteristics'!$C:$C,0))),"",INDEX('Policy Characteristics'!F:F,MATCH($C1249,'Policy Characteristics'!$C:$C,0)))</f>
        <v>0</v>
      </c>
      <c r="M1249" s="205">
        <f>IF(ISBLANK(INDEX('Policy Characteristics'!G:G,MATCH($C1249,'Policy Characteristics'!$C:$C,0))),"",INDEX('Policy Characteristics'!G:G,MATCH($C1249,'Policy Characteristics'!$C:$C,0)))</f>
        <v>1</v>
      </c>
      <c r="N1249" s="205">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row>
    <row r="1250" spans="1:18" s="143" customFormat="1" x14ac:dyDescent="0.75">
      <c r="A1250" s="76" t="str">
        <f>IF(ISBLANK(INDEX('Policy Characteristics'!A:A,MATCH($C1250,'Policy Characteristics'!$C:$C,0))),"",INDEX('Policy Characteristics'!A:A,MATCH($C1250,'Policy Characteristics'!$C:$C,0)))</f>
        <v>Industry</v>
      </c>
      <c r="B1250" s="200"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3" t="s">
        <v>43</v>
      </c>
      <c r="J1250" s="202"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5">
        <f>IF(ISBLANK(INDEX('Policy Characteristics'!F:F,MATCH($C1250,'Policy Characteristics'!$C:$C,0))),"",INDEX('Policy Characteristics'!F:F,MATCH($C1250,'Policy Characteristics'!$C:$C,0)))</f>
        <v>0</v>
      </c>
      <c r="M1250" s="205">
        <f>IF(ISBLANK(INDEX('Policy Characteristics'!G:G,MATCH($C1250,'Policy Characteristics'!$C:$C,0))),"",INDEX('Policy Characteristics'!G:G,MATCH($C1250,'Policy Characteristics'!$C:$C,0)))</f>
        <v>1</v>
      </c>
      <c r="N1250" s="205">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row>
    <row r="1251" spans="1:18" s="143" customFormat="1" x14ac:dyDescent="0.75">
      <c r="A1251" s="76" t="str">
        <f>IF(ISBLANK(INDEX('Policy Characteristics'!A:A,MATCH($C1251,'Policy Characteristics'!$C:$C,0))),"",INDEX('Policy Characteristics'!A:A,MATCH($C1251,'Policy Characteristics'!$C:$C,0)))</f>
        <v>Industry</v>
      </c>
      <c r="B1251" s="200"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3" t="s">
        <v>43</v>
      </c>
      <c r="J1251" s="202"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5">
        <f>IF(ISBLANK(INDEX('Policy Characteristics'!F:F,MATCH($C1251,'Policy Characteristics'!$C:$C,0))),"",INDEX('Policy Characteristics'!F:F,MATCH($C1251,'Policy Characteristics'!$C:$C,0)))</f>
        <v>0</v>
      </c>
      <c r="M1251" s="205">
        <f>IF(ISBLANK(INDEX('Policy Characteristics'!G:G,MATCH($C1251,'Policy Characteristics'!$C:$C,0))),"",INDEX('Policy Characteristics'!G:G,MATCH($C1251,'Policy Characteristics'!$C:$C,0)))</f>
        <v>1</v>
      </c>
      <c r="N1251" s="205">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row>
    <row r="1252" spans="1:18" s="143" customFormat="1" x14ac:dyDescent="0.75">
      <c r="A1252" s="76" t="str">
        <f>IF(ISBLANK(INDEX('Policy Characteristics'!A:A,MATCH($C1252,'Policy Characteristics'!$C:$C,0))),"",INDEX('Policy Characteristics'!A:A,MATCH($C1252,'Policy Characteristics'!$C:$C,0)))</f>
        <v>Industry</v>
      </c>
      <c r="B1252" s="200"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3" t="s">
        <v>43</v>
      </c>
      <c r="J1252" s="202"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5">
        <f>IF(ISBLANK(INDEX('Policy Characteristics'!F:F,MATCH($C1252,'Policy Characteristics'!$C:$C,0))),"",INDEX('Policy Characteristics'!F:F,MATCH($C1252,'Policy Characteristics'!$C:$C,0)))</f>
        <v>0</v>
      </c>
      <c r="M1252" s="205">
        <f>IF(ISBLANK(INDEX('Policy Characteristics'!G:G,MATCH($C1252,'Policy Characteristics'!$C:$C,0))),"",INDEX('Policy Characteristics'!G:G,MATCH($C1252,'Policy Characteristics'!$C:$C,0)))</f>
        <v>1</v>
      </c>
      <c r="N1252" s="205">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row>
    <row r="1253" spans="1:18" s="143" customFormat="1" x14ac:dyDescent="0.75">
      <c r="A1253" s="76" t="str">
        <f>IF(ISBLANK(INDEX('Policy Characteristics'!A:A,MATCH($C1253,'Policy Characteristics'!$C:$C,0))),"",INDEX('Policy Characteristics'!A:A,MATCH($C1253,'Policy Characteristics'!$C:$C,0)))</f>
        <v>Industry</v>
      </c>
      <c r="B1253" s="200"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3" t="s">
        <v>43</v>
      </c>
      <c r="J1253" s="202"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5">
        <f>IF(ISBLANK(INDEX('Policy Characteristics'!F:F,MATCH($C1253,'Policy Characteristics'!$C:$C,0))),"",INDEX('Policy Characteristics'!F:F,MATCH($C1253,'Policy Characteristics'!$C:$C,0)))</f>
        <v>0</v>
      </c>
      <c r="M1253" s="205">
        <f>IF(ISBLANK(INDEX('Policy Characteristics'!G:G,MATCH($C1253,'Policy Characteristics'!$C:$C,0))),"",INDEX('Policy Characteristics'!G:G,MATCH($C1253,'Policy Characteristics'!$C:$C,0)))</f>
        <v>1</v>
      </c>
      <c r="N1253" s="205">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row>
    <row r="1254" spans="1:18" s="143" customFormat="1" x14ac:dyDescent="0.75">
      <c r="A1254" s="76" t="str">
        <f>IF(ISBLANK(INDEX('Policy Characteristics'!A:A,MATCH($C1254,'Policy Characteristics'!$C:$C,0))),"",INDEX('Policy Characteristics'!A:A,MATCH($C1254,'Policy Characteristics'!$C:$C,0)))</f>
        <v>Industry</v>
      </c>
      <c r="B1254" s="200"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3" t="s">
        <v>43</v>
      </c>
      <c r="J1254" s="202"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5">
        <f>IF(ISBLANK(INDEX('Policy Characteristics'!F:F,MATCH($C1254,'Policy Characteristics'!$C:$C,0))),"",INDEX('Policy Characteristics'!F:F,MATCH($C1254,'Policy Characteristics'!$C:$C,0)))</f>
        <v>0</v>
      </c>
      <c r="M1254" s="205">
        <f>IF(ISBLANK(INDEX('Policy Characteristics'!G:G,MATCH($C1254,'Policy Characteristics'!$C:$C,0))),"",INDEX('Policy Characteristics'!G:G,MATCH($C1254,'Policy Characteristics'!$C:$C,0)))</f>
        <v>1</v>
      </c>
      <c r="N1254" s="205">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row>
    <row r="1255" spans="1:18" s="143" customFormat="1" x14ac:dyDescent="0.75">
      <c r="A1255" s="76" t="str">
        <f>IF(ISBLANK(INDEX('Policy Characteristics'!A:A,MATCH($C1255,'Policy Characteristics'!$C:$C,0))),"",INDEX('Policy Characteristics'!A:A,MATCH($C1255,'Policy Characteristics'!$C:$C,0)))</f>
        <v>Industry</v>
      </c>
      <c r="B1255" s="200"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3" t="s">
        <v>44</v>
      </c>
      <c r="J1255" s="202"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5">
        <f>IF(ISBLANK(INDEX('Policy Characteristics'!F:F,MATCH($C1255,'Policy Characteristics'!$C:$C,0))),"",INDEX('Policy Characteristics'!F:F,MATCH($C1255,'Policy Characteristics'!$C:$C,0)))</f>
        <v>0</v>
      </c>
      <c r="M1255" s="205">
        <f>IF(ISBLANK(INDEX('Policy Characteristics'!G:G,MATCH($C1255,'Policy Characteristics'!$C:$C,0))),"",INDEX('Policy Characteristics'!G:G,MATCH($C1255,'Policy Characteristics'!$C:$C,0)))</f>
        <v>1</v>
      </c>
      <c r="N1255" s="205">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row>
    <row r="1256" spans="1:18" s="143" customFormat="1" x14ac:dyDescent="0.75">
      <c r="A1256" s="76" t="str">
        <f>IF(ISBLANK(INDEX('Policy Characteristics'!A:A,MATCH($C1256,'Policy Characteristics'!$C:$C,0))),"",INDEX('Policy Characteristics'!A:A,MATCH($C1256,'Policy Characteristics'!$C:$C,0)))</f>
        <v>Industry</v>
      </c>
      <c r="B1256" s="200"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3" t="s">
        <v>44</v>
      </c>
      <c r="J1256" s="202"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5">
        <f>IF(ISBLANK(INDEX('Policy Characteristics'!F:F,MATCH($C1256,'Policy Characteristics'!$C:$C,0))),"",INDEX('Policy Characteristics'!F:F,MATCH($C1256,'Policy Characteristics'!$C:$C,0)))</f>
        <v>0</v>
      </c>
      <c r="M1256" s="205">
        <f>IF(ISBLANK(INDEX('Policy Characteristics'!G:G,MATCH($C1256,'Policy Characteristics'!$C:$C,0))),"",INDEX('Policy Characteristics'!G:G,MATCH($C1256,'Policy Characteristics'!$C:$C,0)))</f>
        <v>1</v>
      </c>
      <c r="N1256" s="205">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row>
    <row r="1257" spans="1:18" s="143" customFormat="1" x14ac:dyDescent="0.75">
      <c r="A1257" s="76" t="str">
        <f>IF(ISBLANK(INDEX('Policy Characteristics'!A:A,MATCH($C1257,'Policy Characteristics'!$C:$C,0))),"",INDEX('Policy Characteristics'!A:A,MATCH($C1257,'Policy Characteristics'!$C:$C,0)))</f>
        <v>Industry</v>
      </c>
      <c r="B1257" s="200"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3" t="s">
        <v>44</v>
      </c>
      <c r="J1257" s="202"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5">
        <f>IF(ISBLANK(INDEX('Policy Characteristics'!F:F,MATCH($C1257,'Policy Characteristics'!$C:$C,0))),"",INDEX('Policy Characteristics'!F:F,MATCH($C1257,'Policy Characteristics'!$C:$C,0)))</f>
        <v>0</v>
      </c>
      <c r="M1257" s="205">
        <f>IF(ISBLANK(INDEX('Policy Characteristics'!G:G,MATCH($C1257,'Policy Characteristics'!$C:$C,0))),"",INDEX('Policy Characteristics'!G:G,MATCH($C1257,'Policy Characteristics'!$C:$C,0)))</f>
        <v>1</v>
      </c>
      <c r="N1257" s="205">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row>
    <row r="1258" spans="1:18" s="143" customFormat="1" x14ac:dyDescent="0.75">
      <c r="A1258" s="76" t="str">
        <f>IF(ISBLANK(INDEX('Policy Characteristics'!A:A,MATCH($C1258,'Policy Characteristics'!$C:$C,0))),"",INDEX('Policy Characteristics'!A:A,MATCH($C1258,'Policy Characteristics'!$C:$C,0)))</f>
        <v>Industry</v>
      </c>
      <c r="B1258" s="200"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3" t="s">
        <v>44</v>
      </c>
      <c r="J1258" s="202"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5">
        <f>IF(ISBLANK(INDEX('Policy Characteristics'!F:F,MATCH($C1258,'Policy Characteristics'!$C:$C,0))),"",INDEX('Policy Characteristics'!F:F,MATCH($C1258,'Policy Characteristics'!$C:$C,0)))</f>
        <v>0</v>
      </c>
      <c r="M1258" s="205">
        <f>IF(ISBLANK(INDEX('Policy Characteristics'!G:G,MATCH($C1258,'Policy Characteristics'!$C:$C,0))),"",INDEX('Policy Characteristics'!G:G,MATCH($C1258,'Policy Characteristics'!$C:$C,0)))</f>
        <v>1</v>
      </c>
      <c r="N1258" s="205">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row>
    <row r="1259" spans="1:18" s="143" customFormat="1" x14ac:dyDescent="0.75">
      <c r="A1259" s="76" t="str">
        <f>IF(ISBLANK(INDEX('Policy Characteristics'!A:A,MATCH($C1259,'Policy Characteristics'!$C:$C,0))),"",INDEX('Policy Characteristics'!A:A,MATCH($C1259,'Policy Characteristics'!$C:$C,0)))</f>
        <v>Industry</v>
      </c>
      <c r="B1259" s="200"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3" t="s">
        <v>43</v>
      </c>
      <c r="J1259" s="202"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5">
        <f>IF(ISBLANK(INDEX('Policy Characteristics'!F:F,MATCH($C1259,'Policy Characteristics'!$C:$C,0))),"",INDEX('Policy Characteristics'!F:F,MATCH($C1259,'Policy Characteristics'!$C:$C,0)))</f>
        <v>0</v>
      </c>
      <c r="M1259" s="205">
        <f>IF(ISBLANK(INDEX('Policy Characteristics'!G:G,MATCH($C1259,'Policy Characteristics'!$C:$C,0))),"",INDEX('Policy Characteristics'!G:G,MATCH($C1259,'Policy Characteristics'!$C:$C,0)))</f>
        <v>1</v>
      </c>
      <c r="N1259" s="205">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row>
    <row r="1260" spans="1:18" s="143" customFormat="1" x14ac:dyDescent="0.75">
      <c r="A1260" s="76" t="str">
        <f>IF(ISBLANK(INDEX('Policy Characteristics'!A:A,MATCH($C1260,'Policy Characteristics'!$C:$C,0))),"",INDEX('Policy Characteristics'!A:A,MATCH($C1260,'Policy Characteristics'!$C:$C,0)))</f>
        <v>Industry</v>
      </c>
      <c r="B1260" s="200"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3" t="s">
        <v>43</v>
      </c>
      <c r="J1260" s="202"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5">
        <f>IF(ISBLANK(INDEX('Policy Characteristics'!F:F,MATCH($C1260,'Policy Characteristics'!$C:$C,0))),"",INDEX('Policy Characteristics'!F:F,MATCH($C1260,'Policy Characteristics'!$C:$C,0)))</f>
        <v>0</v>
      </c>
      <c r="M1260" s="205">
        <f>IF(ISBLANK(INDEX('Policy Characteristics'!G:G,MATCH($C1260,'Policy Characteristics'!$C:$C,0))),"",INDEX('Policy Characteristics'!G:G,MATCH($C1260,'Policy Characteristics'!$C:$C,0)))</f>
        <v>1</v>
      </c>
      <c r="N1260" s="205">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row>
    <row r="1261" spans="1:18" s="143" customFormat="1" x14ac:dyDescent="0.75">
      <c r="A1261" s="76" t="str">
        <f>IF(ISBLANK(INDEX('Policy Characteristics'!A:A,MATCH($C1261,'Policy Characteristics'!$C:$C,0))),"",INDEX('Policy Characteristics'!A:A,MATCH($C1261,'Policy Characteristics'!$C:$C,0)))</f>
        <v>Industry</v>
      </c>
      <c r="B1261" s="200"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3" t="s">
        <v>43</v>
      </c>
      <c r="J1261" s="202"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5">
        <f>IF(ISBLANK(INDEX('Policy Characteristics'!F:F,MATCH($C1261,'Policy Characteristics'!$C:$C,0))),"",INDEX('Policy Characteristics'!F:F,MATCH($C1261,'Policy Characteristics'!$C:$C,0)))</f>
        <v>0</v>
      </c>
      <c r="M1261" s="205">
        <f>IF(ISBLANK(INDEX('Policy Characteristics'!G:G,MATCH($C1261,'Policy Characteristics'!$C:$C,0))),"",INDEX('Policy Characteristics'!G:G,MATCH($C1261,'Policy Characteristics'!$C:$C,0)))</f>
        <v>1</v>
      </c>
      <c r="N1261" s="205">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row>
    <row r="1262" spans="1:18" s="143" customFormat="1" x14ac:dyDescent="0.75">
      <c r="A1262" s="76" t="str">
        <f>IF(ISBLANK(INDEX('Policy Characteristics'!A:A,MATCH($C1262,'Policy Characteristics'!$C:$C,0))),"",INDEX('Policy Characteristics'!A:A,MATCH($C1262,'Policy Characteristics'!$C:$C,0)))</f>
        <v>Industry</v>
      </c>
      <c r="B1262" s="200"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3" t="s">
        <v>43</v>
      </c>
      <c r="J1262" s="202"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5">
        <f>IF(ISBLANK(INDEX('Policy Characteristics'!F:F,MATCH($C1262,'Policy Characteristics'!$C:$C,0))),"",INDEX('Policy Characteristics'!F:F,MATCH($C1262,'Policy Characteristics'!$C:$C,0)))</f>
        <v>0</v>
      </c>
      <c r="M1262" s="205">
        <f>IF(ISBLANK(INDEX('Policy Characteristics'!G:G,MATCH($C1262,'Policy Characteristics'!$C:$C,0))),"",INDEX('Policy Characteristics'!G:G,MATCH($C1262,'Policy Characteristics'!$C:$C,0)))</f>
        <v>1</v>
      </c>
      <c r="N1262" s="205">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row>
    <row r="1263" spans="1:18" s="143" customFormat="1" x14ac:dyDescent="0.75">
      <c r="A1263" s="76" t="str">
        <f>IF(ISBLANK(INDEX('Policy Characteristics'!A:A,MATCH($C1263,'Policy Characteristics'!$C:$C,0))),"",INDEX('Policy Characteristics'!A:A,MATCH($C1263,'Policy Characteristics'!$C:$C,0)))</f>
        <v>Industry</v>
      </c>
      <c r="B1263" s="200"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3" t="s">
        <v>44</v>
      </c>
      <c r="J1263" s="202"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5">
        <f>IF(ISBLANK(INDEX('Policy Characteristics'!F:F,MATCH($C1263,'Policy Characteristics'!$C:$C,0))),"",INDEX('Policy Characteristics'!F:F,MATCH($C1263,'Policy Characteristics'!$C:$C,0)))</f>
        <v>0</v>
      </c>
      <c r="M1263" s="205">
        <f>IF(ISBLANK(INDEX('Policy Characteristics'!G:G,MATCH($C1263,'Policy Characteristics'!$C:$C,0))),"",INDEX('Policy Characteristics'!G:G,MATCH($C1263,'Policy Characteristics'!$C:$C,0)))</f>
        <v>1</v>
      </c>
      <c r="N1263" s="205">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row>
    <row r="1264" spans="1:18" s="143" customFormat="1" x14ac:dyDescent="0.75">
      <c r="A1264" s="76" t="str">
        <f>IF(ISBLANK(INDEX('Policy Characteristics'!A:A,MATCH($C1264,'Policy Characteristics'!$C:$C,0))),"",INDEX('Policy Characteristics'!A:A,MATCH($C1264,'Policy Characteristics'!$C:$C,0)))</f>
        <v>Industry</v>
      </c>
      <c r="B1264" s="200"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3" t="s">
        <v>43</v>
      </c>
      <c r="J1264" s="202"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5">
        <f>IF(ISBLANK(INDEX('Policy Characteristics'!F:F,MATCH($C1264,'Policy Characteristics'!$C:$C,0))),"",INDEX('Policy Characteristics'!F:F,MATCH($C1264,'Policy Characteristics'!$C:$C,0)))</f>
        <v>0</v>
      </c>
      <c r="M1264" s="205">
        <f>IF(ISBLANK(INDEX('Policy Characteristics'!G:G,MATCH($C1264,'Policy Characteristics'!$C:$C,0))),"",INDEX('Policy Characteristics'!G:G,MATCH($C1264,'Policy Characteristics'!$C:$C,0)))</f>
        <v>1</v>
      </c>
      <c r="N1264" s="205">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row>
    <row r="1265" spans="1:18" s="143" customFormat="1" x14ac:dyDescent="0.75">
      <c r="A1265" s="76" t="str">
        <f>IF(ISBLANK(INDEX('Policy Characteristics'!A:A,MATCH($C1265,'Policy Characteristics'!$C:$C,0))),"",INDEX('Policy Characteristics'!A:A,MATCH($C1265,'Policy Characteristics'!$C:$C,0)))</f>
        <v>Industry</v>
      </c>
      <c r="B1265" s="200"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3" t="s">
        <v>44</v>
      </c>
      <c r="J1265" s="202"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5">
        <f>IF(ISBLANK(INDEX('Policy Characteristics'!F:F,MATCH($C1265,'Policy Characteristics'!$C:$C,0))),"",INDEX('Policy Characteristics'!F:F,MATCH($C1265,'Policy Characteristics'!$C:$C,0)))</f>
        <v>0</v>
      </c>
      <c r="M1265" s="205">
        <f>IF(ISBLANK(INDEX('Policy Characteristics'!G:G,MATCH($C1265,'Policy Characteristics'!$C:$C,0))),"",INDEX('Policy Characteristics'!G:G,MATCH($C1265,'Policy Characteristics'!$C:$C,0)))</f>
        <v>1</v>
      </c>
      <c r="N1265" s="205">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row>
    <row r="1266" spans="1:18" s="143" customFormat="1" x14ac:dyDescent="0.75">
      <c r="A1266" s="76" t="str">
        <f>IF(ISBLANK(INDEX('Policy Characteristics'!A:A,MATCH($C1266,'Policy Characteristics'!$C:$C,0))),"",INDEX('Policy Characteristics'!A:A,MATCH($C1266,'Policy Characteristics'!$C:$C,0)))</f>
        <v>Industry</v>
      </c>
      <c r="B1266" s="200"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3" t="s">
        <v>43</v>
      </c>
      <c r="J1266" s="202"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5">
        <f>IF(ISBLANK(INDEX('Policy Characteristics'!F:F,MATCH($C1266,'Policy Characteristics'!$C:$C,0))),"",INDEX('Policy Characteristics'!F:F,MATCH($C1266,'Policy Characteristics'!$C:$C,0)))</f>
        <v>0</v>
      </c>
      <c r="M1266" s="205">
        <f>IF(ISBLANK(INDEX('Policy Characteristics'!G:G,MATCH($C1266,'Policy Characteristics'!$C:$C,0))),"",INDEX('Policy Characteristics'!G:G,MATCH($C1266,'Policy Characteristics'!$C:$C,0)))</f>
        <v>1</v>
      </c>
      <c r="N1266" s="205">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row>
    <row r="1267" spans="1:18" s="143" customFormat="1" x14ac:dyDescent="0.75">
      <c r="A1267" s="76" t="str">
        <f>IF(ISBLANK(INDEX('Policy Characteristics'!A:A,MATCH($C1267,'Policy Characteristics'!$C:$C,0))),"",INDEX('Policy Characteristics'!A:A,MATCH($C1267,'Policy Characteristics'!$C:$C,0)))</f>
        <v>Industry</v>
      </c>
      <c r="B1267" s="200"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3" t="s">
        <v>43</v>
      </c>
      <c r="J1267" s="202"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5">
        <f>IF(ISBLANK(INDEX('Policy Characteristics'!F:F,MATCH($C1267,'Policy Characteristics'!$C:$C,0))),"",INDEX('Policy Characteristics'!F:F,MATCH($C1267,'Policy Characteristics'!$C:$C,0)))</f>
        <v>0</v>
      </c>
      <c r="M1267" s="205">
        <f>IF(ISBLANK(INDEX('Policy Characteristics'!G:G,MATCH($C1267,'Policy Characteristics'!$C:$C,0))),"",INDEX('Policy Characteristics'!G:G,MATCH($C1267,'Policy Characteristics'!$C:$C,0)))</f>
        <v>1</v>
      </c>
      <c r="N1267" s="205">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row>
    <row r="1268" spans="1:18" s="143" customFormat="1" x14ac:dyDescent="0.75">
      <c r="A1268" s="76" t="str">
        <f>IF(ISBLANK(INDEX('Policy Characteristics'!A:A,MATCH($C1268,'Policy Characteristics'!$C:$C,0))),"",INDEX('Policy Characteristics'!A:A,MATCH($C1268,'Policy Characteristics'!$C:$C,0)))</f>
        <v>Industry</v>
      </c>
      <c r="B1268" s="200"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3" t="s">
        <v>43</v>
      </c>
      <c r="J1268" s="202"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5">
        <f>IF(ISBLANK(INDEX('Policy Characteristics'!F:F,MATCH($C1268,'Policy Characteristics'!$C:$C,0))),"",INDEX('Policy Characteristics'!F:F,MATCH($C1268,'Policy Characteristics'!$C:$C,0)))</f>
        <v>0</v>
      </c>
      <c r="M1268" s="205">
        <f>IF(ISBLANK(INDEX('Policy Characteristics'!G:G,MATCH($C1268,'Policy Characteristics'!$C:$C,0))),"",INDEX('Policy Characteristics'!G:G,MATCH($C1268,'Policy Characteristics'!$C:$C,0)))</f>
        <v>1</v>
      </c>
      <c r="N1268" s="205">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row>
    <row r="1269" spans="1:18" s="143" customFormat="1" x14ac:dyDescent="0.75">
      <c r="A1269" s="76" t="str">
        <f>IF(ISBLANK(INDEX('Policy Characteristics'!A:A,MATCH($C1269,'Policy Characteristics'!$C:$C,0))),"",INDEX('Policy Characteristics'!A:A,MATCH($C1269,'Policy Characteristics'!$C:$C,0)))</f>
        <v>Industry</v>
      </c>
      <c r="B1269" s="200"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3" t="s">
        <v>43</v>
      </c>
      <c r="J1269" s="202"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5">
        <f>IF(ISBLANK(INDEX('Policy Characteristics'!F:F,MATCH($C1269,'Policy Characteristics'!$C:$C,0))),"",INDEX('Policy Characteristics'!F:F,MATCH($C1269,'Policy Characteristics'!$C:$C,0)))</f>
        <v>0</v>
      </c>
      <c r="M1269" s="205">
        <f>IF(ISBLANK(INDEX('Policy Characteristics'!G:G,MATCH($C1269,'Policy Characteristics'!$C:$C,0))),"",INDEX('Policy Characteristics'!G:G,MATCH($C1269,'Policy Characteristics'!$C:$C,0)))</f>
        <v>1</v>
      </c>
      <c r="N1269" s="205">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row>
    <row r="1270" spans="1:18" s="143" customFormat="1" x14ac:dyDescent="0.75">
      <c r="A1270" s="76" t="str">
        <f>IF(ISBLANK(INDEX('Policy Characteristics'!A:A,MATCH($C1270,'Policy Characteristics'!$C:$C,0))),"",INDEX('Policy Characteristics'!A:A,MATCH($C1270,'Policy Characteristics'!$C:$C,0)))</f>
        <v>Industry</v>
      </c>
      <c r="B1270" s="200"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3" t="s">
        <v>43</v>
      </c>
      <c r="J1270" s="202"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5">
        <f>IF(ISBLANK(INDEX('Policy Characteristics'!F:F,MATCH($C1270,'Policy Characteristics'!$C:$C,0))),"",INDEX('Policy Characteristics'!F:F,MATCH($C1270,'Policy Characteristics'!$C:$C,0)))</f>
        <v>0</v>
      </c>
      <c r="M1270" s="205">
        <f>IF(ISBLANK(INDEX('Policy Characteristics'!G:G,MATCH($C1270,'Policy Characteristics'!$C:$C,0))),"",INDEX('Policy Characteristics'!G:G,MATCH($C1270,'Policy Characteristics'!$C:$C,0)))</f>
        <v>1</v>
      </c>
      <c r="N1270" s="205">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row>
    <row r="1271" spans="1:18" s="143" customFormat="1" x14ac:dyDescent="0.75">
      <c r="A1271" s="76" t="str">
        <f>IF(ISBLANK(INDEX('Policy Characteristics'!A:A,MATCH($C1271,'Policy Characteristics'!$C:$C,0))),"",INDEX('Policy Characteristics'!A:A,MATCH($C1271,'Policy Characteristics'!$C:$C,0)))</f>
        <v>Industry</v>
      </c>
      <c r="B1271" s="200"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3" t="s">
        <v>44</v>
      </c>
      <c r="J1271" s="202"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5">
        <f>IF(ISBLANK(INDEX('Policy Characteristics'!F:F,MATCH($C1271,'Policy Characteristics'!$C:$C,0))),"",INDEX('Policy Characteristics'!F:F,MATCH($C1271,'Policy Characteristics'!$C:$C,0)))</f>
        <v>0</v>
      </c>
      <c r="M1271" s="205">
        <f>IF(ISBLANK(INDEX('Policy Characteristics'!G:G,MATCH($C1271,'Policy Characteristics'!$C:$C,0))),"",INDEX('Policy Characteristics'!G:G,MATCH($C1271,'Policy Characteristics'!$C:$C,0)))</f>
        <v>1</v>
      </c>
      <c r="N1271" s="205">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row>
    <row r="1272" spans="1:18" s="143" customFormat="1" x14ac:dyDescent="0.75">
      <c r="A1272" s="76" t="str">
        <f>IF(ISBLANK(INDEX('Policy Characteristics'!A:A,MATCH($C1272,'Policy Characteristics'!$C:$C,0))),"",INDEX('Policy Characteristics'!A:A,MATCH($C1272,'Policy Characteristics'!$C:$C,0)))</f>
        <v>Industry</v>
      </c>
      <c r="B1272" s="200"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3" t="s">
        <v>44</v>
      </c>
      <c r="J1272" s="202"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5">
        <f>IF(ISBLANK(INDEX('Policy Characteristics'!F:F,MATCH($C1272,'Policy Characteristics'!$C:$C,0))),"",INDEX('Policy Characteristics'!F:F,MATCH($C1272,'Policy Characteristics'!$C:$C,0)))</f>
        <v>0</v>
      </c>
      <c r="M1272" s="205">
        <f>IF(ISBLANK(INDEX('Policy Characteristics'!G:G,MATCH($C1272,'Policy Characteristics'!$C:$C,0))),"",INDEX('Policy Characteristics'!G:G,MATCH($C1272,'Policy Characteristics'!$C:$C,0)))</f>
        <v>1</v>
      </c>
      <c r="N1272" s="205">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row>
    <row r="1273" spans="1:18" s="143" customFormat="1" x14ac:dyDescent="0.75">
      <c r="A1273" s="76" t="str">
        <f>IF(ISBLANK(INDEX('Policy Characteristics'!A:A,MATCH($C1273,'Policy Characteristics'!$C:$C,0))),"",INDEX('Policy Characteristics'!A:A,MATCH($C1273,'Policy Characteristics'!$C:$C,0)))</f>
        <v>Industry</v>
      </c>
      <c r="B1273" s="200"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3" t="s">
        <v>44</v>
      </c>
      <c r="J1273" s="202"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5">
        <f>IF(ISBLANK(INDEX('Policy Characteristics'!F:F,MATCH($C1273,'Policy Characteristics'!$C:$C,0))),"",INDEX('Policy Characteristics'!F:F,MATCH($C1273,'Policy Characteristics'!$C:$C,0)))</f>
        <v>0</v>
      </c>
      <c r="M1273" s="205">
        <f>IF(ISBLANK(INDEX('Policy Characteristics'!G:G,MATCH($C1273,'Policy Characteristics'!$C:$C,0))),"",INDEX('Policy Characteristics'!G:G,MATCH($C1273,'Policy Characteristics'!$C:$C,0)))</f>
        <v>1</v>
      </c>
      <c r="N1273" s="205">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row>
    <row r="1274" spans="1:18" s="143" customFormat="1" x14ac:dyDescent="0.75">
      <c r="A1274" s="76" t="str">
        <f>IF(ISBLANK(INDEX('Policy Characteristics'!A:A,MATCH($C1274,'Policy Characteristics'!$C:$C,0))),"",INDEX('Policy Characteristics'!A:A,MATCH($C1274,'Policy Characteristics'!$C:$C,0)))</f>
        <v>Industry</v>
      </c>
      <c r="B1274" s="200"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3" t="s">
        <v>43</v>
      </c>
      <c r="J1274" s="202"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5">
        <f>IF(ISBLANK(INDEX('Policy Characteristics'!F:F,MATCH($C1274,'Policy Characteristics'!$C:$C,0))),"",INDEX('Policy Characteristics'!F:F,MATCH($C1274,'Policy Characteristics'!$C:$C,0)))</f>
        <v>0</v>
      </c>
      <c r="M1274" s="205">
        <f>IF(ISBLANK(INDEX('Policy Characteristics'!G:G,MATCH($C1274,'Policy Characteristics'!$C:$C,0))),"",INDEX('Policy Characteristics'!G:G,MATCH($C1274,'Policy Characteristics'!$C:$C,0)))</f>
        <v>1</v>
      </c>
      <c r="N1274" s="205">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row>
    <row r="1275" spans="1:18" s="143" customFormat="1" x14ac:dyDescent="0.75">
      <c r="A1275" s="76" t="str">
        <f>IF(ISBLANK(INDEX('Policy Characteristics'!A:A,MATCH($C1275,'Policy Characteristics'!$C:$C,0))),"",INDEX('Policy Characteristics'!A:A,MATCH($C1275,'Policy Characteristics'!$C:$C,0)))</f>
        <v>Industry</v>
      </c>
      <c r="B1275" s="200"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3" t="s">
        <v>43</v>
      </c>
      <c r="J1275" s="202"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5">
        <f>IF(ISBLANK(INDEX('Policy Characteristics'!F:F,MATCH($C1275,'Policy Characteristics'!$C:$C,0))),"",INDEX('Policy Characteristics'!F:F,MATCH($C1275,'Policy Characteristics'!$C:$C,0)))</f>
        <v>0</v>
      </c>
      <c r="M1275" s="205">
        <f>IF(ISBLANK(INDEX('Policy Characteristics'!G:G,MATCH($C1275,'Policy Characteristics'!$C:$C,0))),"",INDEX('Policy Characteristics'!G:G,MATCH($C1275,'Policy Characteristics'!$C:$C,0)))</f>
        <v>1</v>
      </c>
      <c r="N1275" s="205">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row>
    <row r="1276" spans="1:18" s="143" customFormat="1" x14ac:dyDescent="0.75">
      <c r="A1276" s="76" t="str">
        <f>IF(ISBLANK(INDEX('Policy Characteristics'!A:A,MATCH($C1276,'Policy Characteristics'!$C:$C,0))),"",INDEX('Policy Characteristics'!A:A,MATCH($C1276,'Policy Characteristics'!$C:$C,0)))</f>
        <v>Industry</v>
      </c>
      <c r="B1276" s="200"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3" t="s">
        <v>43</v>
      </c>
      <c r="J1276" s="202"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5">
        <f>IF(ISBLANK(INDEX('Policy Characteristics'!F:F,MATCH($C1276,'Policy Characteristics'!$C:$C,0))),"",INDEX('Policy Characteristics'!F:F,MATCH($C1276,'Policy Characteristics'!$C:$C,0)))</f>
        <v>0</v>
      </c>
      <c r="M1276" s="205">
        <f>IF(ISBLANK(INDEX('Policy Characteristics'!G:G,MATCH($C1276,'Policy Characteristics'!$C:$C,0))),"",INDEX('Policy Characteristics'!G:G,MATCH($C1276,'Policy Characteristics'!$C:$C,0)))</f>
        <v>1</v>
      </c>
      <c r="N1276" s="205">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row>
    <row r="1277" spans="1:18" s="143" customFormat="1" x14ac:dyDescent="0.75">
      <c r="A1277" s="76" t="str">
        <f>IF(ISBLANK(INDEX('Policy Characteristics'!A:A,MATCH($C1277,'Policy Characteristics'!$C:$C,0))),"",INDEX('Policy Characteristics'!A:A,MATCH($C1277,'Policy Characteristics'!$C:$C,0)))</f>
        <v>Industry</v>
      </c>
      <c r="B1277" s="200"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3" t="s">
        <v>43</v>
      </c>
      <c r="J1277" s="202"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5">
        <f>IF(ISBLANK(INDEX('Policy Characteristics'!F:F,MATCH($C1277,'Policy Characteristics'!$C:$C,0))),"",INDEX('Policy Characteristics'!F:F,MATCH($C1277,'Policy Characteristics'!$C:$C,0)))</f>
        <v>0</v>
      </c>
      <c r="M1277" s="205">
        <f>IF(ISBLANK(INDEX('Policy Characteristics'!G:G,MATCH($C1277,'Policy Characteristics'!$C:$C,0))),"",INDEX('Policy Characteristics'!G:G,MATCH($C1277,'Policy Characteristics'!$C:$C,0)))</f>
        <v>1</v>
      </c>
      <c r="N1277" s="205">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row>
    <row r="1278" spans="1:18" s="143" customFormat="1" x14ac:dyDescent="0.75">
      <c r="A1278" s="76" t="str">
        <f>IF(ISBLANK(INDEX('Policy Characteristics'!A:A,MATCH($C1278,'Policy Characteristics'!$C:$C,0))),"",INDEX('Policy Characteristics'!A:A,MATCH($C1278,'Policy Characteristics'!$C:$C,0)))</f>
        <v>Industry</v>
      </c>
      <c r="B1278" s="200"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3" t="s">
        <v>43</v>
      </c>
      <c r="J1278" s="202"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5">
        <f>IF(ISBLANK(INDEX('Policy Characteristics'!F:F,MATCH($C1278,'Policy Characteristics'!$C:$C,0))),"",INDEX('Policy Characteristics'!F:F,MATCH($C1278,'Policy Characteristics'!$C:$C,0)))</f>
        <v>0</v>
      </c>
      <c r="M1278" s="205">
        <f>IF(ISBLANK(INDEX('Policy Characteristics'!G:G,MATCH($C1278,'Policy Characteristics'!$C:$C,0))),"",INDEX('Policy Characteristics'!G:G,MATCH($C1278,'Policy Characteristics'!$C:$C,0)))</f>
        <v>1</v>
      </c>
      <c r="N1278" s="205">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row>
    <row r="1279" spans="1:18" s="143" customFormat="1" x14ac:dyDescent="0.75">
      <c r="A1279" s="76" t="str">
        <f>IF(ISBLANK(INDEX('Policy Characteristics'!A:A,MATCH($C1279,'Policy Characteristics'!$C:$C,0))),"",INDEX('Policy Characteristics'!A:A,MATCH($C1279,'Policy Characteristics'!$C:$C,0)))</f>
        <v>Industry</v>
      </c>
      <c r="B1279" s="200"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3" t="s">
        <v>44</v>
      </c>
      <c r="J1279" s="202"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5">
        <f>IF(ISBLANK(INDEX('Policy Characteristics'!F:F,MATCH($C1279,'Policy Characteristics'!$C:$C,0))),"",INDEX('Policy Characteristics'!F:F,MATCH($C1279,'Policy Characteristics'!$C:$C,0)))</f>
        <v>0</v>
      </c>
      <c r="M1279" s="205">
        <f>IF(ISBLANK(INDEX('Policy Characteristics'!G:G,MATCH($C1279,'Policy Characteristics'!$C:$C,0))),"",INDEX('Policy Characteristics'!G:G,MATCH($C1279,'Policy Characteristics'!$C:$C,0)))</f>
        <v>1</v>
      </c>
      <c r="N1279" s="205">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row>
    <row r="1280" spans="1:18" s="143" customFormat="1" x14ac:dyDescent="0.75">
      <c r="A1280" s="76" t="str">
        <f>IF(ISBLANK(INDEX('Policy Characteristics'!A:A,MATCH($C1280,'Policy Characteristics'!$C:$C,0))),"",INDEX('Policy Characteristics'!A:A,MATCH($C1280,'Policy Characteristics'!$C:$C,0)))</f>
        <v>Industry</v>
      </c>
      <c r="B1280" s="200"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3" t="s">
        <v>43</v>
      </c>
      <c r="J1280" s="202"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5">
        <f>IF(ISBLANK(INDEX('Policy Characteristics'!F:F,MATCH($C1280,'Policy Characteristics'!$C:$C,0))),"",INDEX('Policy Characteristics'!F:F,MATCH($C1280,'Policy Characteristics'!$C:$C,0)))</f>
        <v>0</v>
      </c>
      <c r="M1280" s="205">
        <f>IF(ISBLANK(INDEX('Policy Characteristics'!G:G,MATCH($C1280,'Policy Characteristics'!$C:$C,0))),"",INDEX('Policy Characteristics'!G:G,MATCH($C1280,'Policy Characteristics'!$C:$C,0)))</f>
        <v>1</v>
      </c>
      <c r="N1280" s="205">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row>
    <row r="1281" spans="1:18" s="143" customFormat="1" x14ac:dyDescent="0.75">
      <c r="A1281" s="76" t="str">
        <f>IF(ISBLANK(INDEX('Policy Characteristics'!A:A,MATCH($C1281,'Policy Characteristics'!$C:$C,0))),"",INDEX('Policy Characteristics'!A:A,MATCH($C1281,'Policy Characteristics'!$C:$C,0)))</f>
        <v>Industry</v>
      </c>
      <c r="B1281" s="200"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3" t="s">
        <v>44</v>
      </c>
      <c r="J1281" s="202"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5">
        <f>IF(ISBLANK(INDEX('Policy Characteristics'!F:F,MATCH($C1281,'Policy Characteristics'!$C:$C,0))),"",INDEX('Policy Characteristics'!F:F,MATCH($C1281,'Policy Characteristics'!$C:$C,0)))</f>
        <v>0</v>
      </c>
      <c r="M1281" s="205">
        <f>IF(ISBLANK(INDEX('Policy Characteristics'!G:G,MATCH($C1281,'Policy Characteristics'!$C:$C,0))),"",INDEX('Policy Characteristics'!G:G,MATCH($C1281,'Policy Characteristics'!$C:$C,0)))</f>
        <v>1</v>
      </c>
      <c r="N1281" s="205">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row>
    <row r="1282" spans="1:18" s="143" customFormat="1" x14ac:dyDescent="0.75">
      <c r="A1282" s="76" t="str">
        <f>IF(ISBLANK(INDEX('Policy Characteristics'!A:A,MATCH($C1282,'Policy Characteristics'!$C:$C,0))),"",INDEX('Policy Characteristics'!A:A,MATCH($C1282,'Policy Characteristics'!$C:$C,0)))</f>
        <v>Industry</v>
      </c>
      <c r="B1282" s="200"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3" t="s">
        <v>44</v>
      </c>
      <c r="J1282" s="202"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5">
        <f>IF(ISBLANK(INDEX('Policy Characteristics'!F:F,MATCH($C1282,'Policy Characteristics'!$C:$C,0))),"",INDEX('Policy Characteristics'!F:F,MATCH($C1282,'Policy Characteristics'!$C:$C,0)))</f>
        <v>0</v>
      </c>
      <c r="M1282" s="205">
        <f>IF(ISBLANK(INDEX('Policy Characteristics'!G:G,MATCH($C1282,'Policy Characteristics'!$C:$C,0))),"",INDEX('Policy Characteristics'!G:G,MATCH($C1282,'Policy Characteristics'!$C:$C,0)))</f>
        <v>1</v>
      </c>
      <c r="N1282" s="205">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row>
    <row r="1283" spans="1:18" s="143" customFormat="1" x14ac:dyDescent="0.75">
      <c r="A1283" s="76" t="str">
        <f>IF(ISBLANK(INDEX('Policy Characteristics'!A:A,MATCH($C1283,'Policy Characteristics'!$C:$C,0))),"",INDEX('Policy Characteristics'!A:A,MATCH($C1283,'Policy Characteristics'!$C:$C,0)))</f>
        <v>Industry</v>
      </c>
      <c r="B1283" s="200"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3" t="s">
        <v>43</v>
      </c>
      <c r="J1283" s="202"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5">
        <f>IF(ISBLANK(INDEX('Policy Characteristics'!F:F,MATCH($C1283,'Policy Characteristics'!$C:$C,0))),"",INDEX('Policy Characteristics'!F:F,MATCH($C1283,'Policy Characteristics'!$C:$C,0)))</f>
        <v>0</v>
      </c>
      <c r="M1283" s="205">
        <f>IF(ISBLANK(INDEX('Policy Characteristics'!G:G,MATCH($C1283,'Policy Characteristics'!$C:$C,0))),"",INDEX('Policy Characteristics'!G:G,MATCH($C1283,'Policy Characteristics'!$C:$C,0)))</f>
        <v>1</v>
      </c>
      <c r="N1283" s="205">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row>
    <row r="1284" spans="1:18" s="143" customFormat="1" x14ac:dyDescent="0.75">
      <c r="A1284" s="76" t="str">
        <f>IF(ISBLANK(INDEX('Policy Characteristics'!A:A,MATCH($C1284,'Policy Characteristics'!$C:$C,0))),"",INDEX('Policy Characteristics'!A:A,MATCH($C1284,'Policy Characteristics'!$C:$C,0)))</f>
        <v>Industry</v>
      </c>
      <c r="B1284" s="200"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3" t="s">
        <v>43</v>
      </c>
      <c r="J1284" s="202"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5">
        <f>IF(ISBLANK(INDEX('Policy Characteristics'!F:F,MATCH($C1284,'Policy Characteristics'!$C:$C,0))),"",INDEX('Policy Characteristics'!F:F,MATCH($C1284,'Policy Characteristics'!$C:$C,0)))</f>
        <v>0</v>
      </c>
      <c r="M1284" s="205">
        <f>IF(ISBLANK(INDEX('Policy Characteristics'!G:G,MATCH($C1284,'Policy Characteristics'!$C:$C,0))),"",INDEX('Policy Characteristics'!G:G,MATCH($C1284,'Policy Characteristics'!$C:$C,0)))</f>
        <v>1</v>
      </c>
      <c r="N1284" s="205">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row>
    <row r="1285" spans="1:18" s="143" customFormat="1" x14ac:dyDescent="0.75">
      <c r="A1285" s="76" t="str">
        <f>IF(ISBLANK(INDEX('Policy Characteristics'!A:A,MATCH($C1285,'Policy Characteristics'!$C:$C,0))),"",INDEX('Policy Characteristics'!A:A,MATCH($C1285,'Policy Characteristics'!$C:$C,0)))</f>
        <v>Industry</v>
      </c>
      <c r="B1285" s="200"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3" t="s">
        <v>43</v>
      </c>
      <c r="J1285" s="202"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5">
        <f>IF(ISBLANK(INDEX('Policy Characteristics'!F:F,MATCH($C1285,'Policy Characteristics'!$C:$C,0))),"",INDEX('Policy Characteristics'!F:F,MATCH($C1285,'Policy Characteristics'!$C:$C,0)))</f>
        <v>0</v>
      </c>
      <c r="M1285" s="205">
        <f>IF(ISBLANK(INDEX('Policy Characteristics'!G:G,MATCH($C1285,'Policy Characteristics'!$C:$C,0))),"",INDEX('Policy Characteristics'!G:G,MATCH($C1285,'Policy Characteristics'!$C:$C,0)))</f>
        <v>1</v>
      </c>
      <c r="N1285" s="205">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row>
    <row r="1286" spans="1:18" s="143" customFormat="1" x14ac:dyDescent="0.75">
      <c r="A1286" s="76" t="str">
        <f>IF(ISBLANK(INDEX('Policy Characteristics'!A:A,MATCH($C1286,'Policy Characteristics'!$C:$C,0))),"",INDEX('Policy Characteristics'!A:A,MATCH($C1286,'Policy Characteristics'!$C:$C,0)))</f>
        <v>Industry</v>
      </c>
      <c r="B1286" s="200"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3" t="s">
        <v>43</v>
      </c>
      <c r="J1286" s="202"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5">
        <f>IF(ISBLANK(INDEX('Policy Characteristics'!F:F,MATCH($C1286,'Policy Characteristics'!$C:$C,0))),"",INDEX('Policy Characteristics'!F:F,MATCH($C1286,'Policy Characteristics'!$C:$C,0)))</f>
        <v>0</v>
      </c>
      <c r="M1286" s="205">
        <f>IF(ISBLANK(INDEX('Policy Characteristics'!G:G,MATCH($C1286,'Policy Characteristics'!$C:$C,0))),"",INDEX('Policy Characteristics'!G:G,MATCH($C1286,'Policy Characteristics'!$C:$C,0)))</f>
        <v>1</v>
      </c>
      <c r="N1286" s="205">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row>
    <row r="1287" spans="1:18" s="143" customFormat="1" x14ac:dyDescent="0.75">
      <c r="A1287" s="76" t="str">
        <f>IF(ISBLANK(INDEX('Policy Characteristics'!A:A,MATCH($C1287,'Policy Characteristics'!$C:$C,0))),"",INDEX('Policy Characteristics'!A:A,MATCH($C1287,'Policy Characteristics'!$C:$C,0)))</f>
        <v>Industry</v>
      </c>
      <c r="B1287" s="200"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3" t="s">
        <v>44</v>
      </c>
      <c r="J1287" s="202"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5">
        <f>IF(ISBLANK(INDEX('Policy Characteristics'!F:F,MATCH($C1287,'Policy Characteristics'!$C:$C,0))),"",INDEX('Policy Characteristics'!F:F,MATCH($C1287,'Policy Characteristics'!$C:$C,0)))</f>
        <v>0</v>
      </c>
      <c r="M1287" s="205">
        <f>IF(ISBLANK(INDEX('Policy Characteristics'!G:G,MATCH($C1287,'Policy Characteristics'!$C:$C,0))),"",INDEX('Policy Characteristics'!G:G,MATCH($C1287,'Policy Characteristics'!$C:$C,0)))</f>
        <v>1</v>
      </c>
      <c r="N1287" s="205">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row>
    <row r="1288" spans="1:18" s="143" customFormat="1" x14ac:dyDescent="0.75">
      <c r="A1288" s="76" t="str">
        <f>IF(ISBLANK(INDEX('Policy Characteristics'!A:A,MATCH($C1288,'Policy Characteristics'!$C:$C,0))),"",INDEX('Policy Characteristics'!A:A,MATCH($C1288,'Policy Characteristics'!$C:$C,0)))</f>
        <v>Industry</v>
      </c>
      <c r="B1288" s="200"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3" t="s">
        <v>43</v>
      </c>
      <c r="J1288" s="202"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5">
        <f>IF(ISBLANK(INDEX('Policy Characteristics'!F:F,MATCH($C1288,'Policy Characteristics'!$C:$C,0))),"",INDEX('Policy Characteristics'!F:F,MATCH($C1288,'Policy Characteristics'!$C:$C,0)))</f>
        <v>0</v>
      </c>
      <c r="M1288" s="205">
        <f>IF(ISBLANK(INDEX('Policy Characteristics'!G:G,MATCH($C1288,'Policy Characteristics'!$C:$C,0))),"",INDEX('Policy Characteristics'!G:G,MATCH($C1288,'Policy Characteristics'!$C:$C,0)))</f>
        <v>1</v>
      </c>
      <c r="N1288" s="205">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row>
    <row r="1289" spans="1:18" s="143" customFormat="1" x14ac:dyDescent="0.75">
      <c r="A1289" s="76" t="str">
        <f>IF(ISBLANK(INDEX('Policy Characteristics'!A:A,MATCH($C1289,'Policy Characteristics'!$C:$C,0))),"",INDEX('Policy Characteristics'!A:A,MATCH($C1289,'Policy Characteristics'!$C:$C,0)))</f>
        <v>Industry</v>
      </c>
      <c r="B1289" s="200"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3" t="s">
        <v>44</v>
      </c>
      <c r="J1289" s="202"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5">
        <f>IF(ISBLANK(INDEX('Policy Characteristics'!F:F,MATCH($C1289,'Policy Characteristics'!$C:$C,0))),"",INDEX('Policy Characteristics'!F:F,MATCH($C1289,'Policy Characteristics'!$C:$C,0)))</f>
        <v>0</v>
      </c>
      <c r="M1289" s="205">
        <f>IF(ISBLANK(INDEX('Policy Characteristics'!G:G,MATCH($C1289,'Policy Characteristics'!$C:$C,0))),"",INDEX('Policy Characteristics'!G:G,MATCH($C1289,'Policy Characteristics'!$C:$C,0)))</f>
        <v>1</v>
      </c>
      <c r="N1289" s="205">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row>
    <row r="1290" spans="1:18" s="143" customFormat="1" x14ac:dyDescent="0.75">
      <c r="A1290" s="76" t="str">
        <f>IF(ISBLANK(INDEX('Policy Characteristics'!A:A,MATCH($C1290,'Policy Characteristics'!$C:$C,0))),"",INDEX('Policy Characteristics'!A:A,MATCH($C1290,'Policy Characteristics'!$C:$C,0)))</f>
        <v>Industry</v>
      </c>
      <c r="B1290" s="200"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3" t="s">
        <v>44</v>
      </c>
      <c r="J1290" s="202"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5">
        <f>IF(ISBLANK(INDEX('Policy Characteristics'!F:F,MATCH($C1290,'Policy Characteristics'!$C:$C,0))),"",INDEX('Policy Characteristics'!F:F,MATCH($C1290,'Policy Characteristics'!$C:$C,0)))</f>
        <v>0</v>
      </c>
      <c r="M1290" s="205">
        <f>IF(ISBLANK(INDEX('Policy Characteristics'!G:G,MATCH($C1290,'Policy Characteristics'!$C:$C,0))),"",INDEX('Policy Characteristics'!G:G,MATCH($C1290,'Policy Characteristics'!$C:$C,0)))</f>
        <v>1</v>
      </c>
      <c r="N1290" s="205">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row>
    <row r="1291" spans="1:18" s="143" customFormat="1" x14ac:dyDescent="0.75">
      <c r="A1291" s="76" t="str">
        <f>IF(ISBLANK(INDEX('Policy Characteristics'!A:A,MATCH($C1291,'Policy Characteristics'!$C:$C,0))),"",INDEX('Policy Characteristics'!A:A,MATCH($C1291,'Policy Characteristics'!$C:$C,0)))</f>
        <v>Industry</v>
      </c>
      <c r="B1291" s="200"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3" t="s">
        <v>44</v>
      </c>
      <c r="J1291" s="202"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5">
        <f>IF(ISBLANK(INDEX('Policy Characteristics'!F:F,MATCH($C1291,'Policy Characteristics'!$C:$C,0))),"",INDEX('Policy Characteristics'!F:F,MATCH($C1291,'Policy Characteristics'!$C:$C,0)))</f>
        <v>0</v>
      </c>
      <c r="M1291" s="205">
        <f>IF(ISBLANK(INDEX('Policy Characteristics'!G:G,MATCH($C1291,'Policy Characteristics'!$C:$C,0))),"",INDEX('Policy Characteristics'!G:G,MATCH($C1291,'Policy Characteristics'!$C:$C,0)))</f>
        <v>1</v>
      </c>
      <c r="N1291" s="205">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row>
    <row r="1292" spans="1:18" s="143" customFormat="1" x14ac:dyDescent="0.75">
      <c r="A1292" s="76" t="str">
        <f>IF(ISBLANK(INDEX('Policy Characteristics'!A:A,MATCH($C1292,'Policy Characteristics'!$C:$C,0))),"",INDEX('Policy Characteristics'!A:A,MATCH($C1292,'Policy Characteristics'!$C:$C,0)))</f>
        <v>Industry</v>
      </c>
      <c r="B1292" s="200"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3" t="s">
        <v>44</v>
      </c>
      <c r="J1292" s="202"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5">
        <f>IF(ISBLANK(INDEX('Policy Characteristics'!F:F,MATCH($C1292,'Policy Characteristics'!$C:$C,0))),"",INDEX('Policy Characteristics'!F:F,MATCH($C1292,'Policy Characteristics'!$C:$C,0)))</f>
        <v>0</v>
      </c>
      <c r="M1292" s="205">
        <f>IF(ISBLANK(INDEX('Policy Characteristics'!G:G,MATCH($C1292,'Policy Characteristics'!$C:$C,0))),"",INDEX('Policy Characteristics'!G:G,MATCH($C1292,'Policy Characteristics'!$C:$C,0)))</f>
        <v>1</v>
      </c>
      <c r="N1292" s="205">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row>
    <row r="1293" spans="1:18" s="143" customFormat="1" x14ac:dyDescent="0.75">
      <c r="A1293" s="76" t="str">
        <f>IF(ISBLANK(INDEX('Policy Characteristics'!A:A,MATCH($C1293,'Policy Characteristics'!$C:$C,0))),"",INDEX('Policy Characteristics'!A:A,MATCH($C1293,'Policy Characteristics'!$C:$C,0)))</f>
        <v>Industry</v>
      </c>
      <c r="B1293" s="200"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3" t="s">
        <v>44</v>
      </c>
      <c r="J1293" s="202"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5">
        <f>IF(ISBLANK(INDEX('Policy Characteristics'!F:F,MATCH($C1293,'Policy Characteristics'!$C:$C,0))),"",INDEX('Policy Characteristics'!F:F,MATCH($C1293,'Policy Characteristics'!$C:$C,0)))</f>
        <v>0</v>
      </c>
      <c r="M1293" s="205">
        <f>IF(ISBLANK(INDEX('Policy Characteristics'!G:G,MATCH($C1293,'Policy Characteristics'!$C:$C,0))),"",INDEX('Policy Characteristics'!G:G,MATCH($C1293,'Policy Characteristics'!$C:$C,0)))</f>
        <v>1</v>
      </c>
      <c r="N1293" s="205">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row>
    <row r="1294" spans="1:18" s="143" customFormat="1" x14ac:dyDescent="0.75">
      <c r="A1294" s="76" t="str">
        <f>IF(ISBLANK(INDEX('Policy Characteristics'!A:A,MATCH($C1294,'Policy Characteristics'!$C:$C,0))),"",INDEX('Policy Characteristics'!A:A,MATCH($C1294,'Policy Characteristics'!$C:$C,0)))</f>
        <v>Industry</v>
      </c>
      <c r="B1294" s="200"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3" t="s">
        <v>44</v>
      </c>
      <c r="J1294" s="202"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5">
        <f>IF(ISBLANK(INDEX('Policy Characteristics'!F:F,MATCH($C1294,'Policy Characteristics'!$C:$C,0))),"",INDEX('Policy Characteristics'!F:F,MATCH($C1294,'Policy Characteristics'!$C:$C,0)))</f>
        <v>0</v>
      </c>
      <c r="M1294" s="205">
        <f>IF(ISBLANK(INDEX('Policy Characteristics'!G:G,MATCH($C1294,'Policy Characteristics'!$C:$C,0))),"",INDEX('Policy Characteristics'!G:G,MATCH($C1294,'Policy Characteristics'!$C:$C,0)))</f>
        <v>1</v>
      </c>
      <c r="N1294" s="205">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row>
    <row r="1295" spans="1:18" s="143" customFormat="1" x14ac:dyDescent="0.75">
      <c r="A1295" s="76" t="str">
        <f>IF(ISBLANK(INDEX('Policy Characteristics'!A:A,MATCH($C1295,'Policy Characteristics'!$C:$C,0))),"",INDEX('Policy Characteristics'!A:A,MATCH($C1295,'Policy Characteristics'!$C:$C,0)))</f>
        <v>Industry</v>
      </c>
      <c r="B1295" s="200"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3" t="s">
        <v>44</v>
      </c>
      <c r="J1295" s="202"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5">
        <f>IF(ISBLANK(INDEX('Policy Characteristics'!F:F,MATCH($C1295,'Policy Characteristics'!$C:$C,0))),"",INDEX('Policy Characteristics'!F:F,MATCH($C1295,'Policy Characteristics'!$C:$C,0)))</f>
        <v>0</v>
      </c>
      <c r="M1295" s="205">
        <f>IF(ISBLANK(INDEX('Policy Characteristics'!G:G,MATCH($C1295,'Policy Characteristics'!$C:$C,0))),"",INDEX('Policy Characteristics'!G:G,MATCH($C1295,'Policy Characteristics'!$C:$C,0)))</f>
        <v>1</v>
      </c>
      <c r="N1295" s="205">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row>
    <row r="1296" spans="1:18" s="143" customFormat="1" x14ac:dyDescent="0.75">
      <c r="A1296" s="76" t="str">
        <f>IF(ISBLANK(INDEX('Policy Characteristics'!A:A,MATCH($C1296,'Policy Characteristics'!$C:$C,0))),"",INDEX('Policy Characteristics'!A:A,MATCH($C1296,'Policy Characteristics'!$C:$C,0)))</f>
        <v>Industry</v>
      </c>
      <c r="B1296" s="200"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3" t="s">
        <v>43</v>
      </c>
      <c r="J1296" s="202"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5">
        <f>IF(ISBLANK(INDEX('Policy Characteristics'!F:F,MATCH($C1296,'Policy Characteristics'!$C:$C,0))),"",INDEX('Policy Characteristics'!F:F,MATCH($C1296,'Policy Characteristics'!$C:$C,0)))</f>
        <v>0</v>
      </c>
      <c r="M1296" s="205">
        <f>IF(ISBLANK(INDEX('Policy Characteristics'!G:G,MATCH($C1296,'Policy Characteristics'!$C:$C,0))),"",INDEX('Policy Characteristics'!G:G,MATCH($C1296,'Policy Characteristics'!$C:$C,0)))</f>
        <v>1</v>
      </c>
      <c r="N1296" s="205">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row>
    <row r="1297" spans="1:18" s="143" customFormat="1" x14ac:dyDescent="0.75">
      <c r="A1297" s="76" t="str">
        <f>IF(ISBLANK(INDEX('Policy Characteristics'!A:A,MATCH($C1297,'Policy Characteristics'!$C:$C,0))),"",INDEX('Policy Characteristics'!A:A,MATCH($C1297,'Policy Characteristics'!$C:$C,0)))</f>
        <v>Industry</v>
      </c>
      <c r="B1297" s="200"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3" t="s">
        <v>44</v>
      </c>
      <c r="J1297" s="202"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5">
        <f>IF(ISBLANK(INDEX('Policy Characteristics'!F:F,MATCH($C1297,'Policy Characteristics'!$C:$C,0))),"",INDEX('Policy Characteristics'!F:F,MATCH($C1297,'Policy Characteristics'!$C:$C,0)))</f>
        <v>0</v>
      </c>
      <c r="M1297" s="205">
        <f>IF(ISBLANK(INDEX('Policy Characteristics'!G:G,MATCH($C1297,'Policy Characteristics'!$C:$C,0))),"",INDEX('Policy Characteristics'!G:G,MATCH($C1297,'Policy Characteristics'!$C:$C,0)))</f>
        <v>1</v>
      </c>
      <c r="N1297" s="205">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row>
    <row r="1298" spans="1:18" s="143" customFormat="1" x14ac:dyDescent="0.75">
      <c r="A1298" s="76" t="str">
        <f>IF(ISBLANK(INDEX('Policy Characteristics'!A:A,MATCH($C1298,'Policy Characteristics'!$C:$C,0))),"",INDEX('Policy Characteristics'!A:A,MATCH($C1298,'Policy Characteristics'!$C:$C,0)))</f>
        <v>Industry</v>
      </c>
      <c r="B1298" s="200"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3" t="s">
        <v>44</v>
      </c>
      <c r="J1298" s="202"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5">
        <f>IF(ISBLANK(INDEX('Policy Characteristics'!F:F,MATCH($C1298,'Policy Characteristics'!$C:$C,0))),"",INDEX('Policy Characteristics'!F:F,MATCH($C1298,'Policy Characteristics'!$C:$C,0)))</f>
        <v>0</v>
      </c>
      <c r="M1298" s="205">
        <f>IF(ISBLANK(INDEX('Policy Characteristics'!G:G,MATCH($C1298,'Policy Characteristics'!$C:$C,0))),"",INDEX('Policy Characteristics'!G:G,MATCH($C1298,'Policy Characteristics'!$C:$C,0)))</f>
        <v>1</v>
      </c>
      <c r="N1298" s="205">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row>
    <row r="1299" spans="1:18" s="143" customFormat="1" x14ac:dyDescent="0.75">
      <c r="A1299" s="76" t="str">
        <f>IF(ISBLANK(INDEX('Policy Characteristics'!A:A,MATCH($C1299,'Policy Characteristics'!$C:$C,0))),"",INDEX('Policy Characteristics'!A:A,MATCH($C1299,'Policy Characteristics'!$C:$C,0)))</f>
        <v>Industry</v>
      </c>
      <c r="B1299" s="200"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3" t="s">
        <v>43</v>
      </c>
      <c r="J1299" s="202"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5">
        <f>IF(ISBLANK(INDEX('Policy Characteristics'!F:F,MATCH($C1299,'Policy Characteristics'!$C:$C,0))),"",INDEX('Policy Characteristics'!F:F,MATCH($C1299,'Policy Characteristics'!$C:$C,0)))</f>
        <v>0</v>
      </c>
      <c r="M1299" s="205">
        <f>IF(ISBLANK(INDEX('Policy Characteristics'!G:G,MATCH($C1299,'Policy Characteristics'!$C:$C,0))),"",INDEX('Policy Characteristics'!G:G,MATCH($C1299,'Policy Characteristics'!$C:$C,0)))</f>
        <v>1</v>
      </c>
      <c r="N1299" s="205">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row>
    <row r="1300" spans="1:18" s="143" customFormat="1" x14ac:dyDescent="0.75">
      <c r="A1300" s="76" t="str">
        <f>IF(ISBLANK(INDEX('Policy Characteristics'!A:A,MATCH($C1300,'Policy Characteristics'!$C:$C,0))),"",INDEX('Policy Characteristics'!A:A,MATCH($C1300,'Policy Characteristics'!$C:$C,0)))</f>
        <v>Industry</v>
      </c>
      <c r="B1300" s="200"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3" t="s">
        <v>44</v>
      </c>
      <c r="J1300" s="202"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5">
        <f>IF(ISBLANK(INDEX('Policy Characteristics'!F:F,MATCH($C1300,'Policy Characteristics'!$C:$C,0))),"",INDEX('Policy Characteristics'!F:F,MATCH($C1300,'Policy Characteristics'!$C:$C,0)))</f>
        <v>0</v>
      </c>
      <c r="M1300" s="205">
        <f>IF(ISBLANK(INDEX('Policy Characteristics'!G:G,MATCH($C1300,'Policy Characteristics'!$C:$C,0))),"",INDEX('Policy Characteristics'!G:G,MATCH($C1300,'Policy Characteristics'!$C:$C,0)))</f>
        <v>1</v>
      </c>
      <c r="N1300" s="205">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row>
    <row r="1301" spans="1:18" s="143" customFormat="1" x14ac:dyDescent="0.75">
      <c r="A1301" s="76" t="str">
        <f>IF(ISBLANK(INDEX('Policy Characteristics'!A:A,MATCH($C1301,'Policy Characteristics'!$C:$C,0))),"",INDEX('Policy Characteristics'!A:A,MATCH($C1301,'Policy Characteristics'!$C:$C,0)))</f>
        <v>Industry</v>
      </c>
      <c r="B1301" s="200"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3" t="s">
        <v>44</v>
      </c>
      <c r="J1301" s="202"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5">
        <f>IF(ISBLANK(INDEX('Policy Characteristics'!F:F,MATCH($C1301,'Policy Characteristics'!$C:$C,0))),"",INDEX('Policy Characteristics'!F:F,MATCH($C1301,'Policy Characteristics'!$C:$C,0)))</f>
        <v>0</v>
      </c>
      <c r="M1301" s="205">
        <f>IF(ISBLANK(INDEX('Policy Characteristics'!G:G,MATCH($C1301,'Policy Characteristics'!$C:$C,0))),"",INDEX('Policy Characteristics'!G:G,MATCH($C1301,'Policy Characteristics'!$C:$C,0)))</f>
        <v>1</v>
      </c>
      <c r="N1301" s="205">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row>
    <row r="1302" spans="1:18" s="143" customFormat="1" x14ac:dyDescent="0.75">
      <c r="A1302" s="76" t="str">
        <f>IF(ISBLANK(INDEX('Policy Characteristics'!A:A,MATCH($C1302,'Policy Characteristics'!$C:$C,0))),"",INDEX('Policy Characteristics'!A:A,MATCH($C1302,'Policy Characteristics'!$C:$C,0)))</f>
        <v>Industry</v>
      </c>
      <c r="B1302" s="200"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3" t="s">
        <v>44</v>
      </c>
      <c r="J1302" s="202"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5">
        <f>IF(ISBLANK(INDEX('Policy Characteristics'!F:F,MATCH($C1302,'Policy Characteristics'!$C:$C,0))),"",INDEX('Policy Characteristics'!F:F,MATCH($C1302,'Policy Characteristics'!$C:$C,0)))</f>
        <v>0</v>
      </c>
      <c r="M1302" s="205">
        <f>IF(ISBLANK(INDEX('Policy Characteristics'!G:G,MATCH($C1302,'Policy Characteristics'!$C:$C,0))),"",INDEX('Policy Characteristics'!G:G,MATCH($C1302,'Policy Characteristics'!$C:$C,0)))</f>
        <v>1</v>
      </c>
      <c r="N1302" s="205">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row>
    <row r="1303" spans="1:18" s="143" customFormat="1" x14ac:dyDescent="0.75">
      <c r="A1303" s="76" t="str">
        <f>IF(ISBLANK(INDEX('Policy Characteristics'!A:A,MATCH($C1303,'Policy Characteristics'!$C:$C,0))),"",INDEX('Policy Characteristics'!A:A,MATCH($C1303,'Policy Characteristics'!$C:$C,0)))</f>
        <v>Industry</v>
      </c>
      <c r="B1303" s="200"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3" t="s">
        <v>44</v>
      </c>
      <c r="J1303" s="202"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5">
        <f>IF(ISBLANK(INDEX('Policy Characteristics'!F:F,MATCH($C1303,'Policy Characteristics'!$C:$C,0))),"",INDEX('Policy Characteristics'!F:F,MATCH($C1303,'Policy Characteristics'!$C:$C,0)))</f>
        <v>0</v>
      </c>
      <c r="M1303" s="205">
        <f>IF(ISBLANK(INDEX('Policy Characteristics'!G:G,MATCH($C1303,'Policy Characteristics'!$C:$C,0))),"",INDEX('Policy Characteristics'!G:G,MATCH($C1303,'Policy Characteristics'!$C:$C,0)))</f>
        <v>1</v>
      </c>
      <c r="N1303" s="205">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row>
    <row r="1304" spans="1:18" s="143" customFormat="1" x14ac:dyDescent="0.75">
      <c r="A1304" s="76" t="str">
        <f>IF(ISBLANK(INDEX('Policy Characteristics'!A:A,MATCH($C1304,'Policy Characteristics'!$C:$C,0))),"",INDEX('Policy Characteristics'!A:A,MATCH($C1304,'Policy Characteristics'!$C:$C,0)))</f>
        <v>Industry</v>
      </c>
      <c r="B1304" s="200"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3" t="s">
        <v>44</v>
      </c>
      <c r="J1304" s="202"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5">
        <f>IF(ISBLANK(INDEX('Policy Characteristics'!F:F,MATCH($C1304,'Policy Characteristics'!$C:$C,0))),"",INDEX('Policy Characteristics'!F:F,MATCH($C1304,'Policy Characteristics'!$C:$C,0)))</f>
        <v>0</v>
      </c>
      <c r="M1304" s="205">
        <f>IF(ISBLANK(INDEX('Policy Characteristics'!G:G,MATCH($C1304,'Policy Characteristics'!$C:$C,0))),"",INDEX('Policy Characteristics'!G:G,MATCH($C1304,'Policy Characteristics'!$C:$C,0)))</f>
        <v>1</v>
      </c>
      <c r="N1304" s="205">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row>
    <row r="1305" spans="1:18" s="143" customFormat="1" x14ac:dyDescent="0.75">
      <c r="A1305" s="76" t="str">
        <f>IF(ISBLANK(INDEX('Policy Characteristics'!A:A,MATCH($C1305,'Policy Characteristics'!$C:$C,0))),"",INDEX('Policy Characteristics'!A:A,MATCH($C1305,'Policy Characteristics'!$C:$C,0)))</f>
        <v>Industry</v>
      </c>
      <c r="B1305" s="200"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3" t="s">
        <v>44</v>
      </c>
      <c r="J1305" s="202"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5">
        <f>IF(ISBLANK(INDEX('Policy Characteristics'!F:F,MATCH($C1305,'Policy Characteristics'!$C:$C,0))),"",INDEX('Policy Characteristics'!F:F,MATCH($C1305,'Policy Characteristics'!$C:$C,0)))</f>
        <v>0</v>
      </c>
      <c r="M1305" s="205">
        <f>IF(ISBLANK(INDEX('Policy Characteristics'!G:G,MATCH($C1305,'Policy Characteristics'!$C:$C,0))),"",INDEX('Policy Characteristics'!G:G,MATCH($C1305,'Policy Characteristics'!$C:$C,0)))</f>
        <v>1</v>
      </c>
      <c r="N1305" s="205">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row>
    <row r="1306" spans="1:18" s="143" customFormat="1" x14ac:dyDescent="0.75">
      <c r="A1306" s="76" t="str">
        <f>IF(ISBLANK(INDEX('Policy Characteristics'!A:A,MATCH($C1306,'Policy Characteristics'!$C:$C,0))),"",INDEX('Policy Characteristics'!A:A,MATCH($C1306,'Policy Characteristics'!$C:$C,0)))</f>
        <v>Industry</v>
      </c>
      <c r="B1306" s="200"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3" t="s">
        <v>44</v>
      </c>
      <c r="J1306" s="202"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5">
        <f>IF(ISBLANK(INDEX('Policy Characteristics'!F:F,MATCH($C1306,'Policy Characteristics'!$C:$C,0))),"",INDEX('Policy Characteristics'!F:F,MATCH($C1306,'Policy Characteristics'!$C:$C,0)))</f>
        <v>0</v>
      </c>
      <c r="M1306" s="205">
        <f>IF(ISBLANK(INDEX('Policy Characteristics'!G:G,MATCH($C1306,'Policy Characteristics'!$C:$C,0))),"",INDEX('Policy Characteristics'!G:G,MATCH($C1306,'Policy Characteristics'!$C:$C,0)))</f>
        <v>1</v>
      </c>
      <c r="N1306" s="205">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row>
    <row r="1307" spans="1:18" s="143" customFormat="1" x14ac:dyDescent="0.75">
      <c r="A1307" s="76" t="str">
        <f>IF(ISBLANK(INDEX('Policy Characteristics'!A:A,MATCH($C1307,'Policy Characteristics'!$C:$C,0))),"",INDEX('Policy Characteristics'!A:A,MATCH($C1307,'Policy Characteristics'!$C:$C,0)))</f>
        <v>Industry</v>
      </c>
      <c r="B1307" s="200"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3" t="s">
        <v>44</v>
      </c>
      <c r="J1307" s="202"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5">
        <f>IF(ISBLANK(INDEX('Policy Characteristics'!F:F,MATCH($C1307,'Policy Characteristics'!$C:$C,0))),"",INDEX('Policy Characteristics'!F:F,MATCH($C1307,'Policy Characteristics'!$C:$C,0)))</f>
        <v>0</v>
      </c>
      <c r="M1307" s="205">
        <f>IF(ISBLANK(INDEX('Policy Characteristics'!G:G,MATCH($C1307,'Policy Characteristics'!$C:$C,0))),"",INDEX('Policy Characteristics'!G:G,MATCH($C1307,'Policy Characteristics'!$C:$C,0)))</f>
        <v>1</v>
      </c>
      <c r="N1307" s="205">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row>
    <row r="1308" spans="1:18" s="143" customFormat="1" x14ac:dyDescent="0.75">
      <c r="A1308" s="76" t="str">
        <f>IF(ISBLANK(INDEX('Policy Characteristics'!A:A,MATCH($C1308,'Policy Characteristics'!$C:$C,0))),"",INDEX('Policy Characteristics'!A:A,MATCH($C1308,'Policy Characteristics'!$C:$C,0)))</f>
        <v>Industry</v>
      </c>
      <c r="B1308" s="200"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3" t="s">
        <v>43</v>
      </c>
      <c r="J1308" s="202"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5">
        <f>IF(ISBLANK(INDEX('Policy Characteristics'!F:F,MATCH($C1308,'Policy Characteristics'!$C:$C,0))),"",INDEX('Policy Characteristics'!F:F,MATCH($C1308,'Policy Characteristics'!$C:$C,0)))</f>
        <v>0</v>
      </c>
      <c r="M1308" s="205">
        <f>IF(ISBLANK(INDEX('Policy Characteristics'!G:G,MATCH($C1308,'Policy Characteristics'!$C:$C,0))),"",INDEX('Policy Characteristics'!G:G,MATCH($C1308,'Policy Characteristics'!$C:$C,0)))</f>
        <v>1</v>
      </c>
      <c r="N1308" s="205">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row>
    <row r="1309" spans="1:18" s="143" customFormat="1" x14ac:dyDescent="0.75">
      <c r="A1309" s="76" t="str">
        <f>IF(ISBLANK(INDEX('Policy Characteristics'!A:A,MATCH($C1309,'Policy Characteristics'!$C:$C,0))),"",INDEX('Policy Characteristics'!A:A,MATCH($C1309,'Policy Characteristics'!$C:$C,0)))</f>
        <v>Industry</v>
      </c>
      <c r="B1309" s="200"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3" t="s">
        <v>44</v>
      </c>
      <c r="J1309" s="202"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5">
        <f>IF(ISBLANK(INDEX('Policy Characteristics'!F:F,MATCH($C1309,'Policy Characteristics'!$C:$C,0))),"",INDEX('Policy Characteristics'!F:F,MATCH($C1309,'Policy Characteristics'!$C:$C,0)))</f>
        <v>0</v>
      </c>
      <c r="M1309" s="205">
        <f>IF(ISBLANK(INDEX('Policy Characteristics'!G:G,MATCH($C1309,'Policy Characteristics'!$C:$C,0))),"",INDEX('Policy Characteristics'!G:G,MATCH($C1309,'Policy Characteristics'!$C:$C,0)))</f>
        <v>1</v>
      </c>
      <c r="N1309" s="205">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row>
    <row r="1310" spans="1:18" s="143" customFormat="1" x14ac:dyDescent="0.75">
      <c r="A1310" s="76" t="str">
        <f>IF(ISBLANK(INDEX('Policy Characteristics'!A:A,MATCH($C1310,'Policy Characteristics'!$C:$C,0))),"",INDEX('Policy Characteristics'!A:A,MATCH($C1310,'Policy Characteristics'!$C:$C,0)))</f>
        <v>Industry</v>
      </c>
      <c r="B1310" s="200"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3" t="s">
        <v>44</v>
      </c>
      <c r="J1310" s="202"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5">
        <f>IF(ISBLANK(INDEX('Policy Characteristics'!F:F,MATCH($C1310,'Policy Characteristics'!$C:$C,0))),"",INDEX('Policy Characteristics'!F:F,MATCH($C1310,'Policy Characteristics'!$C:$C,0)))</f>
        <v>0</v>
      </c>
      <c r="M1310" s="205">
        <f>IF(ISBLANK(INDEX('Policy Characteristics'!G:G,MATCH($C1310,'Policy Characteristics'!$C:$C,0))),"",INDEX('Policy Characteristics'!G:G,MATCH($C1310,'Policy Characteristics'!$C:$C,0)))</f>
        <v>1</v>
      </c>
      <c r="N1310" s="205">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row>
    <row r="1311" spans="1:18" s="143" customFormat="1" x14ac:dyDescent="0.75">
      <c r="A1311" s="76" t="str">
        <f>IF(ISBLANK(INDEX('Policy Characteristics'!A:A,MATCH($C1311,'Policy Characteristics'!$C:$C,0))),"",INDEX('Policy Characteristics'!A:A,MATCH($C1311,'Policy Characteristics'!$C:$C,0)))</f>
        <v>Industry</v>
      </c>
      <c r="B1311" s="200"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3" t="s">
        <v>44</v>
      </c>
      <c r="J1311" s="202"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5">
        <f>IF(ISBLANK(INDEX('Policy Characteristics'!F:F,MATCH($C1311,'Policy Characteristics'!$C:$C,0))),"",INDEX('Policy Characteristics'!F:F,MATCH($C1311,'Policy Characteristics'!$C:$C,0)))</f>
        <v>0</v>
      </c>
      <c r="M1311" s="205">
        <f>IF(ISBLANK(INDEX('Policy Characteristics'!G:G,MATCH($C1311,'Policy Characteristics'!$C:$C,0))),"",INDEX('Policy Characteristics'!G:G,MATCH($C1311,'Policy Characteristics'!$C:$C,0)))</f>
        <v>1</v>
      </c>
      <c r="N1311" s="205">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row>
    <row r="1312" spans="1:18" s="143" customFormat="1" x14ac:dyDescent="0.75">
      <c r="A1312" s="76" t="str">
        <f>IF(ISBLANK(INDEX('Policy Characteristics'!A:A,MATCH($C1312,'Policy Characteristics'!$C:$C,0))),"",INDEX('Policy Characteristics'!A:A,MATCH($C1312,'Policy Characteristics'!$C:$C,0)))</f>
        <v>Industry</v>
      </c>
      <c r="B1312" s="200"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3" t="s">
        <v>44</v>
      </c>
      <c r="J1312" s="202"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5">
        <f>IF(ISBLANK(INDEX('Policy Characteristics'!F:F,MATCH($C1312,'Policy Characteristics'!$C:$C,0))),"",INDEX('Policy Characteristics'!F:F,MATCH($C1312,'Policy Characteristics'!$C:$C,0)))</f>
        <v>0</v>
      </c>
      <c r="M1312" s="205">
        <f>IF(ISBLANK(INDEX('Policy Characteristics'!G:G,MATCH($C1312,'Policy Characteristics'!$C:$C,0))),"",INDEX('Policy Characteristics'!G:G,MATCH($C1312,'Policy Characteristics'!$C:$C,0)))</f>
        <v>1</v>
      </c>
      <c r="N1312" s="205">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row>
    <row r="1313" spans="1:18" s="143" customFormat="1" x14ac:dyDescent="0.75">
      <c r="A1313" s="76" t="str">
        <f>IF(ISBLANK(INDEX('Policy Characteristics'!A:A,MATCH($C1313,'Policy Characteristics'!$C:$C,0))),"",INDEX('Policy Characteristics'!A:A,MATCH($C1313,'Policy Characteristics'!$C:$C,0)))</f>
        <v>Industry</v>
      </c>
      <c r="B1313" s="200"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3" t="s">
        <v>44</v>
      </c>
      <c r="J1313" s="202"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5">
        <f>IF(ISBLANK(INDEX('Policy Characteristics'!F:F,MATCH($C1313,'Policy Characteristics'!$C:$C,0))),"",INDEX('Policy Characteristics'!F:F,MATCH($C1313,'Policy Characteristics'!$C:$C,0)))</f>
        <v>0</v>
      </c>
      <c r="M1313" s="205">
        <f>IF(ISBLANK(INDEX('Policy Characteristics'!G:G,MATCH($C1313,'Policy Characteristics'!$C:$C,0))),"",INDEX('Policy Characteristics'!G:G,MATCH($C1313,'Policy Characteristics'!$C:$C,0)))</f>
        <v>1</v>
      </c>
      <c r="N1313" s="205">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row>
    <row r="1314" spans="1:18" s="143" customFormat="1" x14ac:dyDescent="0.75">
      <c r="A1314" s="76" t="str">
        <f>IF(ISBLANK(INDEX('Policy Characteristics'!A:A,MATCH($C1314,'Policy Characteristics'!$C:$C,0))),"",INDEX('Policy Characteristics'!A:A,MATCH($C1314,'Policy Characteristics'!$C:$C,0)))</f>
        <v>Industry</v>
      </c>
      <c r="B1314" s="200"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3" t="s">
        <v>44</v>
      </c>
      <c r="J1314" s="202"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5">
        <f>IF(ISBLANK(INDEX('Policy Characteristics'!F:F,MATCH($C1314,'Policy Characteristics'!$C:$C,0))),"",INDEX('Policy Characteristics'!F:F,MATCH($C1314,'Policy Characteristics'!$C:$C,0)))</f>
        <v>0</v>
      </c>
      <c r="M1314" s="205">
        <f>IF(ISBLANK(INDEX('Policy Characteristics'!G:G,MATCH($C1314,'Policy Characteristics'!$C:$C,0))),"",INDEX('Policy Characteristics'!G:G,MATCH($C1314,'Policy Characteristics'!$C:$C,0)))</f>
        <v>1</v>
      </c>
      <c r="N1314" s="205">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row>
    <row r="1315" spans="1:18" s="76" customFormat="1" x14ac:dyDescent="0.75">
      <c r="A1315" s="76" t="str">
        <f>IF(ISBLANK(INDEX('Policy Characteristics'!A:A,MATCH($C1315,'Policy Characteristics'!$C:$C,0))),"",INDEX('Policy Characteristics'!A:A,MATCH($C1315,'Policy Characteristics'!$C:$C,0)))</f>
        <v>Industry</v>
      </c>
      <c r="B1315" s="200" t="str">
        <f>IF(ISBLANK(INDEX('Policy Characteristics'!B:B,MATCH($C1315,'Policy Characteristics'!$C:$C,0))),"",INDEX('Policy Characteristics'!B:B,MATCH($C1315,'Policy Characteristics'!$C:$C,0)))</f>
        <v>Improved System Design</v>
      </c>
      <c r="C1315" t="s">
        <v>282</v>
      </c>
      <c r="D1315" s="88"/>
      <c r="E1315" s="88"/>
      <c r="F1315" s="88"/>
      <c r="G1315" s="88"/>
      <c r="H1315" s="15">
        <v>54</v>
      </c>
      <c r="I1315" s="213" t="s">
        <v>43</v>
      </c>
      <c r="J1315" s="202"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5">
        <f>IF(ISBLANK(INDEX('Policy Characteristics'!F:F,MATCH($C1315,'Policy Characteristics'!$C:$C,0))),"",INDEX('Policy Characteristics'!F:F,MATCH($C1315,'Policy Characteristics'!$C:$C,0)))</f>
        <v>0</v>
      </c>
      <c r="M1315" s="205">
        <f>IF(ISBLANK(INDEX('Policy Characteristics'!G:G,MATCH($C1315,'Policy Characteristics'!$C:$C,0))),"",INDEX('Policy Characteristics'!G:G,MATCH($C1315,'Policy Characteristics'!$C:$C,0)))</f>
        <v>1</v>
      </c>
      <c r="N1315" s="205">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row>
    <row r="1316" spans="1:18" s="76" customFormat="1" x14ac:dyDescent="0.75">
      <c r="A1316" s="76" t="str">
        <f>IF(ISBLANK(INDEX('Policy Characteristics'!A:A,MATCH($C1316,'Policy Characteristics'!$C:$C,0))),"",INDEX('Policy Characteristics'!A:A,MATCH($C1316,'Policy Characteristics'!$C:$C,0)))</f>
        <v>Industry</v>
      </c>
      <c r="B1316" s="200"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3" t="s">
        <v>43</v>
      </c>
      <c r="J1316" s="202"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5">
        <f>IF(ISBLANK(INDEX('Policy Characteristics'!F:F,MATCH($C1316,'Policy Characteristics'!$C:$C,0))),"",INDEX('Policy Characteristics'!F:F,MATCH($C1316,'Policy Characteristics'!$C:$C,0)))</f>
        <v>0</v>
      </c>
      <c r="M1316" s="205">
        <f>IF(ISBLANK(INDEX('Policy Characteristics'!G:G,MATCH($C1316,'Policy Characteristics'!$C:$C,0))),"",INDEX('Policy Characteristics'!G:G,MATCH($C1316,'Policy Characteristics'!$C:$C,0)))</f>
        <v>0.25</v>
      </c>
      <c r="N1316" s="205">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row>
    <row r="1317" spans="1:18" s="76" customFormat="1" x14ac:dyDescent="0.75">
      <c r="A1317" s="76" t="str">
        <f>IF(ISBLANK(INDEX('Policy Characteristics'!A:A,MATCH($C1317,'Policy Characteristics'!$C:$C,0))),"",INDEX('Policy Characteristics'!A:A,MATCH($C1317,'Policy Characteristics'!$C:$C,0)))</f>
        <v>Industry</v>
      </c>
      <c r="B1317" s="200"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3" t="s">
        <v>44</v>
      </c>
      <c r="J1317" s="202"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5">
        <f>IF(ISBLANK(INDEX('Policy Characteristics'!F:F,MATCH($C1317,'Policy Characteristics'!$C:$C,0))),"",INDEX('Policy Characteristics'!F:F,MATCH($C1317,'Policy Characteristics'!$C:$C,0)))</f>
        <v>0</v>
      </c>
      <c r="M1317" s="205">
        <f>IF(ISBLANK(INDEX('Policy Characteristics'!G:G,MATCH($C1317,'Policy Characteristics'!$C:$C,0))),"",INDEX('Policy Characteristics'!G:G,MATCH($C1317,'Policy Characteristics'!$C:$C,0)))</f>
        <v>0.25</v>
      </c>
      <c r="N1317" s="205">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row>
    <row r="1318" spans="1:18" s="76" customFormat="1" x14ac:dyDescent="0.75">
      <c r="A1318" s="76" t="str">
        <f>IF(ISBLANK(INDEX('Policy Characteristics'!A:A,MATCH($C1318,'Policy Characteristics'!$C:$C,0))),"",INDEX('Policy Characteristics'!A:A,MATCH($C1318,'Policy Characteristics'!$C:$C,0)))</f>
        <v>Industry</v>
      </c>
      <c r="B1318" s="200"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3" t="s">
        <v>43</v>
      </c>
      <c r="J1318" s="202"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5">
        <f>IF(ISBLANK(INDEX('Policy Characteristics'!F:F,MATCH($C1318,'Policy Characteristics'!$C:$C,0))),"",INDEX('Policy Characteristics'!F:F,MATCH($C1318,'Policy Characteristics'!$C:$C,0)))</f>
        <v>0</v>
      </c>
      <c r="M1318" s="205">
        <f>IF(ISBLANK(INDEX('Policy Characteristics'!G:G,MATCH($C1318,'Policy Characteristics'!$C:$C,0))),"",INDEX('Policy Characteristics'!G:G,MATCH($C1318,'Policy Characteristics'!$C:$C,0)))</f>
        <v>0.25</v>
      </c>
      <c r="N1318" s="205">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row>
    <row r="1319" spans="1:18" s="76" customFormat="1" x14ac:dyDescent="0.75">
      <c r="A1319" s="76" t="str">
        <f>IF(ISBLANK(INDEX('Policy Characteristics'!A:A,MATCH($C1319,'Policy Characteristics'!$C:$C,0))),"",INDEX('Policy Characteristics'!A:A,MATCH($C1319,'Policy Characteristics'!$C:$C,0)))</f>
        <v>Industry</v>
      </c>
      <c r="B1319" s="200"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3" t="s">
        <v>44</v>
      </c>
      <c r="J1319" s="202"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5">
        <f>IF(ISBLANK(INDEX('Policy Characteristics'!F:F,MATCH($C1319,'Policy Characteristics'!$C:$C,0))),"",INDEX('Policy Characteristics'!F:F,MATCH($C1319,'Policy Characteristics'!$C:$C,0)))</f>
        <v>0</v>
      </c>
      <c r="M1319" s="205">
        <f>IF(ISBLANK(INDEX('Policy Characteristics'!G:G,MATCH($C1319,'Policy Characteristics'!$C:$C,0))),"",INDEX('Policy Characteristics'!G:G,MATCH($C1319,'Policy Characteristics'!$C:$C,0)))</f>
        <v>0.25</v>
      </c>
      <c r="N1319" s="205">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row>
    <row r="1320" spans="1:18" s="76" customFormat="1" x14ac:dyDescent="0.75">
      <c r="A1320" s="76" t="str">
        <f>IF(ISBLANK(INDEX('Policy Characteristics'!A:A,MATCH($C1320,'Policy Characteristics'!$C:$C,0))),"",INDEX('Policy Characteristics'!A:A,MATCH($C1320,'Policy Characteristics'!$C:$C,0)))</f>
        <v>Industry</v>
      </c>
      <c r="B1320" s="200"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3" t="s">
        <v>43</v>
      </c>
      <c r="J1320" s="202"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5">
        <f>IF(ISBLANK(INDEX('Policy Characteristics'!F:F,MATCH($C1320,'Policy Characteristics'!$C:$C,0))),"",INDEX('Policy Characteristics'!F:F,MATCH($C1320,'Policy Characteristics'!$C:$C,0)))</f>
        <v>0</v>
      </c>
      <c r="M1320" s="205">
        <f>IF(ISBLANK(INDEX('Policy Characteristics'!G:G,MATCH($C1320,'Policy Characteristics'!$C:$C,0))),"",INDEX('Policy Characteristics'!G:G,MATCH($C1320,'Policy Characteristics'!$C:$C,0)))</f>
        <v>0.25</v>
      </c>
      <c r="N1320" s="205">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row>
    <row r="1321" spans="1:18" s="76" customFormat="1" x14ac:dyDescent="0.75">
      <c r="A1321" s="76" t="str">
        <f>IF(ISBLANK(INDEX('Policy Characteristics'!A:A,MATCH($C1321,'Policy Characteristics'!$C:$C,0))),"",INDEX('Policy Characteristics'!A:A,MATCH($C1321,'Policy Characteristics'!$C:$C,0)))</f>
        <v>Industry</v>
      </c>
      <c r="B1321" s="200"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3" t="s">
        <v>44</v>
      </c>
      <c r="J1321" s="202"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5">
        <f>IF(ISBLANK(INDEX('Policy Characteristics'!F:F,MATCH($C1321,'Policy Characteristics'!$C:$C,0))),"",INDEX('Policy Characteristics'!F:F,MATCH($C1321,'Policy Characteristics'!$C:$C,0)))</f>
        <v>0</v>
      </c>
      <c r="M1321" s="205">
        <f>IF(ISBLANK(INDEX('Policy Characteristics'!G:G,MATCH($C1321,'Policy Characteristics'!$C:$C,0))),"",INDEX('Policy Characteristics'!G:G,MATCH($C1321,'Policy Characteristics'!$C:$C,0)))</f>
        <v>0.25</v>
      </c>
      <c r="N1321" s="205">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row>
    <row r="1322" spans="1:18" x14ac:dyDescent="0.75">
      <c r="A1322" s="76" t="str">
        <f>IF(ISBLANK(INDEX('Policy Characteristics'!A:A,MATCH($C1322,'Policy Characteristics'!$C:$C,0))),"",INDEX('Policy Characteristics'!A:A,MATCH($C1322,'Policy Characteristics'!$C:$C,0)))</f>
        <v>Industry</v>
      </c>
      <c r="B1322" s="200"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3" t="s">
        <v>44</v>
      </c>
      <c r="J1322" s="202"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5">
        <f>IF(ISBLANK(INDEX('Policy Characteristics'!F:F,MATCH($C1322,'Policy Characteristics'!$C:$C,0))),"",INDEX('Policy Characteristics'!F:F,MATCH($C1322,'Policy Characteristics'!$C:$C,0)))</f>
        <v>0</v>
      </c>
      <c r="M1322" s="205">
        <f>IF(ISBLANK(INDEX('Policy Characteristics'!G:G,MATCH($C1322,'Policy Characteristics'!$C:$C,0))),"",INDEX('Policy Characteristics'!G:G,MATCH($C1322,'Policy Characteristics'!$C:$C,0)))</f>
        <v>0.25</v>
      </c>
      <c r="N1322" s="205">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8" s="76" customFormat="1" x14ac:dyDescent="0.75">
      <c r="A1323" s="76" t="str">
        <f>IF(ISBLANK(INDEX('Policy Characteristics'!A:A,MATCH($C1323,'Policy Characteristics'!$C:$C,0))),"",INDEX('Policy Characteristics'!A:A,MATCH($C1323,'Policy Characteristics'!$C:$C,0)))</f>
        <v>Industry</v>
      </c>
      <c r="B1323" s="200"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3" t="s">
        <v>43</v>
      </c>
      <c r="J1323" s="202"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5">
        <f>IF(ISBLANK(INDEX('Policy Characteristics'!F:F,MATCH($C1323,'Policy Characteristics'!$C:$C,0))),"",INDEX('Policy Characteristics'!F:F,MATCH($C1323,'Policy Characteristics'!$C:$C,0)))</f>
        <v>0</v>
      </c>
      <c r="M1323" s="205">
        <f>IF(ISBLANK(INDEX('Policy Characteristics'!G:G,MATCH($C1323,'Policy Characteristics'!$C:$C,0))),"",INDEX('Policy Characteristics'!G:G,MATCH($C1323,'Policy Characteristics'!$C:$C,0)))</f>
        <v>0.25</v>
      </c>
      <c r="N1323" s="205">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row>
    <row r="1324" spans="1:18" s="76" customFormat="1" x14ac:dyDescent="0.75">
      <c r="A1324" s="76" t="str">
        <f>IF(ISBLANK(INDEX('Policy Characteristics'!A:A,MATCH($C1324,'Policy Characteristics'!$C:$C,0))),"",INDEX('Policy Characteristics'!A:A,MATCH($C1324,'Policy Characteristics'!$C:$C,0)))</f>
        <v>Industry</v>
      </c>
      <c r="B1324" s="200"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3" t="s">
        <v>43</v>
      </c>
      <c r="J1324" s="202"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5">
        <f>IF(ISBLANK(INDEX('Policy Characteristics'!F:F,MATCH($C1324,'Policy Characteristics'!$C:$C,0))),"",INDEX('Policy Characteristics'!F:F,MATCH($C1324,'Policy Characteristics'!$C:$C,0)))</f>
        <v>0</v>
      </c>
      <c r="M1324" s="205">
        <f>IF(ISBLANK(INDEX('Policy Characteristics'!G:G,MATCH($C1324,'Policy Characteristics'!$C:$C,0))),"",INDEX('Policy Characteristics'!G:G,MATCH($C1324,'Policy Characteristics'!$C:$C,0)))</f>
        <v>0.25</v>
      </c>
      <c r="N1324" s="205">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row>
    <row r="1325" spans="1:18" s="76" customFormat="1" x14ac:dyDescent="0.75">
      <c r="A1325" s="76" t="str">
        <f>IF(ISBLANK(INDEX('Policy Characteristics'!A:A,MATCH($C1325,'Policy Characteristics'!$C:$C,0))),"",INDEX('Policy Characteristics'!A:A,MATCH($C1325,'Policy Characteristics'!$C:$C,0)))</f>
        <v>Industry</v>
      </c>
      <c r="B1325" s="200"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3" t="s">
        <v>44</v>
      </c>
      <c r="J1325" s="202"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5">
        <f>IF(ISBLANK(INDEX('Policy Characteristics'!F:F,MATCH($C1325,'Policy Characteristics'!$C:$C,0))),"",INDEX('Policy Characteristics'!F:F,MATCH($C1325,'Policy Characteristics'!$C:$C,0)))</f>
        <v>0</v>
      </c>
      <c r="M1325" s="205">
        <f>IF(ISBLANK(INDEX('Policy Characteristics'!G:G,MATCH($C1325,'Policy Characteristics'!$C:$C,0))),"",INDEX('Policy Characteristics'!G:G,MATCH($C1325,'Policy Characteristics'!$C:$C,0)))</f>
        <v>0.25</v>
      </c>
      <c r="N1325" s="205">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row>
    <row r="1326" spans="1:18" s="76" customFormat="1" x14ac:dyDescent="0.75">
      <c r="A1326" s="76" t="str">
        <f>IF(ISBLANK(INDEX('Policy Characteristics'!A:A,MATCH($C1326,'Policy Characteristics'!$C:$C,0))),"",INDEX('Policy Characteristics'!A:A,MATCH($C1326,'Policy Characteristics'!$C:$C,0)))</f>
        <v>Industry</v>
      </c>
      <c r="B1326" s="200"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3" t="s">
        <v>43</v>
      </c>
      <c r="J1326" s="202"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5">
        <f>IF(ISBLANK(INDEX('Policy Characteristics'!F:F,MATCH($C1326,'Policy Characteristics'!$C:$C,0))),"",INDEX('Policy Characteristics'!F:F,MATCH($C1326,'Policy Characteristics'!$C:$C,0)))</f>
        <v>0</v>
      </c>
      <c r="M1326" s="205">
        <f>IF(ISBLANK(INDEX('Policy Characteristics'!G:G,MATCH($C1326,'Policy Characteristics'!$C:$C,0))),"",INDEX('Policy Characteristics'!G:G,MATCH($C1326,'Policy Characteristics'!$C:$C,0)))</f>
        <v>0.25</v>
      </c>
      <c r="N1326" s="205">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row>
    <row r="1327" spans="1:18" s="76" customFormat="1" x14ac:dyDescent="0.75">
      <c r="A1327" s="76" t="str">
        <f>IF(ISBLANK(INDEX('Policy Characteristics'!A:A,MATCH($C1327,'Policy Characteristics'!$C:$C,0))),"",INDEX('Policy Characteristics'!A:A,MATCH($C1327,'Policy Characteristics'!$C:$C,0)))</f>
        <v>Industry</v>
      </c>
      <c r="B1327" s="200"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3" t="s">
        <v>43</v>
      </c>
      <c r="J1327" s="202"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5">
        <f>IF(ISBLANK(INDEX('Policy Characteristics'!F:F,MATCH($C1327,'Policy Characteristics'!$C:$C,0))),"",INDEX('Policy Characteristics'!F:F,MATCH($C1327,'Policy Characteristics'!$C:$C,0)))</f>
        <v>0</v>
      </c>
      <c r="M1327" s="205">
        <f>IF(ISBLANK(INDEX('Policy Characteristics'!G:G,MATCH($C1327,'Policy Characteristics'!$C:$C,0))),"",INDEX('Policy Characteristics'!G:G,MATCH($C1327,'Policy Characteristics'!$C:$C,0)))</f>
        <v>0.25</v>
      </c>
      <c r="N1327" s="205">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row>
    <row r="1328" spans="1:18" s="76" customFormat="1" x14ac:dyDescent="0.75">
      <c r="A1328" s="76" t="str">
        <f>IF(ISBLANK(INDEX('Policy Characteristics'!A:A,MATCH($C1328,'Policy Characteristics'!$C:$C,0))),"",INDEX('Policy Characteristics'!A:A,MATCH($C1328,'Policy Characteristics'!$C:$C,0)))</f>
        <v>Industry</v>
      </c>
      <c r="B1328" s="200"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3" t="s">
        <v>43</v>
      </c>
      <c r="J1328" s="202"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5">
        <f>IF(ISBLANK(INDEX('Policy Characteristics'!F:F,MATCH($C1328,'Policy Characteristics'!$C:$C,0))),"",INDEX('Policy Characteristics'!F:F,MATCH($C1328,'Policy Characteristics'!$C:$C,0)))</f>
        <v>0</v>
      </c>
      <c r="M1328" s="205">
        <f>IF(ISBLANK(INDEX('Policy Characteristics'!G:G,MATCH($C1328,'Policy Characteristics'!$C:$C,0))),"",INDEX('Policy Characteristics'!G:G,MATCH($C1328,'Policy Characteristics'!$C:$C,0)))</f>
        <v>0.25</v>
      </c>
      <c r="N1328" s="205">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row>
    <row r="1329" spans="1:18" s="76" customFormat="1" x14ac:dyDescent="0.75">
      <c r="A1329" s="76" t="str">
        <f>IF(ISBLANK(INDEX('Policy Characteristics'!A:A,MATCH($C1329,'Policy Characteristics'!$C:$C,0))),"",INDEX('Policy Characteristics'!A:A,MATCH($C1329,'Policy Characteristics'!$C:$C,0)))</f>
        <v>Industry</v>
      </c>
      <c r="B1329" s="200"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3" t="s">
        <v>44</v>
      </c>
      <c r="J1329" s="202"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5">
        <f>IF(ISBLANK(INDEX('Policy Characteristics'!F:F,MATCH($C1329,'Policy Characteristics'!$C:$C,0))),"",INDEX('Policy Characteristics'!F:F,MATCH($C1329,'Policy Characteristics'!$C:$C,0)))</f>
        <v>0</v>
      </c>
      <c r="M1329" s="205">
        <f>IF(ISBLANK(INDEX('Policy Characteristics'!G:G,MATCH($C1329,'Policy Characteristics'!$C:$C,0))),"",INDEX('Policy Characteristics'!G:G,MATCH($C1329,'Policy Characteristics'!$C:$C,0)))</f>
        <v>0.25</v>
      </c>
      <c r="N1329" s="205">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row>
    <row r="1330" spans="1:18" s="76" customFormat="1" x14ac:dyDescent="0.75">
      <c r="A1330" s="76" t="str">
        <f>IF(ISBLANK(INDEX('Policy Characteristics'!A:A,MATCH($C1330,'Policy Characteristics'!$C:$C,0))),"",INDEX('Policy Characteristics'!A:A,MATCH($C1330,'Policy Characteristics'!$C:$C,0)))</f>
        <v>Industry</v>
      </c>
      <c r="B1330" s="200"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3" t="s">
        <v>43</v>
      </c>
      <c r="J1330" s="202"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5">
        <f>IF(ISBLANK(INDEX('Policy Characteristics'!F:F,MATCH($C1330,'Policy Characteristics'!$C:$C,0))),"",INDEX('Policy Characteristics'!F:F,MATCH($C1330,'Policy Characteristics'!$C:$C,0)))</f>
        <v>0</v>
      </c>
      <c r="M1330" s="205">
        <f>IF(ISBLANK(INDEX('Policy Characteristics'!G:G,MATCH($C1330,'Policy Characteristics'!$C:$C,0))),"",INDEX('Policy Characteristics'!G:G,MATCH($C1330,'Policy Characteristics'!$C:$C,0)))</f>
        <v>0.25</v>
      </c>
      <c r="N1330" s="205">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row>
    <row r="1331" spans="1:18" s="76" customFormat="1" x14ac:dyDescent="0.75">
      <c r="A1331" s="76" t="str">
        <f>IF(ISBLANK(INDEX('Policy Characteristics'!A:A,MATCH($C1331,'Policy Characteristics'!$C:$C,0))),"",INDEX('Policy Characteristics'!A:A,MATCH($C1331,'Policy Characteristics'!$C:$C,0)))</f>
        <v>Industry</v>
      </c>
      <c r="B1331" s="200"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3" t="s">
        <v>44</v>
      </c>
      <c r="J1331" s="202"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5">
        <f>IF(ISBLANK(INDEX('Policy Characteristics'!F:F,MATCH($C1331,'Policy Characteristics'!$C:$C,0))),"",INDEX('Policy Characteristics'!F:F,MATCH($C1331,'Policy Characteristics'!$C:$C,0)))</f>
        <v>0</v>
      </c>
      <c r="M1331" s="205">
        <f>IF(ISBLANK(INDEX('Policy Characteristics'!G:G,MATCH($C1331,'Policy Characteristics'!$C:$C,0))),"",INDEX('Policy Characteristics'!G:G,MATCH($C1331,'Policy Characteristics'!$C:$C,0)))</f>
        <v>0.25</v>
      </c>
      <c r="N1331" s="205">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row>
    <row r="1332" spans="1:18" s="76" customFormat="1" x14ac:dyDescent="0.75">
      <c r="A1332" s="76" t="str">
        <f>IF(ISBLANK(INDEX('Policy Characteristics'!A:A,MATCH($C1332,'Policy Characteristics'!$C:$C,0))),"",INDEX('Policy Characteristics'!A:A,MATCH($C1332,'Policy Characteristics'!$C:$C,0)))</f>
        <v>Industry</v>
      </c>
      <c r="B1332" s="200"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3" t="s">
        <v>44</v>
      </c>
      <c r="J1332" s="202"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5">
        <f>IF(ISBLANK(INDEX('Policy Characteristics'!F:F,MATCH($C1332,'Policy Characteristics'!$C:$C,0))),"",INDEX('Policy Characteristics'!F:F,MATCH($C1332,'Policy Characteristics'!$C:$C,0)))</f>
        <v>0</v>
      </c>
      <c r="M1332" s="205">
        <f>IF(ISBLANK(INDEX('Policy Characteristics'!G:G,MATCH($C1332,'Policy Characteristics'!$C:$C,0))),"",INDEX('Policy Characteristics'!G:G,MATCH($C1332,'Policy Characteristics'!$C:$C,0)))</f>
        <v>0.25</v>
      </c>
      <c r="N1332" s="205">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row>
    <row r="1333" spans="1:18" s="76" customFormat="1" x14ac:dyDescent="0.75">
      <c r="A1333" s="76" t="str">
        <f>IF(ISBLANK(INDEX('Policy Characteristics'!A:A,MATCH($C1333,'Policy Characteristics'!$C:$C,0))),"",INDEX('Policy Characteristics'!A:A,MATCH($C1333,'Policy Characteristics'!$C:$C,0)))</f>
        <v>Industry</v>
      </c>
      <c r="B1333" s="200"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3" t="s">
        <v>43</v>
      </c>
      <c r="J1333" s="202"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5">
        <f>IF(ISBLANK(INDEX('Policy Characteristics'!F:F,MATCH($C1333,'Policy Characteristics'!$C:$C,0))),"",INDEX('Policy Characteristics'!F:F,MATCH($C1333,'Policy Characteristics'!$C:$C,0)))</f>
        <v>0</v>
      </c>
      <c r="M1333" s="205">
        <f>IF(ISBLANK(INDEX('Policy Characteristics'!G:G,MATCH($C1333,'Policy Characteristics'!$C:$C,0))),"",INDEX('Policy Characteristics'!G:G,MATCH($C1333,'Policy Characteristics'!$C:$C,0)))</f>
        <v>0.25</v>
      </c>
      <c r="N1333" s="205">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row>
    <row r="1334" spans="1:18" s="76" customFormat="1" x14ac:dyDescent="0.75">
      <c r="A1334" s="76" t="str">
        <f>IF(ISBLANK(INDEX('Policy Characteristics'!A:A,MATCH($C1334,'Policy Characteristics'!$C:$C,0))),"",INDEX('Policy Characteristics'!A:A,MATCH($C1334,'Policy Characteristics'!$C:$C,0)))</f>
        <v>Industry</v>
      </c>
      <c r="B1334" s="200"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3" t="s">
        <v>44</v>
      </c>
      <c r="J1334" s="202"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5">
        <f>IF(ISBLANK(INDEX('Policy Characteristics'!F:F,MATCH($C1334,'Policy Characteristics'!$C:$C,0))),"",INDEX('Policy Characteristics'!F:F,MATCH($C1334,'Policy Characteristics'!$C:$C,0)))</f>
        <v>0</v>
      </c>
      <c r="M1334" s="205">
        <f>IF(ISBLANK(INDEX('Policy Characteristics'!G:G,MATCH($C1334,'Policy Characteristics'!$C:$C,0))),"",INDEX('Policy Characteristics'!G:G,MATCH($C1334,'Policy Characteristics'!$C:$C,0)))</f>
        <v>0.25</v>
      </c>
      <c r="N1334" s="205">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row>
    <row r="1335" spans="1:18" s="76" customFormat="1" x14ac:dyDescent="0.75">
      <c r="A1335" s="76" t="str">
        <f>IF(ISBLANK(INDEX('Policy Characteristics'!A:A,MATCH($C1335,'Policy Characteristics'!$C:$C,0))),"",INDEX('Policy Characteristics'!A:A,MATCH($C1335,'Policy Characteristics'!$C:$C,0)))</f>
        <v>Industry</v>
      </c>
      <c r="B1335" s="200"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3" t="s">
        <v>44</v>
      </c>
      <c r="J1335" s="202"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5">
        <f>IF(ISBLANK(INDEX('Policy Characteristics'!F:F,MATCH($C1335,'Policy Characteristics'!$C:$C,0))),"",INDEX('Policy Characteristics'!F:F,MATCH($C1335,'Policy Characteristics'!$C:$C,0)))</f>
        <v>0</v>
      </c>
      <c r="M1335" s="205">
        <f>IF(ISBLANK(INDEX('Policy Characteristics'!G:G,MATCH($C1335,'Policy Characteristics'!$C:$C,0))),"",INDEX('Policy Characteristics'!G:G,MATCH($C1335,'Policy Characteristics'!$C:$C,0)))</f>
        <v>0.25</v>
      </c>
      <c r="N1335" s="205">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row>
    <row r="1336" spans="1:18" s="76" customFormat="1" x14ac:dyDescent="0.75">
      <c r="A1336" s="76" t="str">
        <f>IF(ISBLANK(INDEX('Policy Characteristics'!A:A,MATCH($C1336,'Policy Characteristics'!$C:$C,0))),"",INDEX('Policy Characteristics'!A:A,MATCH($C1336,'Policy Characteristics'!$C:$C,0)))</f>
        <v>Industry</v>
      </c>
      <c r="B1336" s="200"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3" t="s">
        <v>43</v>
      </c>
      <c r="J1336" s="202"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5">
        <f>IF(ISBLANK(INDEX('Policy Characteristics'!F:F,MATCH($C1336,'Policy Characteristics'!$C:$C,0))),"",INDEX('Policy Characteristics'!F:F,MATCH($C1336,'Policy Characteristics'!$C:$C,0)))</f>
        <v>0</v>
      </c>
      <c r="M1336" s="205">
        <f>IF(ISBLANK(INDEX('Policy Characteristics'!G:G,MATCH($C1336,'Policy Characteristics'!$C:$C,0))),"",INDEX('Policy Characteristics'!G:G,MATCH($C1336,'Policy Characteristics'!$C:$C,0)))</f>
        <v>0.25</v>
      </c>
      <c r="N1336" s="205">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row>
    <row r="1337" spans="1:18" s="76" customFormat="1" x14ac:dyDescent="0.75">
      <c r="A1337" s="76" t="str">
        <f>IF(ISBLANK(INDEX('Policy Characteristics'!A:A,MATCH($C1337,'Policy Characteristics'!$C:$C,0))),"",INDEX('Policy Characteristics'!A:A,MATCH($C1337,'Policy Characteristics'!$C:$C,0)))</f>
        <v>Industry</v>
      </c>
      <c r="B1337" s="200"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3" t="s">
        <v>44</v>
      </c>
      <c r="J1337" s="202"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5">
        <f>IF(ISBLANK(INDEX('Policy Characteristics'!F:F,MATCH($C1337,'Policy Characteristics'!$C:$C,0))),"",INDEX('Policy Characteristics'!F:F,MATCH($C1337,'Policy Characteristics'!$C:$C,0)))</f>
        <v>0</v>
      </c>
      <c r="M1337" s="205">
        <f>IF(ISBLANK(INDEX('Policy Characteristics'!G:G,MATCH($C1337,'Policy Characteristics'!$C:$C,0))),"",INDEX('Policy Characteristics'!G:G,MATCH($C1337,'Policy Characteristics'!$C:$C,0)))</f>
        <v>0.25</v>
      </c>
      <c r="N1337" s="205">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row>
    <row r="1338" spans="1:18" s="76" customFormat="1" x14ac:dyDescent="0.75">
      <c r="A1338" s="76" t="str">
        <f>IF(ISBLANK(INDEX('Policy Characteristics'!A:A,MATCH($C1338,'Policy Characteristics'!$C:$C,0))),"",INDEX('Policy Characteristics'!A:A,MATCH($C1338,'Policy Characteristics'!$C:$C,0)))</f>
        <v>Industry</v>
      </c>
      <c r="B1338" s="200"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3" t="s">
        <v>43</v>
      </c>
      <c r="J1338" s="202"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5">
        <f>IF(ISBLANK(INDEX('Policy Characteristics'!F:F,MATCH($C1338,'Policy Characteristics'!$C:$C,0))),"",INDEX('Policy Characteristics'!F:F,MATCH($C1338,'Policy Characteristics'!$C:$C,0)))</f>
        <v>0</v>
      </c>
      <c r="M1338" s="205">
        <f>IF(ISBLANK(INDEX('Policy Characteristics'!G:G,MATCH($C1338,'Policy Characteristics'!$C:$C,0))),"",INDEX('Policy Characteristics'!G:G,MATCH($C1338,'Policy Characteristics'!$C:$C,0)))</f>
        <v>0.25</v>
      </c>
      <c r="N1338" s="205">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row>
    <row r="1339" spans="1:18" s="76" customFormat="1" x14ac:dyDescent="0.75">
      <c r="A1339" s="76" t="str">
        <f>IF(ISBLANK(INDEX('Policy Characteristics'!A:A,MATCH($C1339,'Policy Characteristics'!$C:$C,0))),"",INDEX('Policy Characteristics'!A:A,MATCH($C1339,'Policy Characteristics'!$C:$C,0)))</f>
        <v>Industry</v>
      </c>
      <c r="B1339" s="200"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3" t="s">
        <v>44</v>
      </c>
      <c r="J1339" s="202"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5">
        <f>IF(ISBLANK(INDEX('Policy Characteristics'!F:F,MATCH($C1339,'Policy Characteristics'!$C:$C,0))),"",INDEX('Policy Characteristics'!F:F,MATCH($C1339,'Policy Characteristics'!$C:$C,0)))</f>
        <v>0</v>
      </c>
      <c r="M1339" s="205">
        <f>IF(ISBLANK(INDEX('Policy Characteristics'!G:G,MATCH($C1339,'Policy Characteristics'!$C:$C,0))),"",INDEX('Policy Characteristics'!G:G,MATCH($C1339,'Policy Characteristics'!$C:$C,0)))</f>
        <v>0.25</v>
      </c>
      <c r="N1339" s="205">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row>
    <row r="1340" spans="1:18" s="76" customFormat="1" x14ac:dyDescent="0.75">
      <c r="A1340" s="76" t="str">
        <f>IF(ISBLANK(INDEX('Policy Characteristics'!A:A,MATCH($C1340,'Policy Characteristics'!$C:$C,0))),"",INDEX('Policy Characteristics'!A:A,MATCH($C1340,'Policy Characteristics'!$C:$C,0)))</f>
        <v>Industry</v>
      </c>
      <c r="B1340" s="200"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3" t="s">
        <v>43</v>
      </c>
      <c r="J1340" s="202"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5">
        <f>IF(ISBLANK(INDEX('Policy Characteristics'!F:F,MATCH($C1340,'Policy Characteristics'!$C:$C,0))),"",INDEX('Policy Characteristics'!F:F,MATCH($C1340,'Policy Characteristics'!$C:$C,0)))</f>
        <v>0</v>
      </c>
      <c r="M1340" s="205">
        <f>IF(ISBLANK(INDEX('Policy Characteristics'!G:G,MATCH($C1340,'Policy Characteristics'!$C:$C,0))),"",INDEX('Policy Characteristics'!G:G,MATCH($C1340,'Policy Characteristics'!$C:$C,0)))</f>
        <v>0.25</v>
      </c>
      <c r="N1340" s="205">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row>
    <row r="1341" spans="1:18" s="76" customFormat="1" x14ac:dyDescent="0.75">
      <c r="A1341" s="76" t="str">
        <f>IF(ISBLANK(INDEX('Policy Characteristics'!A:A,MATCH($C1341,'Policy Characteristics'!$C:$C,0))),"",INDEX('Policy Characteristics'!A:A,MATCH($C1341,'Policy Characteristics'!$C:$C,0)))</f>
        <v>Industry</v>
      </c>
      <c r="B1341" s="200"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3" t="s">
        <v>44</v>
      </c>
      <c r="J1341" s="202"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5">
        <f>IF(ISBLANK(INDEX('Policy Characteristics'!F:F,MATCH($C1341,'Policy Characteristics'!$C:$C,0))),"",INDEX('Policy Characteristics'!F:F,MATCH($C1341,'Policy Characteristics'!$C:$C,0)))</f>
        <v>0</v>
      </c>
      <c r="M1341" s="205">
        <f>IF(ISBLANK(INDEX('Policy Characteristics'!G:G,MATCH($C1341,'Policy Characteristics'!$C:$C,0))),"",INDEX('Policy Characteristics'!G:G,MATCH($C1341,'Policy Characteristics'!$C:$C,0)))</f>
        <v>0.25</v>
      </c>
      <c r="N1341" s="205">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row>
    <row r="1342" spans="1:18" s="76" customFormat="1" x14ac:dyDescent="0.75">
      <c r="A1342" s="76" t="str">
        <f>IF(ISBLANK(INDEX('Policy Characteristics'!A:A,MATCH($C1342,'Policy Characteristics'!$C:$C,0))),"",INDEX('Policy Characteristics'!A:A,MATCH($C1342,'Policy Characteristics'!$C:$C,0)))</f>
        <v>Industry</v>
      </c>
      <c r="B1342" s="200"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3" t="s">
        <v>44</v>
      </c>
      <c r="J1342" s="202"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5">
        <f>IF(ISBLANK(INDEX('Policy Characteristics'!F:F,MATCH($C1342,'Policy Characteristics'!$C:$C,0))),"",INDEX('Policy Characteristics'!F:F,MATCH($C1342,'Policy Characteristics'!$C:$C,0)))</f>
        <v>0</v>
      </c>
      <c r="M1342" s="205">
        <f>IF(ISBLANK(INDEX('Policy Characteristics'!G:G,MATCH($C1342,'Policy Characteristics'!$C:$C,0))),"",INDEX('Policy Characteristics'!G:G,MATCH($C1342,'Policy Characteristics'!$C:$C,0)))</f>
        <v>0.25</v>
      </c>
      <c r="N1342" s="205">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row>
    <row r="1343" spans="1:18" s="76" customFormat="1" x14ac:dyDescent="0.75">
      <c r="A1343" s="76" t="str">
        <f>IF(ISBLANK(INDEX('Policy Characteristics'!A:A,MATCH($C1343,'Policy Characteristics'!$C:$C,0))),"",INDEX('Policy Characteristics'!A:A,MATCH($C1343,'Policy Characteristics'!$C:$C,0)))</f>
        <v>Industry</v>
      </c>
      <c r="B1343" s="200"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3" t="s">
        <v>43</v>
      </c>
      <c r="J1343" s="202"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5">
        <f>IF(ISBLANK(INDEX('Policy Characteristics'!F:F,MATCH($C1343,'Policy Characteristics'!$C:$C,0))),"",INDEX('Policy Characteristics'!F:F,MATCH($C1343,'Policy Characteristics'!$C:$C,0)))</f>
        <v>0</v>
      </c>
      <c r="M1343" s="205">
        <f>IF(ISBLANK(INDEX('Policy Characteristics'!G:G,MATCH($C1343,'Policy Characteristics'!$C:$C,0))),"",INDEX('Policy Characteristics'!G:G,MATCH($C1343,'Policy Characteristics'!$C:$C,0)))</f>
        <v>0.25</v>
      </c>
      <c r="N1343" s="205">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row>
    <row r="1344" spans="1:18" s="76" customFormat="1" x14ac:dyDescent="0.75">
      <c r="A1344" s="76" t="str">
        <f>IF(ISBLANK(INDEX('Policy Characteristics'!A:A,MATCH($C1344,'Policy Characteristics'!$C:$C,0))),"",INDEX('Policy Characteristics'!A:A,MATCH($C1344,'Policy Characteristics'!$C:$C,0)))</f>
        <v>Industry</v>
      </c>
      <c r="B1344" s="200"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3" t="s">
        <v>44</v>
      </c>
      <c r="J1344" s="202"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5">
        <f>IF(ISBLANK(INDEX('Policy Characteristics'!F:F,MATCH($C1344,'Policy Characteristics'!$C:$C,0))),"",INDEX('Policy Characteristics'!F:F,MATCH($C1344,'Policy Characteristics'!$C:$C,0)))</f>
        <v>0</v>
      </c>
      <c r="M1344" s="205">
        <f>IF(ISBLANK(INDEX('Policy Characteristics'!G:G,MATCH($C1344,'Policy Characteristics'!$C:$C,0))),"",INDEX('Policy Characteristics'!G:G,MATCH($C1344,'Policy Characteristics'!$C:$C,0)))</f>
        <v>0.25</v>
      </c>
      <c r="N1344" s="205">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row>
    <row r="1345" spans="1:18" s="76" customFormat="1" x14ac:dyDescent="0.75">
      <c r="A1345" s="76" t="str">
        <f>IF(ISBLANK(INDEX('Policy Characteristics'!A:A,MATCH($C1345,'Policy Characteristics'!$C:$C,0))),"",INDEX('Policy Characteristics'!A:A,MATCH($C1345,'Policy Characteristics'!$C:$C,0)))</f>
        <v>Industry</v>
      </c>
      <c r="B1345" s="200"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3" t="s">
        <v>44</v>
      </c>
      <c r="J1345" s="202"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5">
        <f>IF(ISBLANK(INDEX('Policy Characteristics'!F:F,MATCH($C1345,'Policy Characteristics'!$C:$C,0))),"",INDEX('Policy Characteristics'!F:F,MATCH($C1345,'Policy Characteristics'!$C:$C,0)))</f>
        <v>0</v>
      </c>
      <c r="M1345" s="205">
        <f>IF(ISBLANK(INDEX('Policy Characteristics'!G:G,MATCH($C1345,'Policy Characteristics'!$C:$C,0))),"",INDEX('Policy Characteristics'!G:G,MATCH($C1345,'Policy Characteristics'!$C:$C,0)))</f>
        <v>0.25</v>
      </c>
      <c r="N1345" s="205">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row>
    <row r="1346" spans="1:18" s="76" customFormat="1" x14ac:dyDescent="0.75">
      <c r="A1346" s="76" t="str">
        <f>IF(ISBLANK(INDEX('Policy Characteristics'!A:A,MATCH($C1346,'Policy Characteristics'!$C:$C,0))),"",INDEX('Policy Characteristics'!A:A,MATCH($C1346,'Policy Characteristics'!$C:$C,0)))</f>
        <v>Industry</v>
      </c>
      <c r="B1346" s="200"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3" t="s">
        <v>43</v>
      </c>
      <c r="J1346" s="202"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5">
        <f>IF(ISBLANK(INDEX('Policy Characteristics'!F:F,MATCH($C1346,'Policy Characteristics'!$C:$C,0))),"",INDEX('Policy Characteristics'!F:F,MATCH($C1346,'Policy Characteristics'!$C:$C,0)))</f>
        <v>0</v>
      </c>
      <c r="M1346" s="205">
        <f>IF(ISBLANK(INDEX('Policy Characteristics'!G:G,MATCH($C1346,'Policy Characteristics'!$C:$C,0))),"",INDEX('Policy Characteristics'!G:G,MATCH($C1346,'Policy Characteristics'!$C:$C,0)))</f>
        <v>0.25</v>
      </c>
      <c r="N1346" s="205">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row>
    <row r="1347" spans="1:18" s="76" customFormat="1" x14ac:dyDescent="0.75">
      <c r="A1347" s="76" t="str">
        <f>IF(ISBLANK(INDEX('Policy Characteristics'!A:A,MATCH($C1347,'Policy Characteristics'!$C:$C,0))),"",INDEX('Policy Characteristics'!A:A,MATCH($C1347,'Policy Characteristics'!$C:$C,0)))</f>
        <v>Industry</v>
      </c>
      <c r="B1347" s="200"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3" t="s">
        <v>44</v>
      </c>
      <c r="J1347" s="202"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5">
        <f>IF(ISBLANK(INDEX('Policy Characteristics'!F:F,MATCH($C1347,'Policy Characteristics'!$C:$C,0))),"",INDEX('Policy Characteristics'!F:F,MATCH($C1347,'Policy Characteristics'!$C:$C,0)))</f>
        <v>0</v>
      </c>
      <c r="M1347" s="205">
        <f>IF(ISBLANK(INDEX('Policy Characteristics'!G:G,MATCH($C1347,'Policy Characteristics'!$C:$C,0))),"",INDEX('Policy Characteristics'!G:G,MATCH($C1347,'Policy Characteristics'!$C:$C,0)))</f>
        <v>0.25</v>
      </c>
      <c r="N1347" s="205">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row>
    <row r="1348" spans="1:18" s="76" customFormat="1" x14ac:dyDescent="0.75">
      <c r="A1348" s="76" t="str">
        <f>IF(ISBLANK(INDEX('Policy Characteristics'!A:A,MATCH($C1348,'Policy Characteristics'!$C:$C,0))),"",INDEX('Policy Characteristics'!A:A,MATCH($C1348,'Policy Characteristics'!$C:$C,0)))</f>
        <v>Industry</v>
      </c>
      <c r="B1348" s="200"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3" t="s">
        <v>43</v>
      </c>
      <c r="J1348" s="202"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5">
        <f>IF(ISBLANK(INDEX('Policy Characteristics'!F:F,MATCH($C1348,'Policy Characteristics'!$C:$C,0))),"",INDEX('Policy Characteristics'!F:F,MATCH($C1348,'Policy Characteristics'!$C:$C,0)))</f>
        <v>0</v>
      </c>
      <c r="M1348" s="205">
        <f>IF(ISBLANK(INDEX('Policy Characteristics'!G:G,MATCH($C1348,'Policy Characteristics'!$C:$C,0))),"",INDEX('Policy Characteristics'!G:G,MATCH($C1348,'Policy Characteristics'!$C:$C,0)))</f>
        <v>0.25</v>
      </c>
      <c r="N1348" s="205">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row>
    <row r="1349" spans="1:18" s="76" customFormat="1" x14ac:dyDescent="0.75">
      <c r="A1349" s="76" t="str">
        <f>IF(ISBLANK(INDEX('Policy Characteristics'!A:A,MATCH($C1349,'Policy Characteristics'!$C:$C,0))),"",INDEX('Policy Characteristics'!A:A,MATCH($C1349,'Policy Characteristics'!$C:$C,0)))</f>
        <v>Industry</v>
      </c>
      <c r="B1349" s="200"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3" t="s">
        <v>44</v>
      </c>
      <c r="J1349" s="202"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5">
        <f>IF(ISBLANK(INDEX('Policy Characteristics'!F:F,MATCH($C1349,'Policy Characteristics'!$C:$C,0))),"",INDEX('Policy Characteristics'!F:F,MATCH($C1349,'Policy Characteristics'!$C:$C,0)))</f>
        <v>0</v>
      </c>
      <c r="M1349" s="205">
        <f>IF(ISBLANK(INDEX('Policy Characteristics'!G:G,MATCH($C1349,'Policy Characteristics'!$C:$C,0))),"",INDEX('Policy Characteristics'!G:G,MATCH($C1349,'Policy Characteristics'!$C:$C,0)))</f>
        <v>0.25</v>
      </c>
      <c r="N1349" s="205">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row>
    <row r="1350" spans="1:18" s="76" customFormat="1" x14ac:dyDescent="0.75">
      <c r="A1350" s="76" t="str">
        <f>IF(ISBLANK(INDEX('Policy Characteristics'!A:A,MATCH($C1350,'Policy Characteristics'!$C:$C,0))),"",INDEX('Policy Characteristics'!A:A,MATCH($C1350,'Policy Characteristics'!$C:$C,0)))</f>
        <v>Industry</v>
      </c>
      <c r="B1350" s="200"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3" t="s">
        <v>43</v>
      </c>
      <c r="J1350" s="202"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5">
        <f>IF(ISBLANK(INDEX('Policy Characteristics'!F:F,MATCH($C1350,'Policy Characteristics'!$C:$C,0))),"",INDEX('Policy Characteristics'!F:F,MATCH($C1350,'Policy Characteristics'!$C:$C,0)))</f>
        <v>0</v>
      </c>
      <c r="M1350" s="205">
        <f>IF(ISBLANK(INDEX('Policy Characteristics'!G:G,MATCH($C1350,'Policy Characteristics'!$C:$C,0))),"",INDEX('Policy Characteristics'!G:G,MATCH($C1350,'Policy Characteristics'!$C:$C,0)))</f>
        <v>0.25</v>
      </c>
      <c r="N1350" s="205">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row>
    <row r="1351" spans="1:18" s="76" customFormat="1" x14ac:dyDescent="0.75">
      <c r="A1351" s="76" t="str">
        <f>IF(ISBLANK(INDEX('Policy Characteristics'!A:A,MATCH($C1351,'Policy Characteristics'!$C:$C,0))),"",INDEX('Policy Characteristics'!A:A,MATCH($C1351,'Policy Characteristics'!$C:$C,0)))</f>
        <v>Industry</v>
      </c>
      <c r="B1351" s="200"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3" t="s">
        <v>44</v>
      </c>
      <c r="J1351" s="202"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5">
        <f>IF(ISBLANK(INDEX('Policy Characteristics'!F:F,MATCH($C1351,'Policy Characteristics'!$C:$C,0))),"",INDEX('Policy Characteristics'!F:F,MATCH($C1351,'Policy Characteristics'!$C:$C,0)))</f>
        <v>0</v>
      </c>
      <c r="M1351" s="205">
        <f>IF(ISBLANK(INDEX('Policy Characteristics'!G:G,MATCH($C1351,'Policy Characteristics'!$C:$C,0))),"",INDEX('Policy Characteristics'!G:G,MATCH($C1351,'Policy Characteristics'!$C:$C,0)))</f>
        <v>0.25</v>
      </c>
      <c r="N1351" s="205">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row>
    <row r="1352" spans="1:18" s="76" customFormat="1" x14ac:dyDescent="0.75">
      <c r="A1352" s="76" t="str">
        <f>IF(ISBLANK(INDEX('Policy Characteristics'!A:A,MATCH($C1352,'Policy Characteristics'!$C:$C,0))),"",INDEX('Policy Characteristics'!A:A,MATCH($C1352,'Policy Characteristics'!$C:$C,0)))</f>
        <v>Industry</v>
      </c>
      <c r="B1352" s="200"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3" t="s">
        <v>44</v>
      </c>
      <c r="J1352" s="202"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5">
        <f>IF(ISBLANK(INDEX('Policy Characteristics'!F:F,MATCH($C1352,'Policy Characteristics'!$C:$C,0))),"",INDEX('Policy Characteristics'!F:F,MATCH($C1352,'Policy Characteristics'!$C:$C,0)))</f>
        <v>0</v>
      </c>
      <c r="M1352" s="205">
        <f>IF(ISBLANK(INDEX('Policy Characteristics'!G:G,MATCH($C1352,'Policy Characteristics'!$C:$C,0))),"",INDEX('Policy Characteristics'!G:G,MATCH($C1352,'Policy Characteristics'!$C:$C,0)))</f>
        <v>0.25</v>
      </c>
      <c r="N1352" s="205">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row>
    <row r="1353" spans="1:18" s="76" customFormat="1" x14ac:dyDescent="0.75">
      <c r="A1353" s="76" t="str">
        <f>IF(ISBLANK(INDEX('Policy Characteristics'!A:A,MATCH($C1353,'Policy Characteristics'!$C:$C,0))),"",INDEX('Policy Characteristics'!A:A,MATCH($C1353,'Policy Characteristics'!$C:$C,0)))</f>
        <v>Industry</v>
      </c>
      <c r="B1353" s="200"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3" t="s">
        <v>43</v>
      </c>
      <c r="J1353" s="202"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5">
        <f>IF(ISBLANK(INDEX('Policy Characteristics'!F:F,MATCH($C1353,'Policy Characteristics'!$C:$C,0))),"",INDEX('Policy Characteristics'!F:F,MATCH($C1353,'Policy Characteristics'!$C:$C,0)))</f>
        <v>0</v>
      </c>
      <c r="M1353" s="205">
        <f>IF(ISBLANK(INDEX('Policy Characteristics'!G:G,MATCH($C1353,'Policy Characteristics'!$C:$C,0))),"",INDEX('Policy Characteristics'!G:G,MATCH($C1353,'Policy Characteristics'!$C:$C,0)))</f>
        <v>0.25</v>
      </c>
      <c r="N1353" s="205">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row>
    <row r="1354" spans="1:18" s="76" customFormat="1" x14ac:dyDescent="0.75">
      <c r="A1354" s="76" t="str">
        <f>IF(ISBLANK(INDEX('Policy Characteristics'!A:A,MATCH($C1354,'Policy Characteristics'!$C:$C,0))),"",INDEX('Policy Characteristics'!A:A,MATCH($C1354,'Policy Characteristics'!$C:$C,0)))</f>
        <v>Industry</v>
      </c>
      <c r="B1354" s="200"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3" t="s">
        <v>44</v>
      </c>
      <c r="J1354" s="202"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5">
        <f>IF(ISBLANK(INDEX('Policy Characteristics'!F:F,MATCH($C1354,'Policy Characteristics'!$C:$C,0))),"",INDEX('Policy Characteristics'!F:F,MATCH($C1354,'Policy Characteristics'!$C:$C,0)))</f>
        <v>0</v>
      </c>
      <c r="M1354" s="205">
        <f>IF(ISBLANK(INDEX('Policy Characteristics'!G:G,MATCH($C1354,'Policy Characteristics'!$C:$C,0))),"",INDEX('Policy Characteristics'!G:G,MATCH($C1354,'Policy Characteristics'!$C:$C,0)))</f>
        <v>0.25</v>
      </c>
      <c r="N1354" s="205">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row>
    <row r="1355" spans="1:18" s="76" customFormat="1" x14ac:dyDescent="0.75">
      <c r="A1355" s="76" t="str">
        <f>IF(ISBLANK(INDEX('Policy Characteristics'!A:A,MATCH($C1355,'Policy Characteristics'!$C:$C,0))),"",INDEX('Policy Characteristics'!A:A,MATCH($C1355,'Policy Characteristics'!$C:$C,0)))</f>
        <v>Industry</v>
      </c>
      <c r="B1355" s="200"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3" t="s">
        <v>44</v>
      </c>
      <c r="J1355" s="202"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5">
        <f>IF(ISBLANK(INDEX('Policy Characteristics'!F:F,MATCH($C1355,'Policy Characteristics'!$C:$C,0))),"",INDEX('Policy Characteristics'!F:F,MATCH($C1355,'Policy Characteristics'!$C:$C,0)))</f>
        <v>0</v>
      </c>
      <c r="M1355" s="205">
        <f>IF(ISBLANK(INDEX('Policy Characteristics'!G:G,MATCH($C1355,'Policy Characteristics'!$C:$C,0))),"",INDEX('Policy Characteristics'!G:G,MATCH($C1355,'Policy Characteristics'!$C:$C,0)))</f>
        <v>0.25</v>
      </c>
      <c r="N1355" s="205">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row>
    <row r="1356" spans="1:18" s="76" customFormat="1" x14ac:dyDescent="0.75">
      <c r="A1356" s="76" t="str">
        <f>IF(ISBLANK(INDEX('Policy Characteristics'!A:A,MATCH($C1356,'Policy Characteristics'!$C:$C,0))),"",INDEX('Policy Characteristics'!A:A,MATCH($C1356,'Policy Characteristics'!$C:$C,0)))</f>
        <v>Industry</v>
      </c>
      <c r="B1356" s="200"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3" t="s">
        <v>43</v>
      </c>
      <c r="J1356" s="202"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5">
        <f>IF(ISBLANK(INDEX('Policy Characteristics'!F:F,MATCH($C1356,'Policy Characteristics'!$C:$C,0))),"",INDEX('Policy Characteristics'!F:F,MATCH($C1356,'Policy Characteristics'!$C:$C,0)))</f>
        <v>0</v>
      </c>
      <c r="M1356" s="205">
        <f>IF(ISBLANK(INDEX('Policy Characteristics'!G:G,MATCH($C1356,'Policy Characteristics'!$C:$C,0))),"",INDEX('Policy Characteristics'!G:G,MATCH($C1356,'Policy Characteristics'!$C:$C,0)))</f>
        <v>0.25</v>
      </c>
      <c r="N1356" s="205">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row>
    <row r="1357" spans="1:18" s="76" customFormat="1" x14ac:dyDescent="0.75">
      <c r="A1357" s="76" t="str">
        <f>IF(ISBLANK(INDEX('Policy Characteristics'!A:A,MATCH($C1357,'Policy Characteristics'!$C:$C,0))),"",INDEX('Policy Characteristics'!A:A,MATCH($C1357,'Policy Characteristics'!$C:$C,0)))</f>
        <v>Industry</v>
      </c>
      <c r="B1357" s="200"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3" t="s">
        <v>43</v>
      </c>
      <c r="J1357" s="202"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5">
        <f>IF(ISBLANK(INDEX('Policy Characteristics'!F:F,MATCH($C1357,'Policy Characteristics'!$C:$C,0))),"",INDEX('Policy Characteristics'!F:F,MATCH($C1357,'Policy Characteristics'!$C:$C,0)))</f>
        <v>0</v>
      </c>
      <c r="M1357" s="205">
        <f>IF(ISBLANK(INDEX('Policy Characteristics'!G:G,MATCH($C1357,'Policy Characteristics'!$C:$C,0))),"",INDEX('Policy Characteristics'!G:G,MATCH($C1357,'Policy Characteristics'!$C:$C,0)))</f>
        <v>0.25</v>
      </c>
      <c r="N1357" s="205">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row>
    <row r="1358" spans="1:18" s="76" customFormat="1" x14ac:dyDescent="0.75">
      <c r="A1358" s="76" t="str">
        <f>IF(ISBLANK(INDEX('Policy Characteristics'!A:A,MATCH($C1358,'Policy Characteristics'!$C:$C,0))),"",INDEX('Policy Characteristics'!A:A,MATCH($C1358,'Policy Characteristics'!$C:$C,0)))</f>
        <v>Industry</v>
      </c>
      <c r="B1358" s="200"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3" t="s">
        <v>43</v>
      </c>
      <c r="J1358" s="202"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5">
        <f>IF(ISBLANK(INDEX('Policy Characteristics'!F:F,MATCH($C1358,'Policy Characteristics'!$C:$C,0))),"",INDEX('Policy Characteristics'!F:F,MATCH($C1358,'Policy Characteristics'!$C:$C,0)))</f>
        <v>0</v>
      </c>
      <c r="M1358" s="205">
        <f>IF(ISBLANK(INDEX('Policy Characteristics'!G:G,MATCH($C1358,'Policy Characteristics'!$C:$C,0))),"",INDEX('Policy Characteristics'!G:G,MATCH($C1358,'Policy Characteristics'!$C:$C,0)))</f>
        <v>0.25</v>
      </c>
      <c r="N1358" s="205">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row>
    <row r="1359" spans="1:18" s="76" customFormat="1" x14ac:dyDescent="0.75">
      <c r="A1359" s="76" t="str">
        <f>IF(ISBLANK(INDEX('Policy Characteristics'!A:A,MATCH($C1359,'Policy Characteristics'!$C:$C,0))),"",INDEX('Policy Characteristics'!A:A,MATCH($C1359,'Policy Characteristics'!$C:$C,0)))</f>
        <v>Industry</v>
      </c>
      <c r="B1359" s="200"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3" t="s">
        <v>44</v>
      </c>
      <c r="J1359" s="202"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5">
        <f>IF(ISBLANK(INDEX('Policy Characteristics'!F:F,MATCH($C1359,'Policy Characteristics'!$C:$C,0))),"",INDEX('Policy Characteristics'!F:F,MATCH($C1359,'Policy Characteristics'!$C:$C,0)))</f>
        <v>0</v>
      </c>
      <c r="M1359" s="205">
        <f>IF(ISBLANK(INDEX('Policy Characteristics'!G:G,MATCH($C1359,'Policy Characteristics'!$C:$C,0))),"",INDEX('Policy Characteristics'!G:G,MATCH($C1359,'Policy Characteristics'!$C:$C,0)))</f>
        <v>0.25</v>
      </c>
      <c r="N1359" s="205">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row>
    <row r="1360" spans="1:18" s="76" customFormat="1" x14ac:dyDescent="0.75">
      <c r="A1360" s="76" t="str">
        <f>IF(ISBLANK(INDEX('Policy Characteristics'!A:A,MATCH($C1360,'Policy Characteristics'!$C:$C,0))),"",INDEX('Policy Characteristics'!A:A,MATCH($C1360,'Policy Characteristics'!$C:$C,0)))</f>
        <v>Industry</v>
      </c>
      <c r="B1360" s="200"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3" t="s">
        <v>43</v>
      </c>
      <c r="J1360" s="202"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5">
        <f>IF(ISBLANK(INDEX('Policy Characteristics'!F:F,MATCH($C1360,'Policy Characteristics'!$C:$C,0))),"",INDEX('Policy Characteristics'!F:F,MATCH($C1360,'Policy Characteristics'!$C:$C,0)))</f>
        <v>0</v>
      </c>
      <c r="M1360" s="205">
        <f>IF(ISBLANK(INDEX('Policy Characteristics'!G:G,MATCH($C1360,'Policy Characteristics'!$C:$C,0))),"",INDEX('Policy Characteristics'!G:G,MATCH($C1360,'Policy Characteristics'!$C:$C,0)))</f>
        <v>0.25</v>
      </c>
      <c r="N1360" s="205">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row>
    <row r="1361" spans="1:18" s="76" customFormat="1" x14ac:dyDescent="0.75">
      <c r="A1361" s="76" t="str">
        <f>IF(ISBLANK(INDEX('Policy Characteristics'!A:A,MATCH($C1361,'Policy Characteristics'!$C:$C,0))),"",INDEX('Policy Characteristics'!A:A,MATCH($C1361,'Policy Characteristics'!$C:$C,0)))</f>
        <v>Industry</v>
      </c>
      <c r="B1361" s="200"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3" t="s">
        <v>44</v>
      </c>
      <c r="J1361" s="202"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5">
        <f>IF(ISBLANK(INDEX('Policy Characteristics'!F:F,MATCH($C1361,'Policy Characteristics'!$C:$C,0))),"",INDEX('Policy Characteristics'!F:F,MATCH($C1361,'Policy Characteristics'!$C:$C,0)))</f>
        <v>0</v>
      </c>
      <c r="M1361" s="205">
        <f>IF(ISBLANK(INDEX('Policy Characteristics'!G:G,MATCH($C1361,'Policy Characteristics'!$C:$C,0))),"",INDEX('Policy Characteristics'!G:G,MATCH($C1361,'Policy Characteristics'!$C:$C,0)))</f>
        <v>0.25</v>
      </c>
      <c r="N1361" s="205">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row>
    <row r="1362" spans="1:18" s="76" customFormat="1" x14ac:dyDescent="0.75">
      <c r="A1362" s="76" t="str">
        <f>IF(ISBLANK(INDEX('Policy Characteristics'!A:A,MATCH($C1362,'Policy Characteristics'!$C:$C,0))),"",INDEX('Policy Characteristics'!A:A,MATCH($C1362,'Policy Characteristics'!$C:$C,0)))</f>
        <v>Industry</v>
      </c>
      <c r="B1362" s="200"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3" t="s">
        <v>44</v>
      </c>
      <c r="J1362" s="202"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5">
        <f>IF(ISBLANK(INDEX('Policy Characteristics'!F:F,MATCH($C1362,'Policy Characteristics'!$C:$C,0))),"",INDEX('Policy Characteristics'!F:F,MATCH($C1362,'Policy Characteristics'!$C:$C,0)))</f>
        <v>0</v>
      </c>
      <c r="M1362" s="205">
        <f>IF(ISBLANK(INDEX('Policy Characteristics'!G:G,MATCH($C1362,'Policy Characteristics'!$C:$C,0))),"",INDEX('Policy Characteristics'!G:G,MATCH($C1362,'Policy Characteristics'!$C:$C,0)))</f>
        <v>0.25</v>
      </c>
      <c r="N1362" s="205">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row>
    <row r="1363" spans="1:18" s="76" customFormat="1" x14ac:dyDescent="0.75">
      <c r="A1363" s="76" t="str">
        <f>IF(ISBLANK(INDEX('Policy Characteristics'!A:A,MATCH($C1363,'Policy Characteristics'!$C:$C,0))),"",INDEX('Policy Characteristics'!A:A,MATCH($C1363,'Policy Characteristics'!$C:$C,0)))</f>
        <v>Industry</v>
      </c>
      <c r="B1363" s="200"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3" t="s">
        <v>43</v>
      </c>
      <c r="J1363" s="202"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5">
        <f>IF(ISBLANK(INDEX('Policy Characteristics'!F:F,MATCH($C1363,'Policy Characteristics'!$C:$C,0))),"",INDEX('Policy Characteristics'!F:F,MATCH($C1363,'Policy Characteristics'!$C:$C,0)))</f>
        <v>0</v>
      </c>
      <c r="M1363" s="205">
        <f>IF(ISBLANK(INDEX('Policy Characteristics'!G:G,MATCH($C1363,'Policy Characteristics'!$C:$C,0))),"",INDEX('Policy Characteristics'!G:G,MATCH($C1363,'Policy Characteristics'!$C:$C,0)))</f>
        <v>0.25</v>
      </c>
      <c r="N1363" s="205">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row>
    <row r="1364" spans="1:18" s="76" customFormat="1" x14ac:dyDescent="0.75">
      <c r="A1364" s="76" t="str">
        <f>IF(ISBLANK(INDEX('Policy Characteristics'!A:A,MATCH($C1364,'Policy Characteristics'!$C:$C,0))),"",INDEX('Policy Characteristics'!A:A,MATCH($C1364,'Policy Characteristics'!$C:$C,0)))</f>
        <v>Industry</v>
      </c>
      <c r="B1364" s="200"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3" t="s">
        <v>43</v>
      </c>
      <c r="J1364" s="202"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5">
        <f>IF(ISBLANK(INDEX('Policy Characteristics'!F:F,MATCH($C1364,'Policy Characteristics'!$C:$C,0))),"",INDEX('Policy Characteristics'!F:F,MATCH($C1364,'Policy Characteristics'!$C:$C,0)))</f>
        <v>0</v>
      </c>
      <c r="M1364" s="205">
        <f>IF(ISBLANK(INDEX('Policy Characteristics'!G:G,MATCH($C1364,'Policy Characteristics'!$C:$C,0))),"",INDEX('Policy Characteristics'!G:G,MATCH($C1364,'Policy Characteristics'!$C:$C,0)))</f>
        <v>0.25</v>
      </c>
      <c r="N1364" s="205">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row>
    <row r="1365" spans="1:18" s="76" customFormat="1" x14ac:dyDescent="0.75">
      <c r="A1365" s="76" t="str">
        <f>IF(ISBLANK(INDEX('Policy Characteristics'!A:A,MATCH($C1365,'Policy Characteristics'!$C:$C,0))),"",INDEX('Policy Characteristics'!A:A,MATCH($C1365,'Policy Characteristics'!$C:$C,0)))</f>
        <v>Industry</v>
      </c>
      <c r="B1365" s="200"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3" t="s">
        <v>44</v>
      </c>
      <c r="J1365" s="202"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5">
        <f>IF(ISBLANK(INDEX('Policy Characteristics'!F:F,MATCH($C1365,'Policy Characteristics'!$C:$C,0))),"",INDEX('Policy Characteristics'!F:F,MATCH($C1365,'Policy Characteristics'!$C:$C,0)))</f>
        <v>0</v>
      </c>
      <c r="M1365" s="205">
        <f>IF(ISBLANK(INDEX('Policy Characteristics'!G:G,MATCH($C1365,'Policy Characteristics'!$C:$C,0))),"",INDEX('Policy Characteristics'!G:G,MATCH($C1365,'Policy Characteristics'!$C:$C,0)))</f>
        <v>0.25</v>
      </c>
      <c r="N1365" s="205">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row>
    <row r="1366" spans="1:18" s="76" customFormat="1" x14ac:dyDescent="0.75">
      <c r="A1366" s="76" t="str">
        <f>IF(ISBLANK(INDEX('Policy Characteristics'!A:A,MATCH($C1366,'Policy Characteristics'!$C:$C,0))),"",INDEX('Policy Characteristics'!A:A,MATCH($C1366,'Policy Characteristics'!$C:$C,0)))</f>
        <v>Industry</v>
      </c>
      <c r="B1366" s="200"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3" t="s">
        <v>43</v>
      </c>
      <c r="J1366" s="202"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5">
        <f>IF(ISBLANK(INDEX('Policy Characteristics'!F:F,MATCH($C1366,'Policy Characteristics'!$C:$C,0))),"",INDEX('Policy Characteristics'!F:F,MATCH($C1366,'Policy Characteristics'!$C:$C,0)))</f>
        <v>0</v>
      </c>
      <c r="M1366" s="205">
        <f>IF(ISBLANK(INDEX('Policy Characteristics'!G:G,MATCH($C1366,'Policy Characteristics'!$C:$C,0))),"",INDEX('Policy Characteristics'!G:G,MATCH($C1366,'Policy Characteristics'!$C:$C,0)))</f>
        <v>0.25</v>
      </c>
      <c r="N1366" s="205">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row>
    <row r="1367" spans="1:18" s="76" customFormat="1" x14ac:dyDescent="0.75">
      <c r="A1367" s="76" t="str">
        <f>IF(ISBLANK(INDEX('Policy Characteristics'!A:A,MATCH($C1367,'Policy Characteristics'!$C:$C,0))),"",INDEX('Policy Characteristics'!A:A,MATCH($C1367,'Policy Characteristics'!$C:$C,0)))</f>
        <v>Industry</v>
      </c>
      <c r="B1367" s="200"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3" t="s">
        <v>43</v>
      </c>
      <c r="J1367" s="202"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5">
        <f>IF(ISBLANK(INDEX('Policy Characteristics'!F:F,MATCH($C1367,'Policy Characteristics'!$C:$C,0))),"",INDEX('Policy Characteristics'!F:F,MATCH($C1367,'Policy Characteristics'!$C:$C,0)))</f>
        <v>0</v>
      </c>
      <c r="M1367" s="205">
        <f>IF(ISBLANK(INDEX('Policy Characteristics'!G:G,MATCH($C1367,'Policy Characteristics'!$C:$C,0))),"",INDEX('Policy Characteristics'!G:G,MATCH($C1367,'Policy Characteristics'!$C:$C,0)))</f>
        <v>0.25</v>
      </c>
      <c r="N1367" s="205">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row>
    <row r="1368" spans="1:18" s="76" customFormat="1" x14ac:dyDescent="0.75">
      <c r="A1368" s="76" t="str">
        <f>IF(ISBLANK(INDEX('Policy Characteristics'!A:A,MATCH($C1368,'Policy Characteristics'!$C:$C,0))),"",INDEX('Policy Characteristics'!A:A,MATCH($C1368,'Policy Characteristics'!$C:$C,0)))</f>
        <v>Industry</v>
      </c>
      <c r="B1368" s="200"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3" t="s">
        <v>43</v>
      </c>
      <c r="J1368" s="202"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5">
        <f>IF(ISBLANK(INDEX('Policy Characteristics'!F:F,MATCH($C1368,'Policy Characteristics'!$C:$C,0))),"",INDEX('Policy Characteristics'!F:F,MATCH($C1368,'Policy Characteristics'!$C:$C,0)))</f>
        <v>0</v>
      </c>
      <c r="M1368" s="205">
        <f>IF(ISBLANK(INDEX('Policy Characteristics'!G:G,MATCH($C1368,'Policy Characteristics'!$C:$C,0))),"",INDEX('Policy Characteristics'!G:G,MATCH($C1368,'Policy Characteristics'!$C:$C,0)))</f>
        <v>0.25</v>
      </c>
      <c r="N1368" s="205">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row>
    <row r="1369" spans="1:18" s="76" customFormat="1" x14ac:dyDescent="0.75">
      <c r="A1369" s="76" t="str">
        <f>IF(ISBLANK(INDEX('Policy Characteristics'!A:A,MATCH($C1369,'Policy Characteristics'!$C:$C,0))),"",INDEX('Policy Characteristics'!A:A,MATCH($C1369,'Policy Characteristics'!$C:$C,0)))</f>
        <v>Industry</v>
      </c>
      <c r="B1369" s="200"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3" t="s">
        <v>44</v>
      </c>
      <c r="J1369" s="202"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5">
        <f>IF(ISBLANK(INDEX('Policy Characteristics'!F:F,MATCH($C1369,'Policy Characteristics'!$C:$C,0))),"",INDEX('Policy Characteristics'!F:F,MATCH($C1369,'Policy Characteristics'!$C:$C,0)))</f>
        <v>0</v>
      </c>
      <c r="M1369" s="205">
        <f>IF(ISBLANK(INDEX('Policy Characteristics'!G:G,MATCH($C1369,'Policy Characteristics'!$C:$C,0))),"",INDEX('Policy Characteristics'!G:G,MATCH($C1369,'Policy Characteristics'!$C:$C,0)))</f>
        <v>0.25</v>
      </c>
      <c r="N1369" s="205">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row>
    <row r="1370" spans="1:18" s="76" customFormat="1" x14ac:dyDescent="0.75">
      <c r="A1370" s="76" t="str">
        <f>IF(ISBLANK(INDEX('Policy Characteristics'!A:A,MATCH($C1370,'Policy Characteristics'!$C:$C,0))),"",INDEX('Policy Characteristics'!A:A,MATCH($C1370,'Policy Characteristics'!$C:$C,0)))</f>
        <v>Industry</v>
      </c>
      <c r="B1370" s="200"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3" t="s">
        <v>43</v>
      </c>
      <c r="J1370" s="202"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5">
        <f>IF(ISBLANK(INDEX('Policy Characteristics'!F:F,MATCH($C1370,'Policy Characteristics'!$C:$C,0))),"",INDEX('Policy Characteristics'!F:F,MATCH($C1370,'Policy Characteristics'!$C:$C,0)))</f>
        <v>0</v>
      </c>
      <c r="M1370" s="205">
        <f>IF(ISBLANK(INDEX('Policy Characteristics'!G:G,MATCH($C1370,'Policy Characteristics'!$C:$C,0))),"",INDEX('Policy Characteristics'!G:G,MATCH($C1370,'Policy Characteristics'!$C:$C,0)))</f>
        <v>0.25</v>
      </c>
      <c r="N1370" s="205">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row>
    <row r="1371" spans="1:18" s="76" customFormat="1" x14ac:dyDescent="0.75">
      <c r="A1371" s="76" t="str">
        <f>IF(ISBLANK(INDEX('Policy Characteristics'!A:A,MATCH($C1371,'Policy Characteristics'!$C:$C,0))),"",INDEX('Policy Characteristics'!A:A,MATCH($C1371,'Policy Characteristics'!$C:$C,0)))</f>
        <v>Industry</v>
      </c>
      <c r="B1371" s="200"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3" t="s">
        <v>44</v>
      </c>
      <c r="J1371" s="202"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5">
        <f>IF(ISBLANK(INDEX('Policy Characteristics'!F:F,MATCH($C1371,'Policy Characteristics'!$C:$C,0))),"",INDEX('Policy Characteristics'!F:F,MATCH($C1371,'Policy Characteristics'!$C:$C,0)))</f>
        <v>0</v>
      </c>
      <c r="M1371" s="205">
        <f>IF(ISBLANK(INDEX('Policy Characteristics'!G:G,MATCH($C1371,'Policy Characteristics'!$C:$C,0))),"",INDEX('Policy Characteristics'!G:G,MATCH($C1371,'Policy Characteristics'!$C:$C,0)))</f>
        <v>0.25</v>
      </c>
      <c r="N1371" s="205">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row>
    <row r="1372" spans="1:18" s="76" customFormat="1" x14ac:dyDescent="0.75">
      <c r="A1372" s="76" t="str">
        <f>IF(ISBLANK(INDEX('Policy Characteristics'!A:A,MATCH($C1372,'Policy Characteristics'!$C:$C,0))),"",INDEX('Policy Characteristics'!A:A,MATCH($C1372,'Policy Characteristics'!$C:$C,0)))</f>
        <v>Industry</v>
      </c>
      <c r="B1372" s="200"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3" t="s">
        <v>44</v>
      </c>
      <c r="J1372" s="202"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5">
        <f>IF(ISBLANK(INDEX('Policy Characteristics'!F:F,MATCH($C1372,'Policy Characteristics'!$C:$C,0))),"",INDEX('Policy Characteristics'!F:F,MATCH($C1372,'Policy Characteristics'!$C:$C,0)))</f>
        <v>0</v>
      </c>
      <c r="M1372" s="205">
        <f>IF(ISBLANK(INDEX('Policy Characteristics'!G:G,MATCH($C1372,'Policy Characteristics'!$C:$C,0))),"",INDEX('Policy Characteristics'!G:G,MATCH($C1372,'Policy Characteristics'!$C:$C,0)))</f>
        <v>0.25</v>
      </c>
      <c r="N1372" s="205">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row>
    <row r="1373" spans="1:18" s="76" customFormat="1" x14ac:dyDescent="0.75">
      <c r="A1373" s="76" t="str">
        <f>IF(ISBLANK(INDEX('Policy Characteristics'!A:A,MATCH($C1373,'Policy Characteristics'!$C:$C,0))),"",INDEX('Policy Characteristics'!A:A,MATCH($C1373,'Policy Characteristics'!$C:$C,0)))</f>
        <v>Industry</v>
      </c>
      <c r="B1373" s="200"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3" t="s">
        <v>43</v>
      </c>
      <c r="J1373" s="202"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5">
        <f>IF(ISBLANK(INDEX('Policy Characteristics'!F:F,MATCH($C1373,'Policy Characteristics'!$C:$C,0))),"",INDEX('Policy Characteristics'!F:F,MATCH($C1373,'Policy Characteristics'!$C:$C,0)))</f>
        <v>0</v>
      </c>
      <c r="M1373" s="205">
        <f>IF(ISBLANK(INDEX('Policy Characteristics'!G:G,MATCH($C1373,'Policy Characteristics'!$C:$C,0))),"",INDEX('Policy Characteristics'!G:G,MATCH($C1373,'Policy Characteristics'!$C:$C,0)))</f>
        <v>0.25</v>
      </c>
      <c r="N1373" s="205">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row>
    <row r="1374" spans="1:18" s="76" customFormat="1" x14ac:dyDescent="0.75">
      <c r="A1374" s="76" t="str">
        <f>IF(ISBLANK(INDEX('Policy Characteristics'!A:A,MATCH($C1374,'Policy Characteristics'!$C:$C,0))),"",INDEX('Policy Characteristics'!A:A,MATCH($C1374,'Policy Characteristics'!$C:$C,0)))</f>
        <v>Industry</v>
      </c>
      <c r="B1374" s="200"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3" t="s">
        <v>43</v>
      </c>
      <c r="J1374" s="202"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5">
        <f>IF(ISBLANK(INDEX('Policy Characteristics'!F:F,MATCH($C1374,'Policy Characteristics'!$C:$C,0))),"",INDEX('Policy Characteristics'!F:F,MATCH($C1374,'Policy Characteristics'!$C:$C,0)))</f>
        <v>0</v>
      </c>
      <c r="M1374" s="205">
        <f>IF(ISBLANK(INDEX('Policy Characteristics'!G:G,MATCH($C1374,'Policy Characteristics'!$C:$C,0))),"",INDEX('Policy Characteristics'!G:G,MATCH($C1374,'Policy Characteristics'!$C:$C,0)))</f>
        <v>0.25</v>
      </c>
      <c r="N1374" s="205">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row>
    <row r="1375" spans="1:18" s="76" customFormat="1" x14ac:dyDescent="0.75">
      <c r="A1375" s="76" t="str">
        <f>IF(ISBLANK(INDEX('Policy Characteristics'!A:A,MATCH($C1375,'Policy Characteristics'!$C:$C,0))),"",INDEX('Policy Characteristics'!A:A,MATCH($C1375,'Policy Characteristics'!$C:$C,0)))</f>
        <v>Industry</v>
      </c>
      <c r="B1375" s="200"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3" t="s">
        <v>44</v>
      </c>
      <c r="J1375" s="202"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5">
        <f>IF(ISBLANK(INDEX('Policy Characteristics'!F:F,MATCH($C1375,'Policy Characteristics'!$C:$C,0))),"",INDEX('Policy Characteristics'!F:F,MATCH($C1375,'Policy Characteristics'!$C:$C,0)))</f>
        <v>0</v>
      </c>
      <c r="M1375" s="205">
        <f>IF(ISBLANK(INDEX('Policy Characteristics'!G:G,MATCH($C1375,'Policy Characteristics'!$C:$C,0))),"",INDEX('Policy Characteristics'!G:G,MATCH($C1375,'Policy Characteristics'!$C:$C,0)))</f>
        <v>0.25</v>
      </c>
      <c r="N1375" s="205">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row>
    <row r="1376" spans="1:18" s="76" customFormat="1" x14ac:dyDescent="0.75">
      <c r="A1376" s="76" t="str">
        <f>IF(ISBLANK(INDEX('Policy Characteristics'!A:A,MATCH($C1376,'Policy Characteristics'!$C:$C,0))),"",INDEX('Policy Characteristics'!A:A,MATCH($C1376,'Policy Characteristics'!$C:$C,0)))</f>
        <v>Industry</v>
      </c>
      <c r="B1376" s="200"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3" t="s">
        <v>43</v>
      </c>
      <c r="J1376" s="202"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5">
        <f>IF(ISBLANK(INDEX('Policy Characteristics'!F:F,MATCH($C1376,'Policy Characteristics'!$C:$C,0))),"",INDEX('Policy Characteristics'!F:F,MATCH($C1376,'Policy Characteristics'!$C:$C,0)))</f>
        <v>0</v>
      </c>
      <c r="M1376" s="205">
        <f>IF(ISBLANK(INDEX('Policy Characteristics'!G:G,MATCH($C1376,'Policy Characteristics'!$C:$C,0))),"",INDEX('Policy Characteristics'!G:G,MATCH($C1376,'Policy Characteristics'!$C:$C,0)))</f>
        <v>0.25</v>
      </c>
      <c r="N1376" s="205">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row>
    <row r="1377" spans="1:18" s="76" customFormat="1" x14ac:dyDescent="0.75">
      <c r="A1377" s="76" t="str">
        <f>IF(ISBLANK(INDEX('Policy Characteristics'!A:A,MATCH($C1377,'Policy Characteristics'!$C:$C,0))),"",INDEX('Policy Characteristics'!A:A,MATCH($C1377,'Policy Characteristics'!$C:$C,0)))</f>
        <v>Industry</v>
      </c>
      <c r="B1377" s="200"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3" t="s">
        <v>43</v>
      </c>
      <c r="J1377" s="202"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5">
        <f>IF(ISBLANK(INDEX('Policy Characteristics'!F:F,MATCH($C1377,'Policy Characteristics'!$C:$C,0))),"",INDEX('Policy Characteristics'!F:F,MATCH($C1377,'Policy Characteristics'!$C:$C,0)))</f>
        <v>0</v>
      </c>
      <c r="M1377" s="205">
        <f>IF(ISBLANK(INDEX('Policy Characteristics'!G:G,MATCH($C1377,'Policy Characteristics'!$C:$C,0))),"",INDEX('Policy Characteristics'!G:G,MATCH($C1377,'Policy Characteristics'!$C:$C,0)))</f>
        <v>0.25</v>
      </c>
      <c r="N1377" s="205">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row>
    <row r="1378" spans="1:18" s="76" customFormat="1" x14ac:dyDescent="0.75">
      <c r="A1378" s="76" t="str">
        <f>IF(ISBLANK(INDEX('Policy Characteristics'!A:A,MATCH($C1378,'Policy Characteristics'!$C:$C,0))),"",INDEX('Policy Characteristics'!A:A,MATCH($C1378,'Policy Characteristics'!$C:$C,0)))</f>
        <v>Industry</v>
      </c>
      <c r="B1378" s="200"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3" t="s">
        <v>43</v>
      </c>
      <c r="J1378" s="202"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5">
        <f>IF(ISBLANK(INDEX('Policy Characteristics'!F:F,MATCH($C1378,'Policy Characteristics'!$C:$C,0))),"",INDEX('Policy Characteristics'!F:F,MATCH($C1378,'Policy Characteristics'!$C:$C,0)))</f>
        <v>0</v>
      </c>
      <c r="M1378" s="205">
        <f>IF(ISBLANK(INDEX('Policy Characteristics'!G:G,MATCH($C1378,'Policy Characteristics'!$C:$C,0))),"",INDEX('Policy Characteristics'!G:G,MATCH($C1378,'Policy Characteristics'!$C:$C,0)))</f>
        <v>0.25</v>
      </c>
      <c r="N1378" s="205">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row>
    <row r="1379" spans="1:18" s="76" customFormat="1" x14ac:dyDescent="0.75">
      <c r="A1379" s="76" t="str">
        <f>IF(ISBLANK(INDEX('Policy Characteristics'!A:A,MATCH($C1379,'Policy Characteristics'!$C:$C,0))),"",INDEX('Policy Characteristics'!A:A,MATCH($C1379,'Policy Characteristics'!$C:$C,0)))</f>
        <v>Industry</v>
      </c>
      <c r="B1379" s="200"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3" t="s">
        <v>44</v>
      </c>
      <c r="J1379" s="202"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5">
        <f>IF(ISBLANK(INDEX('Policy Characteristics'!F:F,MATCH($C1379,'Policy Characteristics'!$C:$C,0))),"",INDEX('Policy Characteristics'!F:F,MATCH($C1379,'Policy Characteristics'!$C:$C,0)))</f>
        <v>0</v>
      </c>
      <c r="M1379" s="205">
        <f>IF(ISBLANK(INDEX('Policy Characteristics'!G:G,MATCH($C1379,'Policy Characteristics'!$C:$C,0))),"",INDEX('Policy Characteristics'!G:G,MATCH($C1379,'Policy Characteristics'!$C:$C,0)))</f>
        <v>0.25</v>
      </c>
      <c r="N1379" s="205">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row>
    <row r="1380" spans="1:18" s="76" customFormat="1" x14ac:dyDescent="0.75">
      <c r="A1380" s="76" t="str">
        <f>IF(ISBLANK(INDEX('Policy Characteristics'!A:A,MATCH($C1380,'Policy Characteristics'!$C:$C,0))),"",INDEX('Policy Characteristics'!A:A,MATCH($C1380,'Policy Characteristics'!$C:$C,0)))</f>
        <v>Industry</v>
      </c>
      <c r="B1380" s="200"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3" t="s">
        <v>43</v>
      </c>
      <c r="J1380" s="202"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5">
        <f>IF(ISBLANK(INDEX('Policy Characteristics'!F:F,MATCH($C1380,'Policy Characteristics'!$C:$C,0))),"",INDEX('Policy Characteristics'!F:F,MATCH($C1380,'Policy Characteristics'!$C:$C,0)))</f>
        <v>0</v>
      </c>
      <c r="M1380" s="205">
        <f>IF(ISBLANK(INDEX('Policy Characteristics'!G:G,MATCH($C1380,'Policy Characteristics'!$C:$C,0))),"",INDEX('Policy Characteristics'!G:G,MATCH($C1380,'Policy Characteristics'!$C:$C,0)))</f>
        <v>0.25</v>
      </c>
      <c r="N1380" s="205">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row>
    <row r="1381" spans="1:18" s="76" customFormat="1" x14ac:dyDescent="0.75">
      <c r="A1381" s="76" t="str">
        <f>IF(ISBLANK(INDEX('Policy Characteristics'!A:A,MATCH($C1381,'Policy Characteristics'!$C:$C,0))),"",INDEX('Policy Characteristics'!A:A,MATCH($C1381,'Policy Characteristics'!$C:$C,0)))</f>
        <v>Industry</v>
      </c>
      <c r="B1381" s="200"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3" t="s">
        <v>44</v>
      </c>
      <c r="J1381" s="202"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5">
        <f>IF(ISBLANK(INDEX('Policy Characteristics'!F:F,MATCH($C1381,'Policy Characteristics'!$C:$C,0))),"",INDEX('Policy Characteristics'!F:F,MATCH($C1381,'Policy Characteristics'!$C:$C,0)))</f>
        <v>0</v>
      </c>
      <c r="M1381" s="205">
        <f>IF(ISBLANK(INDEX('Policy Characteristics'!G:G,MATCH($C1381,'Policy Characteristics'!$C:$C,0))),"",INDEX('Policy Characteristics'!G:G,MATCH($C1381,'Policy Characteristics'!$C:$C,0)))</f>
        <v>0.25</v>
      </c>
      <c r="N1381" s="205">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row>
    <row r="1382" spans="1:18" s="76" customFormat="1" x14ac:dyDescent="0.75">
      <c r="A1382" s="76" t="str">
        <f>IF(ISBLANK(INDEX('Policy Characteristics'!A:A,MATCH($C1382,'Policy Characteristics'!$C:$C,0))),"",INDEX('Policy Characteristics'!A:A,MATCH($C1382,'Policy Characteristics'!$C:$C,0)))</f>
        <v>Industry</v>
      </c>
      <c r="B1382" s="200"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3" t="s">
        <v>44</v>
      </c>
      <c r="J1382" s="202"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5">
        <f>IF(ISBLANK(INDEX('Policy Characteristics'!F:F,MATCH($C1382,'Policy Characteristics'!$C:$C,0))),"",INDEX('Policy Characteristics'!F:F,MATCH($C1382,'Policy Characteristics'!$C:$C,0)))</f>
        <v>0</v>
      </c>
      <c r="M1382" s="205">
        <f>IF(ISBLANK(INDEX('Policy Characteristics'!G:G,MATCH($C1382,'Policy Characteristics'!$C:$C,0))),"",INDEX('Policy Characteristics'!G:G,MATCH($C1382,'Policy Characteristics'!$C:$C,0)))</f>
        <v>0.25</v>
      </c>
      <c r="N1382" s="205">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row>
    <row r="1383" spans="1:18" s="76" customFormat="1" x14ac:dyDescent="0.75">
      <c r="A1383" s="76" t="str">
        <f>IF(ISBLANK(INDEX('Policy Characteristics'!A:A,MATCH($C1383,'Policy Characteristics'!$C:$C,0))),"",INDEX('Policy Characteristics'!A:A,MATCH($C1383,'Policy Characteristics'!$C:$C,0)))</f>
        <v>Industry</v>
      </c>
      <c r="B1383" s="200"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3" t="s">
        <v>43</v>
      </c>
      <c r="J1383" s="202"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5">
        <f>IF(ISBLANK(INDEX('Policy Characteristics'!F:F,MATCH($C1383,'Policy Characteristics'!$C:$C,0))),"",INDEX('Policy Characteristics'!F:F,MATCH($C1383,'Policy Characteristics'!$C:$C,0)))</f>
        <v>0</v>
      </c>
      <c r="M1383" s="205">
        <f>IF(ISBLANK(INDEX('Policy Characteristics'!G:G,MATCH($C1383,'Policy Characteristics'!$C:$C,0))),"",INDEX('Policy Characteristics'!G:G,MATCH($C1383,'Policy Characteristics'!$C:$C,0)))</f>
        <v>0.25</v>
      </c>
      <c r="N1383" s="205">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row>
    <row r="1384" spans="1:18" s="76" customFormat="1" x14ac:dyDescent="0.75">
      <c r="A1384" s="76" t="str">
        <f>IF(ISBLANK(INDEX('Policy Characteristics'!A:A,MATCH($C1384,'Policy Characteristics'!$C:$C,0))),"",INDEX('Policy Characteristics'!A:A,MATCH($C1384,'Policy Characteristics'!$C:$C,0)))</f>
        <v>Industry</v>
      </c>
      <c r="B1384" s="200"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3" t="s">
        <v>43</v>
      </c>
      <c r="J1384" s="202"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5">
        <f>IF(ISBLANK(INDEX('Policy Characteristics'!F:F,MATCH($C1384,'Policy Characteristics'!$C:$C,0))),"",INDEX('Policy Characteristics'!F:F,MATCH($C1384,'Policy Characteristics'!$C:$C,0)))</f>
        <v>0</v>
      </c>
      <c r="M1384" s="205">
        <f>IF(ISBLANK(INDEX('Policy Characteristics'!G:G,MATCH($C1384,'Policy Characteristics'!$C:$C,0))),"",INDEX('Policy Characteristics'!G:G,MATCH($C1384,'Policy Characteristics'!$C:$C,0)))</f>
        <v>0.25</v>
      </c>
      <c r="N1384" s="205">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row>
    <row r="1385" spans="1:18" s="76" customFormat="1" x14ac:dyDescent="0.75">
      <c r="A1385" s="76" t="str">
        <f>IF(ISBLANK(INDEX('Policy Characteristics'!A:A,MATCH($C1385,'Policy Characteristics'!$C:$C,0))),"",INDEX('Policy Characteristics'!A:A,MATCH($C1385,'Policy Characteristics'!$C:$C,0)))</f>
        <v>Industry</v>
      </c>
      <c r="B1385" s="200"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3" t="s">
        <v>44</v>
      </c>
      <c r="J1385" s="202"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5">
        <f>IF(ISBLANK(INDEX('Policy Characteristics'!F:F,MATCH($C1385,'Policy Characteristics'!$C:$C,0))),"",INDEX('Policy Characteristics'!F:F,MATCH($C1385,'Policy Characteristics'!$C:$C,0)))</f>
        <v>0</v>
      </c>
      <c r="M1385" s="205">
        <f>IF(ISBLANK(INDEX('Policy Characteristics'!G:G,MATCH($C1385,'Policy Characteristics'!$C:$C,0))),"",INDEX('Policy Characteristics'!G:G,MATCH($C1385,'Policy Characteristics'!$C:$C,0)))</f>
        <v>0.25</v>
      </c>
      <c r="N1385" s="205">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row>
    <row r="1386" spans="1:18" s="76" customFormat="1" x14ac:dyDescent="0.75">
      <c r="A1386" s="76" t="str">
        <f>IF(ISBLANK(INDEX('Policy Characteristics'!A:A,MATCH($C1386,'Policy Characteristics'!$C:$C,0))),"",INDEX('Policy Characteristics'!A:A,MATCH($C1386,'Policy Characteristics'!$C:$C,0)))</f>
        <v>Industry</v>
      </c>
      <c r="B1386" s="200"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3" t="s">
        <v>43</v>
      </c>
      <c r="J1386" s="202"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5">
        <f>IF(ISBLANK(INDEX('Policy Characteristics'!F:F,MATCH($C1386,'Policy Characteristics'!$C:$C,0))),"",INDEX('Policy Characteristics'!F:F,MATCH($C1386,'Policy Characteristics'!$C:$C,0)))</f>
        <v>0</v>
      </c>
      <c r="M1386" s="205">
        <f>IF(ISBLANK(INDEX('Policy Characteristics'!G:G,MATCH($C1386,'Policy Characteristics'!$C:$C,0))),"",INDEX('Policy Characteristics'!G:G,MATCH($C1386,'Policy Characteristics'!$C:$C,0)))</f>
        <v>0.25</v>
      </c>
      <c r="N1386" s="205">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row>
    <row r="1387" spans="1:18" s="76" customFormat="1" x14ac:dyDescent="0.75">
      <c r="A1387" s="76" t="str">
        <f>IF(ISBLANK(INDEX('Policy Characteristics'!A:A,MATCH($C1387,'Policy Characteristics'!$C:$C,0))),"",INDEX('Policy Characteristics'!A:A,MATCH($C1387,'Policy Characteristics'!$C:$C,0)))</f>
        <v>Industry</v>
      </c>
      <c r="B1387" s="200"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3" t="s">
        <v>43</v>
      </c>
      <c r="J1387" s="202"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5">
        <f>IF(ISBLANK(INDEX('Policy Characteristics'!F:F,MATCH($C1387,'Policy Characteristics'!$C:$C,0))),"",INDEX('Policy Characteristics'!F:F,MATCH($C1387,'Policy Characteristics'!$C:$C,0)))</f>
        <v>0</v>
      </c>
      <c r="M1387" s="205">
        <f>IF(ISBLANK(INDEX('Policy Characteristics'!G:G,MATCH($C1387,'Policy Characteristics'!$C:$C,0))),"",INDEX('Policy Characteristics'!G:G,MATCH($C1387,'Policy Characteristics'!$C:$C,0)))</f>
        <v>0.25</v>
      </c>
      <c r="N1387" s="205">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row>
    <row r="1388" spans="1:18" s="76" customFormat="1" x14ac:dyDescent="0.75">
      <c r="A1388" s="76" t="str">
        <f>IF(ISBLANK(INDEX('Policy Characteristics'!A:A,MATCH($C1388,'Policy Characteristics'!$C:$C,0))),"",INDEX('Policy Characteristics'!A:A,MATCH($C1388,'Policy Characteristics'!$C:$C,0)))</f>
        <v>Industry</v>
      </c>
      <c r="B1388" s="200"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3" t="s">
        <v>43</v>
      </c>
      <c r="J1388" s="202"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5">
        <f>IF(ISBLANK(INDEX('Policy Characteristics'!F:F,MATCH($C1388,'Policy Characteristics'!$C:$C,0))),"",INDEX('Policy Characteristics'!F:F,MATCH($C1388,'Policy Characteristics'!$C:$C,0)))</f>
        <v>0</v>
      </c>
      <c r="M1388" s="205">
        <f>IF(ISBLANK(INDEX('Policy Characteristics'!G:G,MATCH($C1388,'Policy Characteristics'!$C:$C,0))),"",INDEX('Policy Characteristics'!G:G,MATCH($C1388,'Policy Characteristics'!$C:$C,0)))</f>
        <v>0.25</v>
      </c>
      <c r="N1388" s="205">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row>
    <row r="1389" spans="1:18" s="76" customFormat="1" x14ac:dyDescent="0.75">
      <c r="A1389" s="76" t="str">
        <f>IF(ISBLANK(INDEX('Policy Characteristics'!A:A,MATCH($C1389,'Policy Characteristics'!$C:$C,0))),"",INDEX('Policy Characteristics'!A:A,MATCH($C1389,'Policy Characteristics'!$C:$C,0)))</f>
        <v>Industry</v>
      </c>
      <c r="B1389" s="200"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3" t="s">
        <v>44</v>
      </c>
      <c r="J1389" s="202"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5">
        <f>IF(ISBLANK(INDEX('Policy Characteristics'!F:F,MATCH($C1389,'Policy Characteristics'!$C:$C,0))),"",INDEX('Policy Characteristics'!F:F,MATCH($C1389,'Policy Characteristics'!$C:$C,0)))</f>
        <v>0</v>
      </c>
      <c r="M1389" s="205">
        <f>IF(ISBLANK(INDEX('Policy Characteristics'!G:G,MATCH($C1389,'Policy Characteristics'!$C:$C,0))),"",INDEX('Policy Characteristics'!G:G,MATCH($C1389,'Policy Characteristics'!$C:$C,0)))</f>
        <v>0.25</v>
      </c>
      <c r="N1389" s="205">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row>
    <row r="1390" spans="1:18" s="76" customFormat="1" x14ac:dyDescent="0.75">
      <c r="A1390" s="76" t="str">
        <f>IF(ISBLANK(INDEX('Policy Characteristics'!A:A,MATCH($C1390,'Policy Characteristics'!$C:$C,0))),"",INDEX('Policy Characteristics'!A:A,MATCH($C1390,'Policy Characteristics'!$C:$C,0)))</f>
        <v>Industry</v>
      </c>
      <c r="B1390" s="200"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3" t="s">
        <v>43</v>
      </c>
      <c r="J1390" s="202"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5">
        <f>IF(ISBLANK(INDEX('Policy Characteristics'!F:F,MATCH($C1390,'Policy Characteristics'!$C:$C,0))),"",INDEX('Policy Characteristics'!F:F,MATCH($C1390,'Policy Characteristics'!$C:$C,0)))</f>
        <v>0</v>
      </c>
      <c r="M1390" s="205">
        <f>IF(ISBLANK(INDEX('Policy Characteristics'!G:G,MATCH($C1390,'Policy Characteristics'!$C:$C,0))),"",INDEX('Policy Characteristics'!G:G,MATCH($C1390,'Policy Characteristics'!$C:$C,0)))</f>
        <v>0.25</v>
      </c>
      <c r="N1390" s="205">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row>
    <row r="1391" spans="1:18" s="76" customFormat="1" x14ac:dyDescent="0.75">
      <c r="A1391" s="76" t="str">
        <f>IF(ISBLANK(INDEX('Policy Characteristics'!A:A,MATCH($C1391,'Policy Characteristics'!$C:$C,0))),"",INDEX('Policy Characteristics'!A:A,MATCH($C1391,'Policy Characteristics'!$C:$C,0)))</f>
        <v>Industry</v>
      </c>
      <c r="B1391" s="200"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3" t="s">
        <v>44</v>
      </c>
      <c r="J1391" s="202"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5">
        <f>IF(ISBLANK(INDEX('Policy Characteristics'!F:F,MATCH($C1391,'Policy Characteristics'!$C:$C,0))),"",INDEX('Policy Characteristics'!F:F,MATCH($C1391,'Policy Characteristics'!$C:$C,0)))</f>
        <v>0</v>
      </c>
      <c r="M1391" s="205">
        <f>IF(ISBLANK(INDEX('Policy Characteristics'!G:G,MATCH($C1391,'Policy Characteristics'!$C:$C,0))),"",INDEX('Policy Characteristics'!G:G,MATCH($C1391,'Policy Characteristics'!$C:$C,0)))</f>
        <v>0.25</v>
      </c>
      <c r="N1391" s="205">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row>
    <row r="1392" spans="1:18" s="76" customFormat="1" x14ac:dyDescent="0.75">
      <c r="A1392" s="76" t="str">
        <f>IF(ISBLANK(INDEX('Policy Characteristics'!A:A,MATCH($C1392,'Policy Characteristics'!$C:$C,0))),"",INDEX('Policy Characteristics'!A:A,MATCH($C1392,'Policy Characteristics'!$C:$C,0)))</f>
        <v>Industry</v>
      </c>
      <c r="B1392" s="200"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3" t="s">
        <v>44</v>
      </c>
      <c r="J1392" s="202"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5">
        <f>IF(ISBLANK(INDEX('Policy Characteristics'!F:F,MATCH($C1392,'Policy Characteristics'!$C:$C,0))),"",INDEX('Policy Characteristics'!F:F,MATCH($C1392,'Policy Characteristics'!$C:$C,0)))</f>
        <v>0</v>
      </c>
      <c r="M1392" s="205">
        <f>IF(ISBLANK(INDEX('Policy Characteristics'!G:G,MATCH($C1392,'Policy Characteristics'!$C:$C,0))),"",INDEX('Policy Characteristics'!G:G,MATCH($C1392,'Policy Characteristics'!$C:$C,0)))</f>
        <v>0.25</v>
      </c>
      <c r="N1392" s="205">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row>
    <row r="1393" spans="1:18" s="76" customFormat="1" x14ac:dyDescent="0.75">
      <c r="A1393" s="76" t="str">
        <f>IF(ISBLANK(INDEX('Policy Characteristics'!A:A,MATCH($C1393,'Policy Characteristics'!$C:$C,0))),"",INDEX('Policy Characteristics'!A:A,MATCH($C1393,'Policy Characteristics'!$C:$C,0)))</f>
        <v>Industry</v>
      </c>
      <c r="B1393" s="200"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3" t="s">
        <v>43</v>
      </c>
      <c r="J1393" s="202"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5">
        <f>IF(ISBLANK(INDEX('Policy Characteristics'!F:F,MATCH($C1393,'Policy Characteristics'!$C:$C,0))),"",INDEX('Policy Characteristics'!F:F,MATCH($C1393,'Policy Characteristics'!$C:$C,0)))</f>
        <v>0</v>
      </c>
      <c r="M1393" s="205">
        <f>IF(ISBLANK(INDEX('Policy Characteristics'!G:G,MATCH($C1393,'Policy Characteristics'!$C:$C,0))),"",INDEX('Policy Characteristics'!G:G,MATCH($C1393,'Policy Characteristics'!$C:$C,0)))</f>
        <v>0.25</v>
      </c>
      <c r="N1393" s="205">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row>
    <row r="1394" spans="1:18" s="76" customFormat="1" x14ac:dyDescent="0.75">
      <c r="A1394" s="76" t="str">
        <f>IF(ISBLANK(INDEX('Policy Characteristics'!A:A,MATCH($C1394,'Policy Characteristics'!$C:$C,0))),"",INDEX('Policy Characteristics'!A:A,MATCH($C1394,'Policy Characteristics'!$C:$C,0)))</f>
        <v>Industry</v>
      </c>
      <c r="B1394" s="200"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3" t="s">
        <v>43</v>
      </c>
      <c r="J1394" s="202"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5">
        <f>IF(ISBLANK(INDEX('Policy Characteristics'!F:F,MATCH($C1394,'Policy Characteristics'!$C:$C,0))),"",INDEX('Policy Characteristics'!F:F,MATCH($C1394,'Policy Characteristics'!$C:$C,0)))</f>
        <v>0</v>
      </c>
      <c r="M1394" s="205">
        <f>IF(ISBLANK(INDEX('Policy Characteristics'!G:G,MATCH($C1394,'Policy Characteristics'!$C:$C,0))),"",INDEX('Policy Characteristics'!G:G,MATCH($C1394,'Policy Characteristics'!$C:$C,0)))</f>
        <v>0.25</v>
      </c>
      <c r="N1394" s="205">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row>
    <row r="1395" spans="1:18" s="76" customFormat="1" x14ac:dyDescent="0.75">
      <c r="A1395" s="76" t="str">
        <f>IF(ISBLANK(INDEX('Policy Characteristics'!A:A,MATCH($C1395,'Policy Characteristics'!$C:$C,0))),"",INDEX('Policy Characteristics'!A:A,MATCH($C1395,'Policy Characteristics'!$C:$C,0)))</f>
        <v>Industry</v>
      </c>
      <c r="B1395" s="200"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3" t="s">
        <v>44</v>
      </c>
      <c r="J1395" s="202"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5">
        <f>IF(ISBLANK(INDEX('Policy Characteristics'!F:F,MATCH($C1395,'Policy Characteristics'!$C:$C,0))),"",INDEX('Policy Characteristics'!F:F,MATCH($C1395,'Policy Characteristics'!$C:$C,0)))</f>
        <v>0</v>
      </c>
      <c r="M1395" s="205">
        <f>IF(ISBLANK(INDEX('Policy Characteristics'!G:G,MATCH($C1395,'Policy Characteristics'!$C:$C,0))),"",INDEX('Policy Characteristics'!G:G,MATCH($C1395,'Policy Characteristics'!$C:$C,0)))</f>
        <v>0.25</v>
      </c>
      <c r="N1395" s="205">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row>
    <row r="1396" spans="1:18" s="76" customFormat="1" x14ac:dyDescent="0.75">
      <c r="A1396" s="76" t="str">
        <f>IF(ISBLANK(INDEX('Policy Characteristics'!A:A,MATCH($C1396,'Policy Characteristics'!$C:$C,0))),"",INDEX('Policy Characteristics'!A:A,MATCH($C1396,'Policy Characteristics'!$C:$C,0)))</f>
        <v>Industry</v>
      </c>
      <c r="B1396" s="200"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3" t="s">
        <v>43</v>
      </c>
      <c r="J1396" s="202"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5">
        <f>IF(ISBLANK(INDEX('Policy Characteristics'!F:F,MATCH($C1396,'Policy Characteristics'!$C:$C,0))),"",INDEX('Policy Characteristics'!F:F,MATCH($C1396,'Policy Characteristics'!$C:$C,0)))</f>
        <v>0</v>
      </c>
      <c r="M1396" s="205">
        <f>IF(ISBLANK(INDEX('Policy Characteristics'!G:G,MATCH($C1396,'Policy Characteristics'!$C:$C,0))),"",INDEX('Policy Characteristics'!G:G,MATCH($C1396,'Policy Characteristics'!$C:$C,0)))</f>
        <v>0.25</v>
      </c>
      <c r="N1396" s="205">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row>
    <row r="1397" spans="1:18" s="76" customFormat="1" x14ac:dyDescent="0.75">
      <c r="A1397" s="76" t="str">
        <f>IF(ISBLANK(INDEX('Policy Characteristics'!A:A,MATCH($C1397,'Policy Characteristics'!$C:$C,0))),"",INDEX('Policy Characteristics'!A:A,MATCH($C1397,'Policy Characteristics'!$C:$C,0)))</f>
        <v>Industry</v>
      </c>
      <c r="B1397" s="200"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3" t="s">
        <v>43</v>
      </c>
      <c r="J1397" s="202"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5">
        <f>IF(ISBLANK(INDEX('Policy Characteristics'!F:F,MATCH($C1397,'Policy Characteristics'!$C:$C,0))),"",INDEX('Policy Characteristics'!F:F,MATCH($C1397,'Policy Characteristics'!$C:$C,0)))</f>
        <v>0</v>
      </c>
      <c r="M1397" s="205">
        <f>IF(ISBLANK(INDEX('Policy Characteristics'!G:G,MATCH($C1397,'Policy Characteristics'!$C:$C,0))),"",INDEX('Policy Characteristics'!G:G,MATCH($C1397,'Policy Characteristics'!$C:$C,0)))</f>
        <v>0.25</v>
      </c>
      <c r="N1397" s="205">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row>
    <row r="1398" spans="1:18" s="76" customFormat="1" x14ac:dyDescent="0.75">
      <c r="A1398" s="76" t="str">
        <f>IF(ISBLANK(INDEX('Policy Characteristics'!A:A,MATCH($C1398,'Policy Characteristics'!$C:$C,0))),"",INDEX('Policy Characteristics'!A:A,MATCH($C1398,'Policy Characteristics'!$C:$C,0)))</f>
        <v>Industry</v>
      </c>
      <c r="B1398" s="200"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3" t="s">
        <v>43</v>
      </c>
      <c r="J1398" s="202"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5">
        <f>IF(ISBLANK(INDEX('Policy Characteristics'!F:F,MATCH($C1398,'Policy Characteristics'!$C:$C,0))),"",INDEX('Policy Characteristics'!F:F,MATCH($C1398,'Policy Characteristics'!$C:$C,0)))</f>
        <v>0</v>
      </c>
      <c r="M1398" s="205">
        <f>IF(ISBLANK(INDEX('Policy Characteristics'!G:G,MATCH($C1398,'Policy Characteristics'!$C:$C,0))),"",INDEX('Policy Characteristics'!G:G,MATCH($C1398,'Policy Characteristics'!$C:$C,0)))</f>
        <v>0.25</v>
      </c>
      <c r="N1398" s="205">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row>
    <row r="1399" spans="1:18" s="76" customFormat="1" x14ac:dyDescent="0.75">
      <c r="A1399" s="76" t="str">
        <f>IF(ISBLANK(INDEX('Policy Characteristics'!A:A,MATCH($C1399,'Policy Characteristics'!$C:$C,0))),"",INDEX('Policy Characteristics'!A:A,MATCH($C1399,'Policy Characteristics'!$C:$C,0)))</f>
        <v>Industry</v>
      </c>
      <c r="B1399" s="200"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3" t="s">
        <v>43</v>
      </c>
      <c r="J1399" s="202"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5">
        <f>IF(ISBLANK(INDEX('Policy Characteristics'!F:F,MATCH($C1399,'Policy Characteristics'!$C:$C,0))),"",INDEX('Policy Characteristics'!F:F,MATCH($C1399,'Policy Characteristics'!$C:$C,0)))</f>
        <v>0</v>
      </c>
      <c r="M1399" s="205">
        <f>IF(ISBLANK(INDEX('Policy Characteristics'!G:G,MATCH($C1399,'Policy Characteristics'!$C:$C,0))),"",INDEX('Policy Characteristics'!G:G,MATCH($C1399,'Policy Characteristics'!$C:$C,0)))</f>
        <v>0.25</v>
      </c>
      <c r="N1399" s="205">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row>
    <row r="1400" spans="1:18" s="76" customFormat="1" x14ac:dyDescent="0.75">
      <c r="A1400" s="76" t="str">
        <f>IF(ISBLANK(INDEX('Policy Characteristics'!A:A,MATCH($C1400,'Policy Characteristics'!$C:$C,0))),"",INDEX('Policy Characteristics'!A:A,MATCH($C1400,'Policy Characteristics'!$C:$C,0)))</f>
        <v>Industry</v>
      </c>
      <c r="B1400" s="200"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3" t="s">
        <v>44</v>
      </c>
      <c r="J1400" s="202"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5">
        <f>IF(ISBLANK(INDEX('Policy Characteristics'!F:F,MATCH($C1400,'Policy Characteristics'!$C:$C,0))),"",INDEX('Policy Characteristics'!F:F,MATCH($C1400,'Policy Characteristics'!$C:$C,0)))</f>
        <v>0</v>
      </c>
      <c r="M1400" s="205">
        <f>IF(ISBLANK(INDEX('Policy Characteristics'!G:G,MATCH($C1400,'Policy Characteristics'!$C:$C,0))),"",INDEX('Policy Characteristics'!G:G,MATCH($C1400,'Policy Characteristics'!$C:$C,0)))</f>
        <v>0.25</v>
      </c>
      <c r="N1400" s="205">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row>
    <row r="1401" spans="1:18" s="76" customFormat="1" x14ac:dyDescent="0.75">
      <c r="A1401" s="76" t="str">
        <f>IF(ISBLANK(INDEX('Policy Characteristics'!A:A,MATCH($C1401,'Policy Characteristics'!$C:$C,0))),"",INDEX('Policy Characteristics'!A:A,MATCH($C1401,'Policy Characteristics'!$C:$C,0)))</f>
        <v>Industry</v>
      </c>
      <c r="B1401" s="200"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3" t="s">
        <v>44</v>
      </c>
      <c r="J1401" s="202"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5">
        <f>IF(ISBLANK(INDEX('Policy Characteristics'!F:F,MATCH($C1401,'Policy Characteristics'!$C:$C,0))),"",INDEX('Policy Characteristics'!F:F,MATCH($C1401,'Policy Characteristics'!$C:$C,0)))</f>
        <v>0</v>
      </c>
      <c r="M1401" s="205">
        <f>IF(ISBLANK(INDEX('Policy Characteristics'!G:G,MATCH($C1401,'Policy Characteristics'!$C:$C,0))),"",INDEX('Policy Characteristics'!G:G,MATCH($C1401,'Policy Characteristics'!$C:$C,0)))</f>
        <v>0.25</v>
      </c>
      <c r="N1401" s="205">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row>
    <row r="1402" spans="1:18" s="76" customFormat="1" x14ac:dyDescent="0.75">
      <c r="A1402" s="76" t="str">
        <f>IF(ISBLANK(INDEX('Policy Characteristics'!A:A,MATCH($C1402,'Policy Characteristics'!$C:$C,0))),"",INDEX('Policy Characteristics'!A:A,MATCH($C1402,'Policy Characteristics'!$C:$C,0)))</f>
        <v>Industry</v>
      </c>
      <c r="B1402" s="200"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3" t="s">
        <v>43</v>
      </c>
      <c r="J1402" s="202"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5">
        <f>IF(ISBLANK(INDEX('Policy Characteristics'!F:F,MATCH($C1402,'Policy Characteristics'!$C:$C,0))),"",INDEX('Policy Characteristics'!F:F,MATCH($C1402,'Policy Characteristics'!$C:$C,0)))</f>
        <v>0</v>
      </c>
      <c r="M1402" s="205">
        <f>IF(ISBLANK(INDEX('Policy Characteristics'!G:G,MATCH($C1402,'Policy Characteristics'!$C:$C,0))),"",INDEX('Policy Characteristics'!G:G,MATCH($C1402,'Policy Characteristics'!$C:$C,0)))</f>
        <v>0.25</v>
      </c>
      <c r="N1402" s="205">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row>
    <row r="1403" spans="1:18" s="76" customFormat="1" x14ac:dyDescent="0.75">
      <c r="A1403" s="76" t="str">
        <f>IF(ISBLANK(INDEX('Policy Characteristics'!A:A,MATCH($C1403,'Policy Characteristics'!$C:$C,0))),"",INDEX('Policy Characteristics'!A:A,MATCH($C1403,'Policy Characteristics'!$C:$C,0)))</f>
        <v>Industry</v>
      </c>
      <c r="B1403" s="200"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3" t="s">
        <v>44</v>
      </c>
      <c r="J1403" s="202"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5">
        <f>IF(ISBLANK(INDEX('Policy Characteristics'!F:F,MATCH($C1403,'Policy Characteristics'!$C:$C,0))),"",INDEX('Policy Characteristics'!F:F,MATCH($C1403,'Policy Characteristics'!$C:$C,0)))</f>
        <v>0</v>
      </c>
      <c r="M1403" s="205">
        <f>IF(ISBLANK(INDEX('Policy Characteristics'!G:G,MATCH($C1403,'Policy Characteristics'!$C:$C,0))),"",INDEX('Policy Characteristics'!G:G,MATCH($C1403,'Policy Characteristics'!$C:$C,0)))</f>
        <v>0.25</v>
      </c>
      <c r="N1403" s="205">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row>
    <row r="1404" spans="1:18" s="76" customFormat="1" x14ac:dyDescent="0.75">
      <c r="A1404" s="76" t="str">
        <f>IF(ISBLANK(INDEX('Policy Characteristics'!A:A,MATCH($C1404,'Policy Characteristics'!$C:$C,0))),"",INDEX('Policy Characteristics'!A:A,MATCH($C1404,'Policy Characteristics'!$C:$C,0)))</f>
        <v>Industry</v>
      </c>
      <c r="B1404" s="200"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3" t="s">
        <v>44</v>
      </c>
      <c r="J1404" s="202"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5">
        <f>IF(ISBLANK(INDEX('Policy Characteristics'!F:F,MATCH($C1404,'Policy Characteristics'!$C:$C,0))),"",INDEX('Policy Characteristics'!F:F,MATCH($C1404,'Policy Characteristics'!$C:$C,0)))</f>
        <v>0</v>
      </c>
      <c r="M1404" s="205">
        <f>IF(ISBLANK(INDEX('Policy Characteristics'!G:G,MATCH($C1404,'Policy Characteristics'!$C:$C,0))),"",INDEX('Policy Characteristics'!G:G,MATCH($C1404,'Policy Characteristics'!$C:$C,0)))</f>
        <v>0.25</v>
      </c>
      <c r="N1404" s="205">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row>
    <row r="1405" spans="1:18" s="76" customFormat="1" x14ac:dyDescent="0.75">
      <c r="A1405" s="76" t="str">
        <f>IF(ISBLANK(INDEX('Policy Characteristics'!A:A,MATCH($C1405,'Policy Characteristics'!$C:$C,0))),"",INDEX('Policy Characteristics'!A:A,MATCH($C1405,'Policy Characteristics'!$C:$C,0)))</f>
        <v>Industry</v>
      </c>
      <c r="B1405" s="200"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3" t="s">
        <v>44</v>
      </c>
      <c r="J1405" s="202"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5">
        <f>IF(ISBLANK(INDEX('Policy Characteristics'!F:F,MATCH($C1405,'Policy Characteristics'!$C:$C,0))),"",INDEX('Policy Characteristics'!F:F,MATCH($C1405,'Policy Characteristics'!$C:$C,0)))</f>
        <v>0</v>
      </c>
      <c r="M1405" s="205">
        <f>IF(ISBLANK(INDEX('Policy Characteristics'!G:G,MATCH($C1405,'Policy Characteristics'!$C:$C,0))),"",INDEX('Policy Characteristics'!G:G,MATCH($C1405,'Policy Characteristics'!$C:$C,0)))</f>
        <v>0.25</v>
      </c>
      <c r="N1405" s="205">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row>
    <row r="1406" spans="1:18" s="76" customFormat="1" x14ac:dyDescent="0.75">
      <c r="A1406" s="76" t="str">
        <f>IF(ISBLANK(INDEX('Policy Characteristics'!A:A,MATCH($C1406,'Policy Characteristics'!$C:$C,0))),"",INDEX('Policy Characteristics'!A:A,MATCH($C1406,'Policy Characteristics'!$C:$C,0)))</f>
        <v>Industry</v>
      </c>
      <c r="B1406" s="200"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3" t="s">
        <v>43</v>
      </c>
      <c r="J1406" s="202"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5">
        <f>IF(ISBLANK(INDEX('Policy Characteristics'!F:F,MATCH($C1406,'Policy Characteristics'!$C:$C,0))),"",INDEX('Policy Characteristics'!F:F,MATCH($C1406,'Policy Characteristics'!$C:$C,0)))</f>
        <v>0</v>
      </c>
      <c r="M1406" s="205">
        <f>IF(ISBLANK(INDEX('Policy Characteristics'!G:G,MATCH($C1406,'Policy Characteristics'!$C:$C,0))),"",INDEX('Policy Characteristics'!G:G,MATCH($C1406,'Policy Characteristics'!$C:$C,0)))</f>
        <v>0.25</v>
      </c>
      <c r="N1406" s="205">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row>
    <row r="1407" spans="1:18" s="76" customFormat="1" x14ac:dyDescent="0.75">
      <c r="A1407" s="76" t="str">
        <f>IF(ISBLANK(INDEX('Policy Characteristics'!A:A,MATCH($C1407,'Policy Characteristics'!$C:$C,0))),"",INDEX('Policy Characteristics'!A:A,MATCH($C1407,'Policy Characteristics'!$C:$C,0)))</f>
        <v>Industry</v>
      </c>
      <c r="B1407" s="200"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3" t="s">
        <v>43</v>
      </c>
      <c r="J1407" s="202"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5">
        <f>IF(ISBLANK(INDEX('Policy Characteristics'!F:F,MATCH($C1407,'Policy Characteristics'!$C:$C,0))),"",INDEX('Policy Characteristics'!F:F,MATCH($C1407,'Policy Characteristics'!$C:$C,0)))</f>
        <v>0</v>
      </c>
      <c r="M1407" s="205">
        <f>IF(ISBLANK(INDEX('Policy Characteristics'!G:G,MATCH($C1407,'Policy Characteristics'!$C:$C,0))),"",INDEX('Policy Characteristics'!G:G,MATCH($C1407,'Policy Characteristics'!$C:$C,0)))</f>
        <v>0.25</v>
      </c>
      <c r="N1407" s="205">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row>
    <row r="1408" spans="1:18" s="76" customFormat="1" x14ac:dyDescent="0.75">
      <c r="A1408" s="76" t="str">
        <f>IF(ISBLANK(INDEX('Policy Characteristics'!A:A,MATCH($C1408,'Policy Characteristics'!$C:$C,0))),"",INDEX('Policy Characteristics'!A:A,MATCH($C1408,'Policy Characteristics'!$C:$C,0)))</f>
        <v>Industry</v>
      </c>
      <c r="B1408" s="200"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3" t="s">
        <v>43</v>
      </c>
      <c r="J1408" s="202"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5">
        <f>IF(ISBLANK(INDEX('Policy Characteristics'!F:F,MATCH($C1408,'Policy Characteristics'!$C:$C,0))),"",INDEX('Policy Characteristics'!F:F,MATCH($C1408,'Policy Characteristics'!$C:$C,0)))</f>
        <v>0</v>
      </c>
      <c r="M1408" s="205">
        <f>IF(ISBLANK(INDEX('Policy Characteristics'!G:G,MATCH($C1408,'Policy Characteristics'!$C:$C,0))),"",INDEX('Policy Characteristics'!G:G,MATCH($C1408,'Policy Characteristics'!$C:$C,0)))</f>
        <v>0.25</v>
      </c>
      <c r="N1408" s="205">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row>
    <row r="1409" spans="1:18" s="76" customFormat="1" x14ac:dyDescent="0.75">
      <c r="A1409" s="76" t="str">
        <f>IF(ISBLANK(INDEX('Policy Characteristics'!A:A,MATCH($C1409,'Policy Characteristics'!$C:$C,0))),"",INDEX('Policy Characteristics'!A:A,MATCH($C1409,'Policy Characteristics'!$C:$C,0)))</f>
        <v>Industry</v>
      </c>
      <c r="B1409" s="200"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3" t="s">
        <v>44</v>
      </c>
      <c r="J1409" s="202"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5">
        <f>IF(ISBLANK(INDEX('Policy Characteristics'!F:F,MATCH($C1409,'Policy Characteristics'!$C:$C,0))),"",INDEX('Policy Characteristics'!F:F,MATCH($C1409,'Policy Characteristics'!$C:$C,0)))</f>
        <v>0</v>
      </c>
      <c r="M1409" s="205">
        <f>IF(ISBLANK(INDEX('Policy Characteristics'!G:G,MATCH($C1409,'Policy Characteristics'!$C:$C,0))),"",INDEX('Policy Characteristics'!G:G,MATCH($C1409,'Policy Characteristics'!$C:$C,0)))</f>
        <v>0.25</v>
      </c>
      <c r="N1409" s="205">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row>
    <row r="1410" spans="1:18" s="76" customFormat="1" x14ac:dyDescent="0.75">
      <c r="A1410" s="76" t="str">
        <f>IF(ISBLANK(INDEX('Policy Characteristics'!A:A,MATCH($C1410,'Policy Characteristics'!$C:$C,0))),"",INDEX('Policy Characteristics'!A:A,MATCH($C1410,'Policy Characteristics'!$C:$C,0)))</f>
        <v>Industry</v>
      </c>
      <c r="B1410" s="200"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3" t="s">
        <v>43</v>
      </c>
      <c r="J1410" s="202"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5">
        <f>IF(ISBLANK(INDEX('Policy Characteristics'!F:F,MATCH($C1410,'Policy Characteristics'!$C:$C,0))),"",INDEX('Policy Characteristics'!F:F,MATCH($C1410,'Policy Characteristics'!$C:$C,0)))</f>
        <v>0</v>
      </c>
      <c r="M1410" s="205">
        <f>IF(ISBLANK(INDEX('Policy Characteristics'!G:G,MATCH($C1410,'Policy Characteristics'!$C:$C,0))),"",INDEX('Policy Characteristics'!G:G,MATCH($C1410,'Policy Characteristics'!$C:$C,0)))</f>
        <v>0.25</v>
      </c>
      <c r="N1410" s="205">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row>
    <row r="1411" spans="1:18" s="76" customFormat="1" x14ac:dyDescent="0.75">
      <c r="A1411" s="76" t="str">
        <f>IF(ISBLANK(INDEX('Policy Characteristics'!A:A,MATCH($C1411,'Policy Characteristics'!$C:$C,0))),"",INDEX('Policy Characteristics'!A:A,MATCH($C1411,'Policy Characteristics'!$C:$C,0)))</f>
        <v>Industry</v>
      </c>
      <c r="B1411" s="200"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3" t="s">
        <v>44</v>
      </c>
      <c r="J1411" s="202"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5">
        <f>IF(ISBLANK(INDEX('Policy Characteristics'!F:F,MATCH($C1411,'Policy Characteristics'!$C:$C,0))),"",INDEX('Policy Characteristics'!F:F,MATCH($C1411,'Policy Characteristics'!$C:$C,0)))</f>
        <v>0</v>
      </c>
      <c r="M1411" s="205">
        <f>IF(ISBLANK(INDEX('Policy Characteristics'!G:G,MATCH($C1411,'Policy Characteristics'!$C:$C,0))),"",INDEX('Policy Characteristics'!G:G,MATCH($C1411,'Policy Characteristics'!$C:$C,0)))</f>
        <v>0.25</v>
      </c>
      <c r="N1411" s="205">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row>
    <row r="1412" spans="1:18" s="76" customFormat="1" x14ac:dyDescent="0.75">
      <c r="A1412" s="76" t="str">
        <f>IF(ISBLANK(INDEX('Policy Characteristics'!A:A,MATCH($C1412,'Policy Characteristics'!$C:$C,0))),"",INDEX('Policy Characteristics'!A:A,MATCH($C1412,'Policy Characteristics'!$C:$C,0)))</f>
        <v>Industry</v>
      </c>
      <c r="B1412" s="200"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3" t="s">
        <v>44</v>
      </c>
      <c r="J1412" s="202"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5">
        <f>IF(ISBLANK(INDEX('Policy Characteristics'!F:F,MATCH($C1412,'Policy Characteristics'!$C:$C,0))),"",INDEX('Policy Characteristics'!F:F,MATCH($C1412,'Policy Characteristics'!$C:$C,0)))</f>
        <v>0</v>
      </c>
      <c r="M1412" s="205">
        <f>IF(ISBLANK(INDEX('Policy Characteristics'!G:G,MATCH($C1412,'Policy Characteristics'!$C:$C,0))),"",INDEX('Policy Characteristics'!G:G,MATCH($C1412,'Policy Characteristics'!$C:$C,0)))</f>
        <v>0.25</v>
      </c>
      <c r="N1412" s="205">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row>
    <row r="1413" spans="1:18" s="76" customFormat="1" x14ac:dyDescent="0.75">
      <c r="A1413" s="76" t="str">
        <f>IF(ISBLANK(INDEX('Policy Characteristics'!A:A,MATCH($C1413,'Policy Characteristics'!$C:$C,0))),"",INDEX('Policy Characteristics'!A:A,MATCH($C1413,'Policy Characteristics'!$C:$C,0)))</f>
        <v>Industry</v>
      </c>
      <c r="B1413" s="200"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3" t="s">
        <v>43</v>
      </c>
      <c r="J1413" s="202"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5">
        <f>IF(ISBLANK(INDEX('Policy Characteristics'!F:F,MATCH($C1413,'Policy Characteristics'!$C:$C,0))),"",INDEX('Policy Characteristics'!F:F,MATCH($C1413,'Policy Characteristics'!$C:$C,0)))</f>
        <v>0</v>
      </c>
      <c r="M1413" s="205">
        <f>IF(ISBLANK(INDEX('Policy Characteristics'!G:G,MATCH($C1413,'Policy Characteristics'!$C:$C,0))),"",INDEX('Policy Characteristics'!G:G,MATCH($C1413,'Policy Characteristics'!$C:$C,0)))</f>
        <v>0.25</v>
      </c>
      <c r="N1413" s="205">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row>
    <row r="1414" spans="1:18" s="76" customFormat="1" x14ac:dyDescent="0.75">
      <c r="A1414" s="76" t="str">
        <f>IF(ISBLANK(INDEX('Policy Characteristics'!A:A,MATCH($C1414,'Policy Characteristics'!$C:$C,0))),"",INDEX('Policy Characteristics'!A:A,MATCH($C1414,'Policy Characteristics'!$C:$C,0)))</f>
        <v>Industry</v>
      </c>
      <c r="B1414" s="200"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3" t="s">
        <v>43</v>
      </c>
      <c r="J1414" s="202"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5">
        <f>IF(ISBLANK(INDEX('Policy Characteristics'!F:F,MATCH($C1414,'Policy Characteristics'!$C:$C,0))),"",INDEX('Policy Characteristics'!F:F,MATCH($C1414,'Policy Characteristics'!$C:$C,0)))</f>
        <v>0</v>
      </c>
      <c r="M1414" s="205">
        <f>IF(ISBLANK(INDEX('Policy Characteristics'!G:G,MATCH($C1414,'Policy Characteristics'!$C:$C,0))),"",INDEX('Policy Characteristics'!G:G,MATCH($C1414,'Policy Characteristics'!$C:$C,0)))</f>
        <v>0.25</v>
      </c>
      <c r="N1414" s="205">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row>
    <row r="1415" spans="1:18" s="76" customFormat="1" x14ac:dyDescent="0.75">
      <c r="A1415" s="76" t="str">
        <f>IF(ISBLANK(INDEX('Policy Characteristics'!A:A,MATCH($C1415,'Policy Characteristics'!$C:$C,0))),"",INDEX('Policy Characteristics'!A:A,MATCH($C1415,'Policy Characteristics'!$C:$C,0)))</f>
        <v>Industry</v>
      </c>
      <c r="B1415" s="200"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3" t="s">
        <v>44</v>
      </c>
      <c r="J1415" s="202"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5">
        <f>IF(ISBLANK(INDEX('Policy Characteristics'!F:F,MATCH($C1415,'Policy Characteristics'!$C:$C,0))),"",INDEX('Policy Characteristics'!F:F,MATCH($C1415,'Policy Characteristics'!$C:$C,0)))</f>
        <v>0</v>
      </c>
      <c r="M1415" s="205">
        <f>IF(ISBLANK(INDEX('Policy Characteristics'!G:G,MATCH($C1415,'Policy Characteristics'!$C:$C,0))),"",INDEX('Policy Characteristics'!G:G,MATCH($C1415,'Policy Characteristics'!$C:$C,0)))</f>
        <v>0.25</v>
      </c>
      <c r="N1415" s="205">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row>
    <row r="1416" spans="1:18" s="76" customFormat="1" x14ac:dyDescent="0.75">
      <c r="A1416" s="76" t="str">
        <f>IF(ISBLANK(INDEX('Policy Characteristics'!A:A,MATCH($C1416,'Policy Characteristics'!$C:$C,0))),"",INDEX('Policy Characteristics'!A:A,MATCH($C1416,'Policy Characteristics'!$C:$C,0)))</f>
        <v>Industry</v>
      </c>
      <c r="B1416" s="200"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3" t="s">
        <v>43</v>
      </c>
      <c r="J1416" s="202"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5">
        <f>IF(ISBLANK(INDEX('Policy Characteristics'!F:F,MATCH($C1416,'Policy Characteristics'!$C:$C,0))),"",INDEX('Policy Characteristics'!F:F,MATCH($C1416,'Policy Characteristics'!$C:$C,0)))</f>
        <v>0</v>
      </c>
      <c r="M1416" s="205">
        <f>IF(ISBLANK(INDEX('Policy Characteristics'!G:G,MATCH($C1416,'Policy Characteristics'!$C:$C,0))),"",INDEX('Policy Characteristics'!G:G,MATCH($C1416,'Policy Characteristics'!$C:$C,0)))</f>
        <v>0.25</v>
      </c>
      <c r="N1416" s="205">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row>
    <row r="1417" spans="1:18" s="76" customFormat="1" x14ac:dyDescent="0.75">
      <c r="A1417" s="76" t="str">
        <f>IF(ISBLANK(INDEX('Policy Characteristics'!A:A,MATCH($C1417,'Policy Characteristics'!$C:$C,0))),"",INDEX('Policy Characteristics'!A:A,MATCH($C1417,'Policy Characteristics'!$C:$C,0)))</f>
        <v>Industry</v>
      </c>
      <c r="B1417" s="200"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3" t="s">
        <v>43</v>
      </c>
      <c r="J1417" s="202"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5">
        <f>IF(ISBLANK(INDEX('Policy Characteristics'!F:F,MATCH($C1417,'Policy Characteristics'!$C:$C,0))),"",INDEX('Policy Characteristics'!F:F,MATCH($C1417,'Policy Characteristics'!$C:$C,0)))</f>
        <v>0</v>
      </c>
      <c r="M1417" s="205">
        <f>IF(ISBLANK(INDEX('Policy Characteristics'!G:G,MATCH($C1417,'Policy Characteristics'!$C:$C,0))),"",INDEX('Policy Characteristics'!G:G,MATCH($C1417,'Policy Characteristics'!$C:$C,0)))</f>
        <v>0.25</v>
      </c>
      <c r="N1417" s="205">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row>
    <row r="1418" spans="1:18" s="76" customFormat="1" x14ac:dyDescent="0.75">
      <c r="A1418" s="76" t="str">
        <f>IF(ISBLANK(INDEX('Policy Characteristics'!A:A,MATCH($C1418,'Policy Characteristics'!$C:$C,0))),"",INDEX('Policy Characteristics'!A:A,MATCH($C1418,'Policy Characteristics'!$C:$C,0)))</f>
        <v>Industry</v>
      </c>
      <c r="B1418" s="200"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3" t="s">
        <v>43</v>
      </c>
      <c r="J1418" s="202"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5">
        <f>IF(ISBLANK(INDEX('Policy Characteristics'!F:F,MATCH($C1418,'Policy Characteristics'!$C:$C,0))),"",INDEX('Policy Characteristics'!F:F,MATCH($C1418,'Policy Characteristics'!$C:$C,0)))</f>
        <v>0</v>
      </c>
      <c r="M1418" s="205">
        <f>IF(ISBLANK(INDEX('Policy Characteristics'!G:G,MATCH($C1418,'Policy Characteristics'!$C:$C,0))),"",INDEX('Policy Characteristics'!G:G,MATCH($C1418,'Policy Characteristics'!$C:$C,0)))</f>
        <v>0.25</v>
      </c>
      <c r="N1418" s="205">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row>
    <row r="1419" spans="1:18" s="76" customFormat="1" x14ac:dyDescent="0.75">
      <c r="A1419" s="76" t="str">
        <f>IF(ISBLANK(INDEX('Policy Characteristics'!A:A,MATCH($C1419,'Policy Characteristics'!$C:$C,0))),"",INDEX('Policy Characteristics'!A:A,MATCH($C1419,'Policy Characteristics'!$C:$C,0)))</f>
        <v>Industry</v>
      </c>
      <c r="B1419" s="200"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3" t="s">
        <v>44</v>
      </c>
      <c r="J1419" s="202"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5">
        <f>IF(ISBLANK(INDEX('Policy Characteristics'!F:F,MATCH($C1419,'Policy Characteristics'!$C:$C,0))),"",INDEX('Policy Characteristics'!F:F,MATCH($C1419,'Policy Characteristics'!$C:$C,0)))</f>
        <v>0</v>
      </c>
      <c r="M1419" s="205">
        <f>IF(ISBLANK(INDEX('Policy Characteristics'!G:G,MATCH($C1419,'Policy Characteristics'!$C:$C,0))),"",INDEX('Policy Characteristics'!G:G,MATCH($C1419,'Policy Characteristics'!$C:$C,0)))</f>
        <v>0.25</v>
      </c>
      <c r="N1419" s="205">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row>
    <row r="1420" spans="1:18" s="76" customFormat="1" x14ac:dyDescent="0.75">
      <c r="A1420" s="76" t="str">
        <f>IF(ISBLANK(INDEX('Policy Characteristics'!A:A,MATCH($C1420,'Policy Characteristics'!$C:$C,0))),"",INDEX('Policy Characteristics'!A:A,MATCH($C1420,'Policy Characteristics'!$C:$C,0)))</f>
        <v>Industry</v>
      </c>
      <c r="B1420" s="200"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3" t="s">
        <v>43</v>
      </c>
      <c r="J1420" s="202"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5">
        <f>IF(ISBLANK(INDEX('Policy Characteristics'!F:F,MATCH($C1420,'Policy Characteristics'!$C:$C,0))),"",INDEX('Policy Characteristics'!F:F,MATCH($C1420,'Policy Characteristics'!$C:$C,0)))</f>
        <v>0</v>
      </c>
      <c r="M1420" s="205">
        <f>IF(ISBLANK(INDEX('Policy Characteristics'!G:G,MATCH($C1420,'Policy Characteristics'!$C:$C,0))),"",INDEX('Policy Characteristics'!G:G,MATCH($C1420,'Policy Characteristics'!$C:$C,0)))</f>
        <v>0.25</v>
      </c>
      <c r="N1420" s="205">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row>
    <row r="1421" spans="1:18" s="76" customFormat="1" x14ac:dyDescent="0.75">
      <c r="A1421" s="76" t="str">
        <f>IF(ISBLANK(INDEX('Policy Characteristics'!A:A,MATCH($C1421,'Policy Characteristics'!$C:$C,0))),"",INDEX('Policy Characteristics'!A:A,MATCH($C1421,'Policy Characteristics'!$C:$C,0)))</f>
        <v>Industry</v>
      </c>
      <c r="B1421" s="200"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3" t="s">
        <v>44</v>
      </c>
      <c r="J1421" s="202"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5">
        <f>IF(ISBLANK(INDEX('Policy Characteristics'!F:F,MATCH($C1421,'Policy Characteristics'!$C:$C,0))),"",INDEX('Policy Characteristics'!F:F,MATCH($C1421,'Policy Characteristics'!$C:$C,0)))</f>
        <v>0</v>
      </c>
      <c r="M1421" s="205">
        <f>IF(ISBLANK(INDEX('Policy Characteristics'!G:G,MATCH($C1421,'Policy Characteristics'!$C:$C,0))),"",INDEX('Policy Characteristics'!G:G,MATCH($C1421,'Policy Characteristics'!$C:$C,0)))</f>
        <v>0.25</v>
      </c>
      <c r="N1421" s="205">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row>
    <row r="1422" spans="1:18" s="76" customFormat="1" x14ac:dyDescent="0.75">
      <c r="A1422" s="76" t="str">
        <f>IF(ISBLANK(INDEX('Policy Characteristics'!A:A,MATCH($C1422,'Policy Characteristics'!$C:$C,0))),"",INDEX('Policy Characteristics'!A:A,MATCH($C1422,'Policy Characteristics'!$C:$C,0)))</f>
        <v>Industry</v>
      </c>
      <c r="B1422" s="200"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3" t="s">
        <v>44</v>
      </c>
      <c r="J1422" s="202"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5">
        <f>IF(ISBLANK(INDEX('Policy Characteristics'!F:F,MATCH($C1422,'Policy Characteristics'!$C:$C,0))),"",INDEX('Policy Characteristics'!F:F,MATCH($C1422,'Policy Characteristics'!$C:$C,0)))</f>
        <v>0</v>
      </c>
      <c r="M1422" s="205">
        <f>IF(ISBLANK(INDEX('Policy Characteristics'!G:G,MATCH($C1422,'Policy Characteristics'!$C:$C,0))),"",INDEX('Policy Characteristics'!G:G,MATCH($C1422,'Policy Characteristics'!$C:$C,0)))</f>
        <v>0.25</v>
      </c>
      <c r="N1422" s="205">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row>
    <row r="1423" spans="1:18" s="76" customFormat="1" x14ac:dyDescent="0.75">
      <c r="A1423" s="76" t="str">
        <f>IF(ISBLANK(INDEX('Policy Characteristics'!A:A,MATCH($C1423,'Policy Characteristics'!$C:$C,0))),"",INDEX('Policy Characteristics'!A:A,MATCH($C1423,'Policy Characteristics'!$C:$C,0)))</f>
        <v>Industry</v>
      </c>
      <c r="B1423" s="200"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3" t="s">
        <v>44</v>
      </c>
      <c r="J1423" s="202"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5">
        <f>IF(ISBLANK(INDEX('Policy Characteristics'!F:F,MATCH($C1423,'Policy Characteristics'!$C:$C,0))),"",INDEX('Policy Characteristics'!F:F,MATCH($C1423,'Policy Characteristics'!$C:$C,0)))</f>
        <v>0</v>
      </c>
      <c r="M1423" s="205">
        <f>IF(ISBLANK(INDEX('Policy Characteristics'!G:G,MATCH($C1423,'Policy Characteristics'!$C:$C,0))),"",INDEX('Policy Characteristics'!G:G,MATCH($C1423,'Policy Characteristics'!$C:$C,0)))</f>
        <v>0.25</v>
      </c>
      <c r="N1423" s="205">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row>
    <row r="1424" spans="1:18" s="76" customFormat="1" x14ac:dyDescent="0.75">
      <c r="A1424" s="76" t="str">
        <f>IF(ISBLANK(INDEX('Policy Characteristics'!A:A,MATCH($C1424,'Policy Characteristics'!$C:$C,0))),"",INDEX('Policy Characteristics'!A:A,MATCH($C1424,'Policy Characteristics'!$C:$C,0)))</f>
        <v>Industry</v>
      </c>
      <c r="B1424" s="200"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3" t="s">
        <v>43</v>
      </c>
      <c r="J1424" s="202"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5">
        <f>IF(ISBLANK(INDEX('Policy Characteristics'!F:F,MATCH($C1424,'Policy Characteristics'!$C:$C,0))),"",INDEX('Policy Characteristics'!F:F,MATCH($C1424,'Policy Characteristics'!$C:$C,0)))</f>
        <v>0</v>
      </c>
      <c r="M1424" s="205">
        <f>IF(ISBLANK(INDEX('Policy Characteristics'!G:G,MATCH($C1424,'Policy Characteristics'!$C:$C,0))),"",INDEX('Policy Characteristics'!G:G,MATCH($C1424,'Policy Characteristics'!$C:$C,0)))</f>
        <v>0.25</v>
      </c>
      <c r="N1424" s="205">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row>
    <row r="1425" spans="1:18" s="76" customFormat="1" x14ac:dyDescent="0.75">
      <c r="A1425" s="76" t="str">
        <f>IF(ISBLANK(INDEX('Policy Characteristics'!A:A,MATCH($C1425,'Policy Characteristics'!$C:$C,0))),"",INDEX('Policy Characteristics'!A:A,MATCH($C1425,'Policy Characteristics'!$C:$C,0)))</f>
        <v>Industry</v>
      </c>
      <c r="B1425" s="200"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3" t="s">
        <v>44</v>
      </c>
      <c r="J1425" s="202"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5">
        <f>IF(ISBLANK(INDEX('Policy Characteristics'!F:F,MATCH($C1425,'Policy Characteristics'!$C:$C,0))),"",INDEX('Policy Characteristics'!F:F,MATCH($C1425,'Policy Characteristics'!$C:$C,0)))</f>
        <v>0</v>
      </c>
      <c r="M1425" s="205">
        <f>IF(ISBLANK(INDEX('Policy Characteristics'!G:G,MATCH($C1425,'Policy Characteristics'!$C:$C,0))),"",INDEX('Policy Characteristics'!G:G,MATCH($C1425,'Policy Characteristics'!$C:$C,0)))</f>
        <v>0.25</v>
      </c>
      <c r="N1425" s="205">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row>
    <row r="1426" spans="1:18" s="76" customFormat="1" x14ac:dyDescent="0.75">
      <c r="A1426" s="76" t="str">
        <f>IF(ISBLANK(INDEX('Policy Characteristics'!A:A,MATCH($C1426,'Policy Characteristics'!$C:$C,0))),"",INDEX('Policy Characteristics'!A:A,MATCH($C1426,'Policy Characteristics'!$C:$C,0)))</f>
        <v>Industry</v>
      </c>
      <c r="B1426" s="200"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3" t="s">
        <v>43</v>
      </c>
      <c r="J1426" s="202"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5">
        <f>IF(ISBLANK(INDEX('Policy Characteristics'!F:F,MATCH($C1426,'Policy Characteristics'!$C:$C,0))),"",INDEX('Policy Characteristics'!F:F,MATCH($C1426,'Policy Characteristics'!$C:$C,0)))</f>
        <v>0</v>
      </c>
      <c r="M1426" s="205">
        <f>IF(ISBLANK(INDEX('Policy Characteristics'!G:G,MATCH($C1426,'Policy Characteristics'!$C:$C,0))),"",INDEX('Policy Characteristics'!G:G,MATCH($C1426,'Policy Characteristics'!$C:$C,0)))</f>
        <v>0.25</v>
      </c>
      <c r="N1426" s="205">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row>
    <row r="1427" spans="1:18" s="76" customFormat="1" x14ac:dyDescent="0.75">
      <c r="A1427" s="76" t="str">
        <f>IF(ISBLANK(INDEX('Policy Characteristics'!A:A,MATCH($C1427,'Policy Characteristics'!$C:$C,0))),"",INDEX('Policy Characteristics'!A:A,MATCH($C1427,'Policy Characteristics'!$C:$C,0)))</f>
        <v>Industry</v>
      </c>
      <c r="B1427" s="200"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3" t="s">
        <v>44</v>
      </c>
      <c r="J1427" s="202"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5">
        <f>IF(ISBLANK(INDEX('Policy Characteristics'!F:F,MATCH($C1427,'Policy Characteristics'!$C:$C,0))),"",INDEX('Policy Characteristics'!F:F,MATCH($C1427,'Policy Characteristics'!$C:$C,0)))</f>
        <v>0</v>
      </c>
      <c r="M1427" s="205">
        <f>IF(ISBLANK(INDEX('Policy Characteristics'!G:G,MATCH($C1427,'Policy Characteristics'!$C:$C,0))),"",INDEX('Policy Characteristics'!G:G,MATCH($C1427,'Policy Characteristics'!$C:$C,0)))</f>
        <v>0.25</v>
      </c>
      <c r="N1427" s="205">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row>
    <row r="1428" spans="1:18" s="76" customFormat="1" x14ac:dyDescent="0.75">
      <c r="A1428" s="76" t="str">
        <f>IF(ISBLANK(INDEX('Policy Characteristics'!A:A,MATCH($C1428,'Policy Characteristics'!$C:$C,0))),"",INDEX('Policy Characteristics'!A:A,MATCH($C1428,'Policy Characteristics'!$C:$C,0)))</f>
        <v>Industry</v>
      </c>
      <c r="B1428" s="200"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3" t="s">
        <v>43</v>
      </c>
      <c r="J1428" s="202"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5">
        <f>IF(ISBLANK(INDEX('Policy Characteristics'!F:F,MATCH($C1428,'Policy Characteristics'!$C:$C,0))),"",INDEX('Policy Characteristics'!F:F,MATCH($C1428,'Policy Characteristics'!$C:$C,0)))</f>
        <v>0</v>
      </c>
      <c r="M1428" s="205">
        <f>IF(ISBLANK(INDEX('Policy Characteristics'!G:G,MATCH($C1428,'Policy Characteristics'!$C:$C,0))),"",INDEX('Policy Characteristics'!G:G,MATCH($C1428,'Policy Characteristics'!$C:$C,0)))</f>
        <v>0.25</v>
      </c>
      <c r="N1428" s="205">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row>
    <row r="1429" spans="1:18" s="76" customFormat="1" x14ac:dyDescent="0.75">
      <c r="A1429" s="76" t="str">
        <f>IF(ISBLANK(INDEX('Policy Characteristics'!A:A,MATCH($C1429,'Policy Characteristics'!$C:$C,0))),"",INDEX('Policy Characteristics'!A:A,MATCH($C1429,'Policy Characteristics'!$C:$C,0)))</f>
        <v>Industry</v>
      </c>
      <c r="B1429" s="200"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3" t="s">
        <v>44</v>
      </c>
      <c r="J1429" s="202"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5">
        <f>IF(ISBLANK(INDEX('Policy Characteristics'!F:F,MATCH($C1429,'Policy Characteristics'!$C:$C,0))),"",INDEX('Policy Characteristics'!F:F,MATCH($C1429,'Policy Characteristics'!$C:$C,0)))</f>
        <v>0</v>
      </c>
      <c r="M1429" s="205">
        <f>IF(ISBLANK(INDEX('Policy Characteristics'!G:G,MATCH($C1429,'Policy Characteristics'!$C:$C,0))),"",INDEX('Policy Characteristics'!G:G,MATCH($C1429,'Policy Characteristics'!$C:$C,0)))</f>
        <v>0.25</v>
      </c>
      <c r="N1429" s="205">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row>
    <row r="1430" spans="1:18" s="76" customFormat="1" x14ac:dyDescent="0.75">
      <c r="A1430" s="76" t="str">
        <f>IF(ISBLANK(INDEX('Policy Characteristics'!A:A,MATCH($C1430,'Policy Characteristics'!$C:$C,0))),"",INDEX('Policy Characteristics'!A:A,MATCH($C1430,'Policy Characteristics'!$C:$C,0)))</f>
        <v>Industry</v>
      </c>
      <c r="B1430" s="200"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3" t="s">
        <v>43</v>
      </c>
      <c r="J1430" s="202"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5">
        <f>IF(ISBLANK(INDEX('Policy Characteristics'!F:F,MATCH($C1430,'Policy Characteristics'!$C:$C,0))),"",INDEX('Policy Characteristics'!F:F,MATCH($C1430,'Policy Characteristics'!$C:$C,0)))</f>
        <v>0</v>
      </c>
      <c r="M1430" s="205">
        <f>IF(ISBLANK(INDEX('Policy Characteristics'!G:G,MATCH($C1430,'Policy Characteristics'!$C:$C,0))),"",INDEX('Policy Characteristics'!G:G,MATCH($C1430,'Policy Characteristics'!$C:$C,0)))</f>
        <v>0.25</v>
      </c>
      <c r="N1430" s="205">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row>
    <row r="1431" spans="1:18" s="76" customFormat="1" x14ac:dyDescent="0.75">
      <c r="A1431" s="76" t="str">
        <f>IF(ISBLANK(INDEX('Policy Characteristics'!A:A,MATCH($C1431,'Policy Characteristics'!$C:$C,0))),"",INDEX('Policy Characteristics'!A:A,MATCH($C1431,'Policy Characteristics'!$C:$C,0)))</f>
        <v>Industry</v>
      </c>
      <c r="B1431" s="200"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3" t="s">
        <v>44</v>
      </c>
      <c r="J1431" s="202"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5">
        <f>IF(ISBLANK(INDEX('Policy Characteristics'!F:F,MATCH($C1431,'Policy Characteristics'!$C:$C,0))),"",INDEX('Policy Characteristics'!F:F,MATCH($C1431,'Policy Characteristics'!$C:$C,0)))</f>
        <v>0</v>
      </c>
      <c r="M1431" s="205">
        <f>IF(ISBLANK(INDEX('Policy Characteristics'!G:G,MATCH($C1431,'Policy Characteristics'!$C:$C,0))),"",INDEX('Policy Characteristics'!G:G,MATCH($C1431,'Policy Characteristics'!$C:$C,0)))</f>
        <v>0.25</v>
      </c>
      <c r="N1431" s="205">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row>
    <row r="1432" spans="1:18" s="76" customFormat="1" x14ac:dyDescent="0.75">
      <c r="A1432" s="76" t="str">
        <f>IF(ISBLANK(INDEX('Policy Characteristics'!A:A,MATCH($C1432,'Policy Characteristics'!$C:$C,0))),"",INDEX('Policy Characteristics'!A:A,MATCH($C1432,'Policy Characteristics'!$C:$C,0)))</f>
        <v>Industry</v>
      </c>
      <c r="B1432" s="200"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3" t="s">
        <v>44</v>
      </c>
      <c r="J1432" s="202"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5">
        <f>IF(ISBLANK(INDEX('Policy Characteristics'!F:F,MATCH($C1432,'Policy Characteristics'!$C:$C,0))),"",INDEX('Policy Characteristics'!F:F,MATCH($C1432,'Policy Characteristics'!$C:$C,0)))</f>
        <v>0</v>
      </c>
      <c r="M1432" s="205">
        <f>IF(ISBLANK(INDEX('Policy Characteristics'!G:G,MATCH($C1432,'Policy Characteristics'!$C:$C,0))),"",INDEX('Policy Characteristics'!G:G,MATCH($C1432,'Policy Characteristics'!$C:$C,0)))</f>
        <v>0.25</v>
      </c>
      <c r="N1432" s="205">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row>
    <row r="1433" spans="1:18" s="76" customFormat="1" x14ac:dyDescent="0.75">
      <c r="A1433" s="76" t="str">
        <f>IF(ISBLANK(INDEX('Policy Characteristics'!A:A,MATCH($C1433,'Policy Characteristics'!$C:$C,0))),"",INDEX('Policy Characteristics'!A:A,MATCH($C1433,'Policy Characteristics'!$C:$C,0)))</f>
        <v>Industry</v>
      </c>
      <c r="B1433" s="200"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3" t="s">
        <v>44</v>
      </c>
      <c r="J1433" s="202"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5">
        <f>IF(ISBLANK(INDEX('Policy Characteristics'!F:F,MATCH($C1433,'Policy Characteristics'!$C:$C,0))),"",INDEX('Policy Characteristics'!F:F,MATCH($C1433,'Policy Characteristics'!$C:$C,0)))</f>
        <v>0</v>
      </c>
      <c r="M1433" s="205">
        <f>IF(ISBLANK(INDEX('Policy Characteristics'!G:G,MATCH($C1433,'Policy Characteristics'!$C:$C,0))),"",INDEX('Policy Characteristics'!G:G,MATCH($C1433,'Policy Characteristics'!$C:$C,0)))</f>
        <v>0.25</v>
      </c>
      <c r="N1433" s="205">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row>
    <row r="1434" spans="1:18" s="76" customFormat="1" x14ac:dyDescent="0.75">
      <c r="A1434" s="76" t="str">
        <f>IF(ISBLANK(INDEX('Policy Characteristics'!A:A,MATCH($C1434,'Policy Characteristics'!$C:$C,0))),"",INDEX('Policy Characteristics'!A:A,MATCH($C1434,'Policy Characteristics'!$C:$C,0)))</f>
        <v>Industry</v>
      </c>
      <c r="B1434" s="200"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3" t="s">
        <v>43</v>
      </c>
      <c r="J1434" s="202"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5">
        <f>IF(ISBLANK(INDEX('Policy Characteristics'!F:F,MATCH($C1434,'Policy Characteristics'!$C:$C,0))),"",INDEX('Policy Characteristics'!F:F,MATCH($C1434,'Policy Characteristics'!$C:$C,0)))</f>
        <v>0</v>
      </c>
      <c r="M1434" s="205">
        <f>IF(ISBLANK(INDEX('Policy Characteristics'!G:G,MATCH($C1434,'Policy Characteristics'!$C:$C,0))),"",INDEX('Policy Characteristics'!G:G,MATCH($C1434,'Policy Characteristics'!$C:$C,0)))</f>
        <v>0.25</v>
      </c>
      <c r="N1434" s="205">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row>
    <row r="1435" spans="1:18" s="76" customFormat="1" x14ac:dyDescent="0.75">
      <c r="A1435" s="76" t="str">
        <f>IF(ISBLANK(INDEX('Policy Characteristics'!A:A,MATCH($C1435,'Policy Characteristics'!$C:$C,0))),"",INDEX('Policy Characteristics'!A:A,MATCH($C1435,'Policy Characteristics'!$C:$C,0)))</f>
        <v>Industry</v>
      </c>
      <c r="B1435" s="200"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3" t="s">
        <v>44</v>
      </c>
      <c r="J1435" s="202"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5">
        <f>IF(ISBLANK(INDEX('Policy Characteristics'!F:F,MATCH($C1435,'Policy Characteristics'!$C:$C,0))),"",INDEX('Policy Characteristics'!F:F,MATCH($C1435,'Policy Characteristics'!$C:$C,0)))</f>
        <v>0</v>
      </c>
      <c r="M1435" s="205">
        <f>IF(ISBLANK(INDEX('Policy Characteristics'!G:G,MATCH($C1435,'Policy Characteristics'!$C:$C,0))),"",INDEX('Policy Characteristics'!G:G,MATCH($C1435,'Policy Characteristics'!$C:$C,0)))</f>
        <v>0.25</v>
      </c>
      <c r="N1435" s="205">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row>
    <row r="1436" spans="1:18" s="76" customFormat="1" x14ac:dyDescent="0.75">
      <c r="A1436" s="76" t="str">
        <f>IF(ISBLANK(INDEX('Policy Characteristics'!A:A,MATCH($C1436,'Policy Characteristics'!$C:$C,0))),"",INDEX('Policy Characteristics'!A:A,MATCH($C1436,'Policy Characteristics'!$C:$C,0)))</f>
        <v>Industry</v>
      </c>
      <c r="B1436" s="200"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3" t="s">
        <v>43</v>
      </c>
      <c r="J1436" s="202"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5">
        <f>IF(ISBLANK(INDEX('Policy Characteristics'!F:F,MATCH($C1436,'Policy Characteristics'!$C:$C,0))),"",INDEX('Policy Characteristics'!F:F,MATCH($C1436,'Policy Characteristics'!$C:$C,0)))</f>
        <v>0</v>
      </c>
      <c r="M1436" s="205">
        <f>IF(ISBLANK(INDEX('Policy Characteristics'!G:G,MATCH($C1436,'Policy Characteristics'!$C:$C,0))),"",INDEX('Policy Characteristics'!G:G,MATCH($C1436,'Policy Characteristics'!$C:$C,0)))</f>
        <v>0.25</v>
      </c>
      <c r="N1436" s="205">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row>
    <row r="1437" spans="1:18" s="76" customFormat="1" x14ac:dyDescent="0.75">
      <c r="A1437" s="76" t="str">
        <f>IF(ISBLANK(INDEX('Policy Characteristics'!A:A,MATCH($C1437,'Policy Characteristics'!$C:$C,0))),"",INDEX('Policy Characteristics'!A:A,MATCH($C1437,'Policy Characteristics'!$C:$C,0)))</f>
        <v>Industry</v>
      </c>
      <c r="B1437" s="200"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3" t="s">
        <v>43</v>
      </c>
      <c r="J1437" s="202"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5">
        <f>IF(ISBLANK(INDEX('Policy Characteristics'!F:F,MATCH($C1437,'Policy Characteristics'!$C:$C,0))),"",INDEX('Policy Characteristics'!F:F,MATCH($C1437,'Policy Characteristics'!$C:$C,0)))</f>
        <v>0</v>
      </c>
      <c r="M1437" s="205">
        <f>IF(ISBLANK(INDEX('Policy Characteristics'!G:G,MATCH($C1437,'Policy Characteristics'!$C:$C,0))),"",INDEX('Policy Characteristics'!G:G,MATCH($C1437,'Policy Characteristics'!$C:$C,0)))</f>
        <v>0.25</v>
      </c>
      <c r="N1437" s="205">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row>
    <row r="1438" spans="1:18" s="76" customFormat="1" x14ac:dyDescent="0.75">
      <c r="A1438" s="76" t="str">
        <f>IF(ISBLANK(INDEX('Policy Characteristics'!A:A,MATCH($C1438,'Policy Characteristics'!$C:$C,0))),"",INDEX('Policy Characteristics'!A:A,MATCH($C1438,'Policy Characteristics'!$C:$C,0)))</f>
        <v>Industry</v>
      </c>
      <c r="B1438" s="200"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3" t="s">
        <v>43</v>
      </c>
      <c r="J1438" s="202"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5">
        <f>IF(ISBLANK(INDEX('Policy Characteristics'!F:F,MATCH($C1438,'Policy Characteristics'!$C:$C,0))),"",INDEX('Policy Characteristics'!F:F,MATCH($C1438,'Policy Characteristics'!$C:$C,0)))</f>
        <v>0</v>
      </c>
      <c r="M1438" s="205">
        <f>IF(ISBLANK(INDEX('Policy Characteristics'!G:G,MATCH($C1438,'Policy Characteristics'!$C:$C,0))),"",INDEX('Policy Characteristics'!G:G,MATCH($C1438,'Policy Characteristics'!$C:$C,0)))</f>
        <v>0.25</v>
      </c>
      <c r="N1438" s="205">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row>
    <row r="1439" spans="1:18" s="76" customFormat="1" x14ac:dyDescent="0.75">
      <c r="A1439" s="76" t="str">
        <f>IF(ISBLANK(INDEX('Policy Characteristics'!A:A,MATCH($C1439,'Policy Characteristics'!$C:$C,0))),"",INDEX('Policy Characteristics'!A:A,MATCH($C1439,'Policy Characteristics'!$C:$C,0)))</f>
        <v>Industry</v>
      </c>
      <c r="B1439" s="200"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3" t="s">
        <v>44</v>
      </c>
      <c r="J1439" s="202"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5">
        <f>IF(ISBLANK(INDEX('Policy Characteristics'!F:F,MATCH($C1439,'Policy Characteristics'!$C:$C,0))),"",INDEX('Policy Characteristics'!F:F,MATCH($C1439,'Policy Characteristics'!$C:$C,0)))</f>
        <v>0</v>
      </c>
      <c r="M1439" s="205">
        <f>IF(ISBLANK(INDEX('Policy Characteristics'!G:G,MATCH($C1439,'Policy Characteristics'!$C:$C,0))),"",INDEX('Policy Characteristics'!G:G,MATCH($C1439,'Policy Characteristics'!$C:$C,0)))</f>
        <v>0.25</v>
      </c>
      <c r="N1439" s="205">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row>
    <row r="1440" spans="1:18" s="76" customFormat="1" x14ac:dyDescent="0.75">
      <c r="A1440" s="76" t="str">
        <f>IF(ISBLANK(INDEX('Policy Characteristics'!A:A,MATCH($C1440,'Policy Characteristics'!$C:$C,0))),"",INDEX('Policy Characteristics'!A:A,MATCH($C1440,'Policy Characteristics'!$C:$C,0)))</f>
        <v>Industry</v>
      </c>
      <c r="B1440" s="200"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3" t="s">
        <v>43</v>
      </c>
      <c r="J1440" s="202"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5">
        <f>IF(ISBLANK(INDEX('Policy Characteristics'!F:F,MATCH($C1440,'Policy Characteristics'!$C:$C,0))),"",INDEX('Policy Characteristics'!F:F,MATCH($C1440,'Policy Characteristics'!$C:$C,0)))</f>
        <v>0</v>
      </c>
      <c r="M1440" s="205">
        <f>IF(ISBLANK(INDEX('Policy Characteristics'!G:G,MATCH($C1440,'Policy Characteristics'!$C:$C,0))),"",INDEX('Policy Characteristics'!G:G,MATCH($C1440,'Policy Characteristics'!$C:$C,0)))</f>
        <v>0.25</v>
      </c>
      <c r="N1440" s="205">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row>
    <row r="1441" spans="1:18" s="76" customFormat="1" x14ac:dyDescent="0.75">
      <c r="A1441" s="76" t="str">
        <f>IF(ISBLANK(INDEX('Policy Characteristics'!A:A,MATCH($C1441,'Policy Characteristics'!$C:$C,0))),"",INDEX('Policy Characteristics'!A:A,MATCH($C1441,'Policy Characteristics'!$C:$C,0)))</f>
        <v>Industry</v>
      </c>
      <c r="B1441" s="200"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3" t="s">
        <v>44</v>
      </c>
      <c r="J1441" s="202"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5">
        <f>IF(ISBLANK(INDEX('Policy Characteristics'!F:F,MATCH($C1441,'Policy Characteristics'!$C:$C,0))),"",INDEX('Policy Characteristics'!F:F,MATCH($C1441,'Policy Characteristics'!$C:$C,0)))</f>
        <v>0</v>
      </c>
      <c r="M1441" s="205">
        <f>IF(ISBLANK(INDEX('Policy Characteristics'!G:G,MATCH($C1441,'Policy Characteristics'!$C:$C,0))),"",INDEX('Policy Characteristics'!G:G,MATCH($C1441,'Policy Characteristics'!$C:$C,0)))</f>
        <v>0.25</v>
      </c>
      <c r="N1441" s="205">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row>
    <row r="1442" spans="1:18" s="76" customFormat="1" x14ac:dyDescent="0.75">
      <c r="A1442" s="76" t="str">
        <f>IF(ISBLANK(INDEX('Policy Characteristics'!A:A,MATCH($C1442,'Policy Characteristics'!$C:$C,0))),"",INDEX('Policy Characteristics'!A:A,MATCH($C1442,'Policy Characteristics'!$C:$C,0)))</f>
        <v>Industry</v>
      </c>
      <c r="B1442" s="200"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3" t="s">
        <v>44</v>
      </c>
      <c r="J1442" s="202"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5">
        <f>IF(ISBLANK(INDEX('Policy Characteristics'!F:F,MATCH($C1442,'Policy Characteristics'!$C:$C,0))),"",INDEX('Policy Characteristics'!F:F,MATCH($C1442,'Policy Characteristics'!$C:$C,0)))</f>
        <v>0</v>
      </c>
      <c r="M1442" s="205">
        <f>IF(ISBLANK(INDEX('Policy Characteristics'!G:G,MATCH($C1442,'Policy Characteristics'!$C:$C,0))),"",INDEX('Policy Characteristics'!G:G,MATCH($C1442,'Policy Characteristics'!$C:$C,0)))</f>
        <v>0.25</v>
      </c>
      <c r="N1442" s="205">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row>
    <row r="1443" spans="1:18" s="76" customFormat="1" x14ac:dyDescent="0.75">
      <c r="A1443" s="76" t="str">
        <f>IF(ISBLANK(INDEX('Policy Characteristics'!A:A,MATCH($C1443,'Policy Characteristics'!$C:$C,0))),"",INDEX('Policy Characteristics'!A:A,MATCH($C1443,'Policy Characteristics'!$C:$C,0)))</f>
        <v>Industry</v>
      </c>
      <c r="B1443" s="200"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3" t="s">
        <v>43</v>
      </c>
      <c r="J1443" s="202"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5">
        <f>IF(ISBLANK(INDEX('Policy Characteristics'!F:F,MATCH($C1443,'Policy Characteristics'!$C:$C,0))),"",INDEX('Policy Characteristics'!F:F,MATCH($C1443,'Policy Characteristics'!$C:$C,0)))</f>
        <v>0</v>
      </c>
      <c r="M1443" s="205">
        <f>IF(ISBLANK(INDEX('Policy Characteristics'!G:G,MATCH($C1443,'Policy Characteristics'!$C:$C,0))),"",INDEX('Policy Characteristics'!G:G,MATCH($C1443,'Policy Characteristics'!$C:$C,0)))</f>
        <v>0.25</v>
      </c>
      <c r="N1443" s="205">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row>
    <row r="1444" spans="1:18" s="76" customFormat="1" x14ac:dyDescent="0.75">
      <c r="A1444" s="76" t="str">
        <f>IF(ISBLANK(INDEX('Policy Characteristics'!A:A,MATCH($C1444,'Policy Characteristics'!$C:$C,0))),"",INDEX('Policy Characteristics'!A:A,MATCH($C1444,'Policy Characteristics'!$C:$C,0)))</f>
        <v>Industry</v>
      </c>
      <c r="B1444" s="200"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3" t="s">
        <v>43</v>
      </c>
      <c r="J1444" s="202"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5">
        <f>IF(ISBLANK(INDEX('Policy Characteristics'!F:F,MATCH($C1444,'Policy Characteristics'!$C:$C,0))),"",INDEX('Policy Characteristics'!F:F,MATCH($C1444,'Policy Characteristics'!$C:$C,0)))</f>
        <v>0</v>
      </c>
      <c r="M1444" s="205">
        <f>IF(ISBLANK(INDEX('Policy Characteristics'!G:G,MATCH($C1444,'Policy Characteristics'!$C:$C,0))),"",INDEX('Policy Characteristics'!G:G,MATCH($C1444,'Policy Characteristics'!$C:$C,0)))</f>
        <v>0.25</v>
      </c>
      <c r="N1444" s="205">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row>
    <row r="1445" spans="1:18" s="76" customFormat="1" x14ac:dyDescent="0.75">
      <c r="A1445" s="76" t="str">
        <f>IF(ISBLANK(INDEX('Policy Characteristics'!A:A,MATCH($C1445,'Policy Characteristics'!$C:$C,0))),"",INDEX('Policy Characteristics'!A:A,MATCH($C1445,'Policy Characteristics'!$C:$C,0)))</f>
        <v>Industry</v>
      </c>
      <c r="B1445" s="200"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3" t="s">
        <v>44</v>
      </c>
      <c r="J1445" s="202"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5">
        <f>IF(ISBLANK(INDEX('Policy Characteristics'!F:F,MATCH($C1445,'Policy Characteristics'!$C:$C,0))),"",INDEX('Policy Characteristics'!F:F,MATCH($C1445,'Policy Characteristics'!$C:$C,0)))</f>
        <v>0</v>
      </c>
      <c r="M1445" s="205">
        <f>IF(ISBLANK(INDEX('Policy Characteristics'!G:G,MATCH($C1445,'Policy Characteristics'!$C:$C,0))),"",INDEX('Policy Characteristics'!G:G,MATCH($C1445,'Policy Characteristics'!$C:$C,0)))</f>
        <v>0.25</v>
      </c>
      <c r="N1445" s="205">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row>
    <row r="1446" spans="1:18" s="76" customFormat="1" x14ac:dyDescent="0.75">
      <c r="A1446" s="76" t="str">
        <f>IF(ISBLANK(INDEX('Policy Characteristics'!A:A,MATCH($C1446,'Policy Characteristics'!$C:$C,0))),"",INDEX('Policy Characteristics'!A:A,MATCH($C1446,'Policy Characteristics'!$C:$C,0)))</f>
        <v>Industry</v>
      </c>
      <c r="B1446" s="200"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3" t="s">
        <v>43</v>
      </c>
      <c r="J1446" s="202"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5">
        <f>IF(ISBLANK(INDEX('Policy Characteristics'!F:F,MATCH($C1446,'Policy Characteristics'!$C:$C,0))),"",INDEX('Policy Characteristics'!F:F,MATCH($C1446,'Policy Characteristics'!$C:$C,0)))</f>
        <v>0</v>
      </c>
      <c r="M1446" s="205">
        <f>IF(ISBLANK(INDEX('Policy Characteristics'!G:G,MATCH($C1446,'Policy Characteristics'!$C:$C,0))),"",INDEX('Policy Characteristics'!G:G,MATCH($C1446,'Policy Characteristics'!$C:$C,0)))</f>
        <v>0.25</v>
      </c>
      <c r="N1446" s="205">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row>
    <row r="1447" spans="1:18" s="76" customFormat="1" x14ac:dyDescent="0.75">
      <c r="A1447" s="76" t="str">
        <f>IF(ISBLANK(INDEX('Policy Characteristics'!A:A,MATCH($C1447,'Policy Characteristics'!$C:$C,0))),"",INDEX('Policy Characteristics'!A:A,MATCH($C1447,'Policy Characteristics'!$C:$C,0)))</f>
        <v>Industry</v>
      </c>
      <c r="B1447" s="200"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3" t="s">
        <v>43</v>
      </c>
      <c r="J1447" s="202"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5">
        <f>IF(ISBLANK(INDEX('Policy Characteristics'!F:F,MATCH($C1447,'Policy Characteristics'!$C:$C,0))),"",INDEX('Policy Characteristics'!F:F,MATCH($C1447,'Policy Characteristics'!$C:$C,0)))</f>
        <v>0</v>
      </c>
      <c r="M1447" s="205">
        <f>IF(ISBLANK(INDEX('Policy Characteristics'!G:G,MATCH($C1447,'Policy Characteristics'!$C:$C,0))),"",INDEX('Policy Characteristics'!G:G,MATCH($C1447,'Policy Characteristics'!$C:$C,0)))</f>
        <v>0.25</v>
      </c>
      <c r="N1447" s="205">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row>
    <row r="1448" spans="1:18" s="76" customFormat="1" x14ac:dyDescent="0.75">
      <c r="A1448" s="76" t="str">
        <f>IF(ISBLANK(INDEX('Policy Characteristics'!A:A,MATCH($C1448,'Policy Characteristics'!$C:$C,0))),"",INDEX('Policy Characteristics'!A:A,MATCH($C1448,'Policy Characteristics'!$C:$C,0)))</f>
        <v>Industry</v>
      </c>
      <c r="B1448" s="200"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3" t="s">
        <v>43</v>
      </c>
      <c r="J1448" s="202"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5">
        <f>IF(ISBLANK(INDEX('Policy Characteristics'!F:F,MATCH($C1448,'Policy Characteristics'!$C:$C,0))),"",INDEX('Policy Characteristics'!F:F,MATCH($C1448,'Policy Characteristics'!$C:$C,0)))</f>
        <v>0</v>
      </c>
      <c r="M1448" s="205">
        <f>IF(ISBLANK(INDEX('Policy Characteristics'!G:G,MATCH($C1448,'Policy Characteristics'!$C:$C,0))),"",INDEX('Policy Characteristics'!G:G,MATCH($C1448,'Policy Characteristics'!$C:$C,0)))</f>
        <v>0.25</v>
      </c>
      <c r="N1448" s="205">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row>
    <row r="1449" spans="1:18" s="76" customFormat="1" x14ac:dyDescent="0.75">
      <c r="A1449" s="76" t="str">
        <f>IF(ISBLANK(INDEX('Policy Characteristics'!A:A,MATCH($C1449,'Policy Characteristics'!$C:$C,0))),"",INDEX('Policy Characteristics'!A:A,MATCH($C1449,'Policy Characteristics'!$C:$C,0)))</f>
        <v>Industry</v>
      </c>
      <c r="B1449" s="200"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3" t="s">
        <v>44</v>
      </c>
      <c r="J1449" s="202"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5">
        <f>IF(ISBLANK(INDEX('Policy Characteristics'!F:F,MATCH($C1449,'Policy Characteristics'!$C:$C,0))),"",INDEX('Policy Characteristics'!F:F,MATCH($C1449,'Policy Characteristics'!$C:$C,0)))</f>
        <v>0</v>
      </c>
      <c r="M1449" s="205">
        <f>IF(ISBLANK(INDEX('Policy Characteristics'!G:G,MATCH($C1449,'Policy Characteristics'!$C:$C,0))),"",INDEX('Policy Characteristics'!G:G,MATCH($C1449,'Policy Characteristics'!$C:$C,0)))</f>
        <v>0.25</v>
      </c>
      <c r="N1449" s="205">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row>
    <row r="1450" spans="1:18" s="76" customFormat="1" x14ac:dyDescent="0.75">
      <c r="A1450" s="76" t="str">
        <f>IF(ISBLANK(INDEX('Policy Characteristics'!A:A,MATCH($C1450,'Policy Characteristics'!$C:$C,0))),"",INDEX('Policy Characteristics'!A:A,MATCH($C1450,'Policy Characteristics'!$C:$C,0)))</f>
        <v>Industry</v>
      </c>
      <c r="B1450" s="200"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3" t="s">
        <v>43</v>
      </c>
      <c r="J1450" s="202"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5">
        <f>IF(ISBLANK(INDEX('Policy Characteristics'!F:F,MATCH($C1450,'Policy Characteristics'!$C:$C,0))),"",INDEX('Policy Characteristics'!F:F,MATCH($C1450,'Policy Characteristics'!$C:$C,0)))</f>
        <v>0</v>
      </c>
      <c r="M1450" s="205">
        <f>IF(ISBLANK(INDEX('Policy Characteristics'!G:G,MATCH($C1450,'Policy Characteristics'!$C:$C,0))),"",INDEX('Policy Characteristics'!G:G,MATCH($C1450,'Policy Characteristics'!$C:$C,0)))</f>
        <v>0.25</v>
      </c>
      <c r="N1450" s="205">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row>
    <row r="1451" spans="1:18" s="76" customFormat="1" x14ac:dyDescent="0.75">
      <c r="A1451" s="76" t="str">
        <f>IF(ISBLANK(INDEX('Policy Characteristics'!A:A,MATCH($C1451,'Policy Characteristics'!$C:$C,0))),"",INDEX('Policy Characteristics'!A:A,MATCH($C1451,'Policy Characteristics'!$C:$C,0)))</f>
        <v>Industry</v>
      </c>
      <c r="B1451" s="200"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3" t="s">
        <v>44</v>
      </c>
      <c r="J1451" s="202"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5">
        <f>IF(ISBLANK(INDEX('Policy Characteristics'!F:F,MATCH($C1451,'Policy Characteristics'!$C:$C,0))),"",INDEX('Policy Characteristics'!F:F,MATCH($C1451,'Policy Characteristics'!$C:$C,0)))</f>
        <v>0</v>
      </c>
      <c r="M1451" s="205">
        <f>IF(ISBLANK(INDEX('Policy Characteristics'!G:G,MATCH($C1451,'Policy Characteristics'!$C:$C,0))),"",INDEX('Policy Characteristics'!G:G,MATCH($C1451,'Policy Characteristics'!$C:$C,0)))</f>
        <v>0.25</v>
      </c>
      <c r="N1451" s="205">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row>
    <row r="1452" spans="1:18" s="76" customFormat="1" x14ac:dyDescent="0.75">
      <c r="A1452" s="76" t="str">
        <f>IF(ISBLANK(INDEX('Policy Characteristics'!A:A,MATCH($C1452,'Policy Characteristics'!$C:$C,0))),"",INDEX('Policy Characteristics'!A:A,MATCH($C1452,'Policy Characteristics'!$C:$C,0)))</f>
        <v>Industry</v>
      </c>
      <c r="B1452" s="200"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3" t="s">
        <v>44</v>
      </c>
      <c r="J1452" s="202"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5">
        <f>IF(ISBLANK(INDEX('Policy Characteristics'!F:F,MATCH($C1452,'Policy Characteristics'!$C:$C,0))),"",INDEX('Policy Characteristics'!F:F,MATCH($C1452,'Policy Characteristics'!$C:$C,0)))</f>
        <v>0</v>
      </c>
      <c r="M1452" s="205">
        <f>IF(ISBLANK(INDEX('Policy Characteristics'!G:G,MATCH($C1452,'Policy Characteristics'!$C:$C,0))),"",INDEX('Policy Characteristics'!G:G,MATCH($C1452,'Policy Characteristics'!$C:$C,0)))</f>
        <v>0.25</v>
      </c>
      <c r="N1452" s="205">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row>
    <row r="1453" spans="1:18" s="76" customFormat="1" x14ac:dyDescent="0.75">
      <c r="A1453" s="76" t="str">
        <f>IF(ISBLANK(INDEX('Policy Characteristics'!A:A,MATCH($C1453,'Policy Characteristics'!$C:$C,0))),"",INDEX('Policy Characteristics'!A:A,MATCH($C1453,'Policy Characteristics'!$C:$C,0)))</f>
        <v>Industry</v>
      </c>
      <c r="B1453" s="200"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3" t="s">
        <v>43</v>
      </c>
      <c r="J1453" s="202"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5">
        <f>IF(ISBLANK(INDEX('Policy Characteristics'!F:F,MATCH($C1453,'Policy Characteristics'!$C:$C,0))),"",INDEX('Policy Characteristics'!F:F,MATCH($C1453,'Policy Characteristics'!$C:$C,0)))</f>
        <v>0</v>
      </c>
      <c r="M1453" s="205">
        <f>IF(ISBLANK(INDEX('Policy Characteristics'!G:G,MATCH($C1453,'Policy Characteristics'!$C:$C,0))),"",INDEX('Policy Characteristics'!G:G,MATCH($C1453,'Policy Characteristics'!$C:$C,0)))</f>
        <v>0.25</v>
      </c>
      <c r="N1453" s="205">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row>
    <row r="1454" spans="1:18" s="76" customFormat="1" x14ac:dyDescent="0.75">
      <c r="A1454" s="76" t="str">
        <f>IF(ISBLANK(INDEX('Policy Characteristics'!A:A,MATCH($C1454,'Policy Characteristics'!$C:$C,0))),"",INDEX('Policy Characteristics'!A:A,MATCH($C1454,'Policy Characteristics'!$C:$C,0)))</f>
        <v>Industry</v>
      </c>
      <c r="B1454" s="200"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3" t="s">
        <v>43</v>
      </c>
      <c r="J1454" s="202"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5">
        <f>IF(ISBLANK(INDEX('Policy Characteristics'!F:F,MATCH($C1454,'Policy Characteristics'!$C:$C,0))),"",INDEX('Policy Characteristics'!F:F,MATCH($C1454,'Policy Characteristics'!$C:$C,0)))</f>
        <v>0</v>
      </c>
      <c r="M1454" s="205">
        <f>IF(ISBLANK(INDEX('Policy Characteristics'!G:G,MATCH($C1454,'Policy Characteristics'!$C:$C,0))),"",INDEX('Policy Characteristics'!G:G,MATCH($C1454,'Policy Characteristics'!$C:$C,0)))</f>
        <v>0.25</v>
      </c>
      <c r="N1454" s="205">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row>
    <row r="1455" spans="1:18" s="76" customFormat="1" x14ac:dyDescent="0.75">
      <c r="A1455" s="76" t="str">
        <f>IF(ISBLANK(INDEX('Policy Characteristics'!A:A,MATCH($C1455,'Policy Characteristics'!$C:$C,0))),"",INDEX('Policy Characteristics'!A:A,MATCH($C1455,'Policy Characteristics'!$C:$C,0)))</f>
        <v>Industry</v>
      </c>
      <c r="B1455" s="200"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3" t="s">
        <v>44</v>
      </c>
      <c r="J1455" s="202"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5">
        <f>IF(ISBLANK(INDEX('Policy Characteristics'!F:F,MATCH($C1455,'Policy Characteristics'!$C:$C,0))),"",INDEX('Policy Characteristics'!F:F,MATCH($C1455,'Policy Characteristics'!$C:$C,0)))</f>
        <v>0</v>
      </c>
      <c r="M1455" s="205">
        <f>IF(ISBLANK(INDEX('Policy Characteristics'!G:G,MATCH($C1455,'Policy Characteristics'!$C:$C,0))),"",INDEX('Policy Characteristics'!G:G,MATCH($C1455,'Policy Characteristics'!$C:$C,0)))</f>
        <v>0.25</v>
      </c>
      <c r="N1455" s="205">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row>
    <row r="1456" spans="1:18" s="76" customFormat="1" x14ac:dyDescent="0.75">
      <c r="A1456" s="76" t="str">
        <f>IF(ISBLANK(INDEX('Policy Characteristics'!A:A,MATCH($C1456,'Policy Characteristics'!$C:$C,0))),"",INDEX('Policy Characteristics'!A:A,MATCH($C1456,'Policy Characteristics'!$C:$C,0)))</f>
        <v>Industry</v>
      </c>
      <c r="B1456" s="200"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3" t="s">
        <v>43</v>
      </c>
      <c r="J1456" s="202"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5">
        <f>IF(ISBLANK(INDEX('Policy Characteristics'!F:F,MATCH($C1456,'Policy Characteristics'!$C:$C,0))),"",INDEX('Policy Characteristics'!F:F,MATCH($C1456,'Policy Characteristics'!$C:$C,0)))</f>
        <v>0</v>
      </c>
      <c r="M1456" s="205">
        <f>IF(ISBLANK(INDEX('Policy Characteristics'!G:G,MATCH($C1456,'Policy Characteristics'!$C:$C,0))),"",INDEX('Policy Characteristics'!G:G,MATCH($C1456,'Policy Characteristics'!$C:$C,0)))</f>
        <v>0.25</v>
      </c>
      <c r="N1456" s="205">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row>
    <row r="1457" spans="1:18" s="76" customFormat="1" x14ac:dyDescent="0.75">
      <c r="A1457" s="76" t="str">
        <f>IF(ISBLANK(INDEX('Policy Characteristics'!A:A,MATCH($C1457,'Policy Characteristics'!$C:$C,0))),"",INDEX('Policy Characteristics'!A:A,MATCH($C1457,'Policy Characteristics'!$C:$C,0)))</f>
        <v>Industry</v>
      </c>
      <c r="B1457" s="200"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3" t="s">
        <v>43</v>
      </c>
      <c r="J1457" s="202"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5">
        <f>IF(ISBLANK(INDEX('Policy Characteristics'!F:F,MATCH($C1457,'Policy Characteristics'!$C:$C,0))),"",INDEX('Policy Characteristics'!F:F,MATCH($C1457,'Policy Characteristics'!$C:$C,0)))</f>
        <v>0</v>
      </c>
      <c r="M1457" s="205">
        <f>IF(ISBLANK(INDEX('Policy Characteristics'!G:G,MATCH($C1457,'Policy Characteristics'!$C:$C,0))),"",INDEX('Policy Characteristics'!G:G,MATCH($C1457,'Policy Characteristics'!$C:$C,0)))</f>
        <v>0.25</v>
      </c>
      <c r="N1457" s="205">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row>
    <row r="1458" spans="1:18" s="76" customFormat="1" x14ac:dyDescent="0.75">
      <c r="A1458" s="76" t="str">
        <f>IF(ISBLANK(INDEX('Policy Characteristics'!A:A,MATCH($C1458,'Policy Characteristics'!$C:$C,0))),"",INDEX('Policy Characteristics'!A:A,MATCH($C1458,'Policy Characteristics'!$C:$C,0)))</f>
        <v>Industry</v>
      </c>
      <c r="B1458" s="200"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3" t="s">
        <v>43</v>
      </c>
      <c r="J1458" s="202"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5">
        <f>IF(ISBLANK(INDEX('Policy Characteristics'!F:F,MATCH($C1458,'Policy Characteristics'!$C:$C,0))),"",INDEX('Policy Characteristics'!F:F,MATCH($C1458,'Policy Characteristics'!$C:$C,0)))</f>
        <v>0</v>
      </c>
      <c r="M1458" s="205">
        <f>IF(ISBLANK(INDEX('Policy Characteristics'!G:G,MATCH($C1458,'Policy Characteristics'!$C:$C,0))),"",INDEX('Policy Characteristics'!G:G,MATCH($C1458,'Policy Characteristics'!$C:$C,0)))</f>
        <v>0.25</v>
      </c>
      <c r="N1458" s="205">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row>
    <row r="1459" spans="1:18" s="76" customFormat="1" x14ac:dyDescent="0.75">
      <c r="A1459" s="76" t="str">
        <f>IF(ISBLANK(INDEX('Policy Characteristics'!A:A,MATCH($C1459,'Policy Characteristics'!$C:$C,0))),"",INDEX('Policy Characteristics'!A:A,MATCH($C1459,'Policy Characteristics'!$C:$C,0)))</f>
        <v>Industry</v>
      </c>
      <c r="B1459" s="200"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3" t="s">
        <v>44</v>
      </c>
      <c r="J1459" s="202"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5">
        <f>IF(ISBLANK(INDEX('Policy Characteristics'!F:F,MATCH($C1459,'Policy Characteristics'!$C:$C,0))),"",INDEX('Policy Characteristics'!F:F,MATCH($C1459,'Policy Characteristics'!$C:$C,0)))</f>
        <v>0</v>
      </c>
      <c r="M1459" s="205">
        <f>IF(ISBLANK(INDEX('Policy Characteristics'!G:G,MATCH($C1459,'Policy Characteristics'!$C:$C,0))),"",INDEX('Policy Characteristics'!G:G,MATCH($C1459,'Policy Characteristics'!$C:$C,0)))</f>
        <v>0.25</v>
      </c>
      <c r="N1459" s="205">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row>
    <row r="1460" spans="1:18" s="76" customFormat="1" x14ac:dyDescent="0.75">
      <c r="A1460" s="76" t="str">
        <f>IF(ISBLANK(INDEX('Policy Characteristics'!A:A,MATCH($C1460,'Policy Characteristics'!$C:$C,0))),"",INDEX('Policy Characteristics'!A:A,MATCH($C1460,'Policy Characteristics'!$C:$C,0)))</f>
        <v>Industry</v>
      </c>
      <c r="B1460" s="200"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3" t="s">
        <v>43</v>
      </c>
      <c r="J1460" s="202"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5">
        <f>IF(ISBLANK(INDEX('Policy Characteristics'!F:F,MATCH($C1460,'Policy Characteristics'!$C:$C,0))),"",INDEX('Policy Characteristics'!F:F,MATCH($C1460,'Policy Characteristics'!$C:$C,0)))</f>
        <v>0</v>
      </c>
      <c r="M1460" s="205">
        <f>IF(ISBLANK(INDEX('Policy Characteristics'!G:G,MATCH($C1460,'Policy Characteristics'!$C:$C,0))),"",INDEX('Policy Characteristics'!G:G,MATCH($C1460,'Policy Characteristics'!$C:$C,0)))</f>
        <v>0.25</v>
      </c>
      <c r="N1460" s="205">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row>
    <row r="1461" spans="1:18" s="76" customFormat="1" x14ac:dyDescent="0.75">
      <c r="A1461" s="76" t="str">
        <f>IF(ISBLANK(INDEX('Policy Characteristics'!A:A,MATCH($C1461,'Policy Characteristics'!$C:$C,0))),"",INDEX('Policy Characteristics'!A:A,MATCH($C1461,'Policy Characteristics'!$C:$C,0)))</f>
        <v>Industry</v>
      </c>
      <c r="B1461" s="200"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3" t="s">
        <v>44</v>
      </c>
      <c r="J1461" s="202"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5">
        <f>IF(ISBLANK(INDEX('Policy Characteristics'!F:F,MATCH($C1461,'Policy Characteristics'!$C:$C,0))),"",INDEX('Policy Characteristics'!F:F,MATCH($C1461,'Policy Characteristics'!$C:$C,0)))</f>
        <v>0</v>
      </c>
      <c r="M1461" s="205">
        <f>IF(ISBLANK(INDEX('Policy Characteristics'!G:G,MATCH($C1461,'Policy Characteristics'!$C:$C,0))),"",INDEX('Policy Characteristics'!G:G,MATCH($C1461,'Policy Characteristics'!$C:$C,0)))</f>
        <v>0.25</v>
      </c>
      <c r="N1461" s="205">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row>
    <row r="1462" spans="1:18" s="76" customFormat="1" x14ac:dyDescent="0.75">
      <c r="A1462" s="76" t="str">
        <f>IF(ISBLANK(INDEX('Policy Characteristics'!A:A,MATCH($C1462,'Policy Characteristics'!$C:$C,0))),"",INDEX('Policy Characteristics'!A:A,MATCH($C1462,'Policy Characteristics'!$C:$C,0)))</f>
        <v>Industry</v>
      </c>
      <c r="B1462" s="200"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3" t="s">
        <v>44</v>
      </c>
      <c r="J1462" s="202"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5">
        <f>IF(ISBLANK(INDEX('Policy Characteristics'!F:F,MATCH($C1462,'Policy Characteristics'!$C:$C,0))),"",INDEX('Policy Characteristics'!F:F,MATCH($C1462,'Policy Characteristics'!$C:$C,0)))</f>
        <v>0</v>
      </c>
      <c r="M1462" s="205">
        <f>IF(ISBLANK(INDEX('Policy Characteristics'!G:G,MATCH($C1462,'Policy Characteristics'!$C:$C,0))),"",INDEX('Policy Characteristics'!G:G,MATCH($C1462,'Policy Characteristics'!$C:$C,0)))</f>
        <v>0.25</v>
      </c>
      <c r="N1462" s="205">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row>
    <row r="1463" spans="1:18" s="76" customFormat="1" x14ac:dyDescent="0.75">
      <c r="A1463" s="76" t="str">
        <f>IF(ISBLANK(INDEX('Policy Characteristics'!A:A,MATCH($C1463,'Policy Characteristics'!$C:$C,0))),"",INDEX('Policy Characteristics'!A:A,MATCH($C1463,'Policy Characteristics'!$C:$C,0)))</f>
        <v>Industry</v>
      </c>
      <c r="B1463" s="200"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3" t="s">
        <v>43</v>
      </c>
      <c r="J1463" s="202"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5">
        <f>IF(ISBLANK(INDEX('Policy Characteristics'!F:F,MATCH($C1463,'Policy Characteristics'!$C:$C,0))),"",INDEX('Policy Characteristics'!F:F,MATCH($C1463,'Policy Characteristics'!$C:$C,0)))</f>
        <v>0</v>
      </c>
      <c r="M1463" s="205">
        <f>IF(ISBLANK(INDEX('Policy Characteristics'!G:G,MATCH($C1463,'Policy Characteristics'!$C:$C,0))),"",INDEX('Policy Characteristics'!G:G,MATCH($C1463,'Policy Characteristics'!$C:$C,0)))</f>
        <v>0.25</v>
      </c>
      <c r="N1463" s="205">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row>
    <row r="1464" spans="1:18" s="76" customFormat="1" x14ac:dyDescent="0.75">
      <c r="A1464" s="76" t="str">
        <f>IF(ISBLANK(INDEX('Policy Characteristics'!A:A,MATCH($C1464,'Policy Characteristics'!$C:$C,0))),"",INDEX('Policy Characteristics'!A:A,MATCH($C1464,'Policy Characteristics'!$C:$C,0)))</f>
        <v>Industry</v>
      </c>
      <c r="B1464" s="200"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3" t="s">
        <v>43</v>
      </c>
      <c r="J1464" s="202"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5">
        <f>IF(ISBLANK(INDEX('Policy Characteristics'!F:F,MATCH($C1464,'Policy Characteristics'!$C:$C,0))),"",INDEX('Policy Characteristics'!F:F,MATCH($C1464,'Policy Characteristics'!$C:$C,0)))</f>
        <v>0</v>
      </c>
      <c r="M1464" s="205">
        <f>IF(ISBLANK(INDEX('Policy Characteristics'!G:G,MATCH($C1464,'Policy Characteristics'!$C:$C,0))),"",INDEX('Policy Characteristics'!G:G,MATCH($C1464,'Policy Characteristics'!$C:$C,0)))</f>
        <v>0.25</v>
      </c>
      <c r="N1464" s="205">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row>
    <row r="1465" spans="1:18" s="76" customFormat="1" x14ac:dyDescent="0.75">
      <c r="A1465" s="76" t="str">
        <f>IF(ISBLANK(INDEX('Policy Characteristics'!A:A,MATCH($C1465,'Policy Characteristics'!$C:$C,0))),"",INDEX('Policy Characteristics'!A:A,MATCH($C1465,'Policy Characteristics'!$C:$C,0)))</f>
        <v>Industry</v>
      </c>
      <c r="B1465" s="200"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3" t="s">
        <v>44</v>
      </c>
      <c r="J1465" s="202"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5">
        <f>IF(ISBLANK(INDEX('Policy Characteristics'!F:F,MATCH($C1465,'Policy Characteristics'!$C:$C,0))),"",INDEX('Policy Characteristics'!F:F,MATCH($C1465,'Policy Characteristics'!$C:$C,0)))</f>
        <v>0</v>
      </c>
      <c r="M1465" s="205">
        <f>IF(ISBLANK(INDEX('Policy Characteristics'!G:G,MATCH($C1465,'Policy Characteristics'!$C:$C,0))),"",INDEX('Policy Characteristics'!G:G,MATCH($C1465,'Policy Characteristics'!$C:$C,0)))</f>
        <v>0.25</v>
      </c>
      <c r="N1465" s="205">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row>
    <row r="1466" spans="1:18" s="76" customFormat="1" x14ac:dyDescent="0.75">
      <c r="A1466" s="76" t="str">
        <f>IF(ISBLANK(INDEX('Policy Characteristics'!A:A,MATCH($C1466,'Policy Characteristics'!$C:$C,0))),"",INDEX('Policy Characteristics'!A:A,MATCH($C1466,'Policy Characteristics'!$C:$C,0)))</f>
        <v>Industry</v>
      </c>
      <c r="B1466" s="200"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3" t="s">
        <v>43</v>
      </c>
      <c r="J1466" s="202"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5">
        <f>IF(ISBLANK(INDEX('Policy Characteristics'!F:F,MATCH($C1466,'Policy Characteristics'!$C:$C,0))),"",INDEX('Policy Characteristics'!F:F,MATCH($C1466,'Policy Characteristics'!$C:$C,0)))</f>
        <v>0</v>
      </c>
      <c r="M1466" s="205">
        <f>IF(ISBLANK(INDEX('Policy Characteristics'!G:G,MATCH($C1466,'Policy Characteristics'!$C:$C,0))),"",INDEX('Policy Characteristics'!G:G,MATCH($C1466,'Policy Characteristics'!$C:$C,0)))</f>
        <v>0.25</v>
      </c>
      <c r="N1466" s="205">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row>
    <row r="1467" spans="1:18" s="76" customFormat="1" x14ac:dyDescent="0.75">
      <c r="A1467" s="76" t="str">
        <f>IF(ISBLANK(INDEX('Policy Characteristics'!A:A,MATCH($C1467,'Policy Characteristics'!$C:$C,0))),"",INDEX('Policy Characteristics'!A:A,MATCH($C1467,'Policy Characteristics'!$C:$C,0)))</f>
        <v>Industry</v>
      </c>
      <c r="B1467" s="200"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3" t="s">
        <v>44</v>
      </c>
      <c r="J1467" s="202"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5">
        <f>IF(ISBLANK(INDEX('Policy Characteristics'!F:F,MATCH($C1467,'Policy Characteristics'!$C:$C,0))),"",INDEX('Policy Characteristics'!F:F,MATCH($C1467,'Policy Characteristics'!$C:$C,0)))</f>
        <v>0</v>
      </c>
      <c r="M1467" s="205">
        <f>IF(ISBLANK(INDEX('Policy Characteristics'!G:G,MATCH($C1467,'Policy Characteristics'!$C:$C,0))),"",INDEX('Policy Characteristics'!G:G,MATCH($C1467,'Policy Characteristics'!$C:$C,0)))</f>
        <v>0.25</v>
      </c>
      <c r="N1467" s="205">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row>
    <row r="1468" spans="1:18" s="76" customFormat="1" x14ac:dyDescent="0.75">
      <c r="A1468" s="76" t="str">
        <f>IF(ISBLANK(INDEX('Policy Characteristics'!A:A,MATCH($C1468,'Policy Characteristics'!$C:$C,0))),"",INDEX('Policy Characteristics'!A:A,MATCH($C1468,'Policy Characteristics'!$C:$C,0)))</f>
        <v>Industry</v>
      </c>
      <c r="B1468" s="200"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3" t="s">
        <v>43</v>
      </c>
      <c r="J1468" s="202"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5">
        <f>IF(ISBLANK(INDEX('Policy Characteristics'!F:F,MATCH($C1468,'Policy Characteristics'!$C:$C,0))),"",INDEX('Policy Characteristics'!F:F,MATCH($C1468,'Policy Characteristics'!$C:$C,0)))</f>
        <v>0</v>
      </c>
      <c r="M1468" s="205">
        <f>IF(ISBLANK(INDEX('Policy Characteristics'!G:G,MATCH($C1468,'Policy Characteristics'!$C:$C,0))),"",INDEX('Policy Characteristics'!G:G,MATCH($C1468,'Policy Characteristics'!$C:$C,0)))</f>
        <v>0.25</v>
      </c>
      <c r="N1468" s="205">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row>
    <row r="1469" spans="1:18" s="76" customFormat="1" x14ac:dyDescent="0.75">
      <c r="A1469" s="76" t="str">
        <f>IF(ISBLANK(INDEX('Policy Characteristics'!A:A,MATCH($C1469,'Policy Characteristics'!$C:$C,0))),"",INDEX('Policy Characteristics'!A:A,MATCH($C1469,'Policy Characteristics'!$C:$C,0)))</f>
        <v>Industry</v>
      </c>
      <c r="B1469" s="200"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3" t="s">
        <v>44</v>
      </c>
      <c r="J1469" s="202"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5">
        <f>IF(ISBLANK(INDEX('Policy Characteristics'!F:F,MATCH($C1469,'Policy Characteristics'!$C:$C,0))),"",INDEX('Policy Characteristics'!F:F,MATCH($C1469,'Policy Characteristics'!$C:$C,0)))</f>
        <v>0</v>
      </c>
      <c r="M1469" s="205">
        <f>IF(ISBLANK(INDEX('Policy Characteristics'!G:G,MATCH($C1469,'Policy Characteristics'!$C:$C,0))),"",INDEX('Policy Characteristics'!G:G,MATCH($C1469,'Policy Characteristics'!$C:$C,0)))</f>
        <v>0.25</v>
      </c>
      <c r="N1469" s="205">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row>
    <row r="1470" spans="1:18" s="76" customFormat="1" x14ac:dyDescent="0.75">
      <c r="A1470" s="76" t="str">
        <f>IF(ISBLANK(INDEX('Policy Characteristics'!A:A,MATCH($C1470,'Policy Characteristics'!$C:$C,0))),"",INDEX('Policy Characteristics'!A:A,MATCH($C1470,'Policy Characteristics'!$C:$C,0)))</f>
        <v>Industry</v>
      </c>
      <c r="B1470" s="200"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3" t="s">
        <v>43</v>
      </c>
      <c r="J1470" s="202"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5">
        <f>IF(ISBLANK(INDEX('Policy Characteristics'!F:F,MATCH($C1470,'Policy Characteristics'!$C:$C,0))),"",INDEX('Policy Characteristics'!F:F,MATCH($C1470,'Policy Characteristics'!$C:$C,0)))</f>
        <v>0</v>
      </c>
      <c r="M1470" s="205">
        <f>IF(ISBLANK(INDEX('Policy Characteristics'!G:G,MATCH($C1470,'Policy Characteristics'!$C:$C,0))),"",INDEX('Policy Characteristics'!G:G,MATCH($C1470,'Policy Characteristics'!$C:$C,0)))</f>
        <v>0.25</v>
      </c>
      <c r="N1470" s="205">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row>
    <row r="1471" spans="1:18" s="76" customFormat="1" x14ac:dyDescent="0.75">
      <c r="A1471" s="76" t="str">
        <f>IF(ISBLANK(INDEX('Policy Characteristics'!A:A,MATCH($C1471,'Policy Characteristics'!$C:$C,0))),"",INDEX('Policy Characteristics'!A:A,MATCH($C1471,'Policy Characteristics'!$C:$C,0)))</f>
        <v>Industry</v>
      </c>
      <c r="B1471" s="200"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3" t="s">
        <v>44</v>
      </c>
      <c r="J1471" s="202"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5">
        <f>IF(ISBLANK(INDEX('Policy Characteristics'!F:F,MATCH($C1471,'Policy Characteristics'!$C:$C,0))),"",INDEX('Policy Characteristics'!F:F,MATCH($C1471,'Policy Characteristics'!$C:$C,0)))</f>
        <v>0</v>
      </c>
      <c r="M1471" s="205">
        <f>IF(ISBLANK(INDEX('Policy Characteristics'!G:G,MATCH($C1471,'Policy Characteristics'!$C:$C,0))),"",INDEX('Policy Characteristics'!G:G,MATCH($C1471,'Policy Characteristics'!$C:$C,0)))</f>
        <v>0.25</v>
      </c>
      <c r="N1471" s="205">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row>
    <row r="1472" spans="1:18" s="76" customFormat="1" x14ac:dyDescent="0.75">
      <c r="A1472" s="76" t="str">
        <f>IF(ISBLANK(INDEX('Policy Characteristics'!A:A,MATCH($C1472,'Policy Characteristics'!$C:$C,0))),"",INDEX('Policy Characteristics'!A:A,MATCH($C1472,'Policy Characteristics'!$C:$C,0)))</f>
        <v>Industry</v>
      </c>
      <c r="B1472" s="200"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3" t="s">
        <v>44</v>
      </c>
      <c r="J1472" s="202"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5">
        <f>IF(ISBLANK(INDEX('Policy Characteristics'!F:F,MATCH($C1472,'Policy Characteristics'!$C:$C,0))),"",INDEX('Policy Characteristics'!F:F,MATCH($C1472,'Policy Characteristics'!$C:$C,0)))</f>
        <v>0</v>
      </c>
      <c r="M1472" s="205">
        <f>IF(ISBLANK(INDEX('Policy Characteristics'!G:G,MATCH($C1472,'Policy Characteristics'!$C:$C,0))),"",INDEX('Policy Characteristics'!G:G,MATCH($C1472,'Policy Characteristics'!$C:$C,0)))</f>
        <v>0.25</v>
      </c>
      <c r="N1472" s="205">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row>
    <row r="1473" spans="1:18" s="76" customFormat="1" x14ac:dyDescent="0.75">
      <c r="A1473" s="76" t="str">
        <f>IF(ISBLANK(INDEX('Policy Characteristics'!A:A,MATCH($C1473,'Policy Characteristics'!$C:$C,0))),"",INDEX('Policy Characteristics'!A:A,MATCH($C1473,'Policy Characteristics'!$C:$C,0)))</f>
        <v>Industry</v>
      </c>
      <c r="B1473" s="200"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3" t="s">
        <v>44</v>
      </c>
      <c r="J1473" s="202"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5">
        <f>IF(ISBLANK(INDEX('Policy Characteristics'!F:F,MATCH($C1473,'Policy Characteristics'!$C:$C,0))),"",INDEX('Policy Characteristics'!F:F,MATCH($C1473,'Policy Characteristics'!$C:$C,0)))</f>
        <v>0</v>
      </c>
      <c r="M1473" s="205">
        <f>IF(ISBLANK(INDEX('Policy Characteristics'!G:G,MATCH($C1473,'Policy Characteristics'!$C:$C,0))),"",INDEX('Policy Characteristics'!G:G,MATCH($C1473,'Policy Characteristics'!$C:$C,0)))</f>
        <v>0.25</v>
      </c>
      <c r="N1473" s="205">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row>
    <row r="1474" spans="1:18" s="76" customFormat="1" x14ac:dyDescent="0.75">
      <c r="A1474" s="76" t="str">
        <f>IF(ISBLANK(INDEX('Policy Characteristics'!A:A,MATCH($C1474,'Policy Characteristics'!$C:$C,0))),"",INDEX('Policy Characteristics'!A:A,MATCH($C1474,'Policy Characteristics'!$C:$C,0)))</f>
        <v>Industry</v>
      </c>
      <c r="B1474" s="200"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3" t="s">
        <v>43</v>
      </c>
      <c r="J1474" s="202"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5">
        <f>IF(ISBLANK(INDEX('Policy Characteristics'!F:F,MATCH($C1474,'Policy Characteristics'!$C:$C,0))),"",INDEX('Policy Characteristics'!F:F,MATCH($C1474,'Policy Characteristics'!$C:$C,0)))</f>
        <v>0</v>
      </c>
      <c r="M1474" s="205">
        <f>IF(ISBLANK(INDEX('Policy Characteristics'!G:G,MATCH($C1474,'Policy Characteristics'!$C:$C,0))),"",INDEX('Policy Characteristics'!G:G,MATCH($C1474,'Policy Characteristics'!$C:$C,0)))</f>
        <v>0.25</v>
      </c>
      <c r="N1474" s="205">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row>
    <row r="1475" spans="1:18" s="76" customFormat="1" x14ac:dyDescent="0.75">
      <c r="A1475" s="76" t="str">
        <f>IF(ISBLANK(INDEX('Policy Characteristics'!A:A,MATCH($C1475,'Policy Characteristics'!$C:$C,0))),"",INDEX('Policy Characteristics'!A:A,MATCH($C1475,'Policy Characteristics'!$C:$C,0)))</f>
        <v>Industry</v>
      </c>
      <c r="B1475" s="200"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3" t="s">
        <v>44</v>
      </c>
      <c r="J1475" s="202"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5">
        <f>IF(ISBLANK(INDEX('Policy Characteristics'!F:F,MATCH($C1475,'Policy Characteristics'!$C:$C,0))),"",INDEX('Policy Characteristics'!F:F,MATCH($C1475,'Policy Characteristics'!$C:$C,0)))</f>
        <v>0</v>
      </c>
      <c r="M1475" s="205">
        <f>IF(ISBLANK(INDEX('Policy Characteristics'!G:G,MATCH($C1475,'Policy Characteristics'!$C:$C,0))),"",INDEX('Policy Characteristics'!G:G,MATCH($C1475,'Policy Characteristics'!$C:$C,0)))</f>
        <v>0.25</v>
      </c>
      <c r="N1475" s="205">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row>
    <row r="1476" spans="1:18" s="76" customFormat="1" x14ac:dyDescent="0.75">
      <c r="A1476" s="76" t="str">
        <f>IF(ISBLANK(INDEX('Policy Characteristics'!A:A,MATCH($C1476,'Policy Characteristics'!$C:$C,0))),"",INDEX('Policy Characteristics'!A:A,MATCH($C1476,'Policy Characteristics'!$C:$C,0)))</f>
        <v>Industry</v>
      </c>
      <c r="B1476" s="200"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3" t="s">
        <v>43</v>
      </c>
      <c r="J1476" s="202"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5">
        <f>IF(ISBLANK(INDEX('Policy Characteristics'!F:F,MATCH($C1476,'Policy Characteristics'!$C:$C,0))),"",INDEX('Policy Characteristics'!F:F,MATCH($C1476,'Policy Characteristics'!$C:$C,0)))</f>
        <v>0</v>
      </c>
      <c r="M1476" s="205">
        <f>IF(ISBLANK(INDEX('Policy Characteristics'!G:G,MATCH($C1476,'Policy Characteristics'!$C:$C,0))),"",INDEX('Policy Characteristics'!G:G,MATCH($C1476,'Policy Characteristics'!$C:$C,0)))</f>
        <v>0.25</v>
      </c>
      <c r="N1476" s="205">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row>
    <row r="1477" spans="1:18" s="76" customFormat="1" x14ac:dyDescent="0.75">
      <c r="A1477" s="76" t="str">
        <f>IF(ISBLANK(INDEX('Policy Characteristics'!A:A,MATCH($C1477,'Policy Characteristics'!$C:$C,0))),"",INDEX('Policy Characteristics'!A:A,MATCH($C1477,'Policy Characteristics'!$C:$C,0)))</f>
        <v>Industry</v>
      </c>
      <c r="B1477" s="200"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3" t="s">
        <v>44</v>
      </c>
      <c r="J1477" s="202"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5">
        <f>IF(ISBLANK(INDEX('Policy Characteristics'!F:F,MATCH($C1477,'Policy Characteristics'!$C:$C,0))),"",INDEX('Policy Characteristics'!F:F,MATCH($C1477,'Policy Characteristics'!$C:$C,0)))</f>
        <v>0</v>
      </c>
      <c r="M1477" s="205">
        <f>IF(ISBLANK(INDEX('Policy Characteristics'!G:G,MATCH($C1477,'Policy Characteristics'!$C:$C,0))),"",INDEX('Policy Characteristics'!G:G,MATCH($C1477,'Policy Characteristics'!$C:$C,0)))</f>
        <v>0.25</v>
      </c>
      <c r="N1477" s="205">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row>
    <row r="1478" spans="1:18" s="76" customFormat="1" x14ac:dyDescent="0.75">
      <c r="A1478" s="76" t="str">
        <f>IF(ISBLANK(INDEX('Policy Characteristics'!A:A,MATCH($C1478,'Policy Characteristics'!$C:$C,0))),"",INDEX('Policy Characteristics'!A:A,MATCH($C1478,'Policy Characteristics'!$C:$C,0)))</f>
        <v>Industry</v>
      </c>
      <c r="B1478" s="200"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3" t="s">
        <v>43</v>
      </c>
      <c r="J1478" s="202"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5">
        <f>IF(ISBLANK(INDEX('Policy Characteristics'!F:F,MATCH($C1478,'Policy Characteristics'!$C:$C,0))),"",INDEX('Policy Characteristics'!F:F,MATCH($C1478,'Policy Characteristics'!$C:$C,0)))</f>
        <v>0</v>
      </c>
      <c r="M1478" s="205">
        <f>IF(ISBLANK(INDEX('Policy Characteristics'!G:G,MATCH($C1478,'Policy Characteristics'!$C:$C,0))),"",INDEX('Policy Characteristics'!G:G,MATCH($C1478,'Policy Characteristics'!$C:$C,0)))</f>
        <v>0.25</v>
      </c>
      <c r="N1478" s="205">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row>
    <row r="1479" spans="1:18" s="76" customFormat="1" x14ac:dyDescent="0.75">
      <c r="A1479" s="76" t="str">
        <f>IF(ISBLANK(INDEX('Policy Characteristics'!A:A,MATCH($C1479,'Policy Characteristics'!$C:$C,0))),"",INDEX('Policy Characteristics'!A:A,MATCH($C1479,'Policy Characteristics'!$C:$C,0)))</f>
        <v>Industry</v>
      </c>
      <c r="B1479" s="200"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3" t="s">
        <v>44</v>
      </c>
      <c r="J1479" s="202"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5">
        <f>IF(ISBLANK(INDEX('Policy Characteristics'!F:F,MATCH($C1479,'Policy Characteristics'!$C:$C,0))),"",INDEX('Policy Characteristics'!F:F,MATCH($C1479,'Policy Characteristics'!$C:$C,0)))</f>
        <v>0</v>
      </c>
      <c r="M1479" s="205">
        <f>IF(ISBLANK(INDEX('Policy Characteristics'!G:G,MATCH($C1479,'Policy Characteristics'!$C:$C,0))),"",INDEX('Policy Characteristics'!G:G,MATCH($C1479,'Policy Characteristics'!$C:$C,0)))</f>
        <v>0.25</v>
      </c>
      <c r="N1479" s="205">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row>
    <row r="1480" spans="1:18" s="76" customFormat="1" x14ac:dyDescent="0.75">
      <c r="A1480" s="76" t="str">
        <f>IF(ISBLANK(INDEX('Policy Characteristics'!A:A,MATCH($C1480,'Policy Characteristics'!$C:$C,0))),"",INDEX('Policy Characteristics'!A:A,MATCH($C1480,'Policy Characteristics'!$C:$C,0)))</f>
        <v>Industry</v>
      </c>
      <c r="B1480" s="200"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3" t="s">
        <v>43</v>
      </c>
      <c r="J1480" s="202"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5">
        <f>IF(ISBLANK(INDEX('Policy Characteristics'!F:F,MATCH($C1480,'Policy Characteristics'!$C:$C,0))),"",INDEX('Policy Characteristics'!F:F,MATCH($C1480,'Policy Characteristics'!$C:$C,0)))</f>
        <v>0</v>
      </c>
      <c r="M1480" s="205">
        <f>IF(ISBLANK(INDEX('Policy Characteristics'!G:G,MATCH($C1480,'Policy Characteristics'!$C:$C,0))),"",INDEX('Policy Characteristics'!G:G,MATCH($C1480,'Policy Characteristics'!$C:$C,0)))</f>
        <v>0.25</v>
      </c>
      <c r="N1480" s="205">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row>
    <row r="1481" spans="1:18" s="76" customFormat="1" x14ac:dyDescent="0.75">
      <c r="A1481" s="76" t="str">
        <f>IF(ISBLANK(INDEX('Policy Characteristics'!A:A,MATCH($C1481,'Policy Characteristics'!$C:$C,0))),"",INDEX('Policy Characteristics'!A:A,MATCH($C1481,'Policy Characteristics'!$C:$C,0)))</f>
        <v>Industry</v>
      </c>
      <c r="B1481" s="200"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3" t="s">
        <v>44</v>
      </c>
      <c r="J1481" s="202"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5">
        <f>IF(ISBLANK(INDEX('Policy Characteristics'!F:F,MATCH($C1481,'Policy Characteristics'!$C:$C,0))),"",INDEX('Policy Characteristics'!F:F,MATCH($C1481,'Policy Characteristics'!$C:$C,0)))</f>
        <v>0</v>
      </c>
      <c r="M1481" s="205">
        <f>IF(ISBLANK(INDEX('Policy Characteristics'!G:G,MATCH($C1481,'Policy Characteristics'!$C:$C,0))),"",INDEX('Policy Characteristics'!G:G,MATCH($C1481,'Policy Characteristics'!$C:$C,0)))</f>
        <v>0.25</v>
      </c>
      <c r="N1481" s="205">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row>
    <row r="1482" spans="1:18" s="76" customFormat="1" x14ac:dyDescent="0.75">
      <c r="A1482" s="76" t="str">
        <f>IF(ISBLANK(INDEX('Policy Characteristics'!A:A,MATCH($C1482,'Policy Characteristics'!$C:$C,0))),"",INDEX('Policy Characteristics'!A:A,MATCH($C1482,'Policy Characteristics'!$C:$C,0)))</f>
        <v>Industry</v>
      </c>
      <c r="B1482" s="200"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3" t="s">
        <v>44</v>
      </c>
      <c r="J1482" s="202"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5">
        <f>IF(ISBLANK(INDEX('Policy Characteristics'!F:F,MATCH($C1482,'Policy Characteristics'!$C:$C,0))),"",INDEX('Policy Characteristics'!F:F,MATCH($C1482,'Policy Characteristics'!$C:$C,0)))</f>
        <v>0</v>
      </c>
      <c r="M1482" s="205">
        <f>IF(ISBLANK(INDEX('Policy Characteristics'!G:G,MATCH($C1482,'Policy Characteristics'!$C:$C,0))),"",INDEX('Policy Characteristics'!G:G,MATCH($C1482,'Policy Characteristics'!$C:$C,0)))</f>
        <v>0.25</v>
      </c>
      <c r="N1482" s="205">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row>
    <row r="1483" spans="1:18" s="76" customFormat="1" x14ac:dyDescent="0.75">
      <c r="A1483" s="76" t="str">
        <f>IF(ISBLANK(INDEX('Policy Characteristics'!A:A,MATCH($C1483,'Policy Characteristics'!$C:$C,0))),"",INDEX('Policy Characteristics'!A:A,MATCH($C1483,'Policy Characteristics'!$C:$C,0)))</f>
        <v>Industry</v>
      </c>
      <c r="B1483" s="200"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3" t="s">
        <v>44</v>
      </c>
      <c r="J1483" s="202"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5">
        <f>IF(ISBLANK(INDEX('Policy Characteristics'!F:F,MATCH($C1483,'Policy Characteristics'!$C:$C,0))),"",INDEX('Policy Characteristics'!F:F,MATCH($C1483,'Policy Characteristics'!$C:$C,0)))</f>
        <v>0</v>
      </c>
      <c r="M1483" s="205">
        <f>IF(ISBLANK(INDEX('Policy Characteristics'!G:G,MATCH($C1483,'Policy Characteristics'!$C:$C,0))),"",INDEX('Policy Characteristics'!G:G,MATCH($C1483,'Policy Characteristics'!$C:$C,0)))</f>
        <v>0.25</v>
      </c>
      <c r="N1483" s="205">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row>
    <row r="1484" spans="1:18" s="76" customFormat="1" x14ac:dyDescent="0.75">
      <c r="A1484" s="76" t="str">
        <f>IF(ISBLANK(INDEX('Policy Characteristics'!A:A,MATCH($C1484,'Policy Characteristics'!$C:$C,0))),"",INDEX('Policy Characteristics'!A:A,MATCH($C1484,'Policy Characteristics'!$C:$C,0)))</f>
        <v>Industry</v>
      </c>
      <c r="B1484" s="200"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3" t="s">
        <v>43</v>
      </c>
      <c r="J1484" s="202"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5">
        <f>IF(ISBLANK(INDEX('Policy Characteristics'!F:F,MATCH($C1484,'Policy Characteristics'!$C:$C,0))),"",INDEX('Policy Characteristics'!F:F,MATCH($C1484,'Policy Characteristics'!$C:$C,0)))</f>
        <v>0</v>
      </c>
      <c r="M1484" s="205">
        <f>IF(ISBLANK(INDEX('Policy Characteristics'!G:G,MATCH($C1484,'Policy Characteristics'!$C:$C,0))),"",INDEX('Policy Characteristics'!G:G,MATCH($C1484,'Policy Characteristics'!$C:$C,0)))</f>
        <v>0.25</v>
      </c>
      <c r="N1484" s="205">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row>
    <row r="1485" spans="1:18" s="76" customFormat="1" x14ac:dyDescent="0.75">
      <c r="A1485" s="76" t="str">
        <f>IF(ISBLANK(INDEX('Policy Characteristics'!A:A,MATCH($C1485,'Policy Characteristics'!$C:$C,0))),"",INDEX('Policy Characteristics'!A:A,MATCH($C1485,'Policy Characteristics'!$C:$C,0)))</f>
        <v>Industry</v>
      </c>
      <c r="B1485" s="200"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3" t="s">
        <v>44</v>
      </c>
      <c r="J1485" s="202"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5">
        <f>IF(ISBLANK(INDEX('Policy Characteristics'!F:F,MATCH($C1485,'Policy Characteristics'!$C:$C,0))),"",INDEX('Policy Characteristics'!F:F,MATCH($C1485,'Policy Characteristics'!$C:$C,0)))</f>
        <v>0</v>
      </c>
      <c r="M1485" s="205">
        <f>IF(ISBLANK(INDEX('Policy Characteristics'!G:G,MATCH($C1485,'Policy Characteristics'!$C:$C,0))),"",INDEX('Policy Characteristics'!G:G,MATCH($C1485,'Policy Characteristics'!$C:$C,0)))</f>
        <v>0.25</v>
      </c>
      <c r="N1485" s="205">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row>
    <row r="1486" spans="1:18" s="76" customFormat="1" x14ac:dyDescent="0.75">
      <c r="A1486" s="76" t="str">
        <f>IF(ISBLANK(INDEX('Policy Characteristics'!A:A,MATCH($C1486,'Policy Characteristics'!$C:$C,0))),"",INDEX('Policy Characteristics'!A:A,MATCH($C1486,'Policy Characteristics'!$C:$C,0)))</f>
        <v>Industry</v>
      </c>
      <c r="B1486" s="200"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3" t="s">
        <v>43</v>
      </c>
      <c r="J1486" s="202"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5">
        <f>IF(ISBLANK(INDEX('Policy Characteristics'!F:F,MATCH($C1486,'Policy Characteristics'!$C:$C,0))),"",INDEX('Policy Characteristics'!F:F,MATCH($C1486,'Policy Characteristics'!$C:$C,0)))</f>
        <v>0</v>
      </c>
      <c r="M1486" s="205">
        <f>IF(ISBLANK(INDEX('Policy Characteristics'!G:G,MATCH($C1486,'Policy Characteristics'!$C:$C,0))),"",INDEX('Policy Characteristics'!G:G,MATCH($C1486,'Policy Characteristics'!$C:$C,0)))</f>
        <v>0.25</v>
      </c>
      <c r="N1486" s="205">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row>
    <row r="1487" spans="1:18" s="76" customFormat="1" x14ac:dyDescent="0.75">
      <c r="A1487" s="76" t="str">
        <f>IF(ISBLANK(INDEX('Policy Characteristics'!A:A,MATCH($C1487,'Policy Characteristics'!$C:$C,0))),"",INDEX('Policy Characteristics'!A:A,MATCH($C1487,'Policy Characteristics'!$C:$C,0)))</f>
        <v>Industry</v>
      </c>
      <c r="B1487" s="200"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3" t="s">
        <v>44</v>
      </c>
      <c r="J1487" s="202"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5">
        <f>IF(ISBLANK(INDEX('Policy Characteristics'!F:F,MATCH($C1487,'Policy Characteristics'!$C:$C,0))),"",INDEX('Policy Characteristics'!F:F,MATCH($C1487,'Policy Characteristics'!$C:$C,0)))</f>
        <v>0</v>
      </c>
      <c r="M1487" s="205">
        <f>IF(ISBLANK(INDEX('Policy Characteristics'!G:G,MATCH($C1487,'Policy Characteristics'!$C:$C,0))),"",INDEX('Policy Characteristics'!G:G,MATCH($C1487,'Policy Characteristics'!$C:$C,0)))</f>
        <v>0.25</v>
      </c>
      <c r="N1487" s="205">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row>
    <row r="1488" spans="1:18" s="76" customFormat="1" x14ac:dyDescent="0.75">
      <c r="A1488" s="76" t="str">
        <f>IF(ISBLANK(INDEX('Policy Characteristics'!A:A,MATCH($C1488,'Policy Characteristics'!$C:$C,0))),"",INDEX('Policy Characteristics'!A:A,MATCH($C1488,'Policy Characteristics'!$C:$C,0)))</f>
        <v>Industry</v>
      </c>
      <c r="B1488" s="200"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3" t="s">
        <v>43</v>
      </c>
      <c r="J1488" s="202"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5">
        <f>IF(ISBLANK(INDEX('Policy Characteristics'!F:F,MATCH($C1488,'Policy Characteristics'!$C:$C,0))),"",INDEX('Policy Characteristics'!F:F,MATCH($C1488,'Policy Characteristics'!$C:$C,0)))</f>
        <v>0</v>
      </c>
      <c r="M1488" s="205">
        <f>IF(ISBLANK(INDEX('Policy Characteristics'!G:G,MATCH($C1488,'Policy Characteristics'!$C:$C,0))),"",INDEX('Policy Characteristics'!G:G,MATCH($C1488,'Policy Characteristics'!$C:$C,0)))</f>
        <v>0.25</v>
      </c>
      <c r="N1488" s="205">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row>
    <row r="1489" spans="1:18" s="76" customFormat="1" x14ac:dyDescent="0.75">
      <c r="A1489" s="76" t="str">
        <f>IF(ISBLANK(INDEX('Policy Characteristics'!A:A,MATCH($C1489,'Policy Characteristics'!$C:$C,0))),"",INDEX('Policy Characteristics'!A:A,MATCH($C1489,'Policy Characteristics'!$C:$C,0)))</f>
        <v>Industry</v>
      </c>
      <c r="B1489" s="200"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3" t="s">
        <v>44</v>
      </c>
      <c r="J1489" s="202"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5">
        <f>IF(ISBLANK(INDEX('Policy Characteristics'!F:F,MATCH($C1489,'Policy Characteristics'!$C:$C,0))),"",INDEX('Policy Characteristics'!F:F,MATCH($C1489,'Policy Characteristics'!$C:$C,0)))</f>
        <v>0</v>
      </c>
      <c r="M1489" s="205">
        <f>IF(ISBLANK(INDEX('Policy Characteristics'!G:G,MATCH($C1489,'Policy Characteristics'!$C:$C,0))),"",INDEX('Policy Characteristics'!G:G,MATCH($C1489,'Policy Characteristics'!$C:$C,0)))</f>
        <v>0.25</v>
      </c>
      <c r="N1489" s="205">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row>
    <row r="1490" spans="1:18" s="76" customFormat="1" x14ac:dyDescent="0.75">
      <c r="A1490" s="76" t="str">
        <f>IF(ISBLANK(INDEX('Policy Characteristics'!A:A,MATCH($C1490,'Policy Characteristics'!$C:$C,0))),"",INDEX('Policy Characteristics'!A:A,MATCH($C1490,'Policy Characteristics'!$C:$C,0)))</f>
        <v>Industry</v>
      </c>
      <c r="B1490" s="200"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3" t="s">
        <v>43</v>
      </c>
      <c r="J1490" s="202"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5">
        <f>IF(ISBLANK(INDEX('Policy Characteristics'!F:F,MATCH($C1490,'Policy Characteristics'!$C:$C,0))),"",INDEX('Policy Characteristics'!F:F,MATCH($C1490,'Policy Characteristics'!$C:$C,0)))</f>
        <v>0</v>
      </c>
      <c r="M1490" s="205">
        <f>IF(ISBLANK(INDEX('Policy Characteristics'!G:G,MATCH($C1490,'Policy Characteristics'!$C:$C,0))),"",INDEX('Policy Characteristics'!G:G,MATCH($C1490,'Policy Characteristics'!$C:$C,0)))</f>
        <v>0.25</v>
      </c>
      <c r="N1490" s="205">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row>
    <row r="1491" spans="1:18" s="76" customFormat="1" x14ac:dyDescent="0.75">
      <c r="A1491" s="76" t="str">
        <f>IF(ISBLANK(INDEX('Policy Characteristics'!A:A,MATCH($C1491,'Policy Characteristics'!$C:$C,0))),"",INDEX('Policy Characteristics'!A:A,MATCH($C1491,'Policy Characteristics'!$C:$C,0)))</f>
        <v>Industry</v>
      </c>
      <c r="B1491" s="200"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3" t="s">
        <v>44</v>
      </c>
      <c r="J1491" s="202"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5">
        <f>IF(ISBLANK(INDEX('Policy Characteristics'!F:F,MATCH($C1491,'Policy Characteristics'!$C:$C,0))),"",INDEX('Policy Characteristics'!F:F,MATCH($C1491,'Policy Characteristics'!$C:$C,0)))</f>
        <v>0</v>
      </c>
      <c r="M1491" s="205">
        <f>IF(ISBLANK(INDEX('Policy Characteristics'!G:G,MATCH($C1491,'Policy Characteristics'!$C:$C,0))),"",INDEX('Policy Characteristics'!G:G,MATCH($C1491,'Policy Characteristics'!$C:$C,0)))</f>
        <v>0.25</v>
      </c>
      <c r="N1491" s="205">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row>
    <row r="1492" spans="1:18" s="76" customFormat="1" x14ac:dyDescent="0.75">
      <c r="A1492" s="76" t="str">
        <f>IF(ISBLANK(INDEX('Policy Characteristics'!A:A,MATCH($C1492,'Policy Characteristics'!$C:$C,0))),"",INDEX('Policy Characteristics'!A:A,MATCH($C1492,'Policy Characteristics'!$C:$C,0)))</f>
        <v>Industry</v>
      </c>
      <c r="B1492" s="200"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3" t="s">
        <v>44</v>
      </c>
      <c r="J1492" s="202"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5">
        <f>IF(ISBLANK(INDEX('Policy Characteristics'!F:F,MATCH($C1492,'Policy Characteristics'!$C:$C,0))),"",INDEX('Policy Characteristics'!F:F,MATCH($C1492,'Policy Characteristics'!$C:$C,0)))</f>
        <v>0</v>
      </c>
      <c r="M1492" s="205">
        <f>IF(ISBLANK(INDEX('Policy Characteristics'!G:G,MATCH($C1492,'Policy Characteristics'!$C:$C,0))),"",INDEX('Policy Characteristics'!G:G,MATCH($C1492,'Policy Characteristics'!$C:$C,0)))</f>
        <v>0.25</v>
      </c>
      <c r="N1492" s="205">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row>
    <row r="1493" spans="1:18" s="76" customFormat="1" x14ac:dyDescent="0.75">
      <c r="A1493" s="76" t="str">
        <f>IF(ISBLANK(INDEX('Policy Characteristics'!A:A,MATCH($C1493,'Policy Characteristics'!$C:$C,0))),"",INDEX('Policy Characteristics'!A:A,MATCH($C1493,'Policy Characteristics'!$C:$C,0)))</f>
        <v>Industry</v>
      </c>
      <c r="B1493" s="200"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3" t="s">
        <v>44</v>
      </c>
      <c r="J1493" s="202"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5">
        <f>IF(ISBLANK(INDEX('Policy Characteristics'!F:F,MATCH($C1493,'Policy Characteristics'!$C:$C,0))),"",INDEX('Policy Characteristics'!F:F,MATCH($C1493,'Policy Characteristics'!$C:$C,0)))</f>
        <v>0</v>
      </c>
      <c r="M1493" s="205">
        <f>IF(ISBLANK(INDEX('Policy Characteristics'!G:G,MATCH($C1493,'Policy Characteristics'!$C:$C,0))),"",INDEX('Policy Characteristics'!G:G,MATCH($C1493,'Policy Characteristics'!$C:$C,0)))</f>
        <v>0.25</v>
      </c>
      <c r="N1493" s="205">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row>
    <row r="1494" spans="1:18" s="76" customFormat="1" x14ac:dyDescent="0.75">
      <c r="A1494" s="76" t="str">
        <f>IF(ISBLANK(INDEX('Policy Characteristics'!A:A,MATCH($C1494,'Policy Characteristics'!$C:$C,0))),"",INDEX('Policy Characteristics'!A:A,MATCH($C1494,'Policy Characteristics'!$C:$C,0)))</f>
        <v>Industry</v>
      </c>
      <c r="B1494" s="200"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3" t="s">
        <v>43</v>
      </c>
      <c r="J1494" s="202"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5">
        <f>IF(ISBLANK(INDEX('Policy Characteristics'!F:F,MATCH($C1494,'Policy Characteristics'!$C:$C,0))),"",INDEX('Policy Characteristics'!F:F,MATCH($C1494,'Policy Characteristics'!$C:$C,0)))</f>
        <v>0</v>
      </c>
      <c r="M1494" s="205">
        <f>IF(ISBLANK(INDEX('Policy Characteristics'!G:G,MATCH($C1494,'Policy Characteristics'!$C:$C,0))),"",INDEX('Policy Characteristics'!G:G,MATCH($C1494,'Policy Characteristics'!$C:$C,0)))</f>
        <v>0.25</v>
      </c>
      <c r="N1494" s="205">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row>
    <row r="1495" spans="1:18" s="76" customFormat="1" x14ac:dyDescent="0.75">
      <c r="A1495" s="76" t="str">
        <f>IF(ISBLANK(INDEX('Policy Characteristics'!A:A,MATCH($C1495,'Policy Characteristics'!$C:$C,0))),"",INDEX('Policy Characteristics'!A:A,MATCH($C1495,'Policy Characteristics'!$C:$C,0)))</f>
        <v>Industry</v>
      </c>
      <c r="B1495" s="200"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3" t="s">
        <v>44</v>
      </c>
      <c r="J1495" s="202"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5">
        <f>IF(ISBLANK(INDEX('Policy Characteristics'!F:F,MATCH($C1495,'Policy Characteristics'!$C:$C,0))),"",INDEX('Policy Characteristics'!F:F,MATCH($C1495,'Policy Characteristics'!$C:$C,0)))</f>
        <v>0</v>
      </c>
      <c r="M1495" s="205">
        <f>IF(ISBLANK(INDEX('Policy Characteristics'!G:G,MATCH($C1495,'Policy Characteristics'!$C:$C,0))),"",INDEX('Policy Characteristics'!G:G,MATCH($C1495,'Policy Characteristics'!$C:$C,0)))</f>
        <v>0.25</v>
      </c>
      <c r="N1495" s="205">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row>
    <row r="1496" spans="1:18" s="76" customFormat="1" x14ac:dyDescent="0.75">
      <c r="A1496" s="76" t="str">
        <f>IF(ISBLANK(INDEX('Policy Characteristics'!A:A,MATCH($C1496,'Policy Characteristics'!$C:$C,0))),"",INDEX('Policy Characteristics'!A:A,MATCH($C1496,'Policy Characteristics'!$C:$C,0)))</f>
        <v>Industry</v>
      </c>
      <c r="B1496" s="200"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3" t="s">
        <v>43</v>
      </c>
      <c r="J1496" s="202"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5">
        <f>IF(ISBLANK(INDEX('Policy Characteristics'!F:F,MATCH($C1496,'Policy Characteristics'!$C:$C,0))),"",INDEX('Policy Characteristics'!F:F,MATCH($C1496,'Policy Characteristics'!$C:$C,0)))</f>
        <v>0</v>
      </c>
      <c r="M1496" s="205">
        <f>IF(ISBLANK(INDEX('Policy Characteristics'!G:G,MATCH($C1496,'Policy Characteristics'!$C:$C,0))),"",INDEX('Policy Characteristics'!G:G,MATCH($C1496,'Policy Characteristics'!$C:$C,0)))</f>
        <v>0.25</v>
      </c>
      <c r="N1496" s="205">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row>
    <row r="1497" spans="1:18" s="76" customFormat="1" x14ac:dyDescent="0.75">
      <c r="A1497" s="76" t="str">
        <f>IF(ISBLANK(INDEX('Policy Characteristics'!A:A,MATCH($C1497,'Policy Characteristics'!$C:$C,0))),"",INDEX('Policy Characteristics'!A:A,MATCH($C1497,'Policy Characteristics'!$C:$C,0)))</f>
        <v>Industry</v>
      </c>
      <c r="B1497" s="200"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3" t="s">
        <v>43</v>
      </c>
      <c r="J1497" s="202"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5">
        <f>IF(ISBLANK(INDEX('Policy Characteristics'!F:F,MATCH($C1497,'Policy Characteristics'!$C:$C,0))),"",INDEX('Policy Characteristics'!F:F,MATCH($C1497,'Policy Characteristics'!$C:$C,0)))</f>
        <v>0</v>
      </c>
      <c r="M1497" s="205">
        <f>IF(ISBLANK(INDEX('Policy Characteristics'!G:G,MATCH($C1497,'Policy Characteristics'!$C:$C,0))),"",INDEX('Policy Characteristics'!G:G,MATCH($C1497,'Policy Characteristics'!$C:$C,0)))</f>
        <v>0.25</v>
      </c>
      <c r="N1497" s="205">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row>
    <row r="1498" spans="1:18" s="76" customFormat="1" x14ac:dyDescent="0.75">
      <c r="A1498" s="76" t="str">
        <f>IF(ISBLANK(INDEX('Policy Characteristics'!A:A,MATCH($C1498,'Policy Characteristics'!$C:$C,0))),"",INDEX('Policy Characteristics'!A:A,MATCH($C1498,'Policy Characteristics'!$C:$C,0)))</f>
        <v>Industry</v>
      </c>
      <c r="B1498" s="200"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3" t="s">
        <v>43</v>
      </c>
      <c r="J1498" s="202"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5">
        <f>IF(ISBLANK(INDEX('Policy Characteristics'!F:F,MATCH($C1498,'Policy Characteristics'!$C:$C,0))),"",INDEX('Policy Characteristics'!F:F,MATCH($C1498,'Policy Characteristics'!$C:$C,0)))</f>
        <v>0</v>
      </c>
      <c r="M1498" s="205">
        <f>IF(ISBLANK(INDEX('Policy Characteristics'!G:G,MATCH($C1498,'Policy Characteristics'!$C:$C,0))),"",INDEX('Policy Characteristics'!G:G,MATCH($C1498,'Policy Characteristics'!$C:$C,0)))</f>
        <v>0.25</v>
      </c>
      <c r="N1498" s="205">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row>
    <row r="1499" spans="1:18" s="76" customFormat="1" x14ac:dyDescent="0.75">
      <c r="A1499" s="76" t="str">
        <f>IF(ISBLANK(INDEX('Policy Characteristics'!A:A,MATCH($C1499,'Policy Characteristics'!$C:$C,0))),"",INDEX('Policy Characteristics'!A:A,MATCH($C1499,'Policy Characteristics'!$C:$C,0)))</f>
        <v>Industry</v>
      </c>
      <c r="B1499" s="200"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3" t="s">
        <v>44</v>
      </c>
      <c r="J1499" s="202"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5">
        <f>IF(ISBLANK(INDEX('Policy Characteristics'!F:F,MATCH($C1499,'Policy Characteristics'!$C:$C,0))),"",INDEX('Policy Characteristics'!F:F,MATCH($C1499,'Policy Characteristics'!$C:$C,0)))</f>
        <v>0</v>
      </c>
      <c r="M1499" s="205">
        <f>IF(ISBLANK(INDEX('Policy Characteristics'!G:G,MATCH($C1499,'Policy Characteristics'!$C:$C,0))),"",INDEX('Policy Characteristics'!G:G,MATCH($C1499,'Policy Characteristics'!$C:$C,0)))</f>
        <v>0.25</v>
      </c>
      <c r="N1499" s="205">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row>
    <row r="1500" spans="1:18" s="76" customFormat="1" x14ac:dyDescent="0.75">
      <c r="A1500" s="76" t="str">
        <f>IF(ISBLANK(INDEX('Policy Characteristics'!A:A,MATCH($C1500,'Policy Characteristics'!$C:$C,0))),"",INDEX('Policy Characteristics'!A:A,MATCH($C1500,'Policy Characteristics'!$C:$C,0)))</f>
        <v>Industry</v>
      </c>
      <c r="B1500" s="200"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3" t="s">
        <v>43</v>
      </c>
      <c r="J1500" s="202"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5">
        <f>IF(ISBLANK(INDEX('Policy Characteristics'!F:F,MATCH($C1500,'Policy Characteristics'!$C:$C,0))),"",INDEX('Policy Characteristics'!F:F,MATCH($C1500,'Policy Characteristics'!$C:$C,0)))</f>
        <v>0</v>
      </c>
      <c r="M1500" s="205">
        <f>IF(ISBLANK(INDEX('Policy Characteristics'!G:G,MATCH($C1500,'Policy Characteristics'!$C:$C,0))),"",INDEX('Policy Characteristics'!G:G,MATCH($C1500,'Policy Characteristics'!$C:$C,0)))</f>
        <v>0.25</v>
      </c>
      <c r="N1500" s="205">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row>
    <row r="1501" spans="1:18" s="76" customFormat="1" x14ac:dyDescent="0.75">
      <c r="A1501" s="76" t="str">
        <f>IF(ISBLANK(INDEX('Policy Characteristics'!A:A,MATCH($C1501,'Policy Characteristics'!$C:$C,0))),"",INDEX('Policy Characteristics'!A:A,MATCH($C1501,'Policy Characteristics'!$C:$C,0)))</f>
        <v>Industry</v>
      </c>
      <c r="B1501" s="200"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3" t="s">
        <v>44</v>
      </c>
      <c r="J1501" s="202"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5">
        <f>IF(ISBLANK(INDEX('Policy Characteristics'!F:F,MATCH($C1501,'Policy Characteristics'!$C:$C,0))),"",INDEX('Policy Characteristics'!F:F,MATCH($C1501,'Policy Characteristics'!$C:$C,0)))</f>
        <v>0</v>
      </c>
      <c r="M1501" s="205">
        <f>IF(ISBLANK(INDEX('Policy Characteristics'!G:G,MATCH($C1501,'Policy Characteristics'!$C:$C,0))),"",INDEX('Policy Characteristics'!G:G,MATCH($C1501,'Policy Characteristics'!$C:$C,0)))</f>
        <v>0.25</v>
      </c>
      <c r="N1501" s="205">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row>
    <row r="1502" spans="1:18" s="76" customFormat="1" x14ac:dyDescent="0.75">
      <c r="A1502" s="76" t="str">
        <f>IF(ISBLANK(INDEX('Policy Characteristics'!A:A,MATCH($C1502,'Policy Characteristics'!$C:$C,0))),"",INDEX('Policy Characteristics'!A:A,MATCH($C1502,'Policy Characteristics'!$C:$C,0)))</f>
        <v>Industry</v>
      </c>
      <c r="B1502" s="200"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3" t="s">
        <v>44</v>
      </c>
      <c r="J1502" s="202"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5">
        <f>IF(ISBLANK(INDEX('Policy Characteristics'!F:F,MATCH($C1502,'Policy Characteristics'!$C:$C,0))),"",INDEX('Policy Characteristics'!F:F,MATCH($C1502,'Policy Characteristics'!$C:$C,0)))</f>
        <v>0</v>
      </c>
      <c r="M1502" s="205">
        <f>IF(ISBLANK(INDEX('Policy Characteristics'!G:G,MATCH($C1502,'Policy Characteristics'!$C:$C,0))),"",INDEX('Policy Characteristics'!G:G,MATCH($C1502,'Policy Characteristics'!$C:$C,0)))</f>
        <v>0.25</v>
      </c>
      <c r="N1502" s="205">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row>
    <row r="1503" spans="1:18" s="76" customFormat="1" x14ac:dyDescent="0.75">
      <c r="A1503" s="76" t="str">
        <f>IF(ISBLANK(INDEX('Policy Characteristics'!A:A,MATCH($C1503,'Policy Characteristics'!$C:$C,0))),"",INDEX('Policy Characteristics'!A:A,MATCH($C1503,'Policy Characteristics'!$C:$C,0)))</f>
        <v>Industry</v>
      </c>
      <c r="B1503" s="200"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3" t="s">
        <v>44</v>
      </c>
      <c r="J1503" s="202"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5">
        <f>IF(ISBLANK(INDEX('Policy Characteristics'!F:F,MATCH($C1503,'Policy Characteristics'!$C:$C,0))),"",INDEX('Policy Characteristics'!F:F,MATCH($C1503,'Policy Characteristics'!$C:$C,0)))</f>
        <v>0</v>
      </c>
      <c r="M1503" s="205">
        <f>IF(ISBLANK(INDEX('Policy Characteristics'!G:G,MATCH($C1503,'Policy Characteristics'!$C:$C,0))),"",INDEX('Policy Characteristics'!G:G,MATCH($C1503,'Policy Characteristics'!$C:$C,0)))</f>
        <v>0.25</v>
      </c>
      <c r="N1503" s="205">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row>
    <row r="1504" spans="1:18" s="76" customFormat="1" x14ac:dyDescent="0.75">
      <c r="A1504" s="76" t="str">
        <f>IF(ISBLANK(INDEX('Policy Characteristics'!A:A,MATCH($C1504,'Policy Characteristics'!$C:$C,0))),"",INDEX('Policy Characteristics'!A:A,MATCH($C1504,'Policy Characteristics'!$C:$C,0)))</f>
        <v>Industry</v>
      </c>
      <c r="B1504" s="200"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3" t="s">
        <v>43</v>
      </c>
      <c r="J1504" s="202"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5">
        <f>IF(ISBLANK(INDEX('Policy Characteristics'!F:F,MATCH($C1504,'Policy Characteristics'!$C:$C,0))),"",INDEX('Policy Characteristics'!F:F,MATCH($C1504,'Policy Characteristics'!$C:$C,0)))</f>
        <v>0</v>
      </c>
      <c r="M1504" s="205">
        <f>IF(ISBLANK(INDEX('Policy Characteristics'!G:G,MATCH($C1504,'Policy Characteristics'!$C:$C,0))),"",INDEX('Policy Characteristics'!G:G,MATCH($C1504,'Policy Characteristics'!$C:$C,0)))</f>
        <v>0.25</v>
      </c>
      <c r="N1504" s="205">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row>
    <row r="1505" spans="1:18" s="76" customFormat="1" x14ac:dyDescent="0.75">
      <c r="A1505" s="76" t="str">
        <f>IF(ISBLANK(INDEX('Policy Characteristics'!A:A,MATCH($C1505,'Policy Characteristics'!$C:$C,0))),"",INDEX('Policy Characteristics'!A:A,MATCH($C1505,'Policy Characteristics'!$C:$C,0)))</f>
        <v>Industry</v>
      </c>
      <c r="B1505" s="200"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3" t="s">
        <v>44</v>
      </c>
      <c r="J1505" s="202"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5">
        <f>IF(ISBLANK(INDEX('Policy Characteristics'!F:F,MATCH($C1505,'Policy Characteristics'!$C:$C,0))),"",INDEX('Policy Characteristics'!F:F,MATCH($C1505,'Policy Characteristics'!$C:$C,0)))</f>
        <v>0</v>
      </c>
      <c r="M1505" s="205">
        <f>IF(ISBLANK(INDEX('Policy Characteristics'!G:G,MATCH($C1505,'Policy Characteristics'!$C:$C,0))),"",INDEX('Policy Characteristics'!G:G,MATCH($C1505,'Policy Characteristics'!$C:$C,0)))</f>
        <v>0.25</v>
      </c>
      <c r="N1505" s="205">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row>
    <row r="1506" spans="1:18" s="76" customFormat="1" x14ac:dyDescent="0.75">
      <c r="A1506" s="76" t="str">
        <f>IF(ISBLANK(INDEX('Policy Characteristics'!A:A,MATCH($C1506,'Policy Characteristics'!$C:$C,0))),"",INDEX('Policy Characteristics'!A:A,MATCH($C1506,'Policy Characteristics'!$C:$C,0)))</f>
        <v>Industry</v>
      </c>
      <c r="B1506" s="200"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3" t="s">
        <v>43</v>
      </c>
      <c r="J1506" s="202"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5">
        <f>IF(ISBLANK(INDEX('Policy Characteristics'!F:F,MATCH($C1506,'Policy Characteristics'!$C:$C,0))),"",INDEX('Policy Characteristics'!F:F,MATCH($C1506,'Policy Characteristics'!$C:$C,0)))</f>
        <v>0</v>
      </c>
      <c r="M1506" s="205">
        <f>IF(ISBLANK(INDEX('Policy Characteristics'!G:G,MATCH($C1506,'Policy Characteristics'!$C:$C,0))),"",INDEX('Policy Characteristics'!G:G,MATCH($C1506,'Policy Characteristics'!$C:$C,0)))</f>
        <v>0.25</v>
      </c>
      <c r="N1506" s="205">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row>
    <row r="1507" spans="1:18" s="76" customFormat="1" x14ac:dyDescent="0.75">
      <c r="A1507" s="76" t="str">
        <f>IF(ISBLANK(INDEX('Policy Characteristics'!A:A,MATCH($C1507,'Policy Characteristics'!$C:$C,0))),"",INDEX('Policy Characteristics'!A:A,MATCH($C1507,'Policy Characteristics'!$C:$C,0)))</f>
        <v>Industry</v>
      </c>
      <c r="B1507" s="200"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3" t="s">
        <v>43</v>
      </c>
      <c r="J1507" s="202"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5">
        <f>IF(ISBLANK(INDEX('Policy Characteristics'!F:F,MATCH($C1507,'Policy Characteristics'!$C:$C,0))),"",INDEX('Policy Characteristics'!F:F,MATCH($C1507,'Policy Characteristics'!$C:$C,0)))</f>
        <v>0</v>
      </c>
      <c r="M1507" s="205">
        <f>IF(ISBLANK(INDEX('Policy Characteristics'!G:G,MATCH($C1507,'Policy Characteristics'!$C:$C,0))),"",INDEX('Policy Characteristics'!G:G,MATCH($C1507,'Policy Characteristics'!$C:$C,0)))</f>
        <v>0.25</v>
      </c>
      <c r="N1507" s="205">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row>
    <row r="1508" spans="1:18" s="76" customFormat="1" x14ac:dyDescent="0.75">
      <c r="A1508" s="76" t="str">
        <f>IF(ISBLANK(INDEX('Policy Characteristics'!A:A,MATCH($C1508,'Policy Characteristics'!$C:$C,0))),"",INDEX('Policy Characteristics'!A:A,MATCH($C1508,'Policy Characteristics'!$C:$C,0)))</f>
        <v>Industry</v>
      </c>
      <c r="B1508" s="200"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3" t="s">
        <v>43</v>
      </c>
      <c r="J1508" s="202"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5">
        <f>IF(ISBLANK(INDEX('Policy Characteristics'!F:F,MATCH($C1508,'Policy Characteristics'!$C:$C,0))),"",INDEX('Policy Characteristics'!F:F,MATCH($C1508,'Policy Characteristics'!$C:$C,0)))</f>
        <v>0</v>
      </c>
      <c r="M1508" s="205">
        <f>IF(ISBLANK(INDEX('Policy Characteristics'!G:G,MATCH($C1508,'Policy Characteristics'!$C:$C,0))),"",INDEX('Policy Characteristics'!G:G,MATCH($C1508,'Policy Characteristics'!$C:$C,0)))</f>
        <v>0.25</v>
      </c>
      <c r="N1508" s="205">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row>
    <row r="1509" spans="1:18" s="76" customFormat="1" x14ac:dyDescent="0.75">
      <c r="A1509" s="76" t="str">
        <f>IF(ISBLANK(INDEX('Policy Characteristics'!A:A,MATCH($C1509,'Policy Characteristics'!$C:$C,0))),"",INDEX('Policy Characteristics'!A:A,MATCH($C1509,'Policy Characteristics'!$C:$C,0)))</f>
        <v>Industry</v>
      </c>
      <c r="B1509" s="200"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3" t="s">
        <v>44</v>
      </c>
      <c r="J1509" s="202"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5">
        <f>IF(ISBLANK(INDEX('Policy Characteristics'!F:F,MATCH($C1509,'Policy Characteristics'!$C:$C,0))),"",INDEX('Policy Characteristics'!F:F,MATCH($C1509,'Policy Characteristics'!$C:$C,0)))</f>
        <v>0</v>
      </c>
      <c r="M1509" s="205">
        <f>IF(ISBLANK(INDEX('Policy Characteristics'!G:G,MATCH($C1509,'Policy Characteristics'!$C:$C,0))),"",INDEX('Policy Characteristics'!G:G,MATCH($C1509,'Policy Characteristics'!$C:$C,0)))</f>
        <v>0.25</v>
      </c>
      <c r="N1509" s="205">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row>
    <row r="1510" spans="1:18" s="76" customFormat="1" x14ac:dyDescent="0.75">
      <c r="A1510" s="76" t="str">
        <f>IF(ISBLANK(INDEX('Policy Characteristics'!A:A,MATCH($C1510,'Policy Characteristics'!$C:$C,0))),"",INDEX('Policy Characteristics'!A:A,MATCH($C1510,'Policy Characteristics'!$C:$C,0)))</f>
        <v>Industry</v>
      </c>
      <c r="B1510" s="200"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3" t="s">
        <v>43</v>
      </c>
      <c r="J1510" s="202"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5">
        <f>IF(ISBLANK(INDEX('Policy Characteristics'!F:F,MATCH($C1510,'Policy Characteristics'!$C:$C,0))),"",INDEX('Policy Characteristics'!F:F,MATCH($C1510,'Policy Characteristics'!$C:$C,0)))</f>
        <v>0</v>
      </c>
      <c r="M1510" s="205">
        <f>IF(ISBLANK(INDEX('Policy Characteristics'!G:G,MATCH($C1510,'Policy Characteristics'!$C:$C,0))),"",INDEX('Policy Characteristics'!G:G,MATCH($C1510,'Policy Characteristics'!$C:$C,0)))</f>
        <v>0.25</v>
      </c>
      <c r="N1510" s="205">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row>
    <row r="1511" spans="1:18" s="76" customFormat="1" x14ac:dyDescent="0.75">
      <c r="A1511" s="76" t="str">
        <f>IF(ISBLANK(INDEX('Policy Characteristics'!A:A,MATCH($C1511,'Policy Characteristics'!$C:$C,0))),"",INDEX('Policy Characteristics'!A:A,MATCH($C1511,'Policy Characteristics'!$C:$C,0)))</f>
        <v>Industry</v>
      </c>
      <c r="B1511" s="200"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3" t="s">
        <v>44</v>
      </c>
      <c r="J1511" s="202"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5">
        <f>IF(ISBLANK(INDEX('Policy Characteristics'!F:F,MATCH($C1511,'Policy Characteristics'!$C:$C,0))),"",INDEX('Policy Characteristics'!F:F,MATCH($C1511,'Policy Characteristics'!$C:$C,0)))</f>
        <v>0</v>
      </c>
      <c r="M1511" s="205">
        <f>IF(ISBLANK(INDEX('Policy Characteristics'!G:G,MATCH($C1511,'Policy Characteristics'!$C:$C,0))),"",INDEX('Policy Characteristics'!G:G,MATCH($C1511,'Policy Characteristics'!$C:$C,0)))</f>
        <v>0.25</v>
      </c>
      <c r="N1511" s="205">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row>
    <row r="1512" spans="1:18" s="76" customFormat="1" x14ac:dyDescent="0.75">
      <c r="A1512" s="76" t="str">
        <f>IF(ISBLANK(INDEX('Policy Characteristics'!A:A,MATCH($C1512,'Policy Characteristics'!$C:$C,0))),"",INDEX('Policy Characteristics'!A:A,MATCH($C1512,'Policy Characteristics'!$C:$C,0)))</f>
        <v>Industry</v>
      </c>
      <c r="B1512" s="200"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3" t="s">
        <v>44</v>
      </c>
      <c r="J1512" s="202"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5">
        <f>IF(ISBLANK(INDEX('Policy Characteristics'!F:F,MATCH($C1512,'Policy Characteristics'!$C:$C,0))),"",INDEX('Policy Characteristics'!F:F,MATCH($C1512,'Policy Characteristics'!$C:$C,0)))</f>
        <v>0</v>
      </c>
      <c r="M1512" s="205">
        <f>IF(ISBLANK(INDEX('Policy Characteristics'!G:G,MATCH($C1512,'Policy Characteristics'!$C:$C,0))),"",INDEX('Policy Characteristics'!G:G,MATCH($C1512,'Policy Characteristics'!$C:$C,0)))</f>
        <v>0.25</v>
      </c>
      <c r="N1512" s="205">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row>
    <row r="1513" spans="1:18" s="76" customFormat="1" x14ac:dyDescent="0.75">
      <c r="A1513" s="76" t="str">
        <f>IF(ISBLANK(INDEX('Policy Characteristics'!A:A,MATCH($C1513,'Policy Characteristics'!$C:$C,0))),"",INDEX('Policy Characteristics'!A:A,MATCH($C1513,'Policy Characteristics'!$C:$C,0)))</f>
        <v>Industry</v>
      </c>
      <c r="B1513" s="200"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3" t="s">
        <v>43</v>
      </c>
      <c r="J1513" s="202"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5">
        <f>IF(ISBLANK(INDEX('Policy Characteristics'!F:F,MATCH($C1513,'Policy Characteristics'!$C:$C,0))),"",INDEX('Policy Characteristics'!F:F,MATCH($C1513,'Policy Characteristics'!$C:$C,0)))</f>
        <v>0</v>
      </c>
      <c r="M1513" s="205">
        <f>IF(ISBLANK(INDEX('Policy Characteristics'!G:G,MATCH($C1513,'Policy Characteristics'!$C:$C,0))),"",INDEX('Policy Characteristics'!G:G,MATCH($C1513,'Policy Characteristics'!$C:$C,0)))</f>
        <v>0.25</v>
      </c>
      <c r="N1513" s="205">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row>
    <row r="1514" spans="1:18" s="76" customFormat="1" x14ac:dyDescent="0.75">
      <c r="A1514" s="76" t="str">
        <f>IF(ISBLANK(INDEX('Policy Characteristics'!A:A,MATCH($C1514,'Policy Characteristics'!$C:$C,0))),"",INDEX('Policy Characteristics'!A:A,MATCH($C1514,'Policy Characteristics'!$C:$C,0)))</f>
        <v>Industry</v>
      </c>
      <c r="B1514" s="200"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3" t="s">
        <v>43</v>
      </c>
      <c r="J1514" s="202"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5">
        <f>IF(ISBLANK(INDEX('Policy Characteristics'!F:F,MATCH($C1514,'Policy Characteristics'!$C:$C,0))),"",INDEX('Policy Characteristics'!F:F,MATCH($C1514,'Policy Characteristics'!$C:$C,0)))</f>
        <v>0</v>
      </c>
      <c r="M1514" s="205">
        <f>IF(ISBLANK(INDEX('Policy Characteristics'!G:G,MATCH($C1514,'Policy Characteristics'!$C:$C,0))),"",INDEX('Policy Characteristics'!G:G,MATCH($C1514,'Policy Characteristics'!$C:$C,0)))</f>
        <v>0.25</v>
      </c>
      <c r="N1514" s="205">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row>
    <row r="1515" spans="1:18" s="76" customFormat="1" x14ac:dyDescent="0.75">
      <c r="A1515" s="76" t="str">
        <f>IF(ISBLANK(INDEX('Policy Characteristics'!A:A,MATCH($C1515,'Policy Characteristics'!$C:$C,0))),"",INDEX('Policy Characteristics'!A:A,MATCH($C1515,'Policy Characteristics'!$C:$C,0)))</f>
        <v>Industry</v>
      </c>
      <c r="B1515" s="200"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3" t="s">
        <v>44</v>
      </c>
      <c r="J1515" s="202"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5">
        <f>IF(ISBLANK(INDEX('Policy Characteristics'!F:F,MATCH($C1515,'Policy Characteristics'!$C:$C,0))),"",INDEX('Policy Characteristics'!F:F,MATCH($C1515,'Policy Characteristics'!$C:$C,0)))</f>
        <v>0</v>
      </c>
      <c r="M1515" s="205">
        <f>IF(ISBLANK(INDEX('Policy Characteristics'!G:G,MATCH($C1515,'Policy Characteristics'!$C:$C,0))),"",INDEX('Policy Characteristics'!G:G,MATCH($C1515,'Policy Characteristics'!$C:$C,0)))</f>
        <v>0.25</v>
      </c>
      <c r="N1515" s="205">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row>
    <row r="1516" spans="1:18" s="76" customFormat="1" x14ac:dyDescent="0.75">
      <c r="A1516" s="76" t="str">
        <f>IF(ISBLANK(INDEX('Policy Characteristics'!A:A,MATCH($C1516,'Policy Characteristics'!$C:$C,0))),"",INDEX('Policy Characteristics'!A:A,MATCH($C1516,'Policy Characteristics'!$C:$C,0)))</f>
        <v>Industry</v>
      </c>
      <c r="B1516" s="200"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3" t="s">
        <v>43</v>
      </c>
      <c r="J1516" s="202"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5">
        <f>IF(ISBLANK(INDEX('Policy Characteristics'!F:F,MATCH($C1516,'Policy Characteristics'!$C:$C,0))),"",INDEX('Policy Characteristics'!F:F,MATCH($C1516,'Policy Characteristics'!$C:$C,0)))</f>
        <v>0</v>
      </c>
      <c r="M1516" s="205">
        <f>IF(ISBLANK(INDEX('Policy Characteristics'!G:G,MATCH($C1516,'Policy Characteristics'!$C:$C,0))),"",INDEX('Policy Characteristics'!G:G,MATCH($C1516,'Policy Characteristics'!$C:$C,0)))</f>
        <v>0.25</v>
      </c>
      <c r="N1516" s="205">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row>
    <row r="1517" spans="1:18" s="76" customFormat="1" x14ac:dyDescent="0.75">
      <c r="A1517" s="76" t="str">
        <f>IF(ISBLANK(INDEX('Policy Characteristics'!A:A,MATCH($C1517,'Policy Characteristics'!$C:$C,0))),"",INDEX('Policy Characteristics'!A:A,MATCH($C1517,'Policy Characteristics'!$C:$C,0)))</f>
        <v>Industry</v>
      </c>
      <c r="B1517" s="200"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3" t="s">
        <v>43</v>
      </c>
      <c r="J1517" s="202"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5">
        <f>IF(ISBLANK(INDEX('Policy Characteristics'!F:F,MATCH($C1517,'Policy Characteristics'!$C:$C,0))),"",INDEX('Policy Characteristics'!F:F,MATCH($C1517,'Policy Characteristics'!$C:$C,0)))</f>
        <v>0</v>
      </c>
      <c r="M1517" s="205">
        <f>IF(ISBLANK(INDEX('Policy Characteristics'!G:G,MATCH($C1517,'Policy Characteristics'!$C:$C,0))),"",INDEX('Policy Characteristics'!G:G,MATCH($C1517,'Policy Characteristics'!$C:$C,0)))</f>
        <v>0.25</v>
      </c>
      <c r="N1517" s="205">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row>
    <row r="1518" spans="1:18" s="76" customFormat="1" x14ac:dyDescent="0.75">
      <c r="A1518" s="76" t="str">
        <f>IF(ISBLANK(INDEX('Policy Characteristics'!A:A,MATCH($C1518,'Policy Characteristics'!$C:$C,0))),"",INDEX('Policy Characteristics'!A:A,MATCH($C1518,'Policy Characteristics'!$C:$C,0)))</f>
        <v>Industry</v>
      </c>
      <c r="B1518" s="200"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3" t="s">
        <v>43</v>
      </c>
      <c r="J1518" s="202"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5">
        <f>IF(ISBLANK(INDEX('Policy Characteristics'!F:F,MATCH($C1518,'Policy Characteristics'!$C:$C,0))),"",INDEX('Policy Characteristics'!F:F,MATCH($C1518,'Policy Characteristics'!$C:$C,0)))</f>
        <v>0</v>
      </c>
      <c r="M1518" s="205">
        <f>IF(ISBLANK(INDEX('Policy Characteristics'!G:G,MATCH($C1518,'Policy Characteristics'!$C:$C,0))),"",INDEX('Policy Characteristics'!G:G,MATCH($C1518,'Policy Characteristics'!$C:$C,0)))</f>
        <v>0.25</v>
      </c>
      <c r="N1518" s="205">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row>
    <row r="1519" spans="1:18" s="76" customFormat="1" x14ac:dyDescent="0.75">
      <c r="A1519" s="76" t="str">
        <f>IF(ISBLANK(INDEX('Policy Characteristics'!A:A,MATCH($C1519,'Policy Characteristics'!$C:$C,0))),"",INDEX('Policy Characteristics'!A:A,MATCH($C1519,'Policy Characteristics'!$C:$C,0)))</f>
        <v>Industry</v>
      </c>
      <c r="B1519" s="200"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3" t="s">
        <v>44</v>
      </c>
      <c r="J1519" s="202"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5">
        <f>IF(ISBLANK(INDEX('Policy Characteristics'!F:F,MATCH($C1519,'Policy Characteristics'!$C:$C,0))),"",INDEX('Policy Characteristics'!F:F,MATCH($C1519,'Policy Characteristics'!$C:$C,0)))</f>
        <v>0</v>
      </c>
      <c r="M1519" s="205">
        <f>IF(ISBLANK(INDEX('Policy Characteristics'!G:G,MATCH($C1519,'Policy Characteristics'!$C:$C,0))),"",INDEX('Policy Characteristics'!G:G,MATCH($C1519,'Policy Characteristics'!$C:$C,0)))</f>
        <v>0.25</v>
      </c>
      <c r="N1519" s="205">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row>
    <row r="1520" spans="1:18" s="76" customFormat="1" x14ac:dyDescent="0.75">
      <c r="A1520" s="76" t="str">
        <f>IF(ISBLANK(INDEX('Policy Characteristics'!A:A,MATCH($C1520,'Policy Characteristics'!$C:$C,0))),"",INDEX('Policy Characteristics'!A:A,MATCH($C1520,'Policy Characteristics'!$C:$C,0)))</f>
        <v>Industry</v>
      </c>
      <c r="B1520" s="200"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3" t="s">
        <v>43</v>
      </c>
      <c r="J1520" s="202"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5">
        <f>IF(ISBLANK(INDEX('Policy Characteristics'!F:F,MATCH($C1520,'Policy Characteristics'!$C:$C,0))),"",INDEX('Policy Characteristics'!F:F,MATCH($C1520,'Policy Characteristics'!$C:$C,0)))</f>
        <v>0</v>
      </c>
      <c r="M1520" s="205">
        <f>IF(ISBLANK(INDEX('Policy Characteristics'!G:G,MATCH($C1520,'Policy Characteristics'!$C:$C,0))),"",INDEX('Policy Characteristics'!G:G,MATCH($C1520,'Policy Characteristics'!$C:$C,0)))</f>
        <v>0.25</v>
      </c>
      <c r="N1520" s="205">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row>
    <row r="1521" spans="1:18" s="76" customFormat="1" x14ac:dyDescent="0.75">
      <c r="A1521" s="76" t="str">
        <f>IF(ISBLANK(INDEX('Policy Characteristics'!A:A,MATCH($C1521,'Policy Characteristics'!$C:$C,0))),"",INDEX('Policy Characteristics'!A:A,MATCH($C1521,'Policy Characteristics'!$C:$C,0)))</f>
        <v>Industry</v>
      </c>
      <c r="B1521" s="200"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3" t="s">
        <v>44</v>
      </c>
      <c r="J1521" s="202"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5">
        <f>IF(ISBLANK(INDEX('Policy Characteristics'!F:F,MATCH($C1521,'Policy Characteristics'!$C:$C,0))),"",INDEX('Policy Characteristics'!F:F,MATCH($C1521,'Policy Characteristics'!$C:$C,0)))</f>
        <v>0</v>
      </c>
      <c r="M1521" s="205">
        <f>IF(ISBLANK(INDEX('Policy Characteristics'!G:G,MATCH($C1521,'Policy Characteristics'!$C:$C,0))),"",INDEX('Policy Characteristics'!G:G,MATCH($C1521,'Policy Characteristics'!$C:$C,0)))</f>
        <v>0.25</v>
      </c>
      <c r="N1521" s="205">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row>
    <row r="1522" spans="1:18" s="76" customFormat="1" x14ac:dyDescent="0.75">
      <c r="A1522" s="76" t="str">
        <f>IF(ISBLANK(INDEX('Policy Characteristics'!A:A,MATCH($C1522,'Policy Characteristics'!$C:$C,0))),"",INDEX('Policy Characteristics'!A:A,MATCH($C1522,'Policy Characteristics'!$C:$C,0)))</f>
        <v>Industry</v>
      </c>
      <c r="B1522" s="200"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3" t="s">
        <v>44</v>
      </c>
      <c r="J1522" s="202"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5">
        <f>IF(ISBLANK(INDEX('Policy Characteristics'!F:F,MATCH($C1522,'Policy Characteristics'!$C:$C,0))),"",INDEX('Policy Characteristics'!F:F,MATCH($C1522,'Policy Characteristics'!$C:$C,0)))</f>
        <v>0</v>
      </c>
      <c r="M1522" s="205">
        <f>IF(ISBLANK(INDEX('Policy Characteristics'!G:G,MATCH($C1522,'Policy Characteristics'!$C:$C,0))),"",INDEX('Policy Characteristics'!G:G,MATCH($C1522,'Policy Characteristics'!$C:$C,0)))</f>
        <v>0.25</v>
      </c>
      <c r="N1522" s="205">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row>
    <row r="1523" spans="1:18" s="76" customFormat="1" x14ac:dyDescent="0.75">
      <c r="A1523" s="76" t="str">
        <f>IF(ISBLANK(INDEX('Policy Characteristics'!A:A,MATCH($C1523,'Policy Characteristics'!$C:$C,0))),"",INDEX('Policy Characteristics'!A:A,MATCH($C1523,'Policy Characteristics'!$C:$C,0)))</f>
        <v>Industry</v>
      </c>
      <c r="B1523" s="200"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3" t="s">
        <v>43</v>
      </c>
      <c r="J1523" s="202"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5">
        <f>IF(ISBLANK(INDEX('Policy Characteristics'!F:F,MATCH($C1523,'Policy Characteristics'!$C:$C,0))),"",INDEX('Policy Characteristics'!F:F,MATCH($C1523,'Policy Characteristics'!$C:$C,0)))</f>
        <v>0</v>
      </c>
      <c r="M1523" s="205">
        <f>IF(ISBLANK(INDEX('Policy Characteristics'!G:G,MATCH($C1523,'Policy Characteristics'!$C:$C,0))),"",INDEX('Policy Characteristics'!G:G,MATCH($C1523,'Policy Characteristics'!$C:$C,0)))</f>
        <v>0.25</v>
      </c>
      <c r="N1523" s="205">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row>
    <row r="1524" spans="1:18" s="76" customFormat="1" x14ac:dyDescent="0.75">
      <c r="A1524" s="76" t="str">
        <f>IF(ISBLANK(INDEX('Policy Characteristics'!A:A,MATCH($C1524,'Policy Characteristics'!$C:$C,0))),"",INDEX('Policy Characteristics'!A:A,MATCH($C1524,'Policy Characteristics'!$C:$C,0)))</f>
        <v>Industry</v>
      </c>
      <c r="B1524" s="200"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3" t="s">
        <v>43</v>
      </c>
      <c r="J1524" s="202"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5">
        <f>IF(ISBLANK(INDEX('Policy Characteristics'!F:F,MATCH($C1524,'Policy Characteristics'!$C:$C,0))),"",INDEX('Policy Characteristics'!F:F,MATCH($C1524,'Policy Characteristics'!$C:$C,0)))</f>
        <v>0</v>
      </c>
      <c r="M1524" s="205">
        <f>IF(ISBLANK(INDEX('Policy Characteristics'!G:G,MATCH($C1524,'Policy Characteristics'!$C:$C,0))),"",INDEX('Policy Characteristics'!G:G,MATCH($C1524,'Policy Characteristics'!$C:$C,0)))</f>
        <v>0.25</v>
      </c>
      <c r="N1524" s="205">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row>
    <row r="1525" spans="1:18" s="76" customFormat="1" x14ac:dyDescent="0.75">
      <c r="A1525" s="76" t="str">
        <f>IF(ISBLANK(INDEX('Policy Characteristics'!A:A,MATCH($C1525,'Policy Characteristics'!$C:$C,0))),"",INDEX('Policy Characteristics'!A:A,MATCH($C1525,'Policy Characteristics'!$C:$C,0)))</f>
        <v>Industry</v>
      </c>
      <c r="B1525" s="200"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3" t="s">
        <v>44</v>
      </c>
      <c r="J1525" s="202"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5">
        <f>IF(ISBLANK(INDEX('Policy Characteristics'!F:F,MATCH($C1525,'Policy Characteristics'!$C:$C,0))),"",INDEX('Policy Characteristics'!F:F,MATCH($C1525,'Policy Characteristics'!$C:$C,0)))</f>
        <v>0</v>
      </c>
      <c r="M1525" s="205">
        <f>IF(ISBLANK(INDEX('Policy Characteristics'!G:G,MATCH($C1525,'Policy Characteristics'!$C:$C,0))),"",INDEX('Policy Characteristics'!G:G,MATCH($C1525,'Policy Characteristics'!$C:$C,0)))</f>
        <v>0.25</v>
      </c>
      <c r="N1525" s="205">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row>
    <row r="1526" spans="1:18" s="76" customFormat="1" x14ac:dyDescent="0.75">
      <c r="A1526" s="76" t="str">
        <f>IF(ISBLANK(INDEX('Policy Characteristics'!A:A,MATCH($C1526,'Policy Characteristics'!$C:$C,0))),"",INDEX('Policy Characteristics'!A:A,MATCH($C1526,'Policy Characteristics'!$C:$C,0)))</f>
        <v>Industry</v>
      </c>
      <c r="B1526" s="200"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3" t="s">
        <v>43</v>
      </c>
      <c r="J1526" s="202"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5">
        <f>IF(ISBLANK(INDEX('Policy Characteristics'!F:F,MATCH($C1526,'Policy Characteristics'!$C:$C,0))),"",INDEX('Policy Characteristics'!F:F,MATCH($C1526,'Policy Characteristics'!$C:$C,0)))</f>
        <v>0</v>
      </c>
      <c r="M1526" s="205">
        <f>IF(ISBLANK(INDEX('Policy Characteristics'!G:G,MATCH($C1526,'Policy Characteristics'!$C:$C,0))),"",INDEX('Policy Characteristics'!G:G,MATCH($C1526,'Policy Characteristics'!$C:$C,0)))</f>
        <v>0.25</v>
      </c>
      <c r="N1526" s="205">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row>
    <row r="1527" spans="1:18" s="76" customFormat="1" x14ac:dyDescent="0.75">
      <c r="A1527" s="76" t="str">
        <f>IF(ISBLANK(INDEX('Policy Characteristics'!A:A,MATCH($C1527,'Policy Characteristics'!$C:$C,0))),"",INDEX('Policy Characteristics'!A:A,MATCH($C1527,'Policy Characteristics'!$C:$C,0)))</f>
        <v>Industry</v>
      </c>
      <c r="B1527" s="200"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3" t="s">
        <v>43</v>
      </c>
      <c r="J1527" s="202"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5">
        <f>IF(ISBLANK(INDEX('Policy Characteristics'!F:F,MATCH($C1527,'Policy Characteristics'!$C:$C,0))),"",INDEX('Policy Characteristics'!F:F,MATCH($C1527,'Policy Characteristics'!$C:$C,0)))</f>
        <v>0</v>
      </c>
      <c r="M1527" s="205">
        <f>IF(ISBLANK(INDEX('Policy Characteristics'!G:G,MATCH($C1527,'Policy Characteristics'!$C:$C,0))),"",INDEX('Policy Characteristics'!G:G,MATCH($C1527,'Policy Characteristics'!$C:$C,0)))</f>
        <v>0.25</v>
      </c>
      <c r="N1527" s="205">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row>
    <row r="1528" spans="1:18" s="76" customFormat="1" x14ac:dyDescent="0.75">
      <c r="A1528" s="76" t="str">
        <f>IF(ISBLANK(INDEX('Policy Characteristics'!A:A,MATCH($C1528,'Policy Characteristics'!$C:$C,0))),"",INDEX('Policy Characteristics'!A:A,MATCH($C1528,'Policy Characteristics'!$C:$C,0)))</f>
        <v>Industry</v>
      </c>
      <c r="B1528" s="200"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3" t="s">
        <v>43</v>
      </c>
      <c r="J1528" s="202"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5">
        <f>IF(ISBLANK(INDEX('Policy Characteristics'!F:F,MATCH($C1528,'Policy Characteristics'!$C:$C,0))),"",INDEX('Policy Characteristics'!F:F,MATCH($C1528,'Policy Characteristics'!$C:$C,0)))</f>
        <v>0</v>
      </c>
      <c r="M1528" s="205">
        <f>IF(ISBLANK(INDEX('Policy Characteristics'!G:G,MATCH($C1528,'Policy Characteristics'!$C:$C,0))),"",INDEX('Policy Characteristics'!G:G,MATCH($C1528,'Policy Characteristics'!$C:$C,0)))</f>
        <v>0.25</v>
      </c>
      <c r="N1528" s="205">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row>
    <row r="1529" spans="1:18" s="76" customFormat="1" x14ac:dyDescent="0.75">
      <c r="A1529" s="76" t="str">
        <f>IF(ISBLANK(INDEX('Policy Characteristics'!A:A,MATCH($C1529,'Policy Characteristics'!$C:$C,0))),"",INDEX('Policy Characteristics'!A:A,MATCH($C1529,'Policy Characteristics'!$C:$C,0)))</f>
        <v>Industry</v>
      </c>
      <c r="B1529" s="200"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3" t="s">
        <v>44</v>
      </c>
      <c r="J1529" s="202"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5">
        <f>IF(ISBLANK(INDEX('Policy Characteristics'!F:F,MATCH($C1529,'Policy Characteristics'!$C:$C,0))),"",INDEX('Policy Characteristics'!F:F,MATCH($C1529,'Policy Characteristics'!$C:$C,0)))</f>
        <v>0</v>
      </c>
      <c r="M1529" s="205">
        <f>IF(ISBLANK(INDEX('Policy Characteristics'!G:G,MATCH($C1529,'Policy Characteristics'!$C:$C,0))),"",INDEX('Policy Characteristics'!G:G,MATCH($C1529,'Policy Characteristics'!$C:$C,0)))</f>
        <v>0.25</v>
      </c>
      <c r="N1529" s="205">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row>
    <row r="1530" spans="1:18" s="76" customFormat="1" x14ac:dyDescent="0.75">
      <c r="A1530" s="76" t="str">
        <f>IF(ISBLANK(INDEX('Policy Characteristics'!A:A,MATCH($C1530,'Policy Characteristics'!$C:$C,0))),"",INDEX('Policy Characteristics'!A:A,MATCH($C1530,'Policy Characteristics'!$C:$C,0)))</f>
        <v>Industry</v>
      </c>
      <c r="B1530" s="200"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3" t="s">
        <v>43</v>
      </c>
      <c r="J1530" s="202"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5">
        <f>IF(ISBLANK(INDEX('Policy Characteristics'!F:F,MATCH($C1530,'Policy Characteristics'!$C:$C,0))),"",INDEX('Policy Characteristics'!F:F,MATCH($C1530,'Policy Characteristics'!$C:$C,0)))</f>
        <v>0</v>
      </c>
      <c r="M1530" s="205">
        <f>IF(ISBLANK(INDEX('Policy Characteristics'!G:G,MATCH($C1530,'Policy Characteristics'!$C:$C,0))),"",INDEX('Policy Characteristics'!G:G,MATCH($C1530,'Policy Characteristics'!$C:$C,0)))</f>
        <v>0.25</v>
      </c>
      <c r="N1530" s="205">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row>
    <row r="1531" spans="1:18" s="76" customFormat="1" x14ac:dyDescent="0.75">
      <c r="A1531" s="76" t="str">
        <f>IF(ISBLANK(INDEX('Policy Characteristics'!A:A,MATCH($C1531,'Policy Characteristics'!$C:$C,0))),"",INDEX('Policy Characteristics'!A:A,MATCH($C1531,'Policy Characteristics'!$C:$C,0)))</f>
        <v>Industry</v>
      </c>
      <c r="B1531" s="200"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3" t="s">
        <v>44</v>
      </c>
      <c r="J1531" s="202"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5">
        <f>IF(ISBLANK(INDEX('Policy Characteristics'!F:F,MATCH($C1531,'Policy Characteristics'!$C:$C,0))),"",INDEX('Policy Characteristics'!F:F,MATCH($C1531,'Policy Characteristics'!$C:$C,0)))</f>
        <v>0</v>
      </c>
      <c r="M1531" s="205">
        <f>IF(ISBLANK(INDEX('Policy Characteristics'!G:G,MATCH($C1531,'Policy Characteristics'!$C:$C,0))),"",INDEX('Policy Characteristics'!G:G,MATCH($C1531,'Policy Characteristics'!$C:$C,0)))</f>
        <v>0.25</v>
      </c>
      <c r="N1531" s="205">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row>
    <row r="1532" spans="1:18" s="76" customFormat="1" x14ac:dyDescent="0.75">
      <c r="A1532" s="76" t="str">
        <f>IF(ISBLANK(INDEX('Policy Characteristics'!A:A,MATCH($C1532,'Policy Characteristics'!$C:$C,0))),"",INDEX('Policy Characteristics'!A:A,MATCH($C1532,'Policy Characteristics'!$C:$C,0)))</f>
        <v>Industry</v>
      </c>
      <c r="B1532" s="200"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3" t="s">
        <v>44</v>
      </c>
      <c r="J1532" s="202"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5">
        <f>IF(ISBLANK(INDEX('Policy Characteristics'!F:F,MATCH($C1532,'Policy Characteristics'!$C:$C,0))),"",INDEX('Policy Characteristics'!F:F,MATCH($C1532,'Policy Characteristics'!$C:$C,0)))</f>
        <v>0</v>
      </c>
      <c r="M1532" s="205">
        <f>IF(ISBLANK(INDEX('Policy Characteristics'!G:G,MATCH($C1532,'Policy Characteristics'!$C:$C,0))),"",INDEX('Policy Characteristics'!G:G,MATCH($C1532,'Policy Characteristics'!$C:$C,0)))</f>
        <v>0.25</v>
      </c>
      <c r="N1532" s="205">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row>
    <row r="1533" spans="1:18" s="76" customFormat="1" x14ac:dyDescent="0.75">
      <c r="A1533" s="76" t="str">
        <f>IF(ISBLANK(INDEX('Policy Characteristics'!A:A,MATCH($C1533,'Policy Characteristics'!$C:$C,0))),"",INDEX('Policy Characteristics'!A:A,MATCH($C1533,'Policy Characteristics'!$C:$C,0)))</f>
        <v>Industry</v>
      </c>
      <c r="B1533" s="200"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3" t="s">
        <v>43</v>
      </c>
      <c r="J1533" s="202"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5">
        <f>IF(ISBLANK(INDEX('Policy Characteristics'!F:F,MATCH($C1533,'Policy Characteristics'!$C:$C,0))),"",INDEX('Policy Characteristics'!F:F,MATCH($C1533,'Policy Characteristics'!$C:$C,0)))</f>
        <v>0</v>
      </c>
      <c r="M1533" s="205">
        <f>IF(ISBLANK(INDEX('Policy Characteristics'!G:G,MATCH($C1533,'Policy Characteristics'!$C:$C,0))),"",INDEX('Policy Characteristics'!G:G,MATCH($C1533,'Policy Characteristics'!$C:$C,0)))</f>
        <v>0.25</v>
      </c>
      <c r="N1533" s="205">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row>
    <row r="1534" spans="1:18" s="76" customFormat="1" x14ac:dyDescent="0.75">
      <c r="A1534" s="76" t="str">
        <f>IF(ISBLANK(INDEX('Policy Characteristics'!A:A,MATCH($C1534,'Policy Characteristics'!$C:$C,0))),"",INDEX('Policy Characteristics'!A:A,MATCH($C1534,'Policy Characteristics'!$C:$C,0)))</f>
        <v>Industry</v>
      </c>
      <c r="B1534" s="200"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3" t="s">
        <v>43</v>
      </c>
      <c r="J1534" s="202"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5">
        <f>IF(ISBLANK(INDEX('Policy Characteristics'!F:F,MATCH($C1534,'Policy Characteristics'!$C:$C,0))),"",INDEX('Policy Characteristics'!F:F,MATCH($C1534,'Policy Characteristics'!$C:$C,0)))</f>
        <v>0</v>
      </c>
      <c r="M1534" s="205">
        <f>IF(ISBLANK(INDEX('Policy Characteristics'!G:G,MATCH($C1534,'Policy Characteristics'!$C:$C,0))),"",INDEX('Policy Characteristics'!G:G,MATCH($C1534,'Policy Characteristics'!$C:$C,0)))</f>
        <v>0.25</v>
      </c>
      <c r="N1534" s="205">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row>
    <row r="1535" spans="1:18" s="76" customFormat="1" x14ac:dyDescent="0.75">
      <c r="A1535" s="76" t="str">
        <f>IF(ISBLANK(INDEX('Policy Characteristics'!A:A,MATCH($C1535,'Policy Characteristics'!$C:$C,0))),"",INDEX('Policy Characteristics'!A:A,MATCH($C1535,'Policy Characteristics'!$C:$C,0)))</f>
        <v>Industry</v>
      </c>
      <c r="B1535" s="200"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3" t="s">
        <v>44</v>
      </c>
      <c r="J1535" s="202"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5">
        <f>IF(ISBLANK(INDEX('Policy Characteristics'!F:F,MATCH($C1535,'Policy Characteristics'!$C:$C,0))),"",INDEX('Policy Characteristics'!F:F,MATCH($C1535,'Policy Characteristics'!$C:$C,0)))</f>
        <v>0</v>
      </c>
      <c r="M1535" s="205">
        <f>IF(ISBLANK(INDEX('Policy Characteristics'!G:G,MATCH($C1535,'Policy Characteristics'!$C:$C,0))),"",INDEX('Policy Characteristics'!G:G,MATCH($C1535,'Policy Characteristics'!$C:$C,0)))</f>
        <v>0.25</v>
      </c>
      <c r="N1535" s="205">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row>
    <row r="1536" spans="1:18" s="76" customFormat="1" x14ac:dyDescent="0.75">
      <c r="A1536" s="76" t="str">
        <f>IF(ISBLANK(INDEX('Policy Characteristics'!A:A,MATCH($C1536,'Policy Characteristics'!$C:$C,0))),"",INDEX('Policy Characteristics'!A:A,MATCH($C1536,'Policy Characteristics'!$C:$C,0)))</f>
        <v>Industry</v>
      </c>
      <c r="B1536" s="200"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1" t="s">
        <v>44</v>
      </c>
      <c r="J1536" s="202"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5">
        <f>IF(ISBLANK(INDEX('Policy Characteristics'!F:F,MATCH($C1536,'Policy Characteristics'!$C:$C,0))),"",INDEX('Policy Characteristics'!F:F,MATCH($C1536,'Policy Characteristics'!$C:$C,0)))</f>
        <v>0</v>
      </c>
      <c r="M1536" s="205">
        <f>IF(ISBLANK(INDEX('Policy Characteristics'!G:G,MATCH($C1536,'Policy Characteristics'!$C:$C,0))),"",INDEX('Policy Characteristics'!G:G,MATCH($C1536,'Policy Characteristics'!$C:$C,0)))</f>
        <v>0.25</v>
      </c>
      <c r="N1536" s="205">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row>
    <row r="1537" spans="1:18" s="76" customFormat="1" x14ac:dyDescent="0.75">
      <c r="A1537" s="76" t="str">
        <f>IF(ISBLANK(INDEX('Policy Characteristics'!A:A,MATCH($C1537,'Policy Characteristics'!$C:$C,0))),"",INDEX('Policy Characteristics'!A:A,MATCH($C1537,'Policy Characteristics'!$C:$C,0)))</f>
        <v>Industry</v>
      </c>
      <c r="B1537" s="200"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3" t="s">
        <v>44</v>
      </c>
      <c r="J1537" s="202"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5">
        <f>IF(ISBLANK(INDEX('Policy Characteristics'!F:F,MATCH($C1537,'Policy Characteristics'!$C:$C,0))),"",INDEX('Policy Characteristics'!F:F,MATCH($C1537,'Policy Characteristics'!$C:$C,0)))</f>
        <v>0</v>
      </c>
      <c r="M1537" s="205">
        <f>IF(ISBLANK(INDEX('Policy Characteristics'!G:G,MATCH($C1537,'Policy Characteristics'!$C:$C,0))),"",INDEX('Policy Characteristics'!G:G,MATCH($C1537,'Policy Characteristics'!$C:$C,0)))</f>
        <v>0.25</v>
      </c>
      <c r="N1537" s="205">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row>
    <row r="1538" spans="1:18" s="76" customFormat="1" x14ac:dyDescent="0.75">
      <c r="A1538" s="76" t="str">
        <f>IF(ISBLANK(INDEX('Policy Characteristics'!A:A,MATCH($C1538,'Policy Characteristics'!$C:$C,0))),"",INDEX('Policy Characteristics'!A:A,MATCH($C1538,'Policy Characteristics'!$C:$C,0)))</f>
        <v>Industry</v>
      </c>
      <c r="B1538" s="200"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3" t="s">
        <v>43</v>
      </c>
      <c r="J1538" s="202"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5">
        <f>IF(ISBLANK(INDEX('Policy Characteristics'!F:F,MATCH($C1538,'Policy Characteristics'!$C:$C,0))),"",INDEX('Policy Characteristics'!F:F,MATCH($C1538,'Policy Characteristics'!$C:$C,0)))</f>
        <v>0</v>
      </c>
      <c r="M1538" s="205">
        <f>IF(ISBLANK(INDEX('Policy Characteristics'!G:G,MATCH($C1538,'Policy Characteristics'!$C:$C,0))),"",INDEX('Policy Characteristics'!G:G,MATCH($C1538,'Policy Characteristics'!$C:$C,0)))</f>
        <v>0.25</v>
      </c>
      <c r="N1538" s="205">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row>
    <row r="1539" spans="1:18" s="76" customFormat="1" x14ac:dyDescent="0.75">
      <c r="A1539" s="76" t="str">
        <f>IF(ISBLANK(INDEX('Policy Characteristics'!A:A,MATCH($C1539,'Policy Characteristics'!$C:$C,0))),"",INDEX('Policy Characteristics'!A:A,MATCH($C1539,'Policy Characteristics'!$C:$C,0)))</f>
        <v>Industry</v>
      </c>
      <c r="B1539" s="200"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3" t="s">
        <v>44</v>
      </c>
      <c r="J1539" s="202"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5">
        <f>IF(ISBLANK(INDEX('Policy Characteristics'!F:F,MATCH($C1539,'Policy Characteristics'!$C:$C,0))),"",INDEX('Policy Characteristics'!F:F,MATCH($C1539,'Policy Characteristics'!$C:$C,0)))</f>
        <v>0</v>
      </c>
      <c r="M1539" s="205">
        <f>IF(ISBLANK(INDEX('Policy Characteristics'!G:G,MATCH($C1539,'Policy Characteristics'!$C:$C,0))),"",INDEX('Policy Characteristics'!G:G,MATCH($C1539,'Policy Characteristics'!$C:$C,0)))</f>
        <v>0.25</v>
      </c>
      <c r="N1539" s="205">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row>
    <row r="1540" spans="1:18" s="76" customFormat="1" x14ac:dyDescent="0.75">
      <c r="A1540" s="76" t="str">
        <f>IF(ISBLANK(INDEX('Policy Characteristics'!A:A,MATCH($C1540,'Policy Characteristics'!$C:$C,0))),"",INDEX('Policy Characteristics'!A:A,MATCH($C1540,'Policy Characteristics'!$C:$C,0)))</f>
        <v>Industry</v>
      </c>
      <c r="B1540" s="200"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3" t="s">
        <v>44</v>
      </c>
      <c r="J1540" s="202"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5">
        <f>IF(ISBLANK(INDEX('Policy Characteristics'!F:F,MATCH($C1540,'Policy Characteristics'!$C:$C,0))),"",INDEX('Policy Characteristics'!F:F,MATCH($C1540,'Policy Characteristics'!$C:$C,0)))</f>
        <v>0</v>
      </c>
      <c r="M1540" s="205">
        <f>IF(ISBLANK(INDEX('Policy Characteristics'!G:G,MATCH($C1540,'Policy Characteristics'!$C:$C,0))),"",INDEX('Policy Characteristics'!G:G,MATCH($C1540,'Policy Characteristics'!$C:$C,0)))</f>
        <v>0.25</v>
      </c>
      <c r="N1540" s="205">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row>
    <row r="1541" spans="1:18" s="76" customFormat="1" x14ac:dyDescent="0.75">
      <c r="A1541" s="76" t="str">
        <f>IF(ISBLANK(INDEX('Policy Characteristics'!A:A,MATCH($C1541,'Policy Characteristics'!$C:$C,0))),"",INDEX('Policy Characteristics'!A:A,MATCH($C1541,'Policy Characteristics'!$C:$C,0)))</f>
        <v>Industry</v>
      </c>
      <c r="B1541" s="200"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3" t="s">
        <v>44</v>
      </c>
      <c r="J1541" s="202"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5">
        <f>IF(ISBLANK(INDEX('Policy Characteristics'!F:F,MATCH($C1541,'Policy Characteristics'!$C:$C,0))),"",INDEX('Policy Characteristics'!F:F,MATCH($C1541,'Policy Characteristics'!$C:$C,0)))</f>
        <v>0</v>
      </c>
      <c r="M1541" s="205">
        <f>IF(ISBLANK(INDEX('Policy Characteristics'!G:G,MATCH($C1541,'Policy Characteristics'!$C:$C,0))),"",INDEX('Policy Characteristics'!G:G,MATCH($C1541,'Policy Characteristics'!$C:$C,0)))</f>
        <v>0.25</v>
      </c>
      <c r="N1541" s="205">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row>
    <row r="1542" spans="1:18" s="76" customFormat="1" x14ac:dyDescent="0.75">
      <c r="A1542" s="76" t="str">
        <f>IF(ISBLANK(INDEX('Policy Characteristics'!A:A,MATCH($C1542,'Policy Characteristics'!$C:$C,0))),"",INDEX('Policy Characteristics'!A:A,MATCH($C1542,'Policy Characteristics'!$C:$C,0)))</f>
        <v>Industry</v>
      </c>
      <c r="B1542" s="200"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3" t="s">
        <v>44</v>
      </c>
      <c r="J1542" s="202"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5">
        <f>IF(ISBLANK(INDEX('Policy Characteristics'!F:F,MATCH($C1542,'Policy Characteristics'!$C:$C,0))),"",INDEX('Policy Characteristics'!F:F,MATCH($C1542,'Policy Characteristics'!$C:$C,0)))</f>
        <v>0</v>
      </c>
      <c r="M1542" s="205">
        <f>IF(ISBLANK(INDEX('Policy Characteristics'!G:G,MATCH($C1542,'Policy Characteristics'!$C:$C,0))),"",INDEX('Policy Characteristics'!G:G,MATCH($C1542,'Policy Characteristics'!$C:$C,0)))</f>
        <v>0.25</v>
      </c>
      <c r="N1542" s="205">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row>
    <row r="1543" spans="1:18" s="76" customFormat="1" x14ac:dyDescent="0.75">
      <c r="A1543" s="76" t="str">
        <f>IF(ISBLANK(INDEX('Policy Characteristics'!A:A,MATCH($C1543,'Policy Characteristics'!$C:$C,0))),"",INDEX('Policy Characteristics'!A:A,MATCH($C1543,'Policy Characteristics'!$C:$C,0)))</f>
        <v>Industry</v>
      </c>
      <c r="B1543" s="200"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3" t="s">
        <v>44</v>
      </c>
      <c r="J1543" s="202"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5">
        <f>IF(ISBLANK(INDEX('Policy Characteristics'!F:F,MATCH($C1543,'Policy Characteristics'!$C:$C,0))),"",INDEX('Policy Characteristics'!F:F,MATCH($C1543,'Policy Characteristics'!$C:$C,0)))</f>
        <v>0</v>
      </c>
      <c r="M1543" s="205">
        <f>IF(ISBLANK(INDEX('Policy Characteristics'!G:G,MATCH($C1543,'Policy Characteristics'!$C:$C,0))),"",INDEX('Policy Characteristics'!G:G,MATCH($C1543,'Policy Characteristics'!$C:$C,0)))</f>
        <v>0.25</v>
      </c>
      <c r="N1543" s="205">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row>
    <row r="1544" spans="1:18" s="76" customFormat="1" x14ac:dyDescent="0.75">
      <c r="A1544" s="76" t="str">
        <f>IF(ISBLANK(INDEX('Policy Characteristics'!A:A,MATCH($C1544,'Policy Characteristics'!$C:$C,0))),"",INDEX('Policy Characteristics'!A:A,MATCH($C1544,'Policy Characteristics'!$C:$C,0)))</f>
        <v>Industry</v>
      </c>
      <c r="B1544" s="200"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3" t="s">
        <v>44</v>
      </c>
      <c r="J1544" s="202"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5">
        <f>IF(ISBLANK(INDEX('Policy Characteristics'!F:F,MATCH($C1544,'Policy Characteristics'!$C:$C,0))),"",INDEX('Policy Characteristics'!F:F,MATCH($C1544,'Policy Characteristics'!$C:$C,0)))</f>
        <v>0</v>
      </c>
      <c r="M1544" s="205">
        <f>IF(ISBLANK(INDEX('Policy Characteristics'!G:G,MATCH($C1544,'Policy Characteristics'!$C:$C,0))),"",INDEX('Policy Characteristics'!G:G,MATCH($C1544,'Policy Characteristics'!$C:$C,0)))</f>
        <v>0.25</v>
      </c>
      <c r="N1544" s="205">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row>
    <row r="1545" spans="1:18" s="76" customFormat="1" x14ac:dyDescent="0.75">
      <c r="A1545" s="76" t="str">
        <f>IF(ISBLANK(INDEX('Policy Characteristics'!A:A,MATCH($C1545,'Policy Characteristics'!$C:$C,0))),"",INDEX('Policy Characteristics'!A:A,MATCH($C1545,'Policy Characteristics'!$C:$C,0)))</f>
        <v>Industry</v>
      </c>
      <c r="B1545" s="200"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3" t="s">
        <v>44</v>
      </c>
      <c r="J1545" s="202"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5">
        <f>IF(ISBLANK(INDEX('Policy Characteristics'!F:F,MATCH($C1545,'Policy Characteristics'!$C:$C,0))),"",INDEX('Policy Characteristics'!F:F,MATCH($C1545,'Policy Characteristics'!$C:$C,0)))</f>
        <v>0</v>
      </c>
      <c r="M1545" s="205">
        <f>IF(ISBLANK(INDEX('Policy Characteristics'!G:G,MATCH($C1545,'Policy Characteristics'!$C:$C,0))),"",INDEX('Policy Characteristics'!G:G,MATCH($C1545,'Policy Characteristics'!$C:$C,0)))</f>
        <v>0.25</v>
      </c>
      <c r="N1545" s="205">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row>
    <row r="1546" spans="1:18" s="76" customFormat="1" x14ac:dyDescent="0.75">
      <c r="A1546" s="76" t="str">
        <f>IF(ISBLANK(INDEX('Policy Characteristics'!A:A,MATCH($C1546,'Policy Characteristics'!$C:$C,0))),"",INDEX('Policy Characteristics'!A:A,MATCH($C1546,'Policy Characteristics'!$C:$C,0)))</f>
        <v>Industry</v>
      </c>
      <c r="B1546" s="200"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3" t="s">
        <v>43</v>
      </c>
      <c r="J1546" s="202"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5">
        <f>IF(ISBLANK(INDEX('Policy Characteristics'!F:F,MATCH($C1546,'Policy Characteristics'!$C:$C,0))),"",INDEX('Policy Characteristics'!F:F,MATCH($C1546,'Policy Characteristics'!$C:$C,0)))</f>
        <v>0</v>
      </c>
      <c r="M1546" s="205">
        <f>IF(ISBLANK(INDEX('Policy Characteristics'!G:G,MATCH($C1546,'Policy Characteristics'!$C:$C,0))),"",INDEX('Policy Characteristics'!G:G,MATCH($C1546,'Policy Characteristics'!$C:$C,0)))</f>
        <v>0.25</v>
      </c>
      <c r="N1546" s="205">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row>
    <row r="1547" spans="1:18" s="76" customFormat="1" x14ac:dyDescent="0.75">
      <c r="A1547" s="76" t="str">
        <f>IF(ISBLANK(INDEX('Policy Characteristics'!A:A,MATCH($C1547,'Policy Characteristics'!$C:$C,0))),"",INDEX('Policy Characteristics'!A:A,MATCH($C1547,'Policy Characteristics'!$C:$C,0)))</f>
        <v>Industry</v>
      </c>
      <c r="B1547" s="200"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3" t="s">
        <v>44</v>
      </c>
      <c r="J1547" s="202"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5">
        <f>IF(ISBLANK(INDEX('Policy Characteristics'!F:F,MATCH($C1547,'Policy Characteristics'!$C:$C,0))),"",INDEX('Policy Characteristics'!F:F,MATCH($C1547,'Policy Characteristics'!$C:$C,0)))</f>
        <v>0</v>
      </c>
      <c r="M1547" s="205">
        <f>IF(ISBLANK(INDEX('Policy Characteristics'!G:G,MATCH($C1547,'Policy Characteristics'!$C:$C,0))),"",INDEX('Policy Characteristics'!G:G,MATCH($C1547,'Policy Characteristics'!$C:$C,0)))</f>
        <v>0.25</v>
      </c>
      <c r="N1547" s="205">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row>
    <row r="1548" spans="1:18" s="76" customFormat="1" x14ac:dyDescent="0.75">
      <c r="A1548" s="76" t="str">
        <f>IF(ISBLANK(INDEX('Policy Characteristics'!A:A,MATCH($C1548,'Policy Characteristics'!$C:$C,0))),"",INDEX('Policy Characteristics'!A:A,MATCH($C1548,'Policy Characteristics'!$C:$C,0)))</f>
        <v>Industry</v>
      </c>
      <c r="B1548" s="200"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3" t="s">
        <v>44</v>
      </c>
      <c r="J1548" s="202"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5">
        <f>IF(ISBLANK(INDEX('Policy Characteristics'!F:F,MATCH($C1548,'Policy Characteristics'!$C:$C,0))),"",INDEX('Policy Characteristics'!F:F,MATCH($C1548,'Policy Characteristics'!$C:$C,0)))</f>
        <v>0</v>
      </c>
      <c r="M1548" s="205">
        <f>IF(ISBLANK(INDEX('Policy Characteristics'!G:G,MATCH($C1548,'Policy Characteristics'!$C:$C,0))),"",INDEX('Policy Characteristics'!G:G,MATCH($C1548,'Policy Characteristics'!$C:$C,0)))</f>
        <v>0.25</v>
      </c>
      <c r="N1548" s="205">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row>
    <row r="1549" spans="1:18" s="76" customFormat="1" x14ac:dyDescent="0.75">
      <c r="A1549" s="76" t="str">
        <f>IF(ISBLANK(INDEX('Policy Characteristics'!A:A,MATCH($C1549,'Policy Characteristics'!$C:$C,0))),"",INDEX('Policy Characteristics'!A:A,MATCH($C1549,'Policy Characteristics'!$C:$C,0)))</f>
        <v>Industry</v>
      </c>
      <c r="B1549" s="200"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3" t="s">
        <v>44</v>
      </c>
      <c r="J1549" s="202"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5">
        <f>IF(ISBLANK(INDEX('Policy Characteristics'!F:F,MATCH($C1549,'Policy Characteristics'!$C:$C,0))),"",INDEX('Policy Characteristics'!F:F,MATCH($C1549,'Policy Characteristics'!$C:$C,0)))</f>
        <v>0</v>
      </c>
      <c r="M1549" s="205">
        <f>IF(ISBLANK(INDEX('Policy Characteristics'!G:G,MATCH($C1549,'Policy Characteristics'!$C:$C,0))),"",INDEX('Policy Characteristics'!G:G,MATCH($C1549,'Policy Characteristics'!$C:$C,0)))</f>
        <v>0.25</v>
      </c>
      <c r="N1549" s="205">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row>
    <row r="1550" spans="1:18" s="76" customFormat="1" x14ac:dyDescent="0.75">
      <c r="A1550" s="76" t="str">
        <f>IF(ISBLANK(INDEX('Policy Characteristics'!A:A,MATCH($C1550,'Policy Characteristics'!$C:$C,0))),"",INDEX('Policy Characteristics'!A:A,MATCH($C1550,'Policy Characteristics'!$C:$C,0)))</f>
        <v>Industry</v>
      </c>
      <c r="B1550" s="200"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3" t="s">
        <v>44</v>
      </c>
      <c r="J1550" s="202"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5">
        <f>IF(ISBLANK(INDEX('Policy Characteristics'!F:F,MATCH($C1550,'Policy Characteristics'!$C:$C,0))),"",INDEX('Policy Characteristics'!F:F,MATCH($C1550,'Policy Characteristics'!$C:$C,0)))</f>
        <v>0</v>
      </c>
      <c r="M1550" s="205">
        <f>IF(ISBLANK(INDEX('Policy Characteristics'!G:G,MATCH($C1550,'Policy Characteristics'!$C:$C,0))),"",INDEX('Policy Characteristics'!G:G,MATCH($C1550,'Policy Characteristics'!$C:$C,0)))</f>
        <v>0.25</v>
      </c>
      <c r="N1550" s="205">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row>
    <row r="1551" spans="1:18" s="76" customFormat="1" x14ac:dyDescent="0.75">
      <c r="A1551" s="76" t="str">
        <f>IF(ISBLANK(INDEX('Policy Characteristics'!A:A,MATCH($C1551,'Policy Characteristics'!$C:$C,0))),"",INDEX('Policy Characteristics'!A:A,MATCH($C1551,'Policy Characteristics'!$C:$C,0)))</f>
        <v>Industry</v>
      </c>
      <c r="B1551" s="200"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3" t="s">
        <v>44</v>
      </c>
      <c r="J1551" s="202"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5">
        <f>IF(ISBLANK(INDEX('Policy Characteristics'!F:F,MATCH($C1551,'Policy Characteristics'!$C:$C,0))),"",INDEX('Policy Characteristics'!F:F,MATCH($C1551,'Policy Characteristics'!$C:$C,0)))</f>
        <v>0</v>
      </c>
      <c r="M1551" s="205">
        <f>IF(ISBLANK(INDEX('Policy Characteristics'!G:G,MATCH($C1551,'Policy Characteristics'!$C:$C,0))),"",INDEX('Policy Characteristics'!G:G,MATCH($C1551,'Policy Characteristics'!$C:$C,0)))</f>
        <v>0.25</v>
      </c>
      <c r="N1551" s="205">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row>
    <row r="1552" spans="1:18" s="76" customFormat="1" x14ac:dyDescent="0.75">
      <c r="A1552" s="76" t="str">
        <f>IF(ISBLANK(INDEX('Policy Characteristics'!A:A,MATCH($C1552,'Policy Characteristics'!$C:$C,0))),"",INDEX('Policy Characteristics'!A:A,MATCH($C1552,'Policy Characteristics'!$C:$C,0)))</f>
        <v>Industry</v>
      </c>
      <c r="B1552" s="200"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3" t="s">
        <v>44</v>
      </c>
      <c r="J1552" s="202"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5">
        <f>IF(ISBLANK(INDEX('Policy Characteristics'!F:F,MATCH($C1552,'Policy Characteristics'!$C:$C,0))),"",INDEX('Policy Characteristics'!F:F,MATCH($C1552,'Policy Characteristics'!$C:$C,0)))</f>
        <v>0</v>
      </c>
      <c r="M1552" s="205">
        <f>IF(ISBLANK(INDEX('Policy Characteristics'!G:G,MATCH($C1552,'Policy Characteristics'!$C:$C,0))),"",INDEX('Policy Characteristics'!G:G,MATCH($C1552,'Policy Characteristics'!$C:$C,0)))</f>
        <v>0.25</v>
      </c>
      <c r="N1552" s="205">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row>
    <row r="1553" spans="1:18" s="76" customFormat="1" x14ac:dyDescent="0.75">
      <c r="A1553" s="76" t="str">
        <f>IF(ISBLANK(INDEX('Policy Characteristics'!A:A,MATCH($C1553,'Policy Characteristics'!$C:$C,0))),"",INDEX('Policy Characteristics'!A:A,MATCH($C1553,'Policy Characteristics'!$C:$C,0)))</f>
        <v>Industry</v>
      </c>
      <c r="B1553" s="200"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3" t="s">
        <v>44</v>
      </c>
      <c r="J1553" s="202"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5">
        <f>IF(ISBLANK(INDEX('Policy Characteristics'!F:F,MATCH($C1553,'Policy Characteristics'!$C:$C,0))),"",INDEX('Policy Characteristics'!F:F,MATCH($C1553,'Policy Characteristics'!$C:$C,0)))</f>
        <v>0</v>
      </c>
      <c r="M1553" s="205">
        <f>IF(ISBLANK(INDEX('Policy Characteristics'!G:G,MATCH($C1553,'Policy Characteristics'!$C:$C,0))),"",INDEX('Policy Characteristics'!G:G,MATCH($C1553,'Policy Characteristics'!$C:$C,0)))</f>
        <v>0.25</v>
      </c>
      <c r="N1553" s="205">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row>
    <row r="1554" spans="1:18" s="76" customFormat="1" x14ac:dyDescent="0.75">
      <c r="A1554" s="76" t="str">
        <f>IF(ISBLANK(INDEX('Policy Characteristics'!A:A,MATCH($C1554,'Policy Characteristics'!$C:$C,0))),"",INDEX('Policy Characteristics'!A:A,MATCH($C1554,'Policy Characteristics'!$C:$C,0)))</f>
        <v>Industry</v>
      </c>
      <c r="B1554" s="200"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3" t="s">
        <v>44</v>
      </c>
      <c r="J1554" s="202"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5">
        <f>IF(ISBLANK(INDEX('Policy Characteristics'!F:F,MATCH($C1554,'Policy Characteristics'!$C:$C,0))),"",INDEX('Policy Characteristics'!F:F,MATCH($C1554,'Policy Characteristics'!$C:$C,0)))</f>
        <v>0</v>
      </c>
      <c r="M1554" s="205">
        <f>IF(ISBLANK(INDEX('Policy Characteristics'!G:G,MATCH($C1554,'Policy Characteristics'!$C:$C,0))),"",INDEX('Policy Characteristics'!G:G,MATCH($C1554,'Policy Characteristics'!$C:$C,0)))</f>
        <v>0.25</v>
      </c>
      <c r="N1554" s="205">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row>
    <row r="1555" spans="1:18" s="76" customFormat="1" x14ac:dyDescent="0.75">
      <c r="A1555" s="76" t="str">
        <f>IF(ISBLANK(INDEX('Policy Characteristics'!A:A,MATCH($C1555,'Policy Characteristics'!$C:$C,0))),"",INDEX('Policy Characteristics'!A:A,MATCH($C1555,'Policy Characteristics'!$C:$C,0)))</f>
        <v>Industry</v>
      </c>
      <c r="B1555" s="200"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3" t="s">
        <v>44</v>
      </c>
      <c r="J1555" s="202"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5">
        <f>IF(ISBLANK(INDEX('Policy Characteristics'!F:F,MATCH($C1555,'Policy Characteristics'!$C:$C,0))),"",INDEX('Policy Characteristics'!F:F,MATCH($C1555,'Policy Characteristics'!$C:$C,0)))</f>
        <v>0</v>
      </c>
      <c r="M1555" s="205">
        <f>IF(ISBLANK(INDEX('Policy Characteristics'!G:G,MATCH($C1555,'Policy Characteristics'!$C:$C,0))),"",INDEX('Policy Characteristics'!G:G,MATCH($C1555,'Policy Characteristics'!$C:$C,0)))</f>
        <v>0.25</v>
      </c>
      <c r="N1555" s="205">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row>
    <row r="1556" spans="1:18" s="76" customFormat="1" x14ac:dyDescent="0.75">
      <c r="A1556" s="76" t="str">
        <f>IF(ISBLANK(INDEX('Policy Characteristics'!A:A,MATCH($C1556,'Policy Characteristics'!$C:$C,0))),"",INDEX('Policy Characteristics'!A:A,MATCH($C1556,'Policy Characteristics'!$C:$C,0)))</f>
        <v>Industry</v>
      </c>
      <c r="B1556" s="200"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3" t="s">
        <v>43</v>
      </c>
      <c r="J1556" s="202"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5">
        <f>IF(ISBLANK(INDEX('Policy Characteristics'!F:F,MATCH($C1556,'Policy Characteristics'!$C:$C,0))),"",INDEX('Policy Characteristics'!F:F,MATCH($C1556,'Policy Characteristics'!$C:$C,0)))</f>
        <v>0</v>
      </c>
      <c r="M1556" s="205">
        <f>IF(ISBLANK(INDEX('Policy Characteristics'!G:G,MATCH($C1556,'Policy Characteristics'!$C:$C,0))),"",INDEX('Policy Characteristics'!G:G,MATCH($C1556,'Policy Characteristics'!$C:$C,0)))</f>
        <v>0.25</v>
      </c>
      <c r="N1556" s="205">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row>
    <row r="1557" spans="1:18" s="76" customFormat="1" x14ac:dyDescent="0.75">
      <c r="A1557" s="76" t="str">
        <f>IF(ISBLANK(INDEX('Policy Characteristics'!A:A,MATCH($C1557,'Policy Characteristics'!$C:$C,0))),"",INDEX('Policy Characteristics'!A:A,MATCH($C1557,'Policy Characteristics'!$C:$C,0)))</f>
        <v>Industry</v>
      </c>
      <c r="B1557" s="200"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3" t="s">
        <v>44</v>
      </c>
      <c r="J1557" s="202"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5">
        <f>IF(ISBLANK(INDEX('Policy Characteristics'!F:F,MATCH($C1557,'Policy Characteristics'!$C:$C,0))),"",INDEX('Policy Characteristics'!F:F,MATCH($C1557,'Policy Characteristics'!$C:$C,0)))</f>
        <v>0</v>
      </c>
      <c r="M1557" s="205">
        <f>IF(ISBLANK(INDEX('Policy Characteristics'!G:G,MATCH($C1557,'Policy Characteristics'!$C:$C,0))),"",INDEX('Policy Characteristics'!G:G,MATCH($C1557,'Policy Characteristics'!$C:$C,0)))</f>
        <v>0.25</v>
      </c>
      <c r="N1557" s="205">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row>
    <row r="1558" spans="1:18" s="76" customFormat="1" x14ac:dyDescent="0.75">
      <c r="A1558" s="76" t="str">
        <f>IF(ISBLANK(INDEX('Policy Characteristics'!A:A,MATCH($C1558,'Policy Characteristics'!$C:$C,0))),"",INDEX('Policy Characteristics'!A:A,MATCH($C1558,'Policy Characteristics'!$C:$C,0)))</f>
        <v>Industry</v>
      </c>
      <c r="B1558" s="200"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3" t="s">
        <v>43</v>
      </c>
      <c r="J1558" s="202"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5">
        <f>IF(ISBLANK(INDEX('Policy Characteristics'!F:F,MATCH($C1558,'Policy Characteristics'!$C:$C,0))),"",INDEX('Policy Characteristics'!F:F,MATCH($C1558,'Policy Characteristics'!$C:$C,0)))</f>
        <v>0</v>
      </c>
      <c r="M1558" s="205">
        <f>IF(ISBLANK(INDEX('Policy Characteristics'!G:G,MATCH($C1558,'Policy Characteristics'!$C:$C,0))),"",INDEX('Policy Characteristics'!G:G,MATCH($C1558,'Policy Characteristics'!$C:$C,0)))</f>
        <v>0.25</v>
      </c>
      <c r="N1558" s="205">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row>
    <row r="1559" spans="1:18" s="76" customFormat="1" x14ac:dyDescent="0.75">
      <c r="A1559" s="76" t="str">
        <f>IF(ISBLANK(INDEX('Policy Characteristics'!A:A,MATCH($C1559,'Policy Characteristics'!$C:$C,0))),"",INDEX('Policy Characteristics'!A:A,MATCH($C1559,'Policy Characteristics'!$C:$C,0)))</f>
        <v>Industry</v>
      </c>
      <c r="B1559" s="200"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3" t="s">
        <v>44</v>
      </c>
      <c r="J1559" s="202"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5">
        <f>IF(ISBLANK(INDEX('Policy Characteristics'!F:F,MATCH($C1559,'Policy Characteristics'!$C:$C,0))),"",INDEX('Policy Characteristics'!F:F,MATCH($C1559,'Policy Characteristics'!$C:$C,0)))</f>
        <v>0</v>
      </c>
      <c r="M1559" s="205">
        <f>IF(ISBLANK(INDEX('Policy Characteristics'!G:G,MATCH($C1559,'Policy Characteristics'!$C:$C,0))),"",INDEX('Policy Characteristics'!G:G,MATCH($C1559,'Policy Characteristics'!$C:$C,0)))</f>
        <v>0.25</v>
      </c>
      <c r="N1559" s="205">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row>
    <row r="1560" spans="1:18" s="76" customFormat="1" x14ac:dyDescent="0.75">
      <c r="A1560" s="76" t="str">
        <f>IF(ISBLANK(INDEX('Policy Characteristics'!A:A,MATCH($C1560,'Policy Characteristics'!$C:$C,0))),"",INDEX('Policy Characteristics'!A:A,MATCH($C1560,'Policy Characteristics'!$C:$C,0)))</f>
        <v>Industry</v>
      </c>
      <c r="B1560" s="200"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3" t="s">
        <v>43</v>
      </c>
      <c r="J1560" s="202"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5">
        <f>IF(ISBLANK(INDEX('Policy Characteristics'!F:F,MATCH($C1560,'Policy Characteristics'!$C:$C,0))),"",INDEX('Policy Characteristics'!F:F,MATCH($C1560,'Policy Characteristics'!$C:$C,0)))</f>
        <v>0</v>
      </c>
      <c r="M1560" s="205">
        <f>IF(ISBLANK(INDEX('Policy Characteristics'!G:G,MATCH($C1560,'Policy Characteristics'!$C:$C,0))),"",INDEX('Policy Characteristics'!G:G,MATCH($C1560,'Policy Characteristics'!$C:$C,0)))</f>
        <v>0.25</v>
      </c>
      <c r="N1560" s="205">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row>
    <row r="1561" spans="1:18" s="76" customFormat="1" x14ac:dyDescent="0.75">
      <c r="A1561" s="76" t="str">
        <f>IF(ISBLANK(INDEX('Policy Characteristics'!A:A,MATCH($C1561,'Policy Characteristics'!$C:$C,0))),"",INDEX('Policy Characteristics'!A:A,MATCH($C1561,'Policy Characteristics'!$C:$C,0)))</f>
        <v>Industry</v>
      </c>
      <c r="B1561" s="200"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3" t="s">
        <v>44</v>
      </c>
      <c r="J1561" s="202"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5">
        <f>IF(ISBLANK(INDEX('Policy Characteristics'!F:F,MATCH($C1561,'Policy Characteristics'!$C:$C,0))),"",INDEX('Policy Characteristics'!F:F,MATCH($C1561,'Policy Characteristics'!$C:$C,0)))</f>
        <v>0</v>
      </c>
      <c r="M1561" s="205">
        <f>IF(ISBLANK(INDEX('Policy Characteristics'!G:G,MATCH($C1561,'Policy Characteristics'!$C:$C,0))),"",INDEX('Policy Characteristics'!G:G,MATCH($C1561,'Policy Characteristics'!$C:$C,0)))</f>
        <v>0.25</v>
      </c>
      <c r="N1561" s="205">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row>
    <row r="1562" spans="1:18" s="76" customFormat="1" x14ac:dyDescent="0.75">
      <c r="A1562" s="76" t="str">
        <f>IF(ISBLANK(INDEX('Policy Characteristics'!A:A,MATCH($C1562,'Policy Characteristics'!$C:$C,0))),"",INDEX('Policy Characteristics'!A:A,MATCH($C1562,'Policy Characteristics'!$C:$C,0)))</f>
        <v>Industry</v>
      </c>
      <c r="B1562" s="200"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3" t="s">
        <v>44</v>
      </c>
      <c r="J1562" s="202"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5">
        <f>IF(ISBLANK(INDEX('Policy Characteristics'!F:F,MATCH($C1562,'Policy Characteristics'!$C:$C,0))),"",INDEX('Policy Characteristics'!F:F,MATCH($C1562,'Policy Characteristics'!$C:$C,0)))</f>
        <v>0</v>
      </c>
      <c r="M1562" s="205">
        <f>IF(ISBLANK(INDEX('Policy Characteristics'!G:G,MATCH($C1562,'Policy Characteristics'!$C:$C,0))),"",INDEX('Policy Characteristics'!G:G,MATCH($C1562,'Policy Characteristics'!$C:$C,0)))</f>
        <v>0.25</v>
      </c>
      <c r="N1562" s="205">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row>
    <row r="1563" spans="1:18" s="76" customFormat="1" x14ac:dyDescent="0.75">
      <c r="A1563" s="76" t="str">
        <f>IF(ISBLANK(INDEX('Policy Characteristics'!A:A,MATCH($C1563,'Policy Characteristics'!$C:$C,0))),"",INDEX('Policy Characteristics'!A:A,MATCH($C1563,'Policy Characteristics'!$C:$C,0)))</f>
        <v>Industry</v>
      </c>
      <c r="B1563" s="200"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3" t="s">
        <v>43</v>
      </c>
      <c r="J1563" s="202"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5">
        <f>IF(ISBLANK(INDEX('Policy Characteristics'!F:F,MATCH($C1563,'Policy Characteristics'!$C:$C,0))),"",INDEX('Policy Characteristics'!F:F,MATCH($C1563,'Policy Characteristics'!$C:$C,0)))</f>
        <v>0</v>
      </c>
      <c r="M1563" s="205">
        <f>IF(ISBLANK(INDEX('Policy Characteristics'!G:G,MATCH($C1563,'Policy Characteristics'!$C:$C,0))),"",INDEX('Policy Characteristics'!G:G,MATCH($C1563,'Policy Characteristics'!$C:$C,0)))</f>
        <v>0.25</v>
      </c>
      <c r="N1563" s="205">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row>
    <row r="1564" spans="1:18" s="76" customFormat="1" x14ac:dyDescent="0.75">
      <c r="A1564" s="76" t="str">
        <f>IF(ISBLANK(INDEX('Policy Characteristics'!A:A,MATCH($C1564,'Policy Characteristics'!$C:$C,0))),"",INDEX('Policy Characteristics'!A:A,MATCH($C1564,'Policy Characteristics'!$C:$C,0)))</f>
        <v>Industry</v>
      </c>
      <c r="B1564" s="200"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3" t="s">
        <v>43</v>
      </c>
      <c r="J1564" s="202"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5">
        <f>IF(ISBLANK(INDEX('Policy Characteristics'!F:F,MATCH($C1564,'Policy Characteristics'!$C:$C,0))),"",INDEX('Policy Characteristics'!F:F,MATCH($C1564,'Policy Characteristics'!$C:$C,0)))</f>
        <v>0</v>
      </c>
      <c r="M1564" s="205">
        <f>IF(ISBLANK(INDEX('Policy Characteristics'!G:G,MATCH($C1564,'Policy Characteristics'!$C:$C,0))),"",INDEX('Policy Characteristics'!G:G,MATCH($C1564,'Policy Characteristics'!$C:$C,0)))</f>
        <v>0.25</v>
      </c>
      <c r="N1564" s="205">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row>
    <row r="1565" spans="1:18" s="76" customFormat="1" x14ac:dyDescent="0.75">
      <c r="A1565" s="76" t="str">
        <f>IF(ISBLANK(INDEX('Policy Characteristics'!A:A,MATCH($C1565,'Policy Characteristics'!$C:$C,0))),"",INDEX('Policy Characteristics'!A:A,MATCH($C1565,'Policy Characteristics'!$C:$C,0)))</f>
        <v>Industry</v>
      </c>
      <c r="B1565" s="200"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3" t="s">
        <v>44</v>
      </c>
      <c r="J1565" s="202"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5">
        <f>IF(ISBLANK(INDEX('Policy Characteristics'!F:F,MATCH($C1565,'Policy Characteristics'!$C:$C,0))),"",INDEX('Policy Characteristics'!F:F,MATCH($C1565,'Policy Characteristics'!$C:$C,0)))</f>
        <v>0</v>
      </c>
      <c r="M1565" s="205">
        <f>IF(ISBLANK(INDEX('Policy Characteristics'!G:G,MATCH($C1565,'Policy Characteristics'!$C:$C,0))),"",INDEX('Policy Characteristics'!G:G,MATCH($C1565,'Policy Characteristics'!$C:$C,0)))</f>
        <v>0.25</v>
      </c>
      <c r="N1565" s="205">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row>
    <row r="1566" spans="1:18" s="76" customFormat="1" x14ac:dyDescent="0.75">
      <c r="A1566" s="76" t="str">
        <f>IF(ISBLANK(INDEX('Policy Characteristics'!A:A,MATCH($C1566,'Policy Characteristics'!$C:$C,0))),"",INDEX('Policy Characteristics'!A:A,MATCH($C1566,'Policy Characteristics'!$C:$C,0)))</f>
        <v>Industry</v>
      </c>
      <c r="B1566" s="200"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3" t="s">
        <v>43</v>
      </c>
      <c r="J1566" s="202"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5">
        <f>IF(ISBLANK(INDEX('Policy Characteristics'!F:F,MATCH($C1566,'Policy Characteristics'!$C:$C,0))),"",INDEX('Policy Characteristics'!F:F,MATCH($C1566,'Policy Characteristics'!$C:$C,0)))</f>
        <v>0</v>
      </c>
      <c r="M1566" s="205">
        <f>IF(ISBLANK(INDEX('Policy Characteristics'!G:G,MATCH($C1566,'Policy Characteristics'!$C:$C,0))),"",INDEX('Policy Characteristics'!G:G,MATCH($C1566,'Policy Characteristics'!$C:$C,0)))</f>
        <v>1</v>
      </c>
      <c r="N1566" s="205">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row>
    <row r="1567" spans="1:18" s="76" customFormat="1" x14ac:dyDescent="0.75">
      <c r="A1567" s="76" t="str">
        <f>IF(ISBLANK(INDEX('Policy Characteristics'!A:A,MATCH($C1567,'Policy Characteristics'!$C:$C,0))),"",INDEX('Policy Characteristics'!A:A,MATCH($C1567,'Policy Characteristics'!$C:$C,0)))</f>
        <v>Industry</v>
      </c>
      <c r="B1567" s="200"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3" t="s">
        <v>43</v>
      </c>
      <c r="J1567" s="202"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5">
        <f>IF(ISBLANK(INDEX('Policy Characteristics'!F:F,MATCH($C1567,'Policy Characteristics'!$C:$C,0))),"",INDEX('Policy Characteristics'!F:F,MATCH($C1567,'Policy Characteristics'!$C:$C,0)))</f>
        <v>0</v>
      </c>
      <c r="M1567" s="205">
        <f>IF(ISBLANK(INDEX('Policy Characteristics'!G:G,MATCH($C1567,'Policy Characteristics'!$C:$C,0))),"",INDEX('Policy Characteristics'!G:G,MATCH($C1567,'Policy Characteristics'!$C:$C,0)))</f>
        <v>1</v>
      </c>
      <c r="N1567" s="205">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row>
    <row r="1568" spans="1:18" s="76" customFormat="1" x14ac:dyDescent="0.75">
      <c r="A1568" s="76" t="str">
        <f>IF(ISBLANK(INDEX('Policy Characteristics'!A:A,MATCH($C1568,'Policy Characteristics'!$C:$C,0))),"",INDEX('Policy Characteristics'!A:A,MATCH($C1568,'Policy Characteristics'!$C:$C,0)))</f>
        <v>Industry</v>
      </c>
      <c r="B1568" s="200"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3" t="s">
        <v>43</v>
      </c>
      <c r="J1568" s="202"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5">
        <f>IF(ISBLANK(INDEX('Policy Characteristics'!F:F,MATCH($C1568,'Policy Characteristics'!$C:$C,0))),"",INDEX('Policy Characteristics'!F:F,MATCH($C1568,'Policy Characteristics'!$C:$C,0)))</f>
        <v>0</v>
      </c>
      <c r="M1568" s="205">
        <f>IF(ISBLANK(INDEX('Policy Characteristics'!G:G,MATCH($C1568,'Policy Characteristics'!$C:$C,0))),"",INDEX('Policy Characteristics'!G:G,MATCH($C1568,'Policy Characteristics'!$C:$C,0)))</f>
        <v>1</v>
      </c>
      <c r="N1568" s="205">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row>
    <row r="1569" spans="1:18" x14ac:dyDescent="0.75">
      <c r="A1569" s="76" t="str">
        <f>IF(ISBLANK(INDEX('Policy Characteristics'!A:A,MATCH($C1569,'Policy Characteristics'!$C:$C,0))),"",INDEX('Policy Characteristics'!A:A,MATCH($C1569,'Policy Characteristics'!$C:$C,0)))</f>
        <v>Industry</v>
      </c>
      <c r="B1569" s="200"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3" t="s">
        <v>43</v>
      </c>
      <c r="J1569" s="202"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5">
        <f>IF(ISBLANK(INDEX('Policy Characteristics'!F:F,MATCH($C1569,'Policy Characteristics'!$C:$C,0))),"",INDEX('Policy Characteristics'!F:F,MATCH($C1569,'Policy Characteristics'!$C:$C,0)))</f>
        <v>0</v>
      </c>
      <c r="M1569" s="205">
        <f>IF(ISBLANK(INDEX('Policy Characteristics'!G:G,MATCH($C1569,'Policy Characteristics'!$C:$C,0))),"",INDEX('Policy Characteristics'!G:G,MATCH($C1569,'Policy Characteristics'!$C:$C,0)))</f>
        <v>1</v>
      </c>
      <c r="N1569" s="205">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row>
    <row r="1570" spans="1:18" x14ac:dyDescent="0.75">
      <c r="A1570" s="76" t="str">
        <f>IF(ISBLANK(INDEX('Policy Characteristics'!A:A,MATCH($C1570,'Policy Characteristics'!$C:$C,0))),"",INDEX('Policy Characteristics'!A:A,MATCH($C1570,'Policy Characteristics'!$C:$C,0)))</f>
        <v>Industry</v>
      </c>
      <c r="B1570" s="200"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3" t="s">
        <v>43</v>
      </c>
      <c r="J1570" s="202"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5">
        <f>IF(ISBLANK(INDEX('Policy Characteristics'!F:F,MATCH($C1570,'Policy Characteristics'!$C:$C,0))),"",INDEX('Policy Characteristics'!F:F,MATCH($C1570,'Policy Characteristics'!$C:$C,0)))</f>
        <v>0</v>
      </c>
      <c r="M1570" s="205">
        <f>IF(ISBLANK(INDEX('Policy Characteristics'!G:G,MATCH($C1570,'Policy Characteristics'!$C:$C,0))),"",INDEX('Policy Characteristics'!G:G,MATCH($C1570,'Policy Characteristics'!$C:$C,0)))</f>
        <v>1</v>
      </c>
      <c r="N1570" s="205">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8" x14ac:dyDescent="0.75">
      <c r="A1571" s="76" t="str">
        <f>IF(ISBLANK(INDEX('Policy Characteristics'!A:A,MATCH($C1571,'Policy Characteristics'!$C:$C,0))),"",INDEX('Policy Characteristics'!A:A,MATCH($C1571,'Policy Characteristics'!$C:$C,0)))</f>
        <v>Industry</v>
      </c>
      <c r="B1571" s="200"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3" t="s">
        <v>43</v>
      </c>
      <c r="J1571" s="202"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5">
        <f>IF(ISBLANK(INDEX('Policy Characteristics'!F:F,MATCH($C1571,'Policy Characteristics'!$C:$C,0))),"",INDEX('Policy Characteristics'!F:F,MATCH($C1571,'Policy Characteristics'!$C:$C,0)))</f>
        <v>0</v>
      </c>
      <c r="M1571" s="205">
        <f>IF(ISBLANK(INDEX('Policy Characteristics'!G:G,MATCH($C1571,'Policy Characteristics'!$C:$C,0))),"",INDEX('Policy Characteristics'!G:G,MATCH($C1571,'Policy Characteristics'!$C:$C,0)))</f>
        <v>1</v>
      </c>
      <c r="N1571" s="205">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8" x14ac:dyDescent="0.75">
      <c r="A1572" s="76" t="str">
        <f>IF(ISBLANK(INDEX('Policy Characteristics'!A:A,MATCH($C1572,'Policy Characteristics'!$C:$C,0))),"",INDEX('Policy Characteristics'!A:A,MATCH($C1572,'Policy Characteristics'!$C:$C,0)))</f>
        <v>Industry</v>
      </c>
      <c r="B1572" s="200"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3" t="s">
        <v>43</v>
      </c>
      <c r="J1572" s="202"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5">
        <f>IF(ISBLANK(INDEX('Policy Characteristics'!F:F,MATCH($C1572,'Policy Characteristics'!$C:$C,0))),"",INDEX('Policy Characteristics'!F:F,MATCH($C1572,'Policy Characteristics'!$C:$C,0)))</f>
        <v>0</v>
      </c>
      <c r="M1572" s="205">
        <f>IF(ISBLANK(INDEX('Policy Characteristics'!G:G,MATCH($C1572,'Policy Characteristics'!$C:$C,0))),"",INDEX('Policy Characteristics'!G:G,MATCH($C1572,'Policy Characteristics'!$C:$C,0)))</f>
        <v>1</v>
      </c>
      <c r="N1572" s="205">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8" x14ac:dyDescent="0.75">
      <c r="A1573" s="76" t="str">
        <f>IF(ISBLANK(INDEX('Policy Characteristics'!A:A,MATCH($C1573,'Policy Characteristics'!$C:$C,0))),"",INDEX('Policy Characteristics'!A:A,MATCH($C1573,'Policy Characteristics'!$C:$C,0)))</f>
        <v>Industry</v>
      </c>
      <c r="B1573" s="200"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3" t="s">
        <v>43</v>
      </c>
      <c r="J1573" s="202"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5">
        <f>IF(ISBLANK(INDEX('Policy Characteristics'!F:F,MATCH($C1573,'Policy Characteristics'!$C:$C,0))),"",INDEX('Policy Characteristics'!F:F,MATCH($C1573,'Policy Characteristics'!$C:$C,0)))</f>
        <v>0</v>
      </c>
      <c r="M1573" s="205">
        <f>IF(ISBLANK(INDEX('Policy Characteristics'!G:G,MATCH($C1573,'Policy Characteristics'!$C:$C,0))),"",INDEX('Policy Characteristics'!G:G,MATCH($C1573,'Policy Characteristics'!$C:$C,0)))</f>
        <v>1</v>
      </c>
      <c r="N1573" s="205">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row>
    <row r="1574" spans="1:18" x14ac:dyDescent="0.75">
      <c r="A1574" s="76" t="str">
        <f>IF(ISBLANK(INDEX('Policy Characteristics'!A:A,MATCH($C1574,'Policy Characteristics'!$C:$C,0))),"",INDEX('Policy Characteristics'!A:A,MATCH($C1574,'Policy Characteristics'!$C:$C,0)))</f>
        <v>Industry</v>
      </c>
      <c r="B1574" s="200"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3" t="s">
        <v>43</v>
      </c>
      <c r="J1574" s="202"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5">
        <f>IF(ISBLANK(INDEX('Policy Characteristics'!F:F,MATCH($C1574,'Policy Characteristics'!$C:$C,0))),"",INDEX('Policy Characteristics'!F:F,MATCH($C1574,'Policy Characteristics'!$C:$C,0)))</f>
        <v>0</v>
      </c>
      <c r="M1574" s="205">
        <f>IF(ISBLANK(INDEX('Policy Characteristics'!G:G,MATCH($C1574,'Policy Characteristics'!$C:$C,0))),"",INDEX('Policy Characteristics'!G:G,MATCH($C1574,'Policy Characteristics'!$C:$C,0)))</f>
        <v>1</v>
      </c>
      <c r="N1574" s="205">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8" x14ac:dyDescent="0.75">
      <c r="A1575" s="76" t="str">
        <f>IF(ISBLANK(INDEX('Policy Characteristics'!A:A,MATCH($C1575,'Policy Characteristics'!$C:$C,0))),"",INDEX('Policy Characteristics'!A:A,MATCH($C1575,'Policy Characteristics'!$C:$C,0)))</f>
        <v>Industry</v>
      </c>
      <c r="B1575" s="200"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3" t="s">
        <v>43</v>
      </c>
      <c r="J1575" s="202"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5">
        <f>IF(ISBLANK(INDEX('Policy Characteristics'!F:F,MATCH($C1575,'Policy Characteristics'!$C:$C,0))),"",INDEX('Policy Characteristics'!F:F,MATCH($C1575,'Policy Characteristics'!$C:$C,0)))</f>
        <v>0</v>
      </c>
      <c r="M1575" s="205">
        <f>IF(ISBLANK(INDEX('Policy Characteristics'!G:G,MATCH($C1575,'Policy Characteristics'!$C:$C,0))),"",INDEX('Policy Characteristics'!G:G,MATCH($C1575,'Policy Characteristics'!$C:$C,0)))</f>
        <v>1</v>
      </c>
      <c r="N1575" s="205">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8" x14ac:dyDescent="0.75">
      <c r="A1576" s="76" t="str">
        <f>IF(ISBLANK(INDEX('Policy Characteristics'!A:A,MATCH($C1576,'Policy Characteristics'!$C:$C,0))),"",INDEX('Policy Characteristics'!A:A,MATCH($C1576,'Policy Characteristics'!$C:$C,0)))</f>
        <v>Industry</v>
      </c>
      <c r="B1576" s="200"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3" t="s">
        <v>43</v>
      </c>
      <c r="J1576" s="202"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5">
        <f>IF(ISBLANK(INDEX('Policy Characteristics'!F:F,MATCH($C1576,'Policy Characteristics'!$C:$C,0))),"",INDEX('Policy Characteristics'!F:F,MATCH($C1576,'Policy Characteristics'!$C:$C,0)))</f>
        <v>0</v>
      </c>
      <c r="M1576" s="205">
        <f>IF(ISBLANK(INDEX('Policy Characteristics'!G:G,MATCH($C1576,'Policy Characteristics'!$C:$C,0))),"",INDEX('Policy Characteristics'!G:G,MATCH($C1576,'Policy Characteristics'!$C:$C,0)))</f>
        <v>1</v>
      </c>
      <c r="N1576" s="205">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8" x14ac:dyDescent="0.75">
      <c r="A1577" s="76" t="str">
        <f>IF(ISBLANK(INDEX('Policy Characteristics'!A:A,MATCH($C1577,'Policy Characteristics'!$C:$C,0))),"",INDEX('Policy Characteristics'!A:A,MATCH($C1577,'Policy Characteristics'!$C:$C,0)))</f>
        <v>Industry</v>
      </c>
      <c r="B1577" s="200" t="str">
        <f>IF(ISBLANK(INDEX('Policy Characteristics'!B:B,MATCH($C1577,'Policy Characteristics'!$C:$C,0))),"",INDEX('Policy Characteristics'!B:B,MATCH($C1577,'Policy Characteristics'!$C:$C,0)))</f>
        <v>N2O Abatement</v>
      </c>
      <c r="C1577" t="s">
        <v>1455</v>
      </c>
      <c r="D1577" s="88"/>
      <c r="E1577" s="88"/>
      <c r="G1577" s="88"/>
      <c r="H1577" s="15">
        <v>1562</v>
      </c>
      <c r="I1577" s="213" t="s">
        <v>43</v>
      </c>
      <c r="J1577" s="202"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5">
        <f>IF(ISBLANK(INDEX('Policy Characteristics'!F:F,MATCH($C1577,'Policy Characteristics'!$C:$C,0))),"",INDEX('Policy Characteristics'!F:F,MATCH($C1577,'Policy Characteristics'!$C:$C,0)))</f>
        <v>0</v>
      </c>
      <c r="M1577" s="205">
        <f>IF(ISBLANK(INDEX('Policy Characteristics'!G:G,MATCH($C1577,'Policy Characteristics'!$C:$C,0))),"",INDEX('Policy Characteristics'!G:G,MATCH($C1577,'Policy Characteristics'!$C:$C,0)))</f>
        <v>1</v>
      </c>
      <c r="N1577" s="205">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row>
    <row r="1578" spans="1:18" x14ac:dyDescent="0.75">
      <c r="A1578" s="76" t="str">
        <f>IF(ISBLANK(INDEX('Policy Characteristics'!A:A,MATCH($C1578,'Policy Characteristics'!$C:$C,0))),"",INDEX('Policy Characteristics'!A:A,MATCH($C1578,'Policy Characteristics'!$C:$C,0)))</f>
        <v>Industry</v>
      </c>
      <c r="B1578" s="200"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3" t="s">
        <v>44</v>
      </c>
      <c r="J1578" s="202"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5">
        <f>IF(ISBLANK(INDEX('Policy Characteristics'!F:F,MATCH($C1578,'Policy Characteristics'!$C:$C,0))),"",INDEX('Policy Characteristics'!F:F,MATCH($C1578,'Policy Characteristics'!$C:$C,0)))</f>
        <v>0</v>
      </c>
      <c r="M1578" s="205">
        <f>IF(ISBLANK(INDEX('Policy Characteristics'!G:G,MATCH($C1578,'Policy Characteristics'!$C:$C,0))),"",INDEX('Policy Characteristics'!G:G,MATCH($C1578,'Policy Characteristics'!$C:$C,0)))</f>
        <v>1</v>
      </c>
      <c r="N1578" s="205">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8" x14ac:dyDescent="0.75">
      <c r="A1579" s="76" t="str">
        <f>IF(ISBLANK(INDEX('Policy Characteristics'!A:A,MATCH($C1579,'Policy Characteristics'!$C:$C,0))),"",INDEX('Policy Characteristics'!A:A,MATCH($C1579,'Policy Characteristics'!$C:$C,0)))</f>
        <v>Industry</v>
      </c>
      <c r="B1579" s="200"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3" t="s">
        <v>43</v>
      </c>
      <c r="J1579" s="202"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5">
        <f>IF(ISBLANK(INDEX('Policy Characteristics'!F:F,MATCH($C1579,'Policy Characteristics'!$C:$C,0))),"",INDEX('Policy Characteristics'!F:F,MATCH($C1579,'Policy Characteristics'!$C:$C,0)))</f>
        <v>0</v>
      </c>
      <c r="M1579" s="205">
        <f>IF(ISBLANK(INDEX('Policy Characteristics'!G:G,MATCH($C1579,'Policy Characteristics'!$C:$C,0))),"",INDEX('Policy Characteristics'!G:G,MATCH($C1579,'Policy Characteristics'!$C:$C,0)))</f>
        <v>1</v>
      </c>
      <c r="N1579" s="205">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row>
    <row r="1580" spans="1:18" x14ac:dyDescent="0.75">
      <c r="A1580" s="76" t="str">
        <f>IF(ISBLANK(INDEX('Policy Characteristics'!A:A,MATCH($C1580,'Policy Characteristics'!$C:$C,0))),"",INDEX('Policy Characteristics'!A:A,MATCH($C1580,'Policy Characteristics'!$C:$C,0)))</f>
        <v>Industry</v>
      </c>
      <c r="B1580" s="200"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3" t="s">
        <v>43</v>
      </c>
      <c r="J1580" s="202"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5">
        <f>IF(ISBLANK(INDEX('Policy Characteristics'!F:F,MATCH($C1580,'Policy Characteristics'!$C:$C,0))),"",INDEX('Policy Characteristics'!F:F,MATCH($C1580,'Policy Characteristics'!$C:$C,0)))</f>
        <v>0</v>
      </c>
      <c r="M1580" s="205">
        <f>IF(ISBLANK(INDEX('Policy Characteristics'!G:G,MATCH($C1580,'Policy Characteristics'!$C:$C,0))),"",INDEX('Policy Characteristics'!G:G,MATCH($C1580,'Policy Characteristics'!$C:$C,0)))</f>
        <v>1</v>
      </c>
      <c r="N1580" s="205">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8" x14ac:dyDescent="0.75">
      <c r="A1581" s="76" t="str">
        <f>IF(ISBLANK(INDEX('Policy Characteristics'!A:A,MATCH($C1581,'Policy Characteristics'!$C:$C,0))),"",INDEX('Policy Characteristics'!A:A,MATCH($C1581,'Policy Characteristics'!$C:$C,0)))</f>
        <v>Industry</v>
      </c>
      <c r="B1581" s="200"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3" t="s">
        <v>43</v>
      </c>
      <c r="J1581" s="202"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5">
        <f>IF(ISBLANK(INDEX('Policy Characteristics'!F:F,MATCH($C1581,'Policy Characteristics'!$C:$C,0))),"",INDEX('Policy Characteristics'!F:F,MATCH($C1581,'Policy Characteristics'!$C:$C,0)))</f>
        <v>0</v>
      </c>
      <c r="M1581" s="205">
        <f>IF(ISBLANK(INDEX('Policy Characteristics'!G:G,MATCH($C1581,'Policy Characteristics'!$C:$C,0))),"",INDEX('Policy Characteristics'!G:G,MATCH($C1581,'Policy Characteristics'!$C:$C,0)))</f>
        <v>1</v>
      </c>
      <c r="N1581" s="205">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8" x14ac:dyDescent="0.75">
      <c r="A1582" s="76" t="str">
        <f>IF(ISBLANK(INDEX('Policy Characteristics'!A:A,MATCH($C1582,'Policy Characteristics'!$C:$C,0))),"",INDEX('Policy Characteristics'!A:A,MATCH($C1582,'Policy Characteristics'!$C:$C,0)))</f>
        <v>Industry</v>
      </c>
      <c r="B1582" s="200"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3" t="s">
        <v>43</v>
      </c>
      <c r="J1582" s="202"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5">
        <f>IF(ISBLANK(INDEX('Policy Characteristics'!F:F,MATCH($C1582,'Policy Characteristics'!$C:$C,0))),"",INDEX('Policy Characteristics'!F:F,MATCH($C1582,'Policy Characteristics'!$C:$C,0)))</f>
        <v>0</v>
      </c>
      <c r="M1582" s="205">
        <f>IF(ISBLANK(INDEX('Policy Characteristics'!G:G,MATCH($C1582,'Policy Characteristics'!$C:$C,0))),"",INDEX('Policy Characteristics'!G:G,MATCH($C1582,'Policy Characteristics'!$C:$C,0)))</f>
        <v>1</v>
      </c>
      <c r="N1582" s="205">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8" x14ac:dyDescent="0.75">
      <c r="A1583" s="76" t="str">
        <f>IF(ISBLANK(INDEX('Policy Characteristics'!A:A,MATCH($C1583,'Policy Characteristics'!$C:$C,0))),"",INDEX('Policy Characteristics'!A:A,MATCH($C1583,'Policy Characteristics'!$C:$C,0)))</f>
        <v>Industry</v>
      </c>
      <c r="B1583" s="200"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3" t="s">
        <v>44</v>
      </c>
      <c r="J1583" s="202"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5">
        <f>IF(ISBLANK(INDEX('Policy Characteristics'!F:F,MATCH($C1583,'Policy Characteristics'!$C:$C,0))),"",INDEX('Policy Characteristics'!F:F,MATCH($C1583,'Policy Characteristics'!$C:$C,0)))</f>
        <v>0</v>
      </c>
      <c r="M1583" s="205">
        <f>IF(ISBLANK(INDEX('Policy Characteristics'!G:G,MATCH($C1583,'Policy Characteristics'!$C:$C,0))),"",INDEX('Policy Characteristics'!G:G,MATCH($C1583,'Policy Characteristics'!$C:$C,0)))</f>
        <v>1</v>
      </c>
      <c r="N1583" s="205">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8" x14ac:dyDescent="0.75">
      <c r="A1584" s="76" t="str">
        <f>IF(ISBLANK(INDEX('Policy Characteristics'!A:A,MATCH($C1584,'Policy Characteristics'!$C:$C,0))),"",INDEX('Policy Characteristics'!A:A,MATCH($C1584,'Policy Characteristics'!$C:$C,0)))</f>
        <v>Industry</v>
      </c>
      <c r="B1584" s="200"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3" t="s">
        <v>44</v>
      </c>
      <c r="J1584" s="202"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5">
        <f>IF(ISBLANK(INDEX('Policy Characteristics'!F:F,MATCH($C1584,'Policy Characteristics'!$C:$C,0))),"",INDEX('Policy Characteristics'!F:F,MATCH($C1584,'Policy Characteristics'!$C:$C,0)))</f>
        <v>0</v>
      </c>
      <c r="M1584" s="205">
        <f>IF(ISBLANK(INDEX('Policy Characteristics'!G:G,MATCH($C1584,'Policy Characteristics'!$C:$C,0))),"",INDEX('Policy Characteristics'!G:G,MATCH($C1584,'Policy Characteristics'!$C:$C,0)))</f>
        <v>1</v>
      </c>
      <c r="N1584" s="205">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8" x14ac:dyDescent="0.75">
      <c r="A1585" s="76" t="str">
        <f>IF(ISBLANK(INDEX('Policy Characteristics'!A:A,MATCH($C1585,'Policy Characteristics'!$C:$C,0))),"",INDEX('Policy Characteristics'!A:A,MATCH($C1585,'Policy Characteristics'!$C:$C,0)))</f>
        <v>Industry</v>
      </c>
      <c r="B1585" s="200"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3" t="s">
        <v>44</v>
      </c>
      <c r="J1585" s="202"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5">
        <f>IF(ISBLANK(INDEX('Policy Characteristics'!F:F,MATCH($C1585,'Policy Characteristics'!$C:$C,0))),"",INDEX('Policy Characteristics'!F:F,MATCH($C1585,'Policy Characteristics'!$C:$C,0)))</f>
        <v>0</v>
      </c>
      <c r="M1585" s="205">
        <f>IF(ISBLANK(INDEX('Policy Characteristics'!G:G,MATCH($C1585,'Policy Characteristics'!$C:$C,0))),"",INDEX('Policy Characteristics'!G:G,MATCH($C1585,'Policy Characteristics'!$C:$C,0)))</f>
        <v>1</v>
      </c>
      <c r="N1585" s="205">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8" x14ac:dyDescent="0.75">
      <c r="A1586" s="76" t="str">
        <f>IF(ISBLANK(INDEX('Policy Characteristics'!A:A,MATCH($C1586,'Policy Characteristics'!$C:$C,0))),"",INDEX('Policy Characteristics'!A:A,MATCH($C1586,'Policy Characteristics'!$C:$C,0)))</f>
        <v>Industry</v>
      </c>
      <c r="B1586" s="200"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3" t="s">
        <v>44</v>
      </c>
      <c r="J1586" s="202"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5">
        <f>IF(ISBLANK(INDEX('Policy Characteristics'!F:F,MATCH($C1586,'Policy Characteristics'!$C:$C,0))),"",INDEX('Policy Characteristics'!F:F,MATCH($C1586,'Policy Characteristics'!$C:$C,0)))</f>
        <v>0</v>
      </c>
      <c r="M1586" s="205">
        <f>IF(ISBLANK(INDEX('Policy Characteristics'!G:G,MATCH($C1586,'Policy Characteristics'!$C:$C,0))),"",INDEX('Policy Characteristics'!G:G,MATCH($C1586,'Policy Characteristics'!$C:$C,0)))</f>
        <v>1</v>
      </c>
      <c r="N1586" s="205">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8" x14ac:dyDescent="0.75">
      <c r="A1587" s="76" t="str">
        <f>IF(ISBLANK(INDEX('Policy Characteristics'!A:A,MATCH($C1587,'Policy Characteristics'!$C:$C,0))),"",INDEX('Policy Characteristics'!A:A,MATCH($C1587,'Policy Characteristics'!$C:$C,0)))</f>
        <v>Industry</v>
      </c>
      <c r="B1587" s="200"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3" t="s">
        <v>44</v>
      </c>
      <c r="J1587" s="202"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5">
        <f>IF(ISBLANK(INDEX('Policy Characteristics'!F:F,MATCH($C1587,'Policy Characteristics'!$C:$C,0))),"",INDEX('Policy Characteristics'!F:F,MATCH($C1587,'Policy Characteristics'!$C:$C,0)))</f>
        <v>0</v>
      </c>
      <c r="M1587" s="205">
        <f>IF(ISBLANK(INDEX('Policy Characteristics'!G:G,MATCH($C1587,'Policy Characteristics'!$C:$C,0))),"",INDEX('Policy Characteristics'!G:G,MATCH($C1587,'Policy Characteristics'!$C:$C,0)))</f>
        <v>1</v>
      </c>
      <c r="N1587" s="205">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8" x14ac:dyDescent="0.75">
      <c r="A1588" s="76" t="str">
        <f>IF(ISBLANK(INDEX('Policy Characteristics'!A:A,MATCH($C1588,'Policy Characteristics'!$C:$C,0))),"",INDEX('Policy Characteristics'!A:A,MATCH($C1588,'Policy Characteristics'!$C:$C,0)))</f>
        <v>Industry</v>
      </c>
      <c r="B1588" s="200"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3" t="s">
        <v>44</v>
      </c>
      <c r="J1588" s="202"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5">
        <f>IF(ISBLANK(INDEX('Policy Characteristics'!F:F,MATCH($C1588,'Policy Characteristics'!$C:$C,0))),"",INDEX('Policy Characteristics'!F:F,MATCH($C1588,'Policy Characteristics'!$C:$C,0)))</f>
        <v>0</v>
      </c>
      <c r="M1588" s="205">
        <f>IF(ISBLANK(INDEX('Policy Characteristics'!G:G,MATCH($C1588,'Policy Characteristics'!$C:$C,0))),"",INDEX('Policy Characteristics'!G:G,MATCH($C1588,'Policy Characteristics'!$C:$C,0)))</f>
        <v>1</v>
      </c>
      <c r="N1588" s="205">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8" x14ac:dyDescent="0.75">
      <c r="A1589" s="76" t="str">
        <f>IF(ISBLANK(INDEX('Policy Characteristics'!A:A,MATCH($C1589,'Policy Characteristics'!$C:$C,0))),"",INDEX('Policy Characteristics'!A:A,MATCH($C1589,'Policy Characteristics'!$C:$C,0)))</f>
        <v>Industry</v>
      </c>
      <c r="B1589" s="200"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3" t="s">
        <v>44</v>
      </c>
      <c r="J1589" s="202"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5">
        <f>IF(ISBLANK(INDEX('Policy Characteristics'!F:F,MATCH($C1589,'Policy Characteristics'!$C:$C,0))),"",INDEX('Policy Characteristics'!F:F,MATCH($C1589,'Policy Characteristics'!$C:$C,0)))</f>
        <v>0</v>
      </c>
      <c r="M1589" s="205">
        <f>IF(ISBLANK(INDEX('Policy Characteristics'!G:G,MATCH($C1589,'Policy Characteristics'!$C:$C,0))),"",INDEX('Policy Characteristics'!G:G,MATCH($C1589,'Policy Characteristics'!$C:$C,0)))</f>
        <v>1</v>
      </c>
      <c r="N1589" s="205">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8" x14ac:dyDescent="0.75">
      <c r="A1590" s="76" t="str">
        <f>IF(ISBLANK(INDEX('Policy Characteristics'!A:A,MATCH($C1590,'Policy Characteristics'!$C:$C,0))),"",INDEX('Policy Characteristics'!A:A,MATCH($C1590,'Policy Characteristics'!$C:$C,0)))</f>
        <v>Industry</v>
      </c>
      <c r="B1590" s="200"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3" t="s">
        <v>44</v>
      </c>
      <c r="J1590" s="202"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5">
        <f>IF(ISBLANK(INDEX('Policy Characteristics'!F:F,MATCH($C1590,'Policy Characteristics'!$C:$C,0))),"",INDEX('Policy Characteristics'!F:F,MATCH($C1590,'Policy Characteristics'!$C:$C,0)))</f>
        <v>0</v>
      </c>
      <c r="M1590" s="205">
        <f>IF(ISBLANK(INDEX('Policy Characteristics'!G:G,MATCH($C1590,'Policy Characteristics'!$C:$C,0))),"",INDEX('Policy Characteristics'!G:G,MATCH($C1590,'Policy Characteristics'!$C:$C,0)))</f>
        <v>1</v>
      </c>
      <c r="N1590" s="205">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8" x14ac:dyDescent="0.75">
      <c r="A1591" s="76" t="str">
        <f>IF(ISBLANK(INDEX('Policy Characteristics'!A:A,MATCH($C1591,'Policy Characteristics'!$C:$C,0))),"",INDEX('Policy Characteristics'!A:A,MATCH($C1591,'Policy Characteristics'!$C:$C,0)))</f>
        <v>Industry</v>
      </c>
      <c r="B1591" s="200"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3" t="s">
        <v>43</v>
      </c>
      <c r="J1591" s="202"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5">
        <f>IF(ISBLANK(INDEX('Policy Characteristics'!F:F,MATCH($C1591,'Policy Characteristics'!$C:$C,0))),"",INDEX('Policy Characteristics'!F:F,MATCH($C1591,'Policy Characteristics'!$C:$C,0)))</f>
        <v>0</v>
      </c>
      <c r="M1591" s="205">
        <f>IF(ISBLANK(INDEX('Policy Characteristics'!G:G,MATCH($C1591,'Policy Characteristics'!$C:$C,0))),"",INDEX('Policy Characteristics'!G:G,MATCH($C1591,'Policy Characteristics'!$C:$C,0)))</f>
        <v>1</v>
      </c>
      <c r="N1591" s="205">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8" x14ac:dyDescent="0.75">
      <c r="A1592" s="76" t="str">
        <f>IF(ISBLANK(INDEX('Policy Characteristics'!A:A,MATCH($C1592,'Policy Characteristics'!$C:$C,0))),"",INDEX('Policy Characteristics'!A:A,MATCH($C1592,'Policy Characteristics'!$C:$C,0)))</f>
        <v>Industry</v>
      </c>
      <c r="B1592" s="200"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3" t="s">
        <v>43</v>
      </c>
      <c r="J1592" s="202"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5">
        <f>IF(ISBLANK(INDEX('Policy Characteristics'!F:F,MATCH($C1592,'Policy Characteristics'!$C:$C,0))),"",INDEX('Policy Characteristics'!F:F,MATCH($C1592,'Policy Characteristics'!$C:$C,0)))</f>
        <v>0</v>
      </c>
      <c r="M1592" s="205">
        <f>IF(ISBLANK(INDEX('Policy Characteristics'!G:G,MATCH($C1592,'Policy Characteristics'!$C:$C,0))),"",INDEX('Policy Characteristics'!G:G,MATCH($C1592,'Policy Characteristics'!$C:$C,0)))</f>
        <v>1</v>
      </c>
      <c r="N1592" s="205">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8" x14ac:dyDescent="0.75">
      <c r="A1593" s="76" t="str">
        <f>IF(ISBLANK(INDEX('Policy Characteristics'!A:A,MATCH($C1593,'Policy Characteristics'!$C:$C,0))),"",INDEX('Policy Characteristics'!A:A,MATCH($C1593,'Policy Characteristics'!$C:$C,0)))</f>
        <v>Industry</v>
      </c>
      <c r="B1593" s="200"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3" t="s">
        <v>44</v>
      </c>
      <c r="J1593" s="202"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5">
        <f>IF(ISBLANK(INDEX('Policy Characteristics'!F:F,MATCH($C1593,'Policy Characteristics'!$C:$C,0))),"",INDEX('Policy Characteristics'!F:F,MATCH($C1593,'Policy Characteristics'!$C:$C,0)))</f>
        <v>0</v>
      </c>
      <c r="M1593" s="205">
        <f>IF(ISBLANK(INDEX('Policy Characteristics'!G:G,MATCH($C1593,'Policy Characteristics'!$C:$C,0))),"",INDEX('Policy Characteristics'!G:G,MATCH($C1593,'Policy Characteristics'!$C:$C,0)))</f>
        <v>1</v>
      </c>
      <c r="N1593" s="205">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8" x14ac:dyDescent="0.75">
      <c r="A1594" s="76" t="str">
        <f>IF(ISBLANK(INDEX('Policy Characteristics'!A:A,MATCH($C1594,'Policy Characteristics'!$C:$C,0))),"",INDEX('Policy Characteristics'!A:A,MATCH($C1594,'Policy Characteristics'!$C:$C,0)))</f>
        <v>Industry</v>
      </c>
      <c r="B1594" s="200"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3" t="s">
        <v>44</v>
      </c>
      <c r="J1594" s="202"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5">
        <f>IF(ISBLANK(INDEX('Policy Characteristics'!F:F,MATCH($C1594,'Policy Characteristics'!$C:$C,0))),"",INDEX('Policy Characteristics'!F:F,MATCH($C1594,'Policy Characteristics'!$C:$C,0)))</f>
        <v>0</v>
      </c>
      <c r="M1594" s="205">
        <f>IF(ISBLANK(INDEX('Policy Characteristics'!G:G,MATCH($C1594,'Policy Characteristics'!$C:$C,0))),"",INDEX('Policy Characteristics'!G:G,MATCH($C1594,'Policy Characteristics'!$C:$C,0)))</f>
        <v>1</v>
      </c>
      <c r="N1594" s="205">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8" x14ac:dyDescent="0.75">
      <c r="A1595" s="76" t="str">
        <f>IF(ISBLANK(INDEX('Policy Characteristics'!A:A,MATCH($C1595,'Policy Characteristics'!$C:$C,0))),"",INDEX('Policy Characteristics'!A:A,MATCH($C1595,'Policy Characteristics'!$C:$C,0)))</f>
        <v>Industry</v>
      </c>
      <c r="B1595" s="200"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3" t="s">
        <v>44</v>
      </c>
      <c r="J1595" s="202"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5">
        <f>IF(ISBLANK(INDEX('Policy Characteristics'!F:F,MATCH($C1595,'Policy Characteristics'!$C:$C,0))),"",INDEX('Policy Characteristics'!F:F,MATCH($C1595,'Policy Characteristics'!$C:$C,0)))</f>
        <v>0</v>
      </c>
      <c r="M1595" s="205">
        <f>IF(ISBLANK(INDEX('Policy Characteristics'!G:G,MATCH($C1595,'Policy Characteristics'!$C:$C,0))),"",INDEX('Policy Characteristics'!G:G,MATCH($C1595,'Policy Characteristics'!$C:$C,0)))</f>
        <v>1</v>
      </c>
      <c r="N1595" s="205">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8" x14ac:dyDescent="0.75">
      <c r="A1596" s="76" t="str">
        <f>IF(ISBLANK(INDEX('Policy Characteristics'!A:A,MATCH($C1596,'Policy Characteristics'!$C:$C,0))),"",INDEX('Policy Characteristics'!A:A,MATCH($C1596,'Policy Characteristics'!$C:$C,0)))</f>
        <v>Industry</v>
      </c>
      <c r="B1596" s="200"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3" t="s">
        <v>43</v>
      </c>
      <c r="J1596" s="202"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5">
        <f>IF(ISBLANK(INDEX('Policy Characteristics'!F:F,MATCH($C1596,'Policy Characteristics'!$C:$C,0))),"",INDEX('Policy Characteristics'!F:F,MATCH($C1596,'Policy Characteristics'!$C:$C,0)))</f>
        <v>0</v>
      </c>
      <c r="M1596" s="205">
        <f>IF(ISBLANK(INDEX('Policy Characteristics'!G:G,MATCH($C1596,'Policy Characteristics'!$C:$C,0))),"",INDEX('Policy Characteristics'!G:G,MATCH($C1596,'Policy Characteristics'!$C:$C,0)))</f>
        <v>1</v>
      </c>
      <c r="N1596" s="205">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row>
    <row r="1597" spans="1:18" x14ac:dyDescent="0.75">
      <c r="A1597" s="76" t="str">
        <f>IF(ISBLANK(INDEX('Policy Characteristics'!A:A,MATCH($C1597,'Policy Characteristics'!$C:$C,0))),"",INDEX('Policy Characteristics'!A:A,MATCH($C1597,'Policy Characteristics'!$C:$C,0)))</f>
        <v>Industry</v>
      </c>
      <c r="B1597" s="200"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3" t="s">
        <v>43</v>
      </c>
      <c r="J1597" s="202"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5">
        <f>IF(ISBLANK(INDEX('Policy Characteristics'!F:F,MATCH($C1597,'Policy Characteristics'!$C:$C,0))),"",INDEX('Policy Characteristics'!F:F,MATCH($C1597,'Policy Characteristics'!$C:$C,0)))</f>
        <v>0</v>
      </c>
      <c r="M1597" s="205">
        <f>IF(ISBLANK(INDEX('Policy Characteristics'!G:G,MATCH($C1597,'Policy Characteristics'!$C:$C,0))),"",INDEX('Policy Characteristics'!G:G,MATCH($C1597,'Policy Characteristics'!$C:$C,0)))</f>
        <v>1</v>
      </c>
      <c r="N1597" s="205">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8" x14ac:dyDescent="0.75">
      <c r="A1598" s="76" t="str">
        <f>IF(ISBLANK(INDEX('Policy Characteristics'!A:A,MATCH($C1598,'Policy Characteristics'!$C:$C,0))),"",INDEX('Policy Characteristics'!A:A,MATCH($C1598,'Policy Characteristics'!$C:$C,0)))</f>
        <v>Industry</v>
      </c>
      <c r="B1598" s="200"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3" t="s">
        <v>43</v>
      </c>
      <c r="J1598" s="202"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5">
        <f>IF(ISBLANK(INDEX('Policy Characteristics'!F:F,MATCH($C1598,'Policy Characteristics'!$C:$C,0))),"",INDEX('Policy Characteristics'!F:F,MATCH($C1598,'Policy Characteristics'!$C:$C,0)))</f>
        <v>0</v>
      </c>
      <c r="M1598" s="205">
        <f>IF(ISBLANK(INDEX('Policy Characteristics'!G:G,MATCH($C1598,'Policy Characteristics'!$C:$C,0))),"",INDEX('Policy Characteristics'!G:G,MATCH($C1598,'Policy Characteristics'!$C:$C,0)))</f>
        <v>1</v>
      </c>
      <c r="N1598" s="205">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8" x14ac:dyDescent="0.75">
      <c r="A1599" s="76" t="str">
        <f>IF(ISBLANK(INDEX('Policy Characteristics'!A:A,MATCH($C1599,'Policy Characteristics'!$C:$C,0))),"",INDEX('Policy Characteristics'!A:A,MATCH($C1599,'Policy Characteristics'!$C:$C,0)))</f>
        <v>Industry</v>
      </c>
      <c r="B1599" s="200"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3" t="s">
        <v>43</v>
      </c>
      <c r="J1599" s="202"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5">
        <f>IF(ISBLANK(INDEX('Policy Characteristics'!F:F,MATCH($C1599,'Policy Characteristics'!$C:$C,0))),"",INDEX('Policy Characteristics'!F:F,MATCH($C1599,'Policy Characteristics'!$C:$C,0)))</f>
        <v>0</v>
      </c>
      <c r="M1599" s="205">
        <f>IF(ISBLANK(INDEX('Policy Characteristics'!G:G,MATCH($C1599,'Policy Characteristics'!$C:$C,0))),"",INDEX('Policy Characteristics'!G:G,MATCH($C1599,'Policy Characteristics'!$C:$C,0)))</f>
        <v>1</v>
      </c>
      <c r="N1599" s="205">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8" x14ac:dyDescent="0.75">
      <c r="A1600" s="76" t="str">
        <f>IF(ISBLANK(INDEX('Policy Characteristics'!A:A,MATCH($C1600,'Policy Characteristics'!$C:$C,0))),"",INDEX('Policy Characteristics'!A:A,MATCH($C1600,'Policy Characteristics'!$C:$C,0)))</f>
        <v>Industry</v>
      </c>
      <c r="B1600" s="200"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3" t="s">
        <v>43</v>
      </c>
      <c r="J1600" s="202"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5">
        <f>IF(ISBLANK(INDEX('Policy Characteristics'!F:F,MATCH($C1600,'Policy Characteristics'!$C:$C,0))),"",INDEX('Policy Characteristics'!F:F,MATCH($C1600,'Policy Characteristics'!$C:$C,0)))</f>
        <v>0</v>
      </c>
      <c r="M1600" s="205">
        <f>IF(ISBLANK(INDEX('Policy Characteristics'!G:G,MATCH($C1600,'Policy Characteristics'!$C:$C,0))),"",INDEX('Policy Characteristics'!G:G,MATCH($C1600,'Policy Characteristics'!$C:$C,0)))</f>
        <v>1</v>
      </c>
      <c r="N1600" s="205">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8" x14ac:dyDescent="0.75">
      <c r="A1601" s="76" t="str">
        <f>IF(ISBLANK(INDEX('Policy Characteristics'!A:A,MATCH($C1601,'Policy Characteristics'!$C:$C,0))),"",INDEX('Policy Characteristics'!A:A,MATCH($C1601,'Policy Characteristics'!$C:$C,0)))</f>
        <v>Industry</v>
      </c>
      <c r="B1601" s="200"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1" t="s">
        <v>44</v>
      </c>
      <c r="J1601" s="202"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5">
        <f>IF(ISBLANK(INDEX('Policy Characteristics'!F:F,MATCH($C1601,'Policy Characteristics'!$C:$C,0))),"",INDEX('Policy Characteristics'!F:F,MATCH($C1601,'Policy Characteristics'!$C:$C,0)))</f>
        <v>0</v>
      </c>
      <c r="M1601" s="205">
        <f>IF(ISBLANK(INDEX('Policy Characteristics'!G:G,MATCH($C1601,'Policy Characteristics'!$C:$C,0))),"",INDEX('Policy Characteristics'!G:G,MATCH($C1601,'Policy Characteristics'!$C:$C,0)))</f>
        <v>1</v>
      </c>
      <c r="N1601" s="205">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8" x14ac:dyDescent="0.75">
      <c r="A1602" s="76" t="str">
        <f>IF(ISBLANK(INDEX('Policy Characteristics'!A:A,MATCH($C1602,'Policy Characteristics'!$C:$C,0))),"",INDEX('Policy Characteristics'!A:A,MATCH($C1602,'Policy Characteristics'!$C:$C,0)))</f>
        <v>Industry</v>
      </c>
      <c r="B1602" s="200"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3" t="s">
        <v>43</v>
      </c>
      <c r="J1602" s="202"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5">
        <f>IF(ISBLANK(INDEX('Policy Characteristics'!F:F,MATCH($C1602,'Policy Characteristics'!$C:$C,0))),"",INDEX('Policy Characteristics'!F:F,MATCH($C1602,'Policy Characteristics'!$C:$C,0)))</f>
        <v>0</v>
      </c>
      <c r="M1602" s="205">
        <f>IF(ISBLANK(INDEX('Policy Characteristics'!G:G,MATCH($C1602,'Policy Characteristics'!$C:$C,0))),"",INDEX('Policy Characteristics'!G:G,MATCH($C1602,'Policy Characteristics'!$C:$C,0)))</f>
        <v>1</v>
      </c>
      <c r="N1602" s="205">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8" x14ac:dyDescent="0.75">
      <c r="A1603" s="76" t="str">
        <f>IF(ISBLANK(INDEX('Policy Characteristics'!A:A,MATCH($C1603,'Policy Characteristics'!$C:$C,0))),"",INDEX('Policy Characteristics'!A:A,MATCH($C1603,'Policy Characteristics'!$C:$C,0)))</f>
        <v>Industry</v>
      </c>
      <c r="B1603" s="200"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3" t="s">
        <v>43</v>
      </c>
      <c r="J1603" s="202"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5">
        <f>IF(ISBLANK(INDEX('Policy Characteristics'!F:F,MATCH($C1603,'Policy Characteristics'!$C:$C,0))),"",INDEX('Policy Characteristics'!F:F,MATCH($C1603,'Policy Characteristics'!$C:$C,0)))</f>
        <v>0</v>
      </c>
      <c r="M1603" s="205">
        <f>IF(ISBLANK(INDEX('Policy Characteristics'!G:G,MATCH($C1603,'Policy Characteristics'!$C:$C,0))),"",INDEX('Policy Characteristics'!G:G,MATCH($C1603,'Policy Characteristics'!$C:$C,0)))</f>
        <v>1</v>
      </c>
      <c r="N1603" s="205">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8" x14ac:dyDescent="0.75">
      <c r="A1604" s="76" t="str">
        <f>IF(ISBLANK(INDEX('Policy Characteristics'!A:A,MATCH($C1604,'Policy Characteristics'!$C:$C,0))),"",INDEX('Policy Characteristics'!A:A,MATCH($C1604,'Policy Characteristics'!$C:$C,0)))</f>
        <v>Industry</v>
      </c>
      <c r="B1604" s="200"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3" t="s">
        <v>43</v>
      </c>
      <c r="J1604" s="202"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5">
        <f>IF(ISBLANK(INDEX('Policy Characteristics'!F:F,MATCH($C1604,'Policy Characteristics'!$C:$C,0))),"",INDEX('Policy Characteristics'!F:F,MATCH($C1604,'Policy Characteristics'!$C:$C,0)))</f>
        <v>0</v>
      </c>
      <c r="M1604" s="205">
        <f>IF(ISBLANK(INDEX('Policy Characteristics'!G:G,MATCH($C1604,'Policy Characteristics'!$C:$C,0))),"",INDEX('Policy Characteristics'!G:G,MATCH($C1604,'Policy Characteristics'!$C:$C,0)))</f>
        <v>1</v>
      </c>
      <c r="N1604" s="205">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that exports represent 69.88% of the state's production.//**Crude oil:** The model assumes that exports represent 94.37% of the state's production.//**Heavy fuel oil:** The model assumes that exports represent 23.82% of the state's production.//**Jet fuel or kerosene:** The model assumes that exports represent 52.89% of the state's production.//**LPG propane or butane:** The model assumes that exports represent 100.79% of the state's production.//**Natural gas:** The model assumes that exports represent 56.68% of the state's production.//**Petroleum diesel:** The model assumes that exports represent 65.62% of the state's production.//**Petroleum gasoline:** The model assumes that exports represent 69.63% of the state's production.</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8" x14ac:dyDescent="0.75">
      <c r="A1605" s="76" t="str">
        <f>IF(ISBLANK(INDEX('Policy Characteristics'!A:A,MATCH($C1605,'Policy Characteristics'!$C:$C,0))),"",INDEX('Policy Characteristics'!A:A,MATCH($C1605,'Policy Characteristics'!$C:$C,0)))</f>
        <v>Agriculture, Land Use, and Forestry</v>
      </c>
      <c r="B1605" s="200"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3" t="s">
        <v>43</v>
      </c>
      <c r="J1605" s="202"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5">
        <f>IF(ISBLANK(INDEX('Policy Characteristics'!F:F,MATCH($C1605,'Policy Characteristics'!$C:$C,0))),"",INDEX('Policy Characteristics'!F:F,MATCH($C1605,'Policy Characteristics'!$C:$C,0)))</f>
        <v>0</v>
      </c>
      <c r="M1605" s="205">
        <f>IF(ISBLANK(INDEX('Policy Characteristics'!G:G,MATCH($C1605,'Policy Characteristics'!$C:$C,0))),"",INDEX('Policy Characteristics'!G:G,MATCH($C1605,'Policy Characteristics'!$C:$C,0)))</f>
        <v>1</v>
      </c>
      <c r="N1605" s="205">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68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row>
    <row r="1606" spans="1:18" x14ac:dyDescent="0.75">
      <c r="A1606" s="76" t="str">
        <f>IF(ISBLANK(INDEX('Policy Characteristics'!A:A,MATCH($C1606,'Policy Characteristics'!$C:$C,0))),"",INDEX('Policy Characteristics'!A:A,MATCH($C1606,'Policy Characteristics'!$C:$C,0)))</f>
        <v>Agriculture, Land Use, and Forestry</v>
      </c>
      <c r="B1606" s="200" t="str">
        <f>IF(ISBLANK(INDEX('Policy Characteristics'!B:B,MATCH($C1606,'Policy Characteristics'!$C:$C,0))),"",INDEX('Policy Characteristics'!B:B,MATCH($C1606,'Policy Characteristics'!$C:$C,0)))</f>
        <v>Avoid Deforestation</v>
      </c>
      <c r="C1606" t="s">
        <v>435</v>
      </c>
      <c r="D1606" s="88"/>
      <c r="E1606" s="88"/>
      <c r="F1606" s="88"/>
      <c r="G1606" s="88"/>
      <c r="H1606" s="15">
        <v>705</v>
      </c>
      <c r="I1606" s="201" t="s">
        <v>44</v>
      </c>
      <c r="J1606" s="202"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5">
        <f>IF(ISBLANK(INDEX('Policy Characteristics'!F:F,MATCH($C1606,'Policy Characteristics'!$C:$C,0))),"",INDEX('Policy Characteristics'!F:F,MATCH($C1606,'Policy Characteristics'!$C:$C,0)))</f>
        <v>0</v>
      </c>
      <c r="M1606" s="205">
        <f>IF(ISBLANK(INDEX('Policy Characteristics'!G:G,MATCH($C1606,'Policy Characteristics'!$C:$C,0))),"",INDEX('Policy Characteristics'!G:G,MATCH($C1606,'Policy Characteristics'!$C:$C,0)))</f>
        <v>1</v>
      </c>
      <c r="N1606" s="205">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8" x14ac:dyDescent="0.75">
      <c r="A1607" s="76" t="str">
        <f>IF(ISBLANK(INDEX('Policy Characteristics'!A:A,MATCH($C1607,'Policy Characteristics'!$C:$C,0))),"",INDEX('Policy Characteristics'!A:A,MATCH($C1607,'Policy Characteristics'!$C:$C,0)))</f>
        <v>Agriculture, Land Use, and Forestry</v>
      </c>
      <c r="B1607" s="200"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1" t="s">
        <v>43</v>
      </c>
      <c r="J1607" s="202"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5">
        <f>IF(ISBLANK(INDEX('Policy Characteristics'!F:F,MATCH($C1607,'Policy Characteristics'!$C:$C,0))),"",INDEX('Policy Characteristics'!F:F,MATCH($C1607,'Policy Characteristics'!$C:$C,0)))</f>
        <v>0</v>
      </c>
      <c r="M1607" s="205">
        <f>IF(ISBLANK(INDEX('Policy Characteristics'!G:G,MATCH($C1607,'Policy Characteristics'!$C:$C,0))),"",INDEX('Policy Characteristics'!G:G,MATCH($C1607,'Policy Characteristics'!$C:$C,0)))</f>
        <v>1</v>
      </c>
      <c r="N1607" s="205">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row>
    <row r="1608" spans="1:18" x14ac:dyDescent="0.75">
      <c r="A1608" s="76" t="str">
        <f>IF(ISBLANK(INDEX('Policy Characteristics'!A:A,MATCH($C1608,'Policy Characteristics'!$C:$C,0))),"",INDEX('Policy Characteristics'!A:A,MATCH($C1608,'Policy Characteristics'!$C:$C,0)))</f>
        <v>Agriculture, Land Use, and Forestry</v>
      </c>
      <c r="B1608" s="200" t="str">
        <f>IF(ISBLANK(INDEX('Policy Characteristics'!B:B,MATCH($C1608,'Policy Characteristics'!$C:$C,0))),"",INDEX('Policy Characteristics'!B:B,MATCH($C1608,'Policy Characteristics'!$C:$C,0)))</f>
        <v>Forest Set-Asides</v>
      </c>
      <c r="C1608" t="s">
        <v>429</v>
      </c>
      <c r="D1608" s="88"/>
      <c r="E1608" s="88"/>
      <c r="F1608" s="88"/>
      <c r="G1608" s="88"/>
      <c r="H1608" s="15">
        <v>61</v>
      </c>
      <c r="I1608" s="213" t="s">
        <v>44</v>
      </c>
      <c r="J1608" s="202"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5">
        <f>IF(ISBLANK(INDEX('Policy Characteristics'!F:F,MATCH($C1608,'Policy Characteristics'!$C:$C,0))),"",INDEX('Policy Characteristics'!F:F,MATCH($C1608,'Policy Characteristics'!$C:$C,0)))</f>
        <v>0</v>
      </c>
      <c r="M1608" s="205">
        <f>IF(ISBLANK(INDEX('Policy Characteristics'!G:G,MATCH($C1608,'Policy Characteristics'!$C:$C,0))),"",INDEX('Policy Characteristics'!G:G,MATCH($C1608,'Policy Characteristics'!$C:$C,0)))</f>
        <v>1</v>
      </c>
      <c r="N1608" s="205">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8" x14ac:dyDescent="0.75">
      <c r="A1609" s="76" t="str">
        <f>IF(ISBLANK(INDEX('Policy Characteristics'!A:A,MATCH($C1609,'Policy Characteristics'!$C:$C,0))),"",INDEX('Policy Characteristics'!A:A,MATCH($C1609,'Policy Characteristics'!$C:$C,0)))</f>
        <v>Agriculture, Land Use, and Forestry</v>
      </c>
      <c r="B1609" s="200"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3" t="s">
        <v>43</v>
      </c>
      <c r="J1609" s="202"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5">
        <f>IF(ISBLANK(INDEX('Policy Characteristics'!F:F,MATCH($C1609,'Policy Characteristics'!$C:$C,0))),"",INDEX('Policy Characteristics'!F:F,MATCH($C1609,'Policy Characteristics'!$C:$C,0)))</f>
        <v>0</v>
      </c>
      <c r="M1609" s="205">
        <f>IF(ISBLANK(INDEX('Policy Characteristics'!G:G,MATCH($C1609,'Policy Characteristics'!$C:$C,0))),"",INDEX('Policy Characteristics'!G:G,MATCH($C1609,'Policy Characteristics'!$C:$C,0)))</f>
        <v>1</v>
      </c>
      <c r="N1609" s="205">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row>
    <row r="1610" spans="1:18" x14ac:dyDescent="0.75">
      <c r="A1610" s="76" t="str">
        <f>IF(ISBLANK(INDEX('Policy Characteristics'!A:A,MATCH($C1610,'Policy Characteristics'!$C:$C,0))),"",INDEX('Policy Characteristics'!A:A,MATCH($C1610,'Policy Characteristics'!$C:$C,0)))</f>
        <v>Agriculture, Land Use, and Forestry</v>
      </c>
      <c r="B1610" s="200"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3" t="s">
        <v>44</v>
      </c>
      <c r="J1610" s="202"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5">
        <f>IF(ISBLANK(INDEX('Policy Characteristics'!F:F,MATCH($C1610,'Policy Characteristics'!$C:$C,0))),"",INDEX('Policy Characteristics'!F:F,MATCH($C1610,'Policy Characteristics'!$C:$C,0)))</f>
        <v>0</v>
      </c>
      <c r="M1610" s="205">
        <f>IF(ISBLANK(INDEX('Policy Characteristics'!G:G,MATCH($C1610,'Policy Characteristics'!$C:$C,0))),"",INDEX('Policy Characteristics'!G:G,MATCH($C1610,'Policy Characteristics'!$C:$C,0)))</f>
        <v>1</v>
      </c>
      <c r="N1610" s="205">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8" x14ac:dyDescent="0.75">
      <c r="A1611" s="76" t="str">
        <f>IF(ISBLANK(INDEX('Policy Characteristics'!A:A,MATCH($C1611,'Policy Characteristics'!$C:$C,0))),"",INDEX('Policy Characteristics'!A:A,MATCH($C1611,'Policy Characteristics'!$C:$C,0)))</f>
        <v>Agriculture, Land Use, and Forestry</v>
      </c>
      <c r="B1611" s="200"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3" t="s">
        <v>43</v>
      </c>
      <c r="J1611" s="202"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5">
        <f>IF(ISBLANK(INDEX('Policy Characteristics'!F:F,MATCH($C1611,'Policy Characteristics'!$C:$C,0))),"",INDEX('Policy Characteristics'!F:F,MATCH($C1611,'Policy Characteristics'!$C:$C,0)))</f>
        <v>0</v>
      </c>
      <c r="M1611" s="205">
        <f>IF(ISBLANK(INDEX('Policy Characteristics'!G:G,MATCH($C1611,'Policy Characteristics'!$C:$C,0))),"",INDEX('Policy Characteristics'!G:G,MATCH($C1611,'Policy Characteristics'!$C:$C,0)))</f>
        <v>1</v>
      </c>
      <c r="N1611" s="205">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row>
    <row r="1612" spans="1:18" x14ac:dyDescent="0.75">
      <c r="A1612" s="76" t="str">
        <f>IF(ISBLANK(INDEX('Policy Characteristics'!A:A,MATCH($C1612,'Policy Characteristics'!$C:$C,0))),"",INDEX('Policy Characteristics'!A:A,MATCH($C1612,'Policy Characteristics'!$C:$C,0)))</f>
        <v>Agriculture, Land Use, and Forestry</v>
      </c>
      <c r="B1612" s="200" t="str">
        <f>IF(ISBLANK(INDEX('Policy Characteristics'!B:B,MATCH($C1612,'Policy Characteristics'!$C:$C,0))),"",INDEX('Policy Characteristics'!B:B,MATCH($C1612,'Policy Characteristics'!$C:$C,0)))</f>
        <v>Livestock Measures</v>
      </c>
      <c r="C1612" t="s">
        <v>1043</v>
      </c>
      <c r="D1612" s="88"/>
      <c r="E1612" s="88"/>
      <c r="F1612" s="88"/>
      <c r="G1612" s="88"/>
      <c r="H1612" s="15">
        <v>64</v>
      </c>
      <c r="I1612" s="213" t="s">
        <v>43</v>
      </c>
      <c r="J1612" s="202"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5">
        <f>IF(ISBLANK(INDEX('Policy Characteristics'!F:F,MATCH($C1612,'Policy Characteristics'!$C:$C,0))),"",INDEX('Policy Characteristics'!F:F,MATCH($C1612,'Policy Characteristics'!$C:$C,0)))</f>
        <v>0</v>
      </c>
      <c r="M1612" s="205">
        <f>IF(ISBLANK(INDEX('Policy Characteristics'!G:G,MATCH($C1612,'Policy Characteristics'!$C:$C,0))),"",INDEX('Policy Characteristics'!G:G,MATCH($C1612,'Policy Characteristics'!$C:$C,0)))</f>
        <v>1</v>
      </c>
      <c r="N1612" s="205">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row>
    <row r="1613" spans="1:18" x14ac:dyDescent="0.75">
      <c r="A1613" s="76" t="str">
        <f>IF(ISBLANK(INDEX('Policy Characteristics'!A:A,MATCH($C1613,'Policy Characteristics'!$C:$C,0))),"",INDEX('Policy Characteristics'!A:A,MATCH($C1613,'Policy Characteristics'!$C:$C,0)))</f>
        <v>Agriculture, Land Use, and Forestry</v>
      </c>
      <c r="B1613" s="200" t="str">
        <f>IF(ISBLANK(INDEX('Policy Characteristics'!B:B,MATCH($C1613,'Policy Characteristics'!$C:$C,0))),"",INDEX('Policy Characteristics'!B:B,MATCH($C1613,'Policy Characteristics'!$C:$C,0)))</f>
        <v>Wetland Restoration</v>
      </c>
      <c r="C1613" t="s">
        <v>431</v>
      </c>
      <c r="D1613" s="88"/>
      <c r="E1613" s="88"/>
      <c r="F1613" s="88"/>
      <c r="G1613" s="88"/>
      <c r="H1613" s="15">
        <v>178</v>
      </c>
      <c r="I1613" s="213" t="s">
        <v>43</v>
      </c>
      <c r="J1613" s="202"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5">
        <f>IF(ISBLANK(INDEX('Policy Characteristics'!F:F,MATCH($C1613,'Policy Characteristics'!$C:$C,0))),"",INDEX('Policy Characteristics'!F:F,MATCH($C1613,'Policy Characteristics'!$C:$C,0)))</f>
        <v>0</v>
      </c>
      <c r="M1613" s="205">
        <f>IF(ISBLANK(INDEX('Policy Characteristics'!G:G,MATCH($C1613,'Policy Characteristics'!$C:$C,0))),"",INDEX('Policy Characteristics'!G:G,MATCH($C1613,'Policy Characteristics'!$C:$C,0)))</f>
        <v>1</v>
      </c>
      <c r="N1613" s="205">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row>
    <row r="1614" spans="1:18" x14ac:dyDescent="0.75">
      <c r="A1614" s="76" t="str">
        <f>IF(ISBLANK(INDEX('Policy Characteristics'!A:A,MATCH($C1614,'Policy Characteristics'!$C:$C,0))),"",INDEX('Policy Characteristics'!A:A,MATCH($C1614,'Policy Characteristics'!$C:$C,0)))</f>
        <v>Agriculture, Land Use, and Forestry</v>
      </c>
      <c r="B1614" s="200"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3" t="s">
        <v>43</v>
      </c>
      <c r="J1614" s="202"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5">
        <f>IF(ISBLANK(INDEX('Policy Characteristics'!F:F,MATCH($C1614,'Policy Characteristics'!$C:$C,0))),"",INDEX('Policy Characteristics'!F:F,MATCH($C1614,'Policy Characteristics'!$C:$C,0)))</f>
        <v>0</v>
      </c>
      <c r="M1614" s="205">
        <f>IF(ISBLANK(INDEX('Policy Characteristics'!G:G,MATCH($C1614,'Policy Characteristics'!$C:$C,0))),"",INDEX('Policy Characteristics'!G:G,MATCH($C1614,'Policy Characteristics'!$C:$C,0)))</f>
        <v>1</v>
      </c>
      <c r="N1614" s="205">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row>
    <row r="1615" spans="1:18" s="143" customFormat="1" x14ac:dyDescent="0.75">
      <c r="A1615" s="76" t="str">
        <f>IF(ISBLANK(INDEX('Policy Characteristics'!A:A,MATCH($C1615,'Policy Characteristics'!$C:$C,0))),"",INDEX('Policy Characteristics'!A:A,MATCH($C1615,'Policy Characteristics'!$C:$C,0)))</f>
        <v>District Heat and Hydrogen</v>
      </c>
      <c r="B1615" s="200"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1" t="s">
        <v>43</v>
      </c>
      <c r="J1615" s="202"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5">
        <f>IF(ISBLANK(INDEX('Policy Characteristics'!F:F,MATCH($C1615,'Policy Characteristics'!$C:$C,0))),"",INDEX('Policy Characteristics'!F:F,MATCH($C1615,'Policy Characteristics'!$C:$C,0)))</f>
        <v>0</v>
      </c>
      <c r="M1615" s="205">
        <f>IF(ISBLANK(INDEX('Policy Characteristics'!G:G,MATCH($C1615,'Policy Characteristics'!$C:$C,0))),"",INDEX('Policy Characteristics'!G:G,MATCH($C1615,'Policy Characteristics'!$C:$C,0)))</f>
        <v>1</v>
      </c>
      <c r="N1615" s="205">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row>
    <row r="1616" spans="1:18" s="143" customFormat="1" x14ac:dyDescent="0.75">
      <c r="A1616" s="76" t="str">
        <f>IF(ISBLANK(INDEX('Policy Characteristics'!A:A,MATCH($C1616,'Policy Characteristics'!$C:$C,0))),"",INDEX('Policy Characteristics'!A:A,MATCH($C1616,'Policy Characteristics'!$C:$C,0)))</f>
        <v>District Heat and Hydrogen</v>
      </c>
      <c r="B1616" s="200"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1" t="s">
        <v>43</v>
      </c>
      <c r="J1616" s="202"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5">
        <f>IF(ISBLANK(INDEX('Policy Characteristics'!F:F,MATCH($C1616,'Policy Characteristics'!$C:$C,0))),"",INDEX('Policy Characteristics'!F:F,MATCH($C1616,'Policy Characteristics'!$C:$C,0)))</f>
        <v>0</v>
      </c>
      <c r="M1616" s="205">
        <f>IF(ISBLANK(INDEX('Policy Characteristics'!G:G,MATCH($C1616,'Policy Characteristics'!$C:$C,0))),"",INDEX('Policy Characteristics'!G:G,MATCH($C1616,'Policy Characteristics'!$C:$C,0)))</f>
        <v>1</v>
      </c>
      <c r="N1616" s="205">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row>
    <row r="1617" spans="1:18" s="143" customFormat="1" x14ac:dyDescent="0.75">
      <c r="A1617" s="76" t="str">
        <f>IF(ISBLANK(INDEX('Policy Characteristics'!A:A,MATCH($C1617,'Policy Characteristics'!$C:$C,0))),"",INDEX('Policy Characteristics'!A:A,MATCH($C1617,'Policy Characteristics'!$C:$C,0)))</f>
        <v>District Heat and Hydrogen</v>
      </c>
      <c r="B1617" s="200"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1" t="s">
        <v>43</v>
      </c>
      <c r="J1617" s="202"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5">
        <f>IF(ISBLANK(INDEX('Policy Characteristics'!F:F,MATCH($C1617,'Policy Characteristics'!$C:$C,0))),"",INDEX('Policy Characteristics'!F:F,MATCH($C1617,'Policy Characteristics'!$C:$C,0)))</f>
        <v>0</v>
      </c>
      <c r="M1617" s="205">
        <f>IF(ISBLANK(INDEX('Policy Characteristics'!G:G,MATCH($C1617,'Policy Characteristics'!$C:$C,0))),"",INDEX('Policy Characteristics'!G:G,MATCH($C1617,'Policy Characteristics'!$C:$C,0)))</f>
        <v>1</v>
      </c>
      <c r="N1617" s="205">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row>
    <row r="1618" spans="1:18" s="143" customFormat="1" x14ac:dyDescent="0.75">
      <c r="A1618" s="76" t="str">
        <f>IF(ISBLANK(INDEX('Policy Characteristics'!A:A,MATCH($C1618,'Policy Characteristics'!$C:$C,0))),"",INDEX('Policy Characteristics'!A:A,MATCH($C1618,'Policy Characteristics'!$C:$C,0)))</f>
        <v>District Heat and Hydrogen</v>
      </c>
      <c r="B1618" s="200"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1" t="s">
        <v>43</v>
      </c>
      <c r="J1618" s="202"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5">
        <f>IF(ISBLANK(INDEX('Policy Characteristics'!F:F,MATCH($C1618,'Policy Characteristics'!$C:$C,0))),"",INDEX('Policy Characteristics'!F:F,MATCH($C1618,'Policy Characteristics'!$C:$C,0)))</f>
        <v>0</v>
      </c>
      <c r="M1618" s="205">
        <f>IF(ISBLANK(INDEX('Policy Characteristics'!G:G,MATCH($C1618,'Policy Characteristics'!$C:$C,0))),"",INDEX('Policy Characteristics'!G:G,MATCH($C1618,'Policy Characteristics'!$C:$C,0)))</f>
        <v>1</v>
      </c>
      <c r="N1618" s="205">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row>
    <row r="1619" spans="1:18" s="76" customFormat="1" x14ac:dyDescent="0.75">
      <c r="A1619" s="76" t="str">
        <f>IF(ISBLANK(INDEX('Policy Characteristics'!A:A,MATCH($C1619,'Policy Characteristics'!$C:$C,0))),"",INDEX('Policy Characteristics'!A:A,MATCH($C1619,'Policy Characteristics'!$C:$C,0)))</f>
        <v>Cross-Sector</v>
      </c>
      <c r="B1619" s="200"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3" t="s">
        <v>43</v>
      </c>
      <c r="J1619" s="202"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row>
    <row r="1620" spans="1:18" s="76" customFormat="1" x14ac:dyDescent="0.75">
      <c r="A1620" s="76" t="str">
        <f>IF(ISBLANK(INDEX('Policy Characteristics'!A:A,MATCH($C1620,'Policy Characteristics'!$C:$C,0))),"",INDEX('Policy Characteristics'!A:A,MATCH($C1620,'Policy Characteristics'!$C:$C,0)))</f>
        <v>Cross-Sector</v>
      </c>
      <c r="B1620" s="200"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3" t="s">
        <v>43</v>
      </c>
      <c r="J1620" s="202"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row>
    <row r="1621" spans="1:18" s="76" customFormat="1" x14ac:dyDescent="0.75">
      <c r="A1621" s="76" t="str">
        <f>IF(ISBLANK(INDEX('Policy Characteristics'!A:A,MATCH($C1621,'Policy Characteristics'!$C:$C,0))),"",INDEX('Policy Characteristics'!A:A,MATCH($C1621,'Policy Characteristics'!$C:$C,0)))</f>
        <v>Cross-Sector</v>
      </c>
      <c r="B1621" s="200"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3" t="s">
        <v>43</v>
      </c>
      <c r="J1621" s="202"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row>
    <row r="1622" spans="1:18" s="76" customFormat="1" x14ac:dyDescent="0.75">
      <c r="A1622" s="76" t="str">
        <f>IF(ISBLANK(INDEX('Policy Characteristics'!A:A,MATCH($C1622,'Policy Characteristics'!$C:$C,0))),"",INDEX('Policy Characteristics'!A:A,MATCH($C1622,'Policy Characteristics'!$C:$C,0)))</f>
        <v>Cross-Sector</v>
      </c>
      <c r="B1622" s="200"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3" t="s">
        <v>43</v>
      </c>
      <c r="J1622" s="202"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row>
    <row r="1623" spans="1:18" s="76" customFormat="1" x14ac:dyDescent="0.75">
      <c r="A1623" s="76" t="str">
        <f>IF(ISBLANK(INDEX('Policy Characteristics'!A:A,MATCH($C1623,'Policy Characteristics'!$C:$C,0))),"",INDEX('Policy Characteristics'!A:A,MATCH($C1623,'Policy Characteristics'!$C:$C,0)))</f>
        <v>Cross-Sector</v>
      </c>
      <c r="B1623" s="200"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3" t="s">
        <v>43</v>
      </c>
      <c r="J1623" s="202"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row>
    <row r="1624" spans="1:18" s="76" customFormat="1" x14ac:dyDescent="0.75">
      <c r="A1624" s="76" t="str">
        <f>IF(ISBLANK(INDEX('Policy Characteristics'!A:A,MATCH($C1624,'Policy Characteristics'!$C:$C,0))),"",INDEX('Policy Characteristics'!A:A,MATCH($C1624,'Policy Characteristics'!$C:$C,0)))</f>
        <v>Cross-Sector</v>
      </c>
      <c r="B1624" s="200"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3" t="s">
        <v>43</v>
      </c>
      <c r="J1624" s="202"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row>
    <row r="1625" spans="1:18" s="76" customFormat="1" x14ac:dyDescent="0.75">
      <c r="A1625" s="76" t="str">
        <f>IF(ISBLANK(INDEX('Policy Characteristics'!A:A,MATCH($C1625,'Policy Characteristics'!$C:$C,0))),"",INDEX('Policy Characteristics'!A:A,MATCH($C1625,'Policy Characteristics'!$C:$C,0)))</f>
        <v>Cross-Sector</v>
      </c>
      <c r="B1625" s="200"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1" t="s">
        <v>44</v>
      </c>
      <c r="J1625" s="202"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5">
        <f>IF(ISBLANK(INDEX('Policy Characteristics'!F:F,MATCH($C1625,'Policy Characteristics'!$C:$C,0))),"",INDEX('Policy Characteristics'!F:F,MATCH($C1625,'Policy Characteristics'!$C:$C,0)))</f>
        <v>0</v>
      </c>
      <c r="M1625" s="205">
        <f>IF(ISBLANK(INDEX('Policy Characteristics'!G:G,MATCH($C1625,'Policy Characteristics'!$C:$C,0))),"",INDEX('Policy Characteristics'!G:G,MATCH($C1625,'Policy Characteristics'!$C:$C,0)))</f>
        <v>1</v>
      </c>
      <c r="N1625" s="205">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8" s="76" customFormat="1" x14ac:dyDescent="0.75">
      <c r="A1626" s="76" t="str">
        <f>IF(ISBLANK(INDEX('Policy Characteristics'!A:A,MATCH($C1626,'Policy Characteristics'!$C:$C,0))),"",INDEX('Policy Characteristics'!A:A,MATCH($C1626,'Policy Characteristics'!$C:$C,0)))</f>
        <v>Cross-Sector</v>
      </c>
      <c r="B1626" s="200"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1" t="s">
        <v>43</v>
      </c>
      <c r="J1626" s="202"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5">
        <f>IF(ISBLANK(INDEX('Policy Characteristics'!F:F,MATCH($C1626,'Policy Characteristics'!$C:$C,0))),"",INDEX('Policy Characteristics'!F:F,MATCH($C1626,'Policy Characteristics'!$C:$C,0)))</f>
        <v>0</v>
      </c>
      <c r="M1626" s="205">
        <f>IF(ISBLANK(INDEX('Policy Characteristics'!G:G,MATCH($C1626,'Policy Characteristics'!$C:$C,0))),"",INDEX('Policy Characteristics'!G:G,MATCH($C1626,'Policy Characteristics'!$C:$C,0)))</f>
        <v>1</v>
      </c>
      <c r="N1626" s="205">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row>
    <row r="1627" spans="1:18" s="76" customFormat="1" x14ac:dyDescent="0.75">
      <c r="A1627" s="76" t="str">
        <f>IF(ISBLANK(INDEX('Policy Characteristics'!A:A,MATCH($C1627,'Policy Characteristics'!$C:$C,0))),"",INDEX('Policy Characteristics'!A:A,MATCH($C1627,'Policy Characteristics'!$C:$C,0)))</f>
        <v>Cross-Sector</v>
      </c>
      <c r="B1627" s="200"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1" t="s">
        <v>43</v>
      </c>
      <c r="J1627" s="202"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5">
        <f>IF(ISBLANK(INDEX('Policy Characteristics'!F:F,MATCH($C1627,'Policy Characteristics'!$C:$C,0))),"",INDEX('Policy Characteristics'!F:F,MATCH($C1627,'Policy Characteristics'!$C:$C,0)))</f>
        <v>0</v>
      </c>
      <c r="M1627" s="205">
        <f>IF(ISBLANK(INDEX('Policy Characteristics'!G:G,MATCH($C1627,'Policy Characteristics'!$C:$C,0))),"",INDEX('Policy Characteristics'!G:G,MATCH($C1627,'Policy Characteristics'!$C:$C,0)))</f>
        <v>1</v>
      </c>
      <c r="N1627" s="205">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row>
    <row r="1628" spans="1:18" s="76" customFormat="1" x14ac:dyDescent="0.75">
      <c r="A1628" s="76" t="str">
        <f>IF(ISBLANK(INDEX('Policy Characteristics'!A:A,MATCH($C1628,'Policy Characteristics'!$C:$C,0))),"",INDEX('Policy Characteristics'!A:A,MATCH($C1628,'Policy Characteristics'!$C:$C,0)))</f>
        <v>Cross-Sector</v>
      </c>
      <c r="B1628" s="200"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1" t="s">
        <v>43</v>
      </c>
      <c r="J1628" s="202"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5">
        <f>IF(ISBLANK(INDEX('Policy Characteristics'!F:F,MATCH($C1628,'Policy Characteristics'!$C:$C,0))),"",INDEX('Policy Characteristics'!F:F,MATCH($C1628,'Policy Characteristics'!$C:$C,0)))</f>
        <v>0</v>
      </c>
      <c r="M1628" s="205">
        <f>IF(ISBLANK(INDEX('Policy Characteristics'!G:G,MATCH($C1628,'Policy Characteristics'!$C:$C,0))),"",INDEX('Policy Characteristics'!G:G,MATCH($C1628,'Policy Characteristics'!$C:$C,0)))</f>
        <v>1</v>
      </c>
      <c r="N1628" s="205">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row>
    <row r="1629" spans="1:18" s="76" customFormat="1" x14ac:dyDescent="0.75">
      <c r="A1629" s="76" t="str">
        <f>IF(ISBLANK(INDEX('Policy Characteristics'!A:A,MATCH($C1629,'Policy Characteristics'!$C:$C,0))),"",INDEX('Policy Characteristics'!A:A,MATCH($C1629,'Policy Characteristics'!$C:$C,0)))</f>
        <v>Cross-Sector</v>
      </c>
      <c r="B1629" s="200"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1" t="s">
        <v>44</v>
      </c>
      <c r="J1629" s="202"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5">
        <f>IF(ISBLANK(INDEX('Policy Characteristics'!F:F,MATCH($C1629,'Policy Characteristics'!$C:$C,0))),"",INDEX('Policy Characteristics'!F:F,MATCH($C1629,'Policy Characteristics'!$C:$C,0)))</f>
        <v>0</v>
      </c>
      <c r="M1629" s="205">
        <f>IF(ISBLANK(INDEX('Policy Characteristics'!G:G,MATCH($C1629,'Policy Characteristics'!$C:$C,0))),"",INDEX('Policy Characteristics'!G:G,MATCH($C1629,'Policy Characteristics'!$C:$C,0)))</f>
        <v>1</v>
      </c>
      <c r="N1629" s="205">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row>
    <row r="1630" spans="1:18" s="76" customFormat="1" x14ac:dyDescent="0.75">
      <c r="A1630" s="76" t="str">
        <f>IF(ISBLANK(INDEX('Policy Characteristics'!A:A,MATCH($C1630,'Policy Characteristics'!$C:$C,0))),"",INDEX('Policy Characteristics'!A:A,MATCH($C1630,'Policy Characteristics'!$C:$C,0)))</f>
        <v>Cross-Sector</v>
      </c>
      <c r="B1630" s="200"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1" t="s">
        <v>43</v>
      </c>
      <c r="J1630" s="202"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5">
        <f>IF(ISBLANK(INDEX('Policy Characteristics'!F:F,MATCH($C1630,'Policy Characteristics'!$C:$C,0))),"",INDEX('Policy Characteristics'!F:F,MATCH($C1630,'Policy Characteristics'!$C:$C,0)))</f>
        <v>0</v>
      </c>
      <c r="M1630" s="205">
        <f>IF(ISBLANK(INDEX('Policy Characteristics'!G:G,MATCH($C1630,'Policy Characteristics'!$C:$C,0))),"",INDEX('Policy Characteristics'!G:G,MATCH($C1630,'Policy Characteristics'!$C:$C,0)))</f>
        <v>1</v>
      </c>
      <c r="N1630" s="205">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row>
    <row r="1631" spans="1:18" s="76" customFormat="1" x14ac:dyDescent="0.75">
      <c r="A1631" s="76" t="str">
        <f>IF(ISBLANK(INDEX('Policy Characteristics'!A:A,MATCH($C1631,'Policy Characteristics'!$C:$C,0))),"",INDEX('Policy Characteristics'!A:A,MATCH($C1631,'Policy Characteristics'!$C:$C,0)))</f>
        <v>Cross-Sector</v>
      </c>
      <c r="B1631" s="200"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1" t="s">
        <v>43</v>
      </c>
      <c r="J1631" s="202"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5">
        <f>IF(ISBLANK(INDEX('Policy Characteristics'!F:F,MATCH($C1631,'Policy Characteristics'!$C:$C,0))),"",INDEX('Policy Characteristics'!F:F,MATCH($C1631,'Policy Characteristics'!$C:$C,0)))</f>
        <v>0</v>
      </c>
      <c r="M1631" s="205">
        <f>IF(ISBLANK(INDEX('Policy Characteristics'!G:G,MATCH($C1631,'Policy Characteristics'!$C:$C,0))),"",INDEX('Policy Characteristics'!G:G,MATCH($C1631,'Policy Characteristics'!$C:$C,0)))</f>
        <v>1</v>
      </c>
      <c r="N1631" s="205">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row>
    <row r="1632" spans="1:18" s="76" customFormat="1" x14ac:dyDescent="0.75">
      <c r="A1632" s="76" t="str">
        <f>IF(ISBLANK(INDEX('Policy Characteristics'!A:A,MATCH($C1632,'Policy Characteristics'!$C:$C,0))),"",INDEX('Policy Characteristics'!A:A,MATCH($C1632,'Policy Characteristics'!$C:$C,0)))</f>
        <v>Cross-Sector</v>
      </c>
      <c r="B1632" s="200"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1" t="s">
        <v>44</v>
      </c>
      <c r="J1632" s="202"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5">
        <f>IF(ISBLANK(INDEX('Policy Characteristics'!F:F,MATCH($C1632,'Policy Characteristics'!$C:$C,0))),"",INDEX('Policy Characteristics'!F:F,MATCH($C1632,'Policy Characteristics'!$C:$C,0)))</f>
        <v>0</v>
      </c>
      <c r="M1632" s="205">
        <f>IF(ISBLANK(INDEX('Policy Characteristics'!G:G,MATCH($C1632,'Policy Characteristics'!$C:$C,0))),"",INDEX('Policy Characteristics'!G:G,MATCH($C1632,'Policy Characteristics'!$C:$C,0)))</f>
        <v>1</v>
      </c>
      <c r="N1632" s="205">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row>
    <row r="1633" spans="1:18" s="76" customFormat="1" x14ac:dyDescent="0.75">
      <c r="A1633" s="76" t="str">
        <f>IF(ISBLANK(INDEX('Policy Characteristics'!A:A,MATCH($C1633,'Policy Characteristics'!$C:$C,0))),"",INDEX('Policy Characteristics'!A:A,MATCH($C1633,'Policy Characteristics'!$C:$C,0)))</f>
        <v>Cross-Sector</v>
      </c>
      <c r="B1633" s="200"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1" t="s">
        <v>43</v>
      </c>
      <c r="J1633" s="202"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5">
        <f>IF(ISBLANK(INDEX('Policy Characteristics'!F:F,MATCH($C1633,'Policy Characteristics'!$C:$C,0))),"",INDEX('Policy Characteristics'!F:F,MATCH($C1633,'Policy Characteristics'!$C:$C,0)))</f>
        <v>0</v>
      </c>
      <c r="M1633" s="205">
        <f>IF(ISBLANK(INDEX('Policy Characteristics'!G:G,MATCH($C1633,'Policy Characteristics'!$C:$C,0))),"",INDEX('Policy Characteristics'!G:G,MATCH($C1633,'Policy Characteristics'!$C:$C,0)))</f>
        <v>1</v>
      </c>
      <c r="N1633" s="205">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row>
    <row r="1634" spans="1:18" s="76" customFormat="1" x14ac:dyDescent="0.75">
      <c r="A1634" s="76" t="str">
        <f>IF(ISBLANK(INDEX('Policy Characteristics'!A:A,MATCH($C1634,'Policy Characteristics'!$C:$C,0))),"",INDEX('Policy Characteristics'!A:A,MATCH($C1634,'Policy Characteristics'!$C:$C,0)))</f>
        <v>Cross-Sector</v>
      </c>
      <c r="B1634" s="200"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1" t="s">
        <v>43</v>
      </c>
      <c r="J1634" s="202"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5">
        <f>IF(ISBLANK(INDEX('Policy Characteristics'!F:F,MATCH($C1634,'Policy Characteristics'!$C:$C,0))),"",INDEX('Policy Characteristics'!F:F,MATCH($C1634,'Policy Characteristics'!$C:$C,0)))</f>
        <v>0</v>
      </c>
      <c r="M1634" s="205">
        <f>IF(ISBLANK(INDEX('Policy Characteristics'!G:G,MATCH($C1634,'Policy Characteristics'!$C:$C,0))),"",INDEX('Policy Characteristics'!G:G,MATCH($C1634,'Policy Characteristics'!$C:$C,0)))</f>
        <v>1</v>
      </c>
      <c r="N1634" s="205">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row>
    <row r="1635" spans="1:18" s="76" customFormat="1" x14ac:dyDescent="0.75">
      <c r="A1635" s="76" t="str">
        <f>IF(ISBLANK(INDEX('Policy Characteristics'!A:A,MATCH($C1635,'Policy Characteristics'!$C:$C,0))),"",INDEX('Policy Characteristics'!A:A,MATCH($C1635,'Policy Characteristics'!$C:$C,0)))</f>
        <v>Cross-Sector</v>
      </c>
      <c r="B1635" s="200"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1" t="s">
        <v>44</v>
      </c>
      <c r="J1635" s="202"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5">
        <f>IF(ISBLANK(INDEX('Policy Characteristics'!F:F,MATCH($C1635,'Policy Characteristics'!$C:$C,0))),"",INDEX('Policy Characteristics'!F:F,MATCH($C1635,'Policy Characteristics'!$C:$C,0)))</f>
        <v>0</v>
      </c>
      <c r="M1635" s="205">
        <f>IF(ISBLANK(INDEX('Policy Characteristics'!G:G,MATCH($C1635,'Policy Characteristics'!$C:$C,0))),"",INDEX('Policy Characteristics'!G:G,MATCH($C1635,'Policy Characteristics'!$C:$C,0)))</f>
        <v>1</v>
      </c>
      <c r="N1635" s="205">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row>
    <row r="1636" spans="1:18" s="76" customFormat="1" x14ac:dyDescent="0.75">
      <c r="A1636" s="76" t="str">
        <f>IF(ISBLANK(INDEX('Policy Characteristics'!A:A,MATCH($C1636,'Policy Characteristics'!$C:$C,0))),"",INDEX('Policy Characteristics'!A:A,MATCH($C1636,'Policy Characteristics'!$C:$C,0)))</f>
        <v>Cross-Sector</v>
      </c>
      <c r="B1636" s="200"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1" t="s">
        <v>44</v>
      </c>
      <c r="J1636" s="202"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5">
        <f>IF(ISBLANK(INDEX('Policy Characteristics'!F:F,MATCH($C1636,'Policy Characteristics'!$C:$C,0))),"",INDEX('Policy Characteristics'!F:F,MATCH($C1636,'Policy Characteristics'!$C:$C,0)))</f>
        <v>0</v>
      </c>
      <c r="M1636" s="205">
        <f>IF(ISBLANK(INDEX('Policy Characteristics'!G:G,MATCH($C1636,'Policy Characteristics'!$C:$C,0))),"",INDEX('Policy Characteristics'!G:G,MATCH($C1636,'Policy Characteristics'!$C:$C,0)))</f>
        <v>1</v>
      </c>
      <c r="N1636" s="205">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row>
    <row r="1637" spans="1:18" s="76" customFormat="1" x14ac:dyDescent="0.75">
      <c r="A1637" s="76" t="str">
        <f>IF(ISBLANK(INDEX('Policy Characteristics'!A:A,MATCH($C1637,'Policy Characteristics'!$C:$C,0))),"",INDEX('Policy Characteristics'!A:A,MATCH($C1637,'Policy Characteristics'!$C:$C,0)))</f>
        <v>Cross-Sector</v>
      </c>
      <c r="B1637" s="200"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1" t="s">
        <v>44</v>
      </c>
      <c r="J1637" s="202"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5">
        <f>IF(ISBLANK(INDEX('Policy Characteristics'!F:F,MATCH($C1637,'Policy Characteristics'!$C:$C,0))),"",INDEX('Policy Characteristics'!F:F,MATCH($C1637,'Policy Characteristics'!$C:$C,0)))</f>
        <v>0</v>
      </c>
      <c r="M1637" s="205">
        <f>IF(ISBLANK(INDEX('Policy Characteristics'!G:G,MATCH($C1637,'Policy Characteristics'!$C:$C,0))),"",INDEX('Policy Characteristics'!G:G,MATCH($C1637,'Policy Characteristics'!$C:$C,0)))</f>
        <v>1</v>
      </c>
      <c r="N1637" s="205">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row>
    <row r="1638" spans="1:18" s="76" customFormat="1" x14ac:dyDescent="0.75">
      <c r="A1638" s="76" t="str">
        <f>IF(ISBLANK(INDEX('Policy Characteristics'!A:A,MATCH($C1638,'Policy Characteristics'!$C:$C,0))),"",INDEX('Policy Characteristics'!A:A,MATCH($C1638,'Policy Characteristics'!$C:$C,0)))</f>
        <v>Cross-Sector</v>
      </c>
      <c r="B1638" s="200"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1" t="s">
        <v>44</v>
      </c>
      <c r="J1638" s="202"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5">
        <f>IF(ISBLANK(INDEX('Policy Characteristics'!F:F,MATCH($C1638,'Policy Characteristics'!$C:$C,0))),"",INDEX('Policy Characteristics'!F:F,MATCH($C1638,'Policy Characteristics'!$C:$C,0)))</f>
        <v>0</v>
      </c>
      <c r="M1638" s="205">
        <f>IF(ISBLANK(INDEX('Policy Characteristics'!G:G,MATCH($C1638,'Policy Characteristics'!$C:$C,0))),"",INDEX('Policy Characteristics'!G:G,MATCH($C1638,'Policy Characteristics'!$C:$C,0)))</f>
        <v>1</v>
      </c>
      <c r="N1638" s="205">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row>
    <row r="1639" spans="1:18" s="76" customFormat="1" x14ac:dyDescent="0.75">
      <c r="A1639" s="76" t="str">
        <f>IF(ISBLANK(INDEX('Policy Characteristics'!A:A,MATCH($C1639,'Policy Characteristics'!$C:$C,0))),"",INDEX('Policy Characteristics'!A:A,MATCH($C1639,'Policy Characteristics'!$C:$C,0)))</f>
        <v>Cross-Sector</v>
      </c>
      <c r="B1639" s="200"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1" t="s">
        <v>43</v>
      </c>
      <c r="J1639" s="202"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5">
        <f>IF(ISBLANK(INDEX('Policy Characteristics'!F:F,MATCH($C1639,'Policy Characteristics'!$C:$C,0))),"",INDEX('Policy Characteristics'!F:F,MATCH($C1639,'Policy Characteristics'!$C:$C,0)))</f>
        <v>0</v>
      </c>
      <c r="M1639" s="205">
        <f>IF(ISBLANK(INDEX('Policy Characteristics'!G:G,MATCH($C1639,'Policy Characteristics'!$C:$C,0))),"",INDEX('Policy Characteristics'!G:G,MATCH($C1639,'Policy Characteristics'!$C:$C,0)))</f>
        <v>1</v>
      </c>
      <c r="N1639" s="205">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row>
    <row r="1640" spans="1:18" s="76" customFormat="1" x14ac:dyDescent="0.75">
      <c r="A1640" s="76" t="str">
        <f>IF(ISBLANK(INDEX('Policy Characteristics'!A:A,MATCH($C1640,'Policy Characteristics'!$C:$C,0))),"",INDEX('Policy Characteristics'!A:A,MATCH($C1640,'Policy Characteristics'!$C:$C,0)))</f>
        <v>Cross-Sector</v>
      </c>
      <c r="B1640" s="200"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1" t="s">
        <v>44</v>
      </c>
      <c r="J1640" s="202"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5">
        <f>IF(ISBLANK(INDEX('Policy Characteristics'!F:F,MATCH($C1640,'Policy Characteristics'!$C:$C,0))),"",INDEX('Policy Characteristics'!F:F,MATCH($C1640,'Policy Characteristics'!$C:$C,0)))</f>
        <v>0</v>
      </c>
      <c r="M1640" s="205">
        <f>IF(ISBLANK(INDEX('Policy Characteristics'!G:G,MATCH($C1640,'Policy Characteristics'!$C:$C,0))),"",INDEX('Policy Characteristics'!G:G,MATCH($C1640,'Policy Characteristics'!$C:$C,0)))</f>
        <v>1</v>
      </c>
      <c r="N1640" s="205">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row>
    <row r="1641" spans="1:18" s="76" customFormat="1" x14ac:dyDescent="0.75">
      <c r="A1641" s="76" t="str">
        <f>IF(ISBLANK(INDEX('Policy Characteristics'!A:A,MATCH($C1641,'Policy Characteristics'!$C:$C,0))),"",INDEX('Policy Characteristics'!A:A,MATCH($C1641,'Policy Characteristics'!$C:$C,0)))</f>
        <v>Cross-Sector</v>
      </c>
      <c r="B1641" s="200"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1" t="s">
        <v>44</v>
      </c>
      <c r="J1641" s="202"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5">
        <f>IF(ISBLANK(INDEX('Policy Characteristics'!F:F,MATCH($C1641,'Policy Characteristics'!$C:$C,0))),"",INDEX('Policy Characteristics'!F:F,MATCH($C1641,'Policy Characteristics'!$C:$C,0)))</f>
        <v>0</v>
      </c>
      <c r="M1641" s="205">
        <f>IF(ISBLANK(INDEX('Policy Characteristics'!G:G,MATCH($C1641,'Policy Characteristics'!$C:$C,0))),"",INDEX('Policy Characteristics'!G:G,MATCH($C1641,'Policy Characteristics'!$C:$C,0)))</f>
        <v>1</v>
      </c>
      <c r="N1641" s="205">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row>
    <row r="1642" spans="1:18" s="76" customFormat="1" x14ac:dyDescent="0.75">
      <c r="A1642" s="76" t="str">
        <f>IF(ISBLANK(INDEX('Policy Characteristics'!A:A,MATCH($C1642,'Policy Characteristics'!$C:$C,0))),"",INDEX('Policy Characteristics'!A:A,MATCH($C1642,'Policy Characteristics'!$C:$C,0)))</f>
        <v>Cross-Sector</v>
      </c>
      <c r="B1642" s="200"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1" t="s">
        <v>44</v>
      </c>
      <c r="J1642" s="202"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5">
        <f>IF(ISBLANK(INDEX('Policy Characteristics'!F:F,MATCH($C1642,'Policy Characteristics'!$C:$C,0))),"",INDEX('Policy Characteristics'!F:F,MATCH($C1642,'Policy Characteristics'!$C:$C,0)))</f>
        <v>0</v>
      </c>
      <c r="M1642" s="205">
        <f>IF(ISBLANK(INDEX('Policy Characteristics'!G:G,MATCH($C1642,'Policy Characteristics'!$C:$C,0))),"",INDEX('Policy Characteristics'!G:G,MATCH($C1642,'Policy Characteristics'!$C:$C,0)))</f>
        <v>1</v>
      </c>
      <c r="N1642" s="205">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row>
    <row r="1643" spans="1:18" s="76" customFormat="1" x14ac:dyDescent="0.75">
      <c r="A1643" s="76" t="str">
        <f>IF(ISBLANK(INDEX('Policy Characteristics'!A:A,MATCH($C1643,'Policy Characteristics'!$C:$C,0))),"",INDEX('Policy Characteristics'!A:A,MATCH($C1643,'Policy Characteristics'!$C:$C,0)))</f>
        <v>Cross-Sector</v>
      </c>
      <c r="B1643" s="200"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1" t="s">
        <v>44</v>
      </c>
      <c r="J1643" s="202"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5">
        <f>IF(ISBLANK(INDEX('Policy Characteristics'!F:F,MATCH($C1643,'Policy Characteristics'!$C:$C,0))),"",INDEX('Policy Characteristics'!F:F,MATCH($C1643,'Policy Characteristics'!$C:$C,0)))</f>
        <v>0</v>
      </c>
      <c r="M1643" s="205">
        <f>IF(ISBLANK(INDEX('Policy Characteristics'!G:G,MATCH($C1643,'Policy Characteristics'!$C:$C,0))),"",INDEX('Policy Characteristics'!G:G,MATCH($C1643,'Policy Characteristics'!$C:$C,0)))</f>
        <v>1</v>
      </c>
      <c r="N1643" s="205">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row>
    <row r="1644" spans="1:18" s="76" customFormat="1" x14ac:dyDescent="0.75">
      <c r="A1644" s="76" t="str">
        <f>IF(ISBLANK(INDEX('Policy Characteristics'!A:A,MATCH($C1644,'Policy Characteristics'!$C:$C,0))),"",INDEX('Policy Characteristics'!A:A,MATCH($C1644,'Policy Characteristics'!$C:$C,0)))</f>
        <v>Cross-Sector</v>
      </c>
      <c r="B1644" s="200"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1" t="s">
        <v>44</v>
      </c>
      <c r="J1644" s="202"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5">
        <f>IF(ISBLANK(INDEX('Policy Characteristics'!F:F,MATCH($C1644,'Policy Characteristics'!$C:$C,0))),"",INDEX('Policy Characteristics'!F:F,MATCH($C1644,'Policy Characteristics'!$C:$C,0)))</f>
        <v>0</v>
      </c>
      <c r="M1644" s="205">
        <f>IF(ISBLANK(INDEX('Policy Characteristics'!G:G,MATCH($C1644,'Policy Characteristics'!$C:$C,0))),"",INDEX('Policy Characteristics'!G:G,MATCH($C1644,'Policy Characteristics'!$C:$C,0)))</f>
        <v>1</v>
      </c>
      <c r="N1644" s="205">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row>
    <row r="1645" spans="1:18" s="76" customFormat="1" x14ac:dyDescent="0.75">
      <c r="A1645" s="76" t="str">
        <f>IF(ISBLANK(INDEX('Policy Characteristics'!A:A,MATCH($C1645,'Policy Characteristics'!$C:$C,0))),"",INDEX('Policy Characteristics'!A:A,MATCH($C1645,'Policy Characteristics'!$C:$C,0)))</f>
        <v>Cross-Sector</v>
      </c>
      <c r="B1645" s="200"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1" t="s">
        <v>43</v>
      </c>
      <c r="J1645" s="202"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5">
        <f>IF(ISBLANK(INDEX('Policy Characteristics'!F:F,MATCH($C1645,'Policy Characteristics'!$C:$C,0))),"",INDEX('Policy Characteristics'!F:F,MATCH($C1645,'Policy Characteristics'!$C:$C,0)))</f>
        <v>0</v>
      </c>
      <c r="M1645" s="205">
        <f>IF(ISBLANK(INDEX('Policy Characteristics'!G:G,MATCH($C1645,'Policy Characteristics'!$C:$C,0))),"",INDEX('Policy Characteristics'!G:G,MATCH($C1645,'Policy Characteristics'!$C:$C,0)))</f>
        <v>1</v>
      </c>
      <c r="N1645" s="205">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row>
    <row r="1646" spans="1:18" s="143" customFormat="1" x14ac:dyDescent="0.75">
      <c r="A1646" s="76" t="str">
        <f>IF(ISBLANK(INDEX('Policy Characteristics'!A:A,MATCH($C1646,'Policy Characteristics'!$C:$C,0))),"",INDEX('Policy Characteristics'!A:A,MATCH($C1646,'Policy Characteristics'!$C:$C,0)))</f>
        <v>Cross-Sector</v>
      </c>
      <c r="B1646" s="200"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1" t="s">
        <v>44</v>
      </c>
      <c r="J1646" s="202"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row>
    <row r="1647" spans="1:18" s="143" customFormat="1" x14ac:dyDescent="0.75">
      <c r="A1647" s="76" t="str">
        <f>IF(ISBLANK(INDEX('Policy Characteristics'!A:A,MATCH($C1647,'Policy Characteristics'!$C:$C,0))),"",INDEX('Policy Characteristics'!A:A,MATCH($C1647,'Policy Characteristics'!$C:$C,0)))</f>
        <v>Cross-Sector</v>
      </c>
      <c r="B1647" s="200"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1" t="s">
        <v>43</v>
      </c>
      <c r="J1647" s="202"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row>
    <row r="1648" spans="1:18" s="143" customFormat="1" x14ac:dyDescent="0.75">
      <c r="A1648" s="76" t="str">
        <f>IF(ISBLANK(INDEX('Policy Characteristics'!A:A,MATCH($C1648,'Policy Characteristics'!$C:$C,0))),"",INDEX('Policy Characteristics'!A:A,MATCH($C1648,'Policy Characteristics'!$C:$C,0)))</f>
        <v>Cross-Sector</v>
      </c>
      <c r="B1648" s="200"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1" t="s">
        <v>43</v>
      </c>
      <c r="J1648" s="202"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row>
    <row r="1649" spans="1:18" s="143" customFormat="1" x14ac:dyDescent="0.75">
      <c r="A1649" s="76" t="str">
        <f>IF(ISBLANK(INDEX('Policy Characteristics'!A:A,MATCH($C1649,'Policy Characteristics'!$C:$C,0))),"",INDEX('Policy Characteristics'!A:A,MATCH($C1649,'Policy Characteristics'!$C:$C,0)))</f>
        <v>Cross-Sector</v>
      </c>
      <c r="B1649" s="200"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1" t="s">
        <v>43</v>
      </c>
      <c r="J1649" s="202"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row>
    <row r="1650" spans="1:18" s="143" customFormat="1" x14ac:dyDescent="0.75">
      <c r="A1650" s="76" t="str">
        <f>IF(ISBLANK(INDEX('Policy Characteristics'!A:A,MATCH($C1650,'Policy Characteristics'!$C:$C,0))),"",INDEX('Policy Characteristics'!A:A,MATCH($C1650,'Policy Characteristics'!$C:$C,0)))</f>
        <v>Cross-Sector</v>
      </c>
      <c r="B1650" s="200"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1" t="s">
        <v>44</v>
      </c>
      <c r="J1650" s="202"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row>
    <row r="1651" spans="1:18" s="143" customFormat="1" x14ac:dyDescent="0.75">
      <c r="A1651" s="76" t="str">
        <f>IF(ISBLANK(INDEX('Policy Characteristics'!A:A,MATCH($C1651,'Policy Characteristics'!$C:$C,0))),"",INDEX('Policy Characteristics'!A:A,MATCH($C1651,'Policy Characteristics'!$C:$C,0)))</f>
        <v>Cross-Sector</v>
      </c>
      <c r="B1651" s="200"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1" t="s">
        <v>44</v>
      </c>
      <c r="J1651" s="202"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row>
    <row r="1652" spans="1:18" s="143" customFormat="1" x14ac:dyDescent="0.75">
      <c r="A1652" s="76" t="str">
        <f>IF(ISBLANK(INDEX('Policy Characteristics'!A:A,MATCH($C1652,'Policy Characteristics'!$C:$C,0))),"",INDEX('Policy Characteristics'!A:A,MATCH($C1652,'Policy Characteristics'!$C:$C,0)))</f>
        <v>Cross-Sector</v>
      </c>
      <c r="B1652" s="200"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1" t="s">
        <v>44</v>
      </c>
      <c r="J1652" s="202"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row>
    <row r="1653" spans="1:18" s="143" customFormat="1" x14ac:dyDescent="0.75">
      <c r="A1653" s="76" t="str">
        <f>IF(ISBLANK(INDEX('Policy Characteristics'!A:A,MATCH($C1653,'Policy Characteristics'!$C:$C,0))),"",INDEX('Policy Characteristics'!A:A,MATCH($C1653,'Policy Characteristics'!$C:$C,0)))</f>
        <v>Cross-Sector</v>
      </c>
      <c r="B1653" s="200"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1" t="s">
        <v>44</v>
      </c>
      <c r="J1653" s="202"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row>
    <row r="1654" spans="1:18" s="143" customFormat="1" x14ac:dyDescent="0.75">
      <c r="A1654" s="76" t="str">
        <f>IF(ISBLANK(INDEX('Policy Characteristics'!A:A,MATCH($C1654,'Policy Characteristics'!$C:$C,0))),"",INDEX('Policy Characteristics'!A:A,MATCH($C1654,'Policy Characteristics'!$C:$C,0)))</f>
        <v>Cross-Sector</v>
      </c>
      <c r="B1654" s="200"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1" t="s">
        <v>44</v>
      </c>
      <c r="J1654" s="202"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row>
    <row r="1655" spans="1:18" s="143" customFormat="1" x14ac:dyDescent="0.75">
      <c r="A1655" s="76" t="str">
        <f>IF(ISBLANK(INDEX('Policy Characteristics'!A:A,MATCH($C1655,'Policy Characteristics'!$C:$C,0))),"",INDEX('Policy Characteristics'!A:A,MATCH($C1655,'Policy Characteristics'!$C:$C,0)))</f>
        <v>Cross-Sector</v>
      </c>
      <c r="B1655" s="200"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1" t="s">
        <v>44</v>
      </c>
      <c r="J1655" s="202"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row>
    <row r="1656" spans="1:18" s="143" customFormat="1" x14ac:dyDescent="0.75">
      <c r="A1656" s="76" t="str">
        <f>IF(ISBLANK(INDEX('Policy Characteristics'!A:A,MATCH($C1656,'Policy Characteristics'!$C:$C,0))),"",INDEX('Policy Characteristics'!A:A,MATCH($C1656,'Policy Characteristics'!$C:$C,0)))</f>
        <v>Cross-Sector</v>
      </c>
      <c r="B1656" s="200"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1" t="s">
        <v>43</v>
      </c>
      <c r="J1656" s="202"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row>
    <row r="1657" spans="1:18" s="143" customFormat="1" x14ac:dyDescent="0.75">
      <c r="A1657" s="76" t="str">
        <f>IF(ISBLANK(INDEX('Policy Characteristics'!A:A,MATCH($C1657,'Policy Characteristics'!$C:$C,0))),"",INDEX('Policy Characteristics'!A:A,MATCH($C1657,'Policy Characteristics'!$C:$C,0)))</f>
        <v>Cross-Sector</v>
      </c>
      <c r="B1657" s="200"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1" t="s">
        <v>44</v>
      </c>
      <c r="J1657" s="202"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row>
    <row r="1658" spans="1:18" s="143" customFormat="1" x14ac:dyDescent="0.75">
      <c r="A1658" s="76" t="str">
        <f>IF(ISBLANK(INDEX('Policy Characteristics'!A:A,MATCH($C1658,'Policy Characteristics'!$C:$C,0))),"",INDEX('Policy Characteristics'!A:A,MATCH($C1658,'Policy Characteristics'!$C:$C,0)))</f>
        <v>Cross-Sector</v>
      </c>
      <c r="B1658" s="200"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1" t="s">
        <v>44</v>
      </c>
      <c r="J1658" s="202"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row>
    <row r="1659" spans="1:18" s="143" customFormat="1" x14ac:dyDescent="0.75">
      <c r="A1659" s="76" t="str">
        <f>IF(ISBLANK(INDEX('Policy Characteristics'!A:A,MATCH($C1659,'Policy Characteristics'!$C:$C,0))),"",INDEX('Policy Characteristics'!A:A,MATCH($C1659,'Policy Characteristics'!$C:$C,0)))</f>
        <v>Cross-Sector</v>
      </c>
      <c r="B1659" s="200"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1" t="s">
        <v>44</v>
      </c>
      <c r="J1659" s="202"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row>
    <row r="1660" spans="1:18" s="143" customFormat="1" x14ac:dyDescent="0.75">
      <c r="A1660" s="76" t="str">
        <f>IF(ISBLANK(INDEX('Policy Characteristics'!A:A,MATCH($C1660,'Policy Characteristics'!$C:$C,0))),"",INDEX('Policy Characteristics'!A:A,MATCH($C1660,'Policy Characteristics'!$C:$C,0)))</f>
        <v>Cross-Sector</v>
      </c>
      <c r="B1660" s="200"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1" t="s">
        <v>44</v>
      </c>
      <c r="J1660" s="202"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row>
    <row r="1661" spans="1:18" s="143" customFormat="1" x14ac:dyDescent="0.75">
      <c r="A1661" s="76" t="str">
        <f>IF(ISBLANK(INDEX('Policy Characteristics'!A:A,MATCH($C1661,'Policy Characteristics'!$C:$C,0))),"",INDEX('Policy Characteristics'!A:A,MATCH($C1661,'Policy Characteristics'!$C:$C,0)))</f>
        <v>Cross-Sector</v>
      </c>
      <c r="B1661" s="200"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1" t="s">
        <v>44</v>
      </c>
      <c r="J1661" s="202"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row>
    <row r="1662" spans="1:18" s="143" customFormat="1" x14ac:dyDescent="0.75">
      <c r="A1662" s="76" t="str">
        <f>IF(ISBLANK(INDEX('Policy Characteristics'!A:A,MATCH($C1662,'Policy Characteristics'!$C:$C,0))),"",INDEX('Policy Characteristics'!A:A,MATCH($C1662,'Policy Characteristics'!$C:$C,0)))</f>
        <v>Cross-Sector</v>
      </c>
      <c r="B1662" s="200"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1" t="s">
        <v>44</v>
      </c>
      <c r="J1662" s="202"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row>
    <row r="1663" spans="1:18" s="143" customFormat="1" x14ac:dyDescent="0.75">
      <c r="A1663" s="76" t="str">
        <f>IF(ISBLANK(INDEX('Policy Characteristics'!A:A,MATCH($C1663,'Policy Characteristics'!$C:$C,0))),"",INDEX('Policy Characteristics'!A:A,MATCH($C1663,'Policy Characteristics'!$C:$C,0)))</f>
        <v>Cross-Sector</v>
      </c>
      <c r="B1663" s="200"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1" t="s">
        <v>44</v>
      </c>
      <c r="J1663" s="202"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row>
    <row r="1664" spans="1:18" s="143" customFormat="1" x14ac:dyDescent="0.75">
      <c r="A1664" s="76" t="str">
        <f>IF(ISBLANK(INDEX('Policy Characteristics'!A:A,MATCH($C1664,'Policy Characteristics'!$C:$C,0))),"",INDEX('Policy Characteristics'!A:A,MATCH($C1664,'Policy Characteristics'!$C:$C,0)))</f>
        <v>Cross-Sector</v>
      </c>
      <c r="B1664" s="200"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1" t="s">
        <v>44</v>
      </c>
      <c r="J1664" s="202"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row>
    <row r="1665" spans="1:18" s="143" customFormat="1" x14ac:dyDescent="0.75">
      <c r="A1665" s="76" t="str">
        <f>IF(ISBLANK(INDEX('Policy Characteristics'!A:A,MATCH($C1665,'Policy Characteristics'!$C:$C,0))),"",INDEX('Policy Characteristics'!A:A,MATCH($C1665,'Policy Characteristics'!$C:$C,0)))</f>
        <v>Cross-Sector</v>
      </c>
      <c r="B1665" s="200"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1" t="s">
        <v>44</v>
      </c>
      <c r="J1665" s="202"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row>
    <row r="1666" spans="1:18" s="143" customFormat="1" x14ac:dyDescent="0.75">
      <c r="A1666" s="76" t="str">
        <f>IF(ISBLANK(INDEX('Policy Characteristics'!A:A,MATCH($C1666,'Policy Characteristics'!$C:$C,0))),"",INDEX('Policy Characteristics'!A:A,MATCH($C1666,'Policy Characteristics'!$C:$C,0)))</f>
        <v>Cross-Sector</v>
      </c>
      <c r="B1666" s="200"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1" t="s">
        <v>44</v>
      </c>
      <c r="J1666" s="202"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row>
    <row r="1667" spans="1:18" s="143" customFormat="1" x14ac:dyDescent="0.75">
      <c r="A1667" s="76" t="str">
        <f>IF(ISBLANK(INDEX('Policy Characteristics'!A:A,MATCH($C1667,'Policy Characteristics'!$C:$C,0))),"",INDEX('Policy Characteristics'!A:A,MATCH($C1667,'Policy Characteristics'!$C:$C,0)))</f>
        <v>Cross-Sector</v>
      </c>
      <c r="B1667" s="200"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1" t="s">
        <v>44</v>
      </c>
      <c r="J1667" s="202"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row>
    <row r="1668" spans="1:18" s="143" customFormat="1" x14ac:dyDescent="0.75">
      <c r="A1668" s="76" t="str">
        <f>IF(ISBLANK(INDEX('Policy Characteristics'!A:A,MATCH($C1668,'Policy Characteristics'!$C:$C,0))),"",INDEX('Policy Characteristics'!A:A,MATCH($C1668,'Policy Characteristics'!$C:$C,0)))</f>
        <v>Cross-Sector</v>
      </c>
      <c r="B1668" s="200"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1" t="s">
        <v>44</v>
      </c>
      <c r="J1668" s="202"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row>
    <row r="1669" spans="1:18" s="143" customFormat="1" x14ac:dyDescent="0.75">
      <c r="A1669" s="76" t="str">
        <f>IF(ISBLANK(INDEX('Policy Characteristics'!A:A,MATCH($C1669,'Policy Characteristics'!$C:$C,0))),"",INDEX('Policy Characteristics'!A:A,MATCH($C1669,'Policy Characteristics'!$C:$C,0)))</f>
        <v>Cross-Sector</v>
      </c>
      <c r="B1669" s="200"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1" t="s">
        <v>43</v>
      </c>
      <c r="J1669" s="202"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row>
    <row r="1670" spans="1:18" s="143" customFormat="1" x14ac:dyDescent="0.75">
      <c r="A1670" s="76" t="str">
        <f>IF(ISBLANK(INDEX('Policy Characteristics'!A:A,MATCH($C1670,'Policy Characteristics'!$C:$C,0))),"",INDEX('Policy Characteristics'!A:A,MATCH($C1670,'Policy Characteristics'!$C:$C,0)))</f>
        <v>Cross-Sector</v>
      </c>
      <c r="B1670" s="200"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1" t="s">
        <v>43</v>
      </c>
      <c r="J1670" s="202"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row>
    <row r="1671" spans="1:18" s="143" customFormat="1" x14ac:dyDescent="0.75">
      <c r="A1671" s="76" t="str">
        <f>IF(ISBLANK(INDEX('Policy Characteristics'!A:A,MATCH($C1671,'Policy Characteristics'!$C:$C,0))),"",INDEX('Policy Characteristics'!A:A,MATCH($C1671,'Policy Characteristics'!$C:$C,0)))</f>
        <v>Cross-Sector</v>
      </c>
      <c r="B1671" s="200"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1" t="s">
        <v>44</v>
      </c>
      <c r="J1671" s="202"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row>
    <row r="1672" spans="1:18" s="143" customFormat="1" x14ac:dyDescent="0.75">
      <c r="A1672" s="76" t="str">
        <f>IF(ISBLANK(INDEX('Policy Characteristics'!A:A,MATCH($C1672,'Policy Characteristics'!$C:$C,0))),"",INDEX('Policy Characteristics'!A:A,MATCH($C1672,'Policy Characteristics'!$C:$C,0)))</f>
        <v>Cross-Sector</v>
      </c>
      <c r="B1672" s="200"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1" t="s">
        <v>43</v>
      </c>
      <c r="J1672" s="202"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row>
    <row r="1673" spans="1:18" s="143" customFormat="1" x14ac:dyDescent="0.75">
      <c r="A1673" s="76" t="str">
        <f>IF(ISBLANK(INDEX('Policy Characteristics'!A:A,MATCH($C1673,'Policy Characteristics'!$C:$C,0))),"",INDEX('Policy Characteristics'!A:A,MATCH($C1673,'Policy Characteristics'!$C:$C,0)))</f>
        <v>Cross-Sector</v>
      </c>
      <c r="B1673" s="200"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1" t="s">
        <v>44</v>
      </c>
      <c r="J1673" s="202"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row>
    <row r="1674" spans="1:18" s="143" customFormat="1" x14ac:dyDescent="0.75">
      <c r="A1674" s="76" t="str">
        <f>IF(ISBLANK(INDEX('Policy Characteristics'!A:A,MATCH($C1674,'Policy Characteristics'!$C:$C,0))),"",INDEX('Policy Characteristics'!A:A,MATCH($C1674,'Policy Characteristics'!$C:$C,0)))</f>
        <v>Cross-Sector</v>
      </c>
      <c r="B1674" s="200"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1" t="s">
        <v>44</v>
      </c>
      <c r="J1674" s="202"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row>
    <row r="1675" spans="1:18" s="143" customFormat="1" x14ac:dyDescent="0.75">
      <c r="A1675" s="76" t="str">
        <f>IF(ISBLANK(INDEX('Policy Characteristics'!A:A,MATCH($C1675,'Policy Characteristics'!$C:$C,0))),"",INDEX('Policy Characteristics'!A:A,MATCH($C1675,'Policy Characteristics'!$C:$C,0)))</f>
        <v>Cross-Sector</v>
      </c>
      <c r="B1675" s="200"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1" t="s">
        <v>44</v>
      </c>
      <c r="J1675" s="202"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row>
    <row r="1676" spans="1:18" s="143" customFormat="1" x14ac:dyDescent="0.75">
      <c r="A1676" s="76" t="str">
        <f>IF(ISBLANK(INDEX('Policy Characteristics'!A:A,MATCH($C1676,'Policy Characteristics'!$C:$C,0))),"",INDEX('Policy Characteristics'!A:A,MATCH($C1676,'Policy Characteristics'!$C:$C,0)))</f>
        <v>Cross-Sector</v>
      </c>
      <c r="B1676" s="200"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1" t="s">
        <v>44</v>
      </c>
      <c r="J1676" s="202"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row>
    <row r="1677" spans="1:18" s="143" customFormat="1" x14ac:dyDescent="0.75">
      <c r="A1677" s="76" t="str">
        <f>IF(ISBLANK(INDEX('Policy Characteristics'!A:A,MATCH($C1677,'Policy Characteristics'!$C:$C,0))),"",INDEX('Policy Characteristics'!A:A,MATCH($C1677,'Policy Characteristics'!$C:$C,0)))</f>
        <v>Cross-Sector</v>
      </c>
      <c r="B1677" s="200"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1" t="s">
        <v>44</v>
      </c>
      <c r="J1677" s="202"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row>
    <row r="1678" spans="1:18" s="143" customFormat="1" x14ac:dyDescent="0.75">
      <c r="A1678" s="76" t="str">
        <f>IF(ISBLANK(INDEX('Policy Characteristics'!A:A,MATCH($C1678,'Policy Characteristics'!$C:$C,0))),"",INDEX('Policy Characteristics'!A:A,MATCH($C1678,'Policy Characteristics'!$C:$C,0)))</f>
        <v>Cross-Sector</v>
      </c>
      <c r="B1678" s="200"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1" t="s">
        <v>44</v>
      </c>
      <c r="J1678" s="202"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row>
    <row r="1679" spans="1:18" s="143" customFormat="1" x14ac:dyDescent="0.75">
      <c r="A1679" s="76" t="str">
        <f>IF(ISBLANK(INDEX('Policy Characteristics'!A:A,MATCH($C1679,'Policy Characteristics'!$C:$C,0))),"",INDEX('Policy Characteristics'!A:A,MATCH($C1679,'Policy Characteristics'!$C:$C,0)))</f>
        <v>Cross-Sector</v>
      </c>
      <c r="B1679" s="200"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1" t="s">
        <v>44</v>
      </c>
      <c r="J1679" s="202"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row>
    <row r="1680" spans="1:18" s="143" customFormat="1" x14ac:dyDescent="0.75">
      <c r="A1680" s="76" t="str">
        <f>IF(ISBLANK(INDEX('Policy Characteristics'!A:A,MATCH($C1680,'Policy Characteristics'!$C:$C,0))),"",INDEX('Policy Characteristics'!A:A,MATCH($C1680,'Policy Characteristics'!$C:$C,0)))</f>
        <v>Cross-Sector</v>
      </c>
      <c r="B1680" s="200"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1" t="s">
        <v>44</v>
      </c>
      <c r="J1680" s="202"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row>
    <row r="1681" spans="1:18" s="143" customFormat="1" x14ac:dyDescent="0.75">
      <c r="A1681" s="76" t="str">
        <f>IF(ISBLANK(INDEX('Policy Characteristics'!A:A,MATCH($C1681,'Policy Characteristics'!$C:$C,0))),"",INDEX('Policy Characteristics'!A:A,MATCH($C1681,'Policy Characteristics'!$C:$C,0)))</f>
        <v>Cross-Sector</v>
      </c>
      <c r="B1681" s="200"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1" t="s">
        <v>44</v>
      </c>
      <c r="J1681" s="202"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row>
    <row r="1682" spans="1:18" s="143" customFormat="1" x14ac:dyDescent="0.75">
      <c r="A1682" s="76" t="str">
        <f>IF(ISBLANK(INDEX('Policy Characteristics'!A:A,MATCH($C1682,'Policy Characteristics'!$C:$C,0))),"",INDEX('Policy Characteristics'!A:A,MATCH($C1682,'Policy Characteristics'!$C:$C,0)))</f>
        <v>Cross-Sector</v>
      </c>
      <c r="B1682" s="200"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1" t="s">
        <v>44</v>
      </c>
      <c r="J1682" s="202"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row>
    <row r="1683" spans="1:18" s="143" customFormat="1" x14ac:dyDescent="0.75">
      <c r="A1683" s="76" t="str">
        <f>IF(ISBLANK(INDEX('Policy Characteristics'!A:A,MATCH($C1683,'Policy Characteristics'!$C:$C,0))),"",INDEX('Policy Characteristics'!A:A,MATCH($C1683,'Policy Characteristics'!$C:$C,0)))</f>
        <v>Cross-Sector</v>
      </c>
      <c r="B1683" s="200"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1" t="s">
        <v>44</v>
      </c>
      <c r="J1683" s="202"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row>
    <row r="1684" spans="1:18" s="143" customFormat="1" x14ac:dyDescent="0.75">
      <c r="A1684" s="76" t="str">
        <f>IF(ISBLANK(INDEX('Policy Characteristics'!A:A,MATCH($C1684,'Policy Characteristics'!$C:$C,0))),"",INDEX('Policy Characteristics'!A:A,MATCH($C1684,'Policy Characteristics'!$C:$C,0)))</f>
        <v>Cross-Sector</v>
      </c>
      <c r="B1684" s="200"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1" t="s">
        <v>44</v>
      </c>
      <c r="J1684" s="202"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row>
    <row r="1685" spans="1:18" s="143" customFormat="1" x14ac:dyDescent="0.75">
      <c r="A1685" s="76" t="str">
        <f>IF(ISBLANK(INDEX('Policy Characteristics'!A:A,MATCH($C1685,'Policy Characteristics'!$C:$C,0))),"",INDEX('Policy Characteristics'!A:A,MATCH($C1685,'Policy Characteristics'!$C:$C,0)))</f>
        <v>Cross-Sector</v>
      </c>
      <c r="B1685" s="200"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1" t="s">
        <v>44</v>
      </c>
      <c r="J1685" s="202"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row>
    <row r="1686" spans="1:18" s="143" customFormat="1" x14ac:dyDescent="0.75">
      <c r="A1686" s="76" t="str">
        <f>IF(ISBLANK(INDEX('Policy Characteristics'!A:A,MATCH($C1686,'Policy Characteristics'!$C:$C,0))),"",INDEX('Policy Characteristics'!A:A,MATCH($C1686,'Policy Characteristics'!$C:$C,0)))</f>
        <v>Cross-Sector</v>
      </c>
      <c r="B1686" s="200"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1" t="s">
        <v>44</v>
      </c>
      <c r="J1686" s="202"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row>
    <row r="1687" spans="1:18" s="143" customFormat="1" x14ac:dyDescent="0.75">
      <c r="A1687" s="76" t="str">
        <f>IF(ISBLANK(INDEX('Policy Characteristics'!A:A,MATCH($C1687,'Policy Characteristics'!$C:$C,0))),"",INDEX('Policy Characteristics'!A:A,MATCH($C1687,'Policy Characteristics'!$C:$C,0)))</f>
        <v>Cross-Sector</v>
      </c>
      <c r="B1687" s="200"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1" t="s">
        <v>44</v>
      </c>
      <c r="J1687" s="202"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row>
    <row r="1688" spans="1:18" s="143" customFormat="1" x14ac:dyDescent="0.75">
      <c r="A1688" s="76" t="str">
        <f>IF(ISBLANK(INDEX('Policy Characteristics'!A:A,MATCH($C1688,'Policy Characteristics'!$C:$C,0))),"",INDEX('Policy Characteristics'!A:A,MATCH($C1688,'Policy Characteristics'!$C:$C,0)))</f>
        <v>Cross-Sector</v>
      </c>
      <c r="B1688" s="200"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1" t="s">
        <v>44</v>
      </c>
      <c r="J1688" s="202"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5">
        <f>IF(ISBLANK(INDEX('Policy Characteristics'!F:F,MATCH($C1688,'Policy Characteristics'!$C:$C,0))),"",INDEX('Policy Characteristics'!F:F,MATCH($C1688,'Policy Characteristics'!$C:$C,0)))</f>
        <v>0</v>
      </c>
      <c r="M1688" s="205">
        <f>IF(ISBLANK(INDEX('Policy Characteristics'!G:G,MATCH($C1688,'Policy Characteristics'!$C:$C,0))),"",INDEX('Policy Characteristics'!G:G,MATCH($C1688,'Policy Characteristics'!$C:$C,0)))</f>
        <v>1</v>
      </c>
      <c r="N1688" s="205">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row>
    <row r="1689" spans="1:18" s="143" customFormat="1" x14ac:dyDescent="0.75">
      <c r="A1689" s="76" t="str">
        <f>IF(ISBLANK(INDEX('Policy Characteristics'!A:A,MATCH($C1689,'Policy Characteristics'!$C:$C,0))),"",INDEX('Policy Characteristics'!A:A,MATCH($C1689,'Policy Characteristics'!$C:$C,0)))</f>
        <v>Cross-Sector</v>
      </c>
      <c r="B1689" s="200"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1" t="s">
        <v>44</v>
      </c>
      <c r="J1689" s="202"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5">
        <f>IF(ISBLANK(INDEX('Policy Characteristics'!F:F,MATCH($C1689,'Policy Characteristics'!$C:$C,0))),"",INDEX('Policy Characteristics'!F:F,MATCH($C1689,'Policy Characteristics'!$C:$C,0)))</f>
        <v>0</v>
      </c>
      <c r="M1689" s="205">
        <f>IF(ISBLANK(INDEX('Policy Characteristics'!G:G,MATCH($C1689,'Policy Characteristics'!$C:$C,0))),"",INDEX('Policy Characteristics'!G:G,MATCH($C1689,'Policy Characteristics'!$C:$C,0)))</f>
        <v>1</v>
      </c>
      <c r="N1689" s="205">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row>
    <row r="1690" spans="1:18" s="143" customFormat="1" x14ac:dyDescent="0.75">
      <c r="A1690" s="76" t="str">
        <f>IF(ISBLANK(INDEX('Policy Characteristics'!A:A,MATCH($C1690,'Policy Characteristics'!$C:$C,0))),"",INDEX('Policy Characteristics'!A:A,MATCH($C1690,'Policy Characteristics'!$C:$C,0)))</f>
        <v>Cross-Sector</v>
      </c>
      <c r="B1690" s="200"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1" t="s">
        <v>44</v>
      </c>
      <c r="J1690" s="202"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5">
        <f>IF(ISBLANK(INDEX('Policy Characteristics'!F:F,MATCH($C1690,'Policy Characteristics'!$C:$C,0))),"",INDEX('Policy Characteristics'!F:F,MATCH($C1690,'Policy Characteristics'!$C:$C,0)))</f>
        <v>0</v>
      </c>
      <c r="M1690" s="205">
        <f>IF(ISBLANK(INDEX('Policy Characteristics'!G:G,MATCH($C1690,'Policy Characteristics'!$C:$C,0))),"",INDEX('Policy Characteristics'!G:G,MATCH($C1690,'Policy Characteristics'!$C:$C,0)))</f>
        <v>1</v>
      </c>
      <c r="N1690" s="205">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row>
    <row r="1691" spans="1:18" s="143" customFormat="1" x14ac:dyDescent="0.75">
      <c r="A1691" s="76" t="str">
        <f>IF(ISBLANK(INDEX('Policy Characteristics'!A:A,MATCH($C1691,'Policy Characteristics'!$C:$C,0))),"",INDEX('Policy Characteristics'!A:A,MATCH($C1691,'Policy Characteristics'!$C:$C,0)))</f>
        <v>Cross-Sector</v>
      </c>
      <c r="B1691" s="200"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1" t="s">
        <v>44</v>
      </c>
      <c r="J1691" s="202"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5">
        <f>IF(ISBLANK(INDEX('Policy Characteristics'!F:F,MATCH($C1691,'Policy Characteristics'!$C:$C,0))),"",INDEX('Policy Characteristics'!F:F,MATCH($C1691,'Policy Characteristics'!$C:$C,0)))</f>
        <v>0</v>
      </c>
      <c r="M1691" s="205">
        <f>IF(ISBLANK(INDEX('Policy Characteristics'!G:G,MATCH($C1691,'Policy Characteristics'!$C:$C,0))),"",INDEX('Policy Characteristics'!G:G,MATCH($C1691,'Policy Characteristics'!$C:$C,0)))</f>
        <v>1</v>
      </c>
      <c r="N1691" s="205">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row>
    <row r="1692" spans="1:18" s="143" customFormat="1" x14ac:dyDescent="0.75">
      <c r="A1692" s="76" t="str">
        <f>IF(ISBLANK(INDEX('Policy Characteristics'!A:A,MATCH($C1692,'Policy Characteristics'!$C:$C,0))),"",INDEX('Policy Characteristics'!A:A,MATCH($C1692,'Policy Characteristics'!$C:$C,0)))</f>
        <v>Cross-Sector</v>
      </c>
      <c r="B1692" s="200"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1" t="s">
        <v>44</v>
      </c>
      <c r="J1692" s="202"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5">
        <f>IF(ISBLANK(INDEX('Policy Characteristics'!F:F,MATCH($C1692,'Policy Characteristics'!$C:$C,0))),"",INDEX('Policy Characteristics'!F:F,MATCH($C1692,'Policy Characteristics'!$C:$C,0)))</f>
        <v>0</v>
      </c>
      <c r="M1692" s="205">
        <f>IF(ISBLANK(INDEX('Policy Characteristics'!G:G,MATCH($C1692,'Policy Characteristics'!$C:$C,0))),"",INDEX('Policy Characteristics'!G:G,MATCH($C1692,'Policy Characteristics'!$C:$C,0)))</f>
        <v>1</v>
      </c>
      <c r="N1692" s="205">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row>
    <row r="1693" spans="1:18" s="143" customFormat="1" x14ac:dyDescent="0.75">
      <c r="A1693" s="76" t="str">
        <f>IF(ISBLANK(INDEX('Policy Characteristics'!A:A,MATCH($C1693,'Policy Characteristics'!$C:$C,0))),"",INDEX('Policy Characteristics'!A:A,MATCH($C1693,'Policy Characteristics'!$C:$C,0)))</f>
        <v>Cross-Sector</v>
      </c>
      <c r="B1693" s="200"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1" t="s">
        <v>44</v>
      </c>
      <c r="J1693" s="202"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5">
        <f>IF(ISBLANK(INDEX('Policy Characteristics'!F:F,MATCH($C1693,'Policy Characteristics'!$C:$C,0))),"",INDEX('Policy Characteristics'!F:F,MATCH($C1693,'Policy Characteristics'!$C:$C,0)))</f>
        <v>0</v>
      </c>
      <c r="M1693" s="205">
        <f>IF(ISBLANK(INDEX('Policy Characteristics'!G:G,MATCH($C1693,'Policy Characteristics'!$C:$C,0))),"",INDEX('Policy Characteristics'!G:G,MATCH($C1693,'Policy Characteristics'!$C:$C,0)))</f>
        <v>1</v>
      </c>
      <c r="N1693" s="205">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row>
    <row r="1694" spans="1:18" s="143" customFormat="1" x14ac:dyDescent="0.75">
      <c r="A1694" s="76" t="str">
        <f>IF(ISBLANK(INDEX('Policy Characteristics'!A:A,MATCH($C1694,'Policy Characteristics'!$C:$C,0))),"",INDEX('Policy Characteristics'!A:A,MATCH($C1694,'Policy Characteristics'!$C:$C,0)))</f>
        <v>Cross-Sector</v>
      </c>
      <c r="B1694" s="200"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1" t="s">
        <v>44</v>
      </c>
      <c r="J1694" s="202"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5">
        <f>IF(ISBLANK(INDEX('Policy Characteristics'!F:F,MATCH($C1694,'Policy Characteristics'!$C:$C,0))),"",INDEX('Policy Characteristics'!F:F,MATCH($C1694,'Policy Characteristics'!$C:$C,0)))</f>
        <v>0</v>
      </c>
      <c r="M1694" s="205">
        <f>IF(ISBLANK(INDEX('Policy Characteristics'!G:G,MATCH($C1694,'Policy Characteristics'!$C:$C,0))),"",INDEX('Policy Characteristics'!G:G,MATCH($C1694,'Policy Characteristics'!$C:$C,0)))</f>
        <v>1</v>
      </c>
      <c r="N1694" s="205">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row>
    <row r="1695" spans="1:18" s="143" customFormat="1" x14ac:dyDescent="0.75">
      <c r="A1695" s="76" t="str">
        <f>IF(ISBLANK(INDEX('Policy Characteristics'!A:A,MATCH($C1695,'Policy Characteristics'!$C:$C,0))),"",INDEX('Policy Characteristics'!A:A,MATCH($C1695,'Policy Characteristics'!$C:$C,0)))</f>
        <v>Cross-Sector</v>
      </c>
      <c r="B1695" s="200"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1" t="s">
        <v>44</v>
      </c>
      <c r="J1695" s="202"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5">
        <f>IF(ISBLANK(INDEX('Policy Characteristics'!F:F,MATCH($C1695,'Policy Characteristics'!$C:$C,0))),"",INDEX('Policy Characteristics'!F:F,MATCH($C1695,'Policy Characteristics'!$C:$C,0)))</f>
        <v>0</v>
      </c>
      <c r="M1695" s="205">
        <f>IF(ISBLANK(INDEX('Policy Characteristics'!G:G,MATCH($C1695,'Policy Characteristics'!$C:$C,0))),"",INDEX('Policy Characteristics'!G:G,MATCH($C1695,'Policy Characteristics'!$C:$C,0)))</f>
        <v>1</v>
      </c>
      <c r="N1695" s="205">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row>
    <row r="1696" spans="1:18" s="143" customFormat="1" x14ac:dyDescent="0.75">
      <c r="A1696" s="76" t="str">
        <f>IF(ISBLANK(INDEX('Policy Characteristics'!A:A,MATCH($C1696,'Policy Characteristics'!$C:$C,0))),"",INDEX('Policy Characteristics'!A:A,MATCH($C1696,'Policy Characteristics'!$C:$C,0)))</f>
        <v>Cross-Sector</v>
      </c>
      <c r="B1696" s="200"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1" t="s">
        <v>44</v>
      </c>
      <c r="J1696" s="202"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5">
        <f>IF(ISBLANK(INDEX('Policy Characteristics'!F:F,MATCH($C1696,'Policy Characteristics'!$C:$C,0))),"",INDEX('Policy Characteristics'!F:F,MATCH($C1696,'Policy Characteristics'!$C:$C,0)))</f>
        <v>0</v>
      </c>
      <c r="M1696" s="205">
        <f>IF(ISBLANK(INDEX('Policy Characteristics'!G:G,MATCH($C1696,'Policy Characteristics'!$C:$C,0))),"",INDEX('Policy Characteristics'!G:G,MATCH($C1696,'Policy Characteristics'!$C:$C,0)))</f>
        <v>1</v>
      </c>
      <c r="N1696" s="205">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row>
    <row r="1697" spans="1:18" s="143" customFormat="1" x14ac:dyDescent="0.75">
      <c r="A1697" s="76" t="str">
        <f>IF(ISBLANK(INDEX('Policy Characteristics'!A:A,MATCH($C1697,'Policy Characteristics'!$C:$C,0))),"",INDEX('Policy Characteristics'!A:A,MATCH($C1697,'Policy Characteristics'!$C:$C,0)))</f>
        <v>Cross-Sector</v>
      </c>
      <c r="B1697" s="200"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1" t="s">
        <v>44</v>
      </c>
      <c r="J1697" s="202"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5">
        <f>IF(ISBLANK(INDEX('Policy Characteristics'!F:F,MATCH($C1697,'Policy Characteristics'!$C:$C,0))),"",INDEX('Policy Characteristics'!F:F,MATCH($C1697,'Policy Characteristics'!$C:$C,0)))</f>
        <v>0</v>
      </c>
      <c r="M1697" s="205">
        <f>IF(ISBLANK(INDEX('Policy Characteristics'!G:G,MATCH($C1697,'Policy Characteristics'!$C:$C,0))),"",INDEX('Policy Characteristics'!G:G,MATCH($C1697,'Policy Characteristics'!$C:$C,0)))</f>
        <v>1</v>
      </c>
      <c r="N1697" s="205">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row>
    <row r="1698" spans="1:18" s="143" customFormat="1" x14ac:dyDescent="0.75">
      <c r="A1698" s="76" t="str">
        <f>IF(ISBLANK(INDEX('Policy Characteristics'!A:A,MATCH($C1698,'Policy Characteristics'!$C:$C,0))),"",INDEX('Policy Characteristics'!A:A,MATCH($C1698,'Policy Characteristics'!$C:$C,0)))</f>
        <v>Cross-Sector</v>
      </c>
      <c r="B1698" s="200"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1" t="s">
        <v>44</v>
      </c>
      <c r="J1698" s="202"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5">
        <f>IF(ISBLANK(INDEX('Policy Characteristics'!F:F,MATCH($C1698,'Policy Characteristics'!$C:$C,0))),"",INDEX('Policy Characteristics'!F:F,MATCH($C1698,'Policy Characteristics'!$C:$C,0)))</f>
        <v>0</v>
      </c>
      <c r="M1698" s="205">
        <f>IF(ISBLANK(INDEX('Policy Characteristics'!G:G,MATCH($C1698,'Policy Characteristics'!$C:$C,0))),"",INDEX('Policy Characteristics'!G:G,MATCH($C1698,'Policy Characteristics'!$C:$C,0)))</f>
        <v>1</v>
      </c>
      <c r="N1698" s="205">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row>
    <row r="1699" spans="1:18" s="143" customFormat="1" x14ac:dyDescent="0.75">
      <c r="A1699" s="76" t="str">
        <f>IF(ISBLANK(INDEX('Policy Characteristics'!A:A,MATCH($C1699,'Policy Characteristics'!$C:$C,0))),"",INDEX('Policy Characteristics'!A:A,MATCH($C1699,'Policy Characteristics'!$C:$C,0)))</f>
        <v>Cross-Sector</v>
      </c>
      <c r="B1699" s="200"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1" t="s">
        <v>44</v>
      </c>
      <c r="J1699" s="202"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5">
        <f>IF(ISBLANK(INDEX('Policy Characteristics'!F:F,MATCH($C1699,'Policy Characteristics'!$C:$C,0))),"",INDEX('Policy Characteristics'!F:F,MATCH($C1699,'Policy Characteristics'!$C:$C,0)))</f>
        <v>0</v>
      </c>
      <c r="M1699" s="205">
        <f>IF(ISBLANK(INDEX('Policy Characteristics'!G:G,MATCH($C1699,'Policy Characteristics'!$C:$C,0))),"",INDEX('Policy Characteristics'!G:G,MATCH($C1699,'Policy Characteristics'!$C:$C,0)))</f>
        <v>1</v>
      </c>
      <c r="N1699" s="205">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row>
    <row r="1700" spans="1:18" s="143" customFormat="1" x14ac:dyDescent="0.75">
      <c r="A1700" s="76" t="str">
        <f>IF(ISBLANK(INDEX('Policy Characteristics'!A:A,MATCH($C1700,'Policy Characteristics'!$C:$C,0))),"",INDEX('Policy Characteristics'!A:A,MATCH($C1700,'Policy Characteristics'!$C:$C,0)))</f>
        <v>Cross-Sector</v>
      </c>
      <c r="B1700" s="200"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1" t="s">
        <v>44</v>
      </c>
      <c r="J1700" s="202"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5">
        <f>IF(ISBLANK(INDEX('Policy Characteristics'!F:F,MATCH($C1700,'Policy Characteristics'!$C:$C,0))),"",INDEX('Policy Characteristics'!F:F,MATCH($C1700,'Policy Characteristics'!$C:$C,0)))</f>
        <v>0</v>
      </c>
      <c r="M1700" s="205">
        <f>IF(ISBLANK(INDEX('Policy Characteristics'!G:G,MATCH($C1700,'Policy Characteristics'!$C:$C,0))),"",INDEX('Policy Characteristics'!G:G,MATCH($C1700,'Policy Characteristics'!$C:$C,0)))</f>
        <v>1</v>
      </c>
      <c r="N1700" s="205">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row>
    <row r="1701" spans="1:18" s="143" customFormat="1" x14ac:dyDescent="0.75">
      <c r="A1701" s="76" t="str">
        <f>IF(ISBLANK(INDEX('Policy Characteristics'!A:A,MATCH($C1701,'Policy Characteristics'!$C:$C,0))),"",INDEX('Policy Characteristics'!A:A,MATCH($C1701,'Policy Characteristics'!$C:$C,0)))</f>
        <v>Cross-Sector</v>
      </c>
      <c r="B1701" s="200"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1" t="s">
        <v>44</v>
      </c>
      <c r="J1701" s="202"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5">
        <f>IF(ISBLANK(INDEX('Policy Characteristics'!F:F,MATCH($C1701,'Policy Characteristics'!$C:$C,0))),"",INDEX('Policy Characteristics'!F:F,MATCH($C1701,'Policy Characteristics'!$C:$C,0)))</f>
        <v>0</v>
      </c>
      <c r="M1701" s="205">
        <f>IF(ISBLANK(INDEX('Policy Characteristics'!G:G,MATCH($C1701,'Policy Characteristics'!$C:$C,0))),"",INDEX('Policy Characteristics'!G:G,MATCH($C1701,'Policy Characteristics'!$C:$C,0)))</f>
        <v>1</v>
      </c>
      <c r="N1701" s="205">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row>
    <row r="1702" spans="1:18" s="143" customFormat="1" x14ac:dyDescent="0.75">
      <c r="A1702" s="76" t="str">
        <f>IF(ISBLANK(INDEX('Policy Characteristics'!A:A,MATCH($C1702,'Policy Characteristics'!$C:$C,0))),"",INDEX('Policy Characteristics'!A:A,MATCH($C1702,'Policy Characteristics'!$C:$C,0)))</f>
        <v>Cross-Sector</v>
      </c>
      <c r="B1702" s="200"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1" t="s">
        <v>44</v>
      </c>
      <c r="J1702" s="202"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5">
        <f>IF(ISBLANK(INDEX('Policy Characteristics'!F:F,MATCH($C1702,'Policy Characteristics'!$C:$C,0))),"",INDEX('Policy Characteristics'!F:F,MATCH($C1702,'Policy Characteristics'!$C:$C,0)))</f>
        <v>0</v>
      </c>
      <c r="M1702" s="205">
        <f>IF(ISBLANK(INDEX('Policy Characteristics'!G:G,MATCH($C1702,'Policy Characteristics'!$C:$C,0))),"",INDEX('Policy Characteristics'!G:G,MATCH($C1702,'Policy Characteristics'!$C:$C,0)))</f>
        <v>1</v>
      </c>
      <c r="N1702" s="205">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row>
    <row r="1703" spans="1:18" s="76" customFormat="1" x14ac:dyDescent="0.75">
      <c r="A1703" s="76" t="str">
        <f>IF(ISBLANK(INDEX('Policy Characteristics'!A:A,MATCH($C1703,'Policy Characteristics'!$C:$C,0))),"",INDEX('Policy Characteristics'!A:A,MATCH($C1703,'Policy Characteristics'!$C:$C,0)))</f>
        <v>Cross-Sector</v>
      </c>
      <c r="B1703" s="200"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3" t="s">
        <v>43</v>
      </c>
      <c r="J1703" s="202"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5">
        <f>IF(ISBLANK(INDEX('Policy Characteristics'!F:F,MATCH($C1703,'Policy Characteristics'!$C:$C,0))),"",INDEX('Policy Characteristics'!F:F,MATCH($C1703,'Policy Characteristics'!$C:$C,0)))</f>
        <v>-0.9</v>
      </c>
      <c r="M1703" s="205">
        <f>IF(ISBLANK(INDEX('Policy Characteristics'!G:G,MATCH($C1703,'Policy Characteristics'!$C:$C,0))),"",INDEX('Policy Characteristics'!G:G,MATCH($C1703,'Policy Characteristics'!$C:$C,0)))</f>
        <v>0.9</v>
      </c>
      <c r="N1703" s="205">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row>
    <row r="1704" spans="1:18" s="76" customFormat="1" x14ac:dyDescent="0.75">
      <c r="A1704" s="76" t="str">
        <f>IF(ISBLANK(INDEX('Policy Characteristics'!A:A,MATCH($C1704,'Policy Characteristics'!$C:$C,0))),"",INDEX('Policy Characteristics'!A:A,MATCH($C1704,'Policy Characteristics'!$C:$C,0)))</f>
        <v>Cross-Sector</v>
      </c>
      <c r="B1704" s="200" t="str">
        <f>IF(ISBLANK(INDEX('Policy Characteristics'!B:B,MATCH($C1704,'Policy Characteristics'!$C:$C,0))),"",INDEX('Policy Characteristics'!B:B,MATCH($C1704,'Policy Characteristics'!$C:$C,0)))</f>
        <v>Fuel Taxes or Subsidies</v>
      </c>
      <c r="C1704" s="208" t="str">
        <f t="shared" ref="C1704:C1767" si="54">C$1703</f>
        <v>Additional Fuel Tax or Subsidy Rate by Fuel</v>
      </c>
      <c r="D1704" s="78" t="s">
        <v>447</v>
      </c>
      <c r="E1704" s="88" t="s">
        <v>330</v>
      </c>
      <c r="F1704" s="78" t="s">
        <v>444</v>
      </c>
      <c r="G1704" s="88" t="s">
        <v>4</v>
      </c>
      <c r="H1704" s="15">
        <v>79</v>
      </c>
      <c r="I1704" s="201" t="s">
        <v>44</v>
      </c>
      <c r="J1704" s="202"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5">
        <f>IF(ISBLANK(INDEX('Policy Characteristics'!F:F,MATCH($C1704,'Policy Characteristics'!$C:$C,0))),"",INDEX('Policy Characteristics'!F:F,MATCH($C1704,'Policy Characteristics'!$C:$C,0)))</f>
        <v>-0.9</v>
      </c>
      <c r="M1704" s="205">
        <f>IF(ISBLANK(INDEX('Policy Characteristics'!G:G,MATCH($C1704,'Policy Characteristics'!$C:$C,0))),"",INDEX('Policy Characteristics'!G:G,MATCH($C1704,'Policy Characteristics'!$C:$C,0)))</f>
        <v>0.9</v>
      </c>
      <c r="N1704" s="205">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row>
    <row r="1705" spans="1:18" s="76" customFormat="1" x14ac:dyDescent="0.75">
      <c r="A1705" s="76" t="str">
        <f>IF(ISBLANK(INDEX('Policy Characteristics'!A:A,MATCH($C1705,'Policy Characteristics'!$C:$C,0))),"",INDEX('Policy Characteristics'!A:A,MATCH($C1705,'Policy Characteristics'!$C:$C,0)))</f>
        <v>Cross-Sector</v>
      </c>
      <c r="B1705" s="200" t="str">
        <f>IF(ISBLANK(INDEX('Policy Characteristics'!B:B,MATCH($C1705,'Policy Characteristics'!$C:$C,0))),"",INDEX('Policy Characteristics'!B:B,MATCH($C1705,'Policy Characteristics'!$C:$C,0)))</f>
        <v>Fuel Taxes or Subsidies</v>
      </c>
      <c r="C1705" s="208" t="str">
        <f t="shared" si="54"/>
        <v>Additional Fuel Tax or Subsidy Rate by Fuel</v>
      </c>
      <c r="D1705" s="78" t="s">
        <v>46</v>
      </c>
      <c r="E1705" s="88" t="s">
        <v>330</v>
      </c>
      <c r="F1705" s="78" t="s">
        <v>87</v>
      </c>
      <c r="G1705" s="88" t="s">
        <v>4</v>
      </c>
      <c r="H1705" s="15">
        <v>80</v>
      </c>
      <c r="I1705" s="201" t="s">
        <v>43</v>
      </c>
      <c r="J1705" s="202"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5">
        <f>IF(ISBLANK(INDEX('Policy Characteristics'!F:F,MATCH($C1705,'Policy Characteristics'!$C:$C,0))),"",INDEX('Policy Characteristics'!F:F,MATCH($C1705,'Policy Characteristics'!$C:$C,0)))</f>
        <v>-0.9</v>
      </c>
      <c r="M1705" s="205">
        <f>IF(ISBLANK(INDEX('Policy Characteristics'!G:G,MATCH($C1705,'Policy Characteristics'!$C:$C,0))),"",INDEX('Policy Characteristics'!G:G,MATCH($C1705,'Policy Characteristics'!$C:$C,0)))</f>
        <v>0.9</v>
      </c>
      <c r="N1705" s="205">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row>
    <row r="1706" spans="1:18" s="76" customFormat="1" x14ac:dyDescent="0.75">
      <c r="A1706" s="76" t="str">
        <f>IF(ISBLANK(INDEX('Policy Characteristics'!A:A,MATCH($C1706,'Policy Characteristics'!$C:$C,0))),"",INDEX('Policy Characteristics'!A:A,MATCH($C1706,'Policy Characteristics'!$C:$C,0)))</f>
        <v>Cross-Sector</v>
      </c>
      <c r="B1706" s="200" t="str">
        <f>IF(ISBLANK(INDEX('Policy Characteristics'!B:B,MATCH($C1706,'Policy Characteristics'!$C:$C,0))),"",INDEX('Policy Characteristics'!B:B,MATCH($C1706,'Policy Characteristics'!$C:$C,0)))</f>
        <v>Fuel Taxes or Subsidies</v>
      </c>
      <c r="C1706" s="208" t="str">
        <f t="shared" si="54"/>
        <v>Additional Fuel Tax or Subsidy Rate by Fuel</v>
      </c>
      <c r="D1706" s="78" t="s">
        <v>47</v>
      </c>
      <c r="E1706" s="88" t="s">
        <v>330</v>
      </c>
      <c r="F1706" s="78" t="s">
        <v>88</v>
      </c>
      <c r="G1706" s="88" t="s">
        <v>4</v>
      </c>
      <c r="H1706" s="15">
        <v>738</v>
      </c>
      <c r="I1706" s="201" t="s">
        <v>44</v>
      </c>
      <c r="J1706" s="202"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5">
        <f>IF(ISBLANK(INDEX('Policy Characteristics'!F:F,MATCH($C1706,'Policy Characteristics'!$C:$C,0))),"",INDEX('Policy Characteristics'!F:F,MATCH($C1706,'Policy Characteristics'!$C:$C,0)))</f>
        <v>-0.9</v>
      </c>
      <c r="M1706" s="205">
        <f>IF(ISBLANK(INDEX('Policy Characteristics'!G:G,MATCH($C1706,'Policy Characteristics'!$C:$C,0))),"",INDEX('Policy Characteristics'!G:G,MATCH($C1706,'Policy Characteristics'!$C:$C,0)))</f>
        <v>0.9</v>
      </c>
      <c r="N1706" s="205">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row>
    <row r="1707" spans="1:18" s="76" customFormat="1" x14ac:dyDescent="0.75">
      <c r="A1707" s="76" t="str">
        <f>IF(ISBLANK(INDEX('Policy Characteristics'!A:A,MATCH($C1707,'Policy Characteristics'!$C:$C,0))),"",INDEX('Policy Characteristics'!A:A,MATCH($C1707,'Policy Characteristics'!$C:$C,0)))</f>
        <v>Cross-Sector</v>
      </c>
      <c r="B1707" s="200" t="str">
        <f>IF(ISBLANK(INDEX('Policy Characteristics'!B:B,MATCH($C1707,'Policy Characteristics'!$C:$C,0))),"",INDEX('Policy Characteristics'!B:B,MATCH($C1707,'Policy Characteristics'!$C:$C,0)))</f>
        <v>Fuel Taxes or Subsidies</v>
      </c>
      <c r="C1707" s="208" t="str">
        <f t="shared" si="54"/>
        <v>Additional Fuel Tax or Subsidy Rate by Fuel</v>
      </c>
      <c r="D1707" s="78" t="s">
        <v>51</v>
      </c>
      <c r="E1707" s="88" t="s">
        <v>330</v>
      </c>
      <c r="F1707" s="78" t="s">
        <v>92</v>
      </c>
      <c r="G1707" s="88" t="s">
        <v>4</v>
      </c>
      <c r="H1707" s="15">
        <v>739</v>
      </c>
      <c r="I1707" s="201" t="s">
        <v>44</v>
      </c>
      <c r="J1707" s="202"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5">
        <f>IF(ISBLANK(INDEX('Policy Characteristics'!F:F,MATCH($C1707,'Policy Characteristics'!$C:$C,0))),"",INDEX('Policy Characteristics'!F:F,MATCH($C1707,'Policy Characteristics'!$C:$C,0)))</f>
        <v>-0.9</v>
      </c>
      <c r="M1707" s="205">
        <f>IF(ISBLANK(INDEX('Policy Characteristics'!G:G,MATCH($C1707,'Policy Characteristics'!$C:$C,0))),"",INDEX('Policy Characteristics'!G:G,MATCH($C1707,'Policy Characteristics'!$C:$C,0)))</f>
        <v>0.9</v>
      </c>
      <c r="N1707" s="205">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row>
    <row r="1708" spans="1:18" s="76" customFormat="1" x14ac:dyDescent="0.75">
      <c r="A1708" s="76" t="str">
        <f>IF(ISBLANK(INDEX('Policy Characteristics'!A:A,MATCH($C1708,'Policy Characteristics'!$C:$C,0))),"",INDEX('Policy Characteristics'!A:A,MATCH($C1708,'Policy Characteristics'!$C:$C,0)))</f>
        <v>Cross-Sector</v>
      </c>
      <c r="B1708" s="200" t="str">
        <f>IF(ISBLANK(INDEX('Policy Characteristics'!B:B,MATCH($C1708,'Policy Characteristics'!$C:$C,0))),"",INDEX('Policy Characteristics'!B:B,MATCH($C1708,'Policy Characteristics'!$C:$C,0)))</f>
        <v>Fuel Taxes or Subsidies</v>
      </c>
      <c r="C1708" s="208" t="str">
        <f t="shared" si="54"/>
        <v>Additional Fuel Tax or Subsidy Rate by Fuel</v>
      </c>
      <c r="D1708" s="78" t="s">
        <v>53</v>
      </c>
      <c r="E1708" s="88" t="s">
        <v>330</v>
      </c>
      <c r="F1708" s="78" t="s">
        <v>95</v>
      </c>
      <c r="G1708" s="88" t="s">
        <v>4</v>
      </c>
      <c r="H1708" s="15">
        <v>81</v>
      </c>
      <c r="I1708" s="201" t="s">
        <v>43</v>
      </c>
      <c r="J1708" s="202"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5">
        <f>IF(ISBLANK(INDEX('Policy Characteristics'!F:F,MATCH($C1708,'Policy Characteristics'!$C:$C,0))),"",INDEX('Policy Characteristics'!F:F,MATCH($C1708,'Policy Characteristics'!$C:$C,0)))</f>
        <v>-0.9</v>
      </c>
      <c r="M1708" s="205">
        <f>IF(ISBLANK(INDEX('Policy Characteristics'!G:G,MATCH($C1708,'Policy Characteristics'!$C:$C,0))),"",INDEX('Policy Characteristics'!G:G,MATCH($C1708,'Policy Characteristics'!$C:$C,0)))</f>
        <v>0.9</v>
      </c>
      <c r="N1708" s="205">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row>
    <row r="1709" spans="1:18" s="76" customFormat="1" x14ac:dyDescent="0.75">
      <c r="A1709" s="76" t="str">
        <f>IF(ISBLANK(INDEX('Policy Characteristics'!A:A,MATCH($C1709,'Policy Characteristics'!$C:$C,0))),"",INDEX('Policy Characteristics'!A:A,MATCH($C1709,'Policy Characteristics'!$C:$C,0)))</f>
        <v>Cross-Sector</v>
      </c>
      <c r="B1709" s="200" t="str">
        <f>IF(ISBLANK(INDEX('Policy Characteristics'!B:B,MATCH($C1709,'Policy Characteristics'!$C:$C,0))),"",INDEX('Policy Characteristics'!B:B,MATCH($C1709,'Policy Characteristics'!$C:$C,0)))</f>
        <v>Fuel Taxes or Subsidies</v>
      </c>
      <c r="C1709" s="208" t="str">
        <f t="shared" si="54"/>
        <v>Additional Fuel Tax or Subsidy Rate by Fuel</v>
      </c>
      <c r="D1709" s="78" t="s">
        <v>54</v>
      </c>
      <c r="E1709" s="88" t="s">
        <v>330</v>
      </c>
      <c r="F1709" s="78" t="s">
        <v>96</v>
      </c>
      <c r="G1709" s="88" t="s">
        <v>4</v>
      </c>
      <c r="H1709" s="15">
        <v>82</v>
      </c>
      <c r="I1709" s="201" t="s">
        <v>43</v>
      </c>
      <c r="J1709" s="202"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5">
        <f>IF(ISBLANK(INDEX('Policy Characteristics'!F:F,MATCH($C1709,'Policy Characteristics'!$C:$C,0))),"",INDEX('Policy Characteristics'!F:F,MATCH($C1709,'Policy Characteristics'!$C:$C,0)))</f>
        <v>-0.9</v>
      </c>
      <c r="M1709" s="205">
        <f>IF(ISBLANK(INDEX('Policy Characteristics'!G:G,MATCH($C1709,'Policy Characteristics'!$C:$C,0))),"",INDEX('Policy Characteristics'!G:G,MATCH($C1709,'Policy Characteristics'!$C:$C,0)))</f>
        <v>0.9</v>
      </c>
      <c r="N1709" s="205">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row>
    <row r="1710" spans="1:18" s="76" customFormat="1" x14ac:dyDescent="0.75">
      <c r="A1710" s="76" t="str">
        <f>IF(ISBLANK(INDEX('Policy Characteristics'!A:A,MATCH($C1710,'Policy Characteristics'!$C:$C,0))),"",INDEX('Policy Characteristics'!A:A,MATCH($C1710,'Policy Characteristics'!$C:$C,0)))</f>
        <v>Cross-Sector</v>
      </c>
      <c r="B1710" s="200" t="str">
        <f>IF(ISBLANK(INDEX('Policy Characteristics'!B:B,MATCH($C1710,'Policy Characteristics'!$C:$C,0))),"",INDEX('Policy Characteristics'!B:B,MATCH($C1710,'Policy Characteristics'!$C:$C,0)))</f>
        <v>Fuel Taxes or Subsidies</v>
      </c>
      <c r="C1710" s="208" t="str">
        <f t="shared" si="54"/>
        <v>Additional Fuel Tax or Subsidy Rate by Fuel</v>
      </c>
      <c r="D1710" s="78" t="s">
        <v>55</v>
      </c>
      <c r="E1710" s="88" t="s">
        <v>330</v>
      </c>
      <c r="F1710" s="78" t="s">
        <v>97</v>
      </c>
      <c r="G1710" s="88" t="s">
        <v>4</v>
      </c>
      <c r="H1710" s="15">
        <v>740</v>
      </c>
      <c r="I1710" s="201" t="s">
        <v>43</v>
      </c>
      <c r="J1710" s="202"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5">
        <f>IF(ISBLANK(INDEX('Policy Characteristics'!F:F,MATCH($C1710,'Policy Characteristics'!$C:$C,0))),"",INDEX('Policy Characteristics'!F:F,MATCH($C1710,'Policy Characteristics'!$C:$C,0)))</f>
        <v>-0.9</v>
      </c>
      <c r="M1710" s="205">
        <f>IF(ISBLANK(INDEX('Policy Characteristics'!G:G,MATCH($C1710,'Policy Characteristics'!$C:$C,0))),"",INDEX('Policy Characteristics'!G:G,MATCH($C1710,'Policy Characteristics'!$C:$C,0)))</f>
        <v>0.9</v>
      </c>
      <c r="N1710" s="205">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row>
    <row r="1711" spans="1:18" s="76" customFormat="1" x14ac:dyDescent="0.75">
      <c r="A1711" s="76" t="str">
        <f>IF(ISBLANK(INDEX('Policy Characteristics'!A:A,MATCH($C1711,'Policy Characteristics'!$C:$C,0))),"",INDEX('Policy Characteristics'!A:A,MATCH($C1711,'Policy Characteristics'!$C:$C,0)))</f>
        <v>Cross-Sector</v>
      </c>
      <c r="B1711" s="200" t="str">
        <f>IF(ISBLANK(INDEX('Policy Characteristics'!B:B,MATCH($C1711,'Policy Characteristics'!$C:$C,0))),"",INDEX('Policy Characteristics'!B:B,MATCH($C1711,'Policy Characteristics'!$C:$C,0)))</f>
        <v>Fuel Taxes or Subsidies</v>
      </c>
      <c r="C1711" s="208" t="str">
        <f t="shared" si="54"/>
        <v>Additional Fuel Tax or Subsidy Rate by Fuel</v>
      </c>
      <c r="D1711" s="78" t="s">
        <v>56</v>
      </c>
      <c r="E1711" s="88" t="s">
        <v>330</v>
      </c>
      <c r="F1711" s="78" t="s">
        <v>98</v>
      </c>
      <c r="G1711" s="88" t="s">
        <v>4</v>
      </c>
      <c r="H1711" s="15">
        <v>741</v>
      </c>
      <c r="I1711" s="201" t="s">
        <v>43</v>
      </c>
      <c r="J1711" s="202"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5">
        <f>IF(ISBLANK(INDEX('Policy Characteristics'!F:F,MATCH($C1711,'Policy Characteristics'!$C:$C,0))),"",INDEX('Policy Characteristics'!F:F,MATCH($C1711,'Policy Characteristics'!$C:$C,0)))</f>
        <v>-0.9</v>
      </c>
      <c r="M1711" s="205">
        <f>IF(ISBLANK(INDEX('Policy Characteristics'!G:G,MATCH($C1711,'Policy Characteristics'!$C:$C,0))),"",INDEX('Policy Characteristics'!G:G,MATCH($C1711,'Policy Characteristics'!$C:$C,0)))</f>
        <v>0.9</v>
      </c>
      <c r="N1711" s="205">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row>
    <row r="1712" spans="1:18" x14ac:dyDescent="0.75">
      <c r="A1712" s="76" t="str">
        <f>IF(ISBLANK(INDEX('Policy Characteristics'!A:A,MATCH($C1712,'Policy Characteristics'!$C:$C,0))),"",INDEX('Policy Characteristics'!A:A,MATCH($C1712,'Policy Characteristics'!$C:$C,0)))</f>
        <v>Cross-Sector</v>
      </c>
      <c r="B1712" s="200" t="str">
        <f>IF(ISBLANK(INDEX('Policy Characteristics'!B:B,MATCH($C1712,'Policy Characteristics'!$C:$C,0))),"",INDEX('Policy Characteristics'!B:B,MATCH($C1712,'Policy Characteristics'!$C:$C,0)))</f>
        <v>Fuel Taxes or Subsidies</v>
      </c>
      <c r="C1712" s="208" t="str">
        <f t="shared" si="54"/>
        <v>Additional Fuel Tax or Subsidy Rate by Fuel</v>
      </c>
      <c r="D1712" s="78" t="s">
        <v>716</v>
      </c>
      <c r="E1712" s="88" t="s">
        <v>330</v>
      </c>
      <c r="F1712" s="78" t="s">
        <v>717</v>
      </c>
      <c r="G1712" s="88" t="s">
        <v>4</v>
      </c>
      <c r="H1712" s="15">
        <v>742</v>
      </c>
      <c r="I1712" s="201" t="s">
        <v>43</v>
      </c>
      <c r="J1712" s="202"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5">
        <f>IF(ISBLANK(INDEX('Policy Characteristics'!F:F,MATCH($C1712,'Policy Characteristics'!$C:$C,0))),"",INDEX('Policy Characteristics'!F:F,MATCH($C1712,'Policy Characteristics'!$C:$C,0)))</f>
        <v>-0.9</v>
      </c>
      <c r="M1712" s="205">
        <f>IF(ISBLANK(INDEX('Policy Characteristics'!G:G,MATCH($C1712,'Policy Characteristics'!$C:$C,0))),"",INDEX('Policy Characteristics'!G:G,MATCH($C1712,'Policy Characteristics'!$C:$C,0)))</f>
        <v>0.9</v>
      </c>
      <c r="N1712" s="205">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8" x14ac:dyDescent="0.75">
      <c r="A1713" s="76" t="str">
        <f>IF(ISBLANK(INDEX('Policy Characteristics'!A:A,MATCH($C1713,'Policy Characteristics'!$C:$C,0))),"",INDEX('Policy Characteristics'!A:A,MATCH($C1713,'Policy Characteristics'!$C:$C,0)))</f>
        <v>Cross-Sector</v>
      </c>
      <c r="B1713" s="200" t="str">
        <f>IF(ISBLANK(INDEX('Policy Characteristics'!B:B,MATCH($C1713,'Policy Characteristics'!$C:$C,0))),"",INDEX('Policy Characteristics'!B:B,MATCH($C1713,'Policy Characteristics'!$C:$C,0)))</f>
        <v>Fuel Taxes or Subsidies</v>
      </c>
      <c r="C1713" s="208" t="str">
        <f t="shared" si="54"/>
        <v>Additional Fuel Tax or Subsidy Rate by Fuel</v>
      </c>
      <c r="D1713" s="78" t="s">
        <v>75</v>
      </c>
      <c r="E1713" s="88" t="s">
        <v>330</v>
      </c>
      <c r="F1713" s="78" t="s">
        <v>99</v>
      </c>
      <c r="G1713" s="88" t="s">
        <v>4</v>
      </c>
      <c r="H1713" s="15">
        <v>743</v>
      </c>
      <c r="I1713" s="201" t="s">
        <v>44</v>
      </c>
      <c r="J1713" s="202"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5">
        <f>IF(ISBLANK(INDEX('Policy Characteristics'!F:F,MATCH($C1713,'Policy Characteristics'!$C:$C,0))),"",INDEX('Policy Characteristics'!F:F,MATCH($C1713,'Policy Characteristics'!$C:$C,0)))</f>
        <v>-0.9</v>
      </c>
      <c r="M1713" s="205">
        <f>IF(ISBLANK(INDEX('Policy Characteristics'!G:G,MATCH($C1713,'Policy Characteristics'!$C:$C,0))),"",INDEX('Policy Characteristics'!G:G,MATCH($C1713,'Policy Characteristics'!$C:$C,0)))</f>
        <v>0.9</v>
      </c>
      <c r="N1713" s="205">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8" x14ac:dyDescent="0.75">
      <c r="A1714" s="76" t="str">
        <f>IF(ISBLANK(INDEX('Policy Characteristics'!A:A,MATCH($C1714,'Policy Characteristics'!$C:$C,0))),"",INDEX('Policy Characteristics'!A:A,MATCH($C1714,'Policy Characteristics'!$C:$C,0)))</f>
        <v>Cross-Sector</v>
      </c>
      <c r="B1714" s="200" t="str">
        <f>IF(ISBLANK(INDEX('Policy Characteristics'!B:B,MATCH($C1714,'Policy Characteristics'!$C:$C,0))),"",INDEX('Policy Characteristics'!B:B,MATCH($C1714,'Policy Characteristics'!$C:$C,0)))</f>
        <v>Fuel Taxes or Subsidies</v>
      </c>
      <c r="C1714" s="208" t="str">
        <f t="shared" si="54"/>
        <v>Additional Fuel Tax or Subsidy Rate by Fuel</v>
      </c>
      <c r="D1714" s="78" t="s">
        <v>440</v>
      </c>
      <c r="E1714" s="88" t="s">
        <v>330</v>
      </c>
      <c r="F1714" s="78" t="s">
        <v>441</v>
      </c>
      <c r="G1714" s="88" t="s">
        <v>4</v>
      </c>
      <c r="H1714" s="15">
        <v>744</v>
      </c>
      <c r="I1714" s="201" t="s">
        <v>44</v>
      </c>
      <c r="J1714" s="202"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5">
        <f>IF(ISBLANK(INDEX('Policy Characteristics'!F:F,MATCH($C1714,'Policy Characteristics'!$C:$C,0))),"",INDEX('Policy Characteristics'!F:F,MATCH($C1714,'Policy Characteristics'!$C:$C,0)))</f>
        <v>-0.9</v>
      </c>
      <c r="M1714" s="205">
        <f>IF(ISBLANK(INDEX('Policy Characteristics'!G:G,MATCH($C1714,'Policy Characteristics'!$C:$C,0))),"",INDEX('Policy Characteristics'!G:G,MATCH($C1714,'Policy Characteristics'!$C:$C,0)))</f>
        <v>0.9</v>
      </c>
      <c r="N1714" s="205">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8" x14ac:dyDescent="0.75">
      <c r="A1715" s="76" t="str">
        <f>IF(ISBLANK(INDEX('Policy Characteristics'!A:A,MATCH($C1715,'Policy Characteristics'!$C:$C,0))),"",INDEX('Policy Characteristics'!A:A,MATCH($C1715,'Policy Characteristics'!$C:$C,0)))</f>
        <v>Cross-Sector</v>
      </c>
      <c r="B1715" s="200" t="str">
        <f>IF(ISBLANK(INDEX('Policy Characteristics'!B:B,MATCH($C1715,'Policy Characteristics'!$C:$C,0))),"",INDEX('Policy Characteristics'!B:B,MATCH($C1715,'Policy Characteristics'!$C:$C,0)))</f>
        <v>Fuel Taxes or Subsidies</v>
      </c>
      <c r="C1715" s="208" t="str">
        <f t="shared" si="54"/>
        <v>Additional Fuel Tax or Subsidy Rate by Fuel</v>
      </c>
      <c r="D1715" s="78" t="s">
        <v>708</v>
      </c>
      <c r="E1715" s="88" t="s">
        <v>330</v>
      </c>
      <c r="F1715" s="78" t="s">
        <v>712</v>
      </c>
      <c r="G1715" s="88" t="s">
        <v>4</v>
      </c>
      <c r="H1715" s="15">
        <v>745</v>
      </c>
      <c r="I1715" s="201" t="s">
        <v>44</v>
      </c>
      <c r="J1715" s="202"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5">
        <f>IF(ISBLANK(INDEX('Policy Characteristics'!F:F,MATCH($C1715,'Policy Characteristics'!$C:$C,0))),"",INDEX('Policy Characteristics'!F:F,MATCH($C1715,'Policy Characteristics'!$C:$C,0)))</f>
        <v>-0.9</v>
      </c>
      <c r="M1715" s="205">
        <f>IF(ISBLANK(INDEX('Policy Characteristics'!G:G,MATCH($C1715,'Policy Characteristics'!$C:$C,0))),"",INDEX('Policy Characteristics'!G:G,MATCH($C1715,'Policy Characteristics'!$C:$C,0)))</f>
        <v>0.9</v>
      </c>
      <c r="N1715" s="205">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8" x14ac:dyDescent="0.75">
      <c r="A1716" s="76" t="str">
        <f>IF(ISBLANK(INDEX('Policy Characteristics'!A:A,MATCH($C1716,'Policy Characteristics'!$C:$C,0))),"",INDEX('Policy Characteristics'!A:A,MATCH($C1716,'Policy Characteristics'!$C:$C,0)))</f>
        <v>Cross-Sector</v>
      </c>
      <c r="B1716" s="200" t="str">
        <f>IF(ISBLANK(INDEX('Policy Characteristics'!B:B,MATCH($C1716,'Policy Characteristics'!$C:$C,0))),"",INDEX('Policy Characteristics'!B:B,MATCH($C1716,'Policy Characteristics'!$C:$C,0)))</f>
        <v>Fuel Taxes or Subsidies</v>
      </c>
      <c r="C1716" s="208" t="str">
        <f t="shared" si="54"/>
        <v>Additional Fuel Tax or Subsidy Rate by Fuel</v>
      </c>
      <c r="D1716" s="78" t="s">
        <v>718</v>
      </c>
      <c r="E1716" s="88" t="s">
        <v>330</v>
      </c>
      <c r="F1716" s="78" t="s">
        <v>719</v>
      </c>
      <c r="G1716" s="88" t="s">
        <v>4</v>
      </c>
      <c r="H1716" s="15">
        <v>746</v>
      </c>
      <c r="I1716" s="201" t="s">
        <v>44</v>
      </c>
      <c r="J1716" s="202"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5">
        <f>IF(ISBLANK(INDEX('Policy Characteristics'!F:F,MATCH($C1716,'Policy Characteristics'!$C:$C,0))),"",INDEX('Policy Characteristics'!F:F,MATCH($C1716,'Policy Characteristics'!$C:$C,0)))</f>
        <v>-0.9</v>
      </c>
      <c r="M1716" s="205">
        <f>IF(ISBLANK(INDEX('Policy Characteristics'!G:G,MATCH($C1716,'Policy Characteristics'!$C:$C,0))),"",INDEX('Policy Characteristics'!G:G,MATCH($C1716,'Policy Characteristics'!$C:$C,0)))</f>
        <v>0.9</v>
      </c>
      <c r="N1716" s="205">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8" x14ac:dyDescent="0.75">
      <c r="A1717" s="76" t="str">
        <f>IF(ISBLANK(INDEX('Policy Characteristics'!A:A,MATCH($C1717,'Policy Characteristics'!$C:$C,0))),"",INDEX('Policy Characteristics'!A:A,MATCH($C1717,'Policy Characteristics'!$C:$C,0)))</f>
        <v>Cross-Sector</v>
      </c>
      <c r="B1717" s="200" t="str">
        <f>IF(ISBLANK(INDEX('Policy Characteristics'!B:B,MATCH($C1717,'Policy Characteristics'!$C:$C,0))),"",INDEX('Policy Characteristics'!B:B,MATCH($C1717,'Policy Characteristics'!$C:$C,0)))</f>
        <v>Fuel Taxes or Subsidies</v>
      </c>
      <c r="C1717" s="208" t="str">
        <f t="shared" si="54"/>
        <v>Additional Fuel Tax or Subsidy Rate by Fuel</v>
      </c>
      <c r="D1717" s="78" t="s">
        <v>709</v>
      </c>
      <c r="E1717" s="88" t="s">
        <v>330</v>
      </c>
      <c r="F1717" s="78" t="s">
        <v>713</v>
      </c>
      <c r="G1717" s="88" t="s">
        <v>4</v>
      </c>
      <c r="H1717" s="15">
        <v>747</v>
      </c>
      <c r="I1717" s="201" t="s">
        <v>44</v>
      </c>
      <c r="J1717" s="202"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5">
        <f>IF(ISBLANK(INDEX('Policy Characteristics'!F:F,MATCH($C1717,'Policy Characteristics'!$C:$C,0))),"",INDEX('Policy Characteristics'!F:F,MATCH($C1717,'Policy Characteristics'!$C:$C,0)))</f>
        <v>-0.9</v>
      </c>
      <c r="M1717" s="205">
        <f>IF(ISBLANK(INDEX('Policy Characteristics'!G:G,MATCH($C1717,'Policy Characteristics'!$C:$C,0))),"",INDEX('Policy Characteristics'!G:G,MATCH($C1717,'Policy Characteristics'!$C:$C,0)))</f>
        <v>0.9</v>
      </c>
      <c r="N1717" s="205">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8" x14ac:dyDescent="0.75">
      <c r="A1718" s="76" t="str">
        <f>IF(ISBLANK(INDEX('Policy Characteristics'!A:A,MATCH($C1718,'Policy Characteristics'!$C:$C,0))),"",INDEX('Policy Characteristics'!A:A,MATCH($C1718,'Policy Characteristics'!$C:$C,0)))</f>
        <v>Cross-Sector</v>
      </c>
      <c r="B1718" s="200" t="str">
        <f>IF(ISBLANK(INDEX('Policy Characteristics'!B:B,MATCH($C1718,'Policy Characteristics'!$C:$C,0))),"",INDEX('Policy Characteristics'!B:B,MATCH($C1718,'Policy Characteristics'!$C:$C,0)))</f>
        <v>Fuel Taxes or Subsidies</v>
      </c>
      <c r="C1718" s="208" t="str">
        <f t="shared" si="54"/>
        <v>Additional Fuel Tax or Subsidy Rate by Fuel</v>
      </c>
      <c r="D1718" s="78" t="s">
        <v>710</v>
      </c>
      <c r="E1718" s="88" t="s">
        <v>330</v>
      </c>
      <c r="F1718" s="78" t="s">
        <v>714</v>
      </c>
      <c r="G1718" s="88" t="s">
        <v>4</v>
      </c>
      <c r="H1718" s="15">
        <v>748</v>
      </c>
      <c r="I1718" s="201" t="s">
        <v>44</v>
      </c>
      <c r="J1718" s="202"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5">
        <f>IF(ISBLANK(INDEX('Policy Characteristics'!F:F,MATCH($C1718,'Policy Characteristics'!$C:$C,0))),"",INDEX('Policy Characteristics'!F:F,MATCH($C1718,'Policy Characteristics'!$C:$C,0)))</f>
        <v>-0.9</v>
      </c>
      <c r="M1718" s="205">
        <f>IF(ISBLANK(INDEX('Policy Characteristics'!G:G,MATCH($C1718,'Policy Characteristics'!$C:$C,0))),"",INDEX('Policy Characteristics'!G:G,MATCH($C1718,'Policy Characteristics'!$C:$C,0)))</f>
        <v>0.9</v>
      </c>
      <c r="N1718" s="205">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8" x14ac:dyDescent="0.75">
      <c r="A1719" s="76" t="str">
        <f>IF(ISBLANK(INDEX('Policy Characteristics'!A:A,MATCH($C1719,'Policy Characteristics'!$C:$C,0))),"",INDEX('Policy Characteristics'!A:A,MATCH($C1719,'Policy Characteristics'!$C:$C,0)))</f>
        <v>Cross-Sector</v>
      </c>
      <c r="B1719" s="200" t="str">
        <f>IF(ISBLANK(INDEX('Policy Characteristics'!B:B,MATCH($C1719,'Policy Characteristics'!$C:$C,0))),"",INDEX('Policy Characteristics'!B:B,MATCH($C1719,'Policy Characteristics'!$C:$C,0)))</f>
        <v>Fuel Taxes or Subsidies</v>
      </c>
      <c r="C1719" s="208" t="str">
        <f t="shared" si="54"/>
        <v>Additional Fuel Tax or Subsidy Rate by Fuel</v>
      </c>
      <c r="D1719" s="78" t="s">
        <v>711</v>
      </c>
      <c r="E1719" s="88" t="s">
        <v>330</v>
      </c>
      <c r="F1719" s="78" t="s">
        <v>715</v>
      </c>
      <c r="G1719" s="88" t="s">
        <v>4</v>
      </c>
      <c r="H1719" s="15">
        <v>749</v>
      </c>
      <c r="I1719" s="201" t="s">
        <v>43</v>
      </c>
      <c r="J1719" s="202"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5">
        <f>IF(ISBLANK(INDEX('Policy Characteristics'!F:F,MATCH($C1719,'Policy Characteristics'!$C:$C,0))),"",INDEX('Policy Characteristics'!F:F,MATCH($C1719,'Policy Characteristics'!$C:$C,0)))</f>
        <v>-0.9</v>
      </c>
      <c r="M1719" s="205">
        <f>IF(ISBLANK(INDEX('Policy Characteristics'!G:G,MATCH($C1719,'Policy Characteristics'!$C:$C,0))),"",INDEX('Policy Characteristics'!G:G,MATCH($C1719,'Policy Characteristics'!$C:$C,0)))</f>
        <v>0.9</v>
      </c>
      <c r="N1719" s="205">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8" s="76" customFormat="1" x14ac:dyDescent="0.75">
      <c r="A1720" s="76" t="str">
        <f>IF(ISBLANK(INDEX('Policy Characteristics'!A:A,MATCH($C1720,'Policy Characteristics'!$C:$C,0))),"",INDEX('Policy Characteristics'!A:A,MATCH($C1720,'Policy Characteristics'!$C:$C,0)))</f>
        <v>Cross-Sector</v>
      </c>
      <c r="B1720" s="200" t="str">
        <f>IF(ISBLANK(INDEX('Policy Characteristics'!B:B,MATCH($C1720,'Policy Characteristics'!$C:$C,0))),"",INDEX('Policy Characteristics'!B:B,MATCH($C1720,'Policy Characteristics'!$C:$C,0)))</f>
        <v>Fuel Taxes or Subsidies</v>
      </c>
      <c r="C1720" s="208" t="str">
        <f t="shared" si="54"/>
        <v>Additional Fuel Tax or Subsidy Rate by Fuel</v>
      </c>
      <c r="D1720" s="88" t="s">
        <v>52</v>
      </c>
      <c r="E1720" s="88" t="s">
        <v>338</v>
      </c>
      <c r="F1720" s="88" t="s">
        <v>93</v>
      </c>
      <c r="G1720" s="88" t="s">
        <v>93</v>
      </c>
      <c r="H1720" s="15">
        <v>2314</v>
      </c>
      <c r="I1720" s="213" t="s">
        <v>44</v>
      </c>
      <c r="J1720" s="202"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5">
        <f>IF(ISBLANK(INDEX('Policy Characteristics'!F:F,MATCH($C1720,'Policy Characteristics'!$C:$C,0))),"",INDEX('Policy Characteristics'!F:F,MATCH($C1720,'Policy Characteristics'!$C:$C,0)))</f>
        <v>-0.9</v>
      </c>
      <c r="M1720" s="205">
        <f>IF(ISBLANK(INDEX('Policy Characteristics'!G:G,MATCH($C1720,'Policy Characteristics'!$C:$C,0))),"",INDEX('Policy Characteristics'!G:G,MATCH($C1720,'Policy Characteristics'!$C:$C,0)))</f>
        <v>0.9</v>
      </c>
      <c r="N1720" s="205">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row>
    <row r="1721" spans="1:18" s="76" customFormat="1" x14ac:dyDescent="0.75">
      <c r="A1721" s="76" t="str">
        <f>IF(ISBLANK(INDEX('Policy Characteristics'!A:A,MATCH($C1721,'Policy Characteristics'!$C:$C,0))),"",INDEX('Policy Characteristics'!A:A,MATCH($C1721,'Policy Characteristics'!$C:$C,0)))</f>
        <v>Cross-Sector</v>
      </c>
      <c r="B1721" s="200" t="str">
        <f>IF(ISBLANK(INDEX('Policy Characteristics'!B:B,MATCH($C1721,'Policy Characteristics'!$C:$C,0))),"",INDEX('Policy Characteristics'!B:B,MATCH($C1721,'Policy Characteristics'!$C:$C,0)))</f>
        <v>Fuel Taxes or Subsidies</v>
      </c>
      <c r="C1721" s="208" t="str">
        <f t="shared" si="54"/>
        <v>Additional Fuel Tax or Subsidy Rate by Fuel</v>
      </c>
      <c r="D1721" s="78" t="s">
        <v>447</v>
      </c>
      <c r="E1721" s="88" t="s">
        <v>338</v>
      </c>
      <c r="F1721" s="78" t="s">
        <v>444</v>
      </c>
      <c r="G1721" s="88" t="s">
        <v>93</v>
      </c>
      <c r="H1721" s="15">
        <v>2315</v>
      </c>
      <c r="I1721" s="201" t="s">
        <v>43</v>
      </c>
      <c r="J1721" s="202"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5">
        <f>IF(ISBLANK(INDEX('Policy Characteristics'!F:F,MATCH($C1721,'Policy Characteristics'!$C:$C,0))),"",INDEX('Policy Characteristics'!F:F,MATCH($C1721,'Policy Characteristics'!$C:$C,0)))</f>
        <v>-0.9</v>
      </c>
      <c r="M1721" s="205">
        <f>IF(ISBLANK(INDEX('Policy Characteristics'!G:G,MATCH($C1721,'Policy Characteristics'!$C:$C,0))),"",INDEX('Policy Characteristics'!G:G,MATCH($C1721,'Policy Characteristics'!$C:$C,0)))</f>
        <v>0.9</v>
      </c>
      <c r="N1721" s="205">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row>
    <row r="1722" spans="1:18" s="76" customFormat="1" x14ac:dyDescent="0.75">
      <c r="A1722" s="76" t="str">
        <f>IF(ISBLANK(INDEX('Policy Characteristics'!A:A,MATCH($C1722,'Policy Characteristics'!$C:$C,0))),"",INDEX('Policy Characteristics'!A:A,MATCH($C1722,'Policy Characteristics'!$C:$C,0)))</f>
        <v>Cross-Sector</v>
      </c>
      <c r="B1722" s="200" t="str">
        <f>IF(ISBLANK(INDEX('Policy Characteristics'!B:B,MATCH($C1722,'Policy Characteristics'!$C:$C,0))),"",INDEX('Policy Characteristics'!B:B,MATCH($C1722,'Policy Characteristics'!$C:$C,0)))</f>
        <v>Fuel Taxes or Subsidies</v>
      </c>
      <c r="C1722" s="208" t="str">
        <f t="shared" si="54"/>
        <v>Additional Fuel Tax or Subsidy Rate by Fuel</v>
      </c>
      <c r="D1722" s="78" t="s">
        <v>46</v>
      </c>
      <c r="E1722" s="88" t="s">
        <v>338</v>
      </c>
      <c r="F1722" s="78" t="s">
        <v>87</v>
      </c>
      <c r="G1722" s="88" t="s">
        <v>93</v>
      </c>
      <c r="H1722" s="15">
        <v>2316</v>
      </c>
      <c r="I1722" s="201" t="s">
        <v>43</v>
      </c>
      <c r="J1722" s="202"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5">
        <f>IF(ISBLANK(INDEX('Policy Characteristics'!F:F,MATCH($C1722,'Policy Characteristics'!$C:$C,0))),"",INDEX('Policy Characteristics'!F:F,MATCH($C1722,'Policy Characteristics'!$C:$C,0)))</f>
        <v>-0.9</v>
      </c>
      <c r="M1722" s="205">
        <f>IF(ISBLANK(INDEX('Policy Characteristics'!G:G,MATCH($C1722,'Policy Characteristics'!$C:$C,0))),"",INDEX('Policy Characteristics'!G:G,MATCH($C1722,'Policy Characteristics'!$C:$C,0)))</f>
        <v>0.9</v>
      </c>
      <c r="N1722" s="205">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row>
    <row r="1723" spans="1:18" s="76" customFormat="1" x14ac:dyDescent="0.75">
      <c r="A1723" s="76" t="str">
        <f>IF(ISBLANK(INDEX('Policy Characteristics'!A:A,MATCH($C1723,'Policy Characteristics'!$C:$C,0))),"",INDEX('Policy Characteristics'!A:A,MATCH($C1723,'Policy Characteristics'!$C:$C,0)))</f>
        <v>Cross-Sector</v>
      </c>
      <c r="B1723" s="200" t="str">
        <f>IF(ISBLANK(INDEX('Policy Characteristics'!B:B,MATCH($C1723,'Policy Characteristics'!$C:$C,0))),"",INDEX('Policy Characteristics'!B:B,MATCH($C1723,'Policy Characteristics'!$C:$C,0)))</f>
        <v>Fuel Taxes or Subsidies</v>
      </c>
      <c r="C1723" s="208" t="str">
        <f t="shared" si="54"/>
        <v>Additional Fuel Tax or Subsidy Rate by Fuel</v>
      </c>
      <c r="D1723" s="78" t="s">
        <v>47</v>
      </c>
      <c r="E1723" s="88" t="s">
        <v>338</v>
      </c>
      <c r="F1723" s="78" t="s">
        <v>88</v>
      </c>
      <c r="G1723" s="88" t="s">
        <v>93</v>
      </c>
      <c r="H1723" s="15">
        <v>2317</v>
      </c>
      <c r="I1723" s="201" t="s">
        <v>44</v>
      </c>
      <c r="J1723" s="202"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5">
        <f>IF(ISBLANK(INDEX('Policy Characteristics'!F:F,MATCH($C1723,'Policy Characteristics'!$C:$C,0))),"",INDEX('Policy Characteristics'!F:F,MATCH($C1723,'Policy Characteristics'!$C:$C,0)))</f>
        <v>-0.9</v>
      </c>
      <c r="M1723" s="205">
        <f>IF(ISBLANK(INDEX('Policy Characteristics'!G:G,MATCH($C1723,'Policy Characteristics'!$C:$C,0))),"",INDEX('Policy Characteristics'!G:G,MATCH($C1723,'Policy Characteristics'!$C:$C,0)))</f>
        <v>0.9</v>
      </c>
      <c r="N1723" s="205">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row>
    <row r="1724" spans="1:18" s="76" customFormat="1" x14ac:dyDescent="0.75">
      <c r="A1724" s="76" t="str">
        <f>IF(ISBLANK(INDEX('Policy Characteristics'!A:A,MATCH($C1724,'Policy Characteristics'!$C:$C,0))),"",INDEX('Policy Characteristics'!A:A,MATCH($C1724,'Policy Characteristics'!$C:$C,0)))</f>
        <v>Cross-Sector</v>
      </c>
      <c r="B1724" s="200" t="str">
        <f>IF(ISBLANK(INDEX('Policy Characteristics'!B:B,MATCH($C1724,'Policy Characteristics'!$C:$C,0))),"",INDEX('Policy Characteristics'!B:B,MATCH($C1724,'Policy Characteristics'!$C:$C,0)))</f>
        <v>Fuel Taxes or Subsidies</v>
      </c>
      <c r="C1724" s="208" t="str">
        <f t="shared" si="54"/>
        <v>Additional Fuel Tax or Subsidy Rate by Fuel</v>
      </c>
      <c r="D1724" s="78" t="s">
        <v>51</v>
      </c>
      <c r="E1724" s="88" t="s">
        <v>338</v>
      </c>
      <c r="F1724" s="78" t="s">
        <v>92</v>
      </c>
      <c r="G1724" s="88" t="s">
        <v>93</v>
      </c>
      <c r="H1724" s="15">
        <v>2318</v>
      </c>
      <c r="I1724" s="201" t="s">
        <v>44</v>
      </c>
      <c r="J1724" s="202"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5">
        <f>IF(ISBLANK(INDEX('Policy Characteristics'!F:F,MATCH($C1724,'Policy Characteristics'!$C:$C,0))),"",INDEX('Policy Characteristics'!F:F,MATCH($C1724,'Policy Characteristics'!$C:$C,0)))</f>
        <v>-0.9</v>
      </c>
      <c r="M1724" s="205">
        <f>IF(ISBLANK(INDEX('Policy Characteristics'!G:G,MATCH($C1724,'Policy Characteristics'!$C:$C,0))),"",INDEX('Policy Characteristics'!G:G,MATCH($C1724,'Policy Characteristics'!$C:$C,0)))</f>
        <v>0.9</v>
      </c>
      <c r="N1724" s="205">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row>
    <row r="1725" spans="1:18" s="76" customFormat="1" x14ac:dyDescent="0.75">
      <c r="A1725" s="76" t="str">
        <f>IF(ISBLANK(INDEX('Policy Characteristics'!A:A,MATCH($C1725,'Policy Characteristics'!$C:$C,0))),"",INDEX('Policy Characteristics'!A:A,MATCH($C1725,'Policy Characteristics'!$C:$C,0)))</f>
        <v>Cross-Sector</v>
      </c>
      <c r="B1725" s="200" t="str">
        <f>IF(ISBLANK(INDEX('Policy Characteristics'!B:B,MATCH($C1725,'Policy Characteristics'!$C:$C,0))),"",INDEX('Policy Characteristics'!B:B,MATCH($C1725,'Policy Characteristics'!$C:$C,0)))</f>
        <v>Fuel Taxes or Subsidies</v>
      </c>
      <c r="C1725" s="208" t="str">
        <f t="shared" si="54"/>
        <v>Additional Fuel Tax or Subsidy Rate by Fuel</v>
      </c>
      <c r="D1725" s="78" t="s">
        <v>53</v>
      </c>
      <c r="E1725" s="88" t="s">
        <v>338</v>
      </c>
      <c r="F1725" s="78" t="s">
        <v>95</v>
      </c>
      <c r="G1725" s="88" t="s">
        <v>93</v>
      </c>
      <c r="H1725" s="15">
        <v>2319</v>
      </c>
      <c r="I1725" s="201" t="s">
        <v>44</v>
      </c>
      <c r="J1725" s="202"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5">
        <f>IF(ISBLANK(INDEX('Policy Characteristics'!F:F,MATCH($C1725,'Policy Characteristics'!$C:$C,0))),"",INDEX('Policy Characteristics'!F:F,MATCH($C1725,'Policy Characteristics'!$C:$C,0)))</f>
        <v>-0.9</v>
      </c>
      <c r="M1725" s="205">
        <f>IF(ISBLANK(INDEX('Policy Characteristics'!G:G,MATCH($C1725,'Policy Characteristics'!$C:$C,0))),"",INDEX('Policy Characteristics'!G:G,MATCH($C1725,'Policy Characteristics'!$C:$C,0)))</f>
        <v>0.9</v>
      </c>
      <c r="N1725" s="205">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row>
    <row r="1726" spans="1:18" s="76" customFormat="1" x14ac:dyDescent="0.75">
      <c r="A1726" s="76" t="str">
        <f>IF(ISBLANK(INDEX('Policy Characteristics'!A:A,MATCH($C1726,'Policy Characteristics'!$C:$C,0))),"",INDEX('Policy Characteristics'!A:A,MATCH($C1726,'Policy Characteristics'!$C:$C,0)))</f>
        <v>Cross-Sector</v>
      </c>
      <c r="B1726" s="200" t="str">
        <f>IF(ISBLANK(INDEX('Policy Characteristics'!B:B,MATCH($C1726,'Policy Characteristics'!$C:$C,0))),"",INDEX('Policy Characteristics'!B:B,MATCH($C1726,'Policy Characteristics'!$C:$C,0)))</f>
        <v>Fuel Taxes or Subsidies</v>
      </c>
      <c r="C1726" s="208" t="str">
        <f t="shared" si="54"/>
        <v>Additional Fuel Tax or Subsidy Rate by Fuel</v>
      </c>
      <c r="D1726" s="78" t="s">
        <v>54</v>
      </c>
      <c r="E1726" s="88" t="s">
        <v>338</v>
      </c>
      <c r="F1726" s="78" t="s">
        <v>96</v>
      </c>
      <c r="G1726" s="88" t="s">
        <v>93</v>
      </c>
      <c r="H1726" s="15">
        <v>2320</v>
      </c>
      <c r="I1726" s="201" t="s">
        <v>44</v>
      </c>
      <c r="J1726" s="202"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5">
        <f>IF(ISBLANK(INDEX('Policy Characteristics'!F:F,MATCH($C1726,'Policy Characteristics'!$C:$C,0))),"",INDEX('Policy Characteristics'!F:F,MATCH($C1726,'Policy Characteristics'!$C:$C,0)))</f>
        <v>-0.9</v>
      </c>
      <c r="M1726" s="205">
        <f>IF(ISBLANK(INDEX('Policy Characteristics'!G:G,MATCH($C1726,'Policy Characteristics'!$C:$C,0))),"",INDEX('Policy Characteristics'!G:G,MATCH($C1726,'Policy Characteristics'!$C:$C,0)))</f>
        <v>0.9</v>
      </c>
      <c r="N1726" s="205">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row>
    <row r="1727" spans="1:18" s="76" customFormat="1" x14ac:dyDescent="0.75">
      <c r="A1727" s="76" t="str">
        <f>IF(ISBLANK(INDEX('Policy Characteristics'!A:A,MATCH($C1727,'Policy Characteristics'!$C:$C,0))),"",INDEX('Policy Characteristics'!A:A,MATCH($C1727,'Policy Characteristics'!$C:$C,0)))</f>
        <v>Cross-Sector</v>
      </c>
      <c r="B1727" s="200" t="str">
        <f>IF(ISBLANK(INDEX('Policy Characteristics'!B:B,MATCH($C1727,'Policy Characteristics'!$C:$C,0))),"",INDEX('Policy Characteristics'!B:B,MATCH($C1727,'Policy Characteristics'!$C:$C,0)))</f>
        <v>Fuel Taxes or Subsidies</v>
      </c>
      <c r="C1727" s="208" t="str">
        <f t="shared" si="54"/>
        <v>Additional Fuel Tax or Subsidy Rate by Fuel</v>
      </c>
      <c r="D1727" s="78" t="s">
        <v>55</v>
      </c>
      <c r="E1727" s="88" t="s">
        <v>338</v>
      </c>
      <c r="F1727" s="78" t="s">
        <v>97</v>
      </c>
      <c r="G1727" s="88" t="s">
        <v>93</v>
      </c>
      <c r="H1727" s="15">
        <v>2321</v>
      </c>
      <c r="I1727" s="201" t="s">
        <v>44</v>
      </c>
      <c r="J1727" s="202"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5">
        <f>IF(ISBLANK(INDEX('Policy Characteristics'!F:F,MATCH($C1727,'Policy Characteristics'!$C:$C,0))),"",INDEX('Policy Characteristics'!F:F,MATCH($C1727,'Policy Characteristics'!$C:$C,0)))</f>
        <v>-0.9</v>
      </c>
      <c r="M1727" s="205">
        <f>IF(ISBLANK(INDEX('Policy Characteristics'!G:G,MATCH($C1727,'Policy Characteristics'!$C:$C,0))),"",INDEX('Policy Characteristics'!G:G,MATCH($C1727,'Policy Characteristics'!$C:$C,0)))</f>
        <v>0.9</v>
      </c>
      <c r="N1727" s="205">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row>
    <row r="1728" spans="1:18" s="76" customFormat="1" x14ac:dyDescent="0.75">
      <c r="A1728" s="76" t="str">
        <f>IF(ISBLANK(INDEX('Policy Characteristics'!A:A,MATCH($C1728,'Policy Characteristics'!$C:$C,0))),"",INDEX('Policy Characteristics'!A:A,MATCH($C1728,'Policy Characteristics'!$C:$C,0)))</f>
        <v>Cross-Sector</v>
      </c>
      <c r="B1728" s="200" t="str">
        <f>IF(ISBLANK(INDEX('Policy Characteristics'!B:B,MATCH($C1728,'Policy Characteristics'!$C:$C,0))),"",INDEX('Policy Characteristics'!B:B,MATCH($C1728,'Policy Characteristics'!$C:$C,0)))</f>
        <v>Fuel Taxes or Subsidies</v>
      </c>
      <c r="C1728" s="208" t="str">
        <f t="shared" si="54"/>
        <v>Additional Fuel Tax or Subsidy Rate by Fuel</v>
      </c>
      <c r="D1728" s="78" t="s">
        <v>56</v>
      </c>
      <c r="E1728" s="88" t="s">
        <v>338</v>
      </c>
      <c r="F1728" s="78" t="s">
        <v>98</v>
      </c>
      <c r="G1728" s="88" t="s">
        <v>93</v>
      </c>
      <c r="H1728" s="15">
        <v>2322</v>
      </c>
      <c r="I1728" s="201" t="s">
        <v>44</v>
      </c>
      <c r="J1728" s="202"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5">
        <f>IF(ISBLANK(INDEX('Policy Characteristics'!F:F,MATCH($C1728,'Policy Characteristics'!$C:$C,0))),"",INDEX('Policy Characteristics'!F:F,MATCH($C1728,'Policy Characteristics'!$C:$C,0)))</f>
        <v>-0.9</v>
      </c>
      <c r="M1728" s="205">
        <f>IF(ISBLANK(INDEX('Policy Characteristics'!G:G,MATCH($C1728,'Policy Characteristics'!$C:$C,0))),"",INDEX('Policy Characteristics'!G:G,MATCH($C1728,'Policy Characteristics'!$C:$C,0)))</f>
        <v>0.9</v>
      </c>
      <c r="N1728" s="205">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row>
    <row r="1729" spans="1:18" x14ac:dyDescent="0.75">
      <c r="A1729" s="76" t="str">
        <f>IF(ISBLANK(INDEX('Policy Characteristics'!A:A,MATCH($C1729,'Policy Characteristics'!$C:$C,0))),"",INDEX('Policy Characteristics'!A:A,MATCH($C1729,'Policy Characteristics'!$C:$C,0)))</f>
        <v>Cross-Sector</v>
      </c>
      <c r="B1729" s="200" t="str">
        <f>IF(ISBLANK(INDEX('Policy Characteristics'!B:B,MATCH($C1729,'Policy Characteristics'!$C:$C,0))),"",INDEX('Policy Characteristics'!B:B,MATCH($C1729,'Policy Characteristics'!$C:$C,0)))</f>
        <v>Fuel Taxes or Subsidies</v>
      </c>
      <c r="C1729" s="208" t="str">
        <f t="shared" si="54"/>
        <v>Additional Fuel Tax or Subsidy Rate by Fuel</v>
      </c>
      <c r="D1729" s="78" t="s">
        <v>716</v>
      </c>
      <c r="E1729" s="88" t="s">
        <v>338</v>
      </c>
      <c r="F1729" s="78" t="s">
        <v>717</v>
      </c>
      <c r="G1729" s="88" t="s">
        <v>93</v>
      </c>
      <c r="H1729" s="15">
        <v>2323</v>
      </c>
      <c r="I1729" s="201" t="s">
        <v>44</v>
      </c>
      <c r="J1729" s="202"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5">
        <f>IF(ISBLANK(INDEX('Policy Characteristics'!F:F,MATCH($C1729,'Policy Characteristics'!$C:$C,0))),"",INDEX('Policy Characteristics'!F:F,MATCH($C1729,'Policy Characteristics'!$C:$C,0)))</f>
        <v>-0.9</v>
      </c>
      <c r="M1729" s="205">
        <f>IF(ISBLANK(INDEX('Policy Characteristics'!G:G,MATCH($C1729,'Policy Characteristics'!$C:$C,0))),"",INDEX('Policy Characteristics'!G:G,MATCH($C1729,'Policy Characteristics'!$C:$C,0)))</f>
        <v>0.9</v>
      </c>
      <c r="N1729" s="205">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8" x14ac:dyDescent="0.75">
      <c r="A1730" s="76" t="str">
        <f>IF(ISBLANK(INDEX('Policy Characteristics'!A:A,MATCH($C1730,'Policy Characteristics'!$C:$C,0))),"",INDEX('Policy Characteristics'!A:A,MATCH($C1730,'Policy Characteristics'!$C:$C,0)))</f>
        <v>Cross-Sector</v>
      </c>
      <c r="B1730" s="200" t="str">
        <f>IF(ISBLANK(INDEX('Policy Characteristics'!B:B,MATCH($C1730,'Policy Characteristics'!$C:$C,0))),"",INDEX('Policy Characteristics'!B:B,MATCH($C1730,'Policy Characteristics'!$C:$C,0)))</f>
        <v>Fuel Taxes or Subsidies</v>
      </c>
      <c r="C1730" s="208" t="str">
        <f t="shared" si="54"/>
        <v>Additional Fuel Tax or Subsidy Rate by Fuel</v>
      </c>
      <c r="D1730" s="78" t="s">
        <v>75</v>
      </c>
      <c r="E1730" s="88" t="s">
        <v>338</v>
      </c>
      <c r="F1730" s="78" t="s">
        <v>99</v>
      </c>
      <c r="G1730" s="88" t="s">
        <v>93</v>
      </c>
      <c r="H1730" s="15">
        <v>2324</v>
      </c>
      <c r="I1730" s="201" t="s">
        <v>44</v>
      </c>
      <c r="J1730" s="202"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5">
        <f>IF(ISBLANK(INDEX('Policy Characteristics'!F:F,MATCH($C1730,'Policy Characteristics'!$C:$C,0))),"",INDEX('Policy Characteristics'!F:F,MATCH($C1730,'Policy Characteristics'!$C:$C,0)))</f>
        <v>-0.9</v>
      </c>
      <c r="M1730" s="205">
        <f>IF(ISBLANK(INDEX('Policy Characteristics'!G:G,MATCH($C1730,'Policy Characteristics'!$C:$C,0))),"",INDEX('Policy Characteristics'!G:G,MATCH($C1730,'Policy Characteristics'!$C:$C,0)))</f>
        <v>0.9</v>
      </c>
      <c r="N1730" s="205">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8" x14ac:dyDescent="0.75">
      <c r="A1731" s="76" t="str">
        <f>IF(ISBLANK(INDEX('Policy Characteristics'!A:A,MATCH($C1731,'Policy Characteristics'!$C:$C,0))),"",INDEX('Policy Characteristics'!A:A,MATCH($C1731,'Policy Characteristics'!$C:$C,0)))</f>
        <v>Cross-Sector</v>
      </c>
      <c r="B1731" s="200" t="str">
        <f>IF(ISBLANK(INDEX('Policy Characteristics'!B:B,MATCH($C1731,'Policy Characteristics'!$C:$C,0))),"",INDEX('Policy Characteristics'!B:B,MATCH($C1731,'Policy Characteristics'!$C:$C,0)))</f>
        <v>Fuel Taxes or Subsidies</v>
      </c>
      <c r="C1731" s="208" t="str">
        <f t="shared" si="54"/>
        <v>Additional Fuel Tax or Subsidy Rate by Fuel</v>
      </c>
      <c r="D1731" s="78" t="s">
        <v>440</v>
      </c>
      <c r="E1731" s="88" t="s">
        <v>338</v>
      </c>
      <c r="F1731" s="78" t="s">
        <v>441</v>
      </c>
      <c r="G1731" s="88" t="s">
        <v>93</v>
      </c>
      <c r="H1731" s="15">
        <v>2325</v>
      </c>
      <c r="I1731" s="201" t="s">
        <v>44</v>
      </c>
      <c r="J1731" s="202"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5">
        <f>IF(ISBLANK(INDEX('Policy Characteristics'!F:F,MATCH($C1731,'Policy Characteristics'!$C:$C,0))),"",INDEX('Policy Characteristics'!F:F,MATCH($C1731,'Policy Characteristics'!$C:$C,0)))</f>
        <v>-0.9</v>
      </c>
      <c r="M1731" s="205">
        <f>IF(ISBLANK(INDEX('Policy Characteristics'!G:G,MATCH($C1731,'Policy Characteristics'!$C:$C,0))),"",INDEX('Policy Characteristics'!G:G,MATCH($C1731,'Policy Characteristics'!$C:$C,0)))</f>
        <v>0.9</v>
      </c>
      <c r="N1731" s="205">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8" x14ac:dyDescent="0.75">
      <c r="A1732" s="76" t="str">
        <f>IF(ISBLANK(INDEX('Policy Characteristics'!A:A,MATCH($C1732,'Policy Characteristics'!$C:$C,0))),"",INDEX('Policy Characteristics'!A:A,MATCH($C1732,'Policy Characteristics'!$C:$C,0)))</f>
        <v>Cross-Sector</v>
      </c>
      <c r="B1732" s="200" t="str">
        <f>IF(ISBLANK(INDEX('Policy Characteristics'!B:B,MATCH($C1732,'Policy Characteristics'!$C:$C,0))),"",INDEX('Policy Characteristics'!B:B,MATCH($C1732,'Policy Characteristics'!$C:$C,0)))</f>
        <v>Fuel Taxes or Subsidies</v>
      </c>
      <c r="C1732" s="208" t="str">
        <f t="shared" si="54"/>
        <v>Additional Fuel Tax or Subsidy Rate by Fuel</v>
      </c>
      <c r="D1732" s="78" t="s">
        <v>708</v>
      </c>
      <c r="E1732" s="88" t="s">
        <v>338</v>
      </c>
      <c r="F1732" s="78" t="s">
        <v>712</v>
      </c>
      <c r="G1732" s="88" t="s">
        <v>93</v>
      </c>
      <c r="H1732" s="15">
        <v>2326</v>
      </c>
      <c r="I1732" s="201" t="s">
        <v>44</v>
      </c>
      <c r="J1732" s="202"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5">
        <f>IF(ISBLANK(INDEX('Policy Characteristics'!F:F,MATCH($C1732,'Policy Characteristics'!$C:$C,0))),"",INDEX('Policy Characteristics'!F:F,MATCH($C1732,'Policy Characteristics'!$C:$C,0)))</f>
        <v>-0.9</v>
      </c>
      <c r="M1732" s="205">
        <f>IF(ISBLANK(INDEX('Policy Characteristics'!G:G,MATCH($C1732,'Policy Characteristics'!$C:$C,0))),"",INDEX('Policy Characteristics'!G:G,MATCH($C1732,'Policy Characteristics'!$C:$C,0)))</f>
        <v>0.9</v>
      </c>
      <c r="N1732" s="205">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8" x14ac:dyDescent="0.75">
      <c r="A1733" s="76" t="str">
        <f>IF(ISBLANK(INDEX('Policy Characteristics'!A:A,MATCH($C1733,'Policy Characteristics'!$C:$C,0))),"",INDEX('Policy Characteristics'!A:A,MATCH($C1733,'Policy Characteristics'!$C:$C,0)))</f>
        <v>Cross-Sector</v>
      </c>
      <c r="B1733" s="200" t="str">
        <f>IF(ISBLANK(INDEX('Policy Characteristics'!B:B,MATCH($C1733,'Policy Characteristics'!$C:$C,0))),"",INDEX('Policy Characteristics'!B:B,MATCH($C1733,'Policy Characteristics'!$C:$C,0)))</f>
        <v>Fuel Taxes or Subsidies</v>
      </c>
      <c r="C1733" s="208" t="str">
        <f t="shared" si="54"/>
        <v>Additional Fuel Tax or Subsidy Rate by Fuel</v>
      </c>
      <c r="D1733" s="78" t="s">
        <v>718</v>
      </c>
      <c r="E1733" s="88" t="s">
        <v>338</v>
      </c>
      <c r="F1733" s="78" t="s">
        <v>719</v>
      </c>
      <c r="G1733" s="88" t="s">
        <v>93</v>
      </c>
      <c r="H1733" s="15">
        <v>2327</v>
      </c>
      <c r="I1733" s="201" t="s">
        <v>44</v>
      </c>
      <c r="J1733" s="202"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5">
        <f>IF(ISBLANK(INDEX('Policy Characteristics'!F:F,MATCH($C1733,'Policy Characteristics'!$C:$C,0))),"",INDEX('Policy Characteristics'!F:F,MATCH($C1733,'Policy Characteristics'!$C:$C,0)))</f>
        <v>-0.9</v>
      </c>
      <c r="M1733" s="205">
        <f>IF(ISBLANK(INDEX('Policy Characteristics'!G:G,MATCH($C1733,'Policy Characteristics'!$C:$C,0))),"",INDEX('Policy Characteristics'!G:G,MATCH($C1733,'Policy Characteristics'!$C:$C,0)))</f>
        <v>0.9</v>
      </c>
      <c r="N1733" s="205">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8" x14ac:dyDescent="0.75">
      <c r="A1734" s="76" t="str">
        <f>IF(ISBLANK(INDEX('Policy Characteristics'!A:A,MATCH($C1734,'Policy Characteristics'!$C:$C,0))),"",INDEX('Policy Characteristics'!A:A,MATCH($C1734,'Policy Characteristics'!$C:$C,0)))</f>
        <v>Cross-Sector</v>
      </c>
      <c r="B1734" s="200" t="str">
        <f>IF(ISBLANK(INDEX('Policy Characteristics'!B:B,MATCH($C1734,'Policy Characteristics'!$C:$C,0))),"",INDEX('Policy Characteristics'!B:B,MATCH($C1734,'Policy Characteristics'!$C:$C,0)))</f>
        <v>Fuel Taxes or Subsidies</v>
      </c>
      <c r="C1734" s="208" t="str">
        <f t="shared" si="54"/>
        <v>Additional Fuel Tax or Subsidy Rate by Fuel</v>
      </c>
      <c r="D1734" s="78" t="s">
        <v>709</v>
      </c>
      <c r="E1734" s="88" t="s">
        <v>338</v>
      </c>
      <c r="F1734" s="78" t="s">
        <v>713</v>
      </c>
      <c r="G1734" s="88" t="s">
        <v>93</v>
      </c>
      <c r="H1734" s="15">
        <v>2328</v>
      </c>
      <c r="I1734" s="201" t="s">
        <v>44</v>
      </c>
      <c r="J1734" s="202"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5">
        <f>IF(ISBLANK(INDEX('Policy Characteristics'!F:F,MATCH($C1734,'Policy Characteristics'!$C:$C,0))),"",INDEX('Policy Characteristics'!F:F,MATCH($C1734,'Policy Characteristics'!$C:$C,0)))</f>
        <v>-0.9</v>
      </c>
      <c r="M1734" s="205">
        <f>IF(ISBLANK(INDEX('Policy Characteristics'!G:G,MATCH($C1734,'Policy Characteristics'!$C:$C,0))),"",INDEX('Policy Characteristics'!G:G,MATCH($C1734,'Policy Characteristics'!$C:$C,0)))</f>
        <v>0.9</v>
      </c>
      <c r="N1734" s="205">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8" x14ac:dyDescent="0.75">
      <c r="A1735" s="76" t="str">
        <f>IF(ISBLANK(INDEX('Policy Characteristics'!A:A,MATCH($C1735,'Policy Characteristics'!$C:$C,0))),"",INDEX('Policy Characteristics'!A:A,MATCH($C1735,'Policy Characteristics'!$C:$C,0)))</f>
        <v>Cross-Sector</v>
      </c>
      <c r="B1735" s="200" t="str">
        <f>IF(ISBLANK(INDEX('Policy Characteristics'!B:B,MATCH($C1735,'Policy Characteristics'!$C:$C,0))),"",INDEX('Policy Characteristics'!B:B,MATCH($C1735,'Policy Characteristics'!$C:$C,0)))</f>
        <v>Fuel Taxes or Subsidies</v>
      </c>
      <c r="C1735" s="208" t="str">
        <f t="shared" si="54"/>
        <v>Additional Fuel Tax or Subsidy Rate by Fuel</v>
      </c>
      <c r="D1735" s="78" t="s">
        <v>710</v>
      </c>
      <c r="E1735" s="88" t="s">
        <v>338</v>
      </c>
      <c r="F1735" s="78" t="s">
        <v>714</v>
      </c>
      <c r="G1735" s="88" t="s">
        <v>93</v>
      </c>
      <c r="H1735" s="15">
        <v>2329</v>
      </c>
      <c r="I1735" s="201" t="s">
        <v>44</v>
      </c>
      <c r="J1735" s="202"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5">
        <f>IF(ISBLANK(INDEX('Policy Characteristics'!F:F,MATCH($C1735,'Policy Characteristics'!$C:$C,0))),"",INDEX('Policy Characteristics'!F:F,MATCH($C1735,'Policy Characteristics'!$C:$C,0)))</f>
        <v>-0.9</v>
      </c>
      <c r="M1735" s="205">
        <f>IF(ISBLANK(INDEX('Policy Characteristics'!G:G,MATCH($C1735,'Policy Characteristics'!$C:$C,0))),"",INDEX('Policy Characteristics'!G:G,MATCH($C1735,'Policy Characteristics'!$C:$C,0)))</f>
        <v>0.9</v>
      </c>
      <c r="N1735" s="205">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8" x14ac:dyDescent="0.75">
      <c r="A1736" s="76" t="str">
        <f>IF(ISBLANK(INDEX('Policy Characteristics'!A:A,MATCH($C1736,'Policy Characteristics'!$C:$C,0))),"",INDEX('Policy Characteristics'!A:A,MATCH($C1736,'Policy Characteristics'!$C:$C,0)))</f>
        <v>Cross-Sector</v>
      </c>
      <c r="B1736" s="200" t="str">
        <f>IF(ISBLANK(INDEX('Policy Characteristics'!B:B,MATCH($C1736,'Policy Characteristics'!$C:$C,0))),"",INDEX('Policy Characteristics'!B:B,MATCH($C1736,'Policy Characteristics'!$C:$C,0)))</f>
        <v>Fuel Taxes or Subsidies</v>
      </c>
      <c r="C1736" s="208" t="str">
        <f t="shared" si="54"/>
        <v>Additional Fuel Tax or Subsidy Rate by Fuel</v>
      </c>
      <c r="D1736" s="78" t="s">
        <v>711</v>
      </c>
      <c r="E1736" s="88" t="s">
        <v>338</v>
      </c>
      <c r="F1736" s="78" t="s">
        <v>715</v>
      </c>
      <c r="G1736" s="88" t="s">
        <v>93</v>
      </c>
      <c r="H1736" s="15">
        <v>2330</v>
      </c>
      <c r="I1736" s="201" t="s">
        <v>43</v>
      </c>
      <c r="J1736" s="202"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5">
        <f>IF(ISBLANK(INDEX('Policy Characteristics'!F:F,MATCH($C1736,'Policy Characteristics'!$C:$C,0))),"",INDEX('Policy Characteristics'!F:F,MATCH($C1736,'Policy Characteristics'!$C:$C,0)))</f>
        <v>-0.9</v>
      </c>
      <c r="M1736" s="205">
        <f>IF(ISBLANK(INDEX('Policy Characteristics'!G:G,MATCH($C1736,'Policy Characteristics'!$C:$C,0))),"",INDEX('Policy Characteristics'!G:G,MATCH($C1736,'Policy Characteristics'!$C:$C,0)))</f>
        <v>0.9</v>
      </c>
      <c r="N1736" s="205">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8" s="76" customFormat="1" x14ac:dyDescent="0.75">
      <c r="A1737" s="76" t="str">
        <f>IF(ISBLANK(INDEX('Policy Characteristics'!A:A,MATCH($C1737,'Policy Characteristics'!$C:$C,0))),"",INDEX('Policy Characteristics'!A:A,MATCH($C1737,'Policy Characteristics'!$C:$C,0)))</f>
        <v>Cross-Sector</v>
      </c>
      <c r="B1737" s="200" t="str">
        <f>IF(ISBLANK(INDEX('Policy Characteristics'!B:B,MATCH($C1737,'Policy Characteristics'!$C:$C,0))),"",INDEX('Policy Characteristics'!B:B,MATCH($C1737,'Policy Characteristics'!$C:$C,0)))</f>
        <v>Fuel Taxes or Subsidies</v>
      </c>
      <c r="C1737" s="208" t="str">
        <f t="shared" si="54"/>
        <v>Additional Fuel Tax or Subsidy Rate by Fuel</v>
      </c>
      <c r="D1737" s="88" t="s">
        <v>52</v>
      </c>
      <c r="E1737" s="88" t="s">
        <v>332</v>
      </c>
      <c r="F1737" s="88" t="s">
        <v>93</v>
      </c>
      <c r="G1737" s="88" t="s">
        <v>1893</v>
      </c>
      <c r="H1737" s="15">
        <v>2331</v>
      </c>
      <c r="I1737" s="213" t="s">
        <v>43</v>
      </c>
      <c r="J1737" s="202"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5">
        <f>IF(ISBLANK(INDEX('Policy Characteristics'!F:F,MATCH($C1737,'Policy Characteristics'!$C:$C,0))),"",INDEX('Policy Characteristics'!F:F,MATCH($C1737,'Policy Characteristics'!$C:$C,0)))</f>
        <v>-0.9</v>
      </c>
      <c r="M1737" s="205">
        <f>IF(ISBLANK(INDEX('Policy Characteristics'!G:G,MATCH($C1737,'Policy Characteristics'!$C:$C,0))),"",INDEX('Policy Characteristics'!G:G,MATCH($C1737,'Policy Characteristics'!$C:$C,0)))</f>
        <v>0.9</v>
      </c>
      <c r="N1737" s="205">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row>
    <row r="1738" spans="1:18" s="76" customFormat="1" x14ac:dyDescent="0.75">
      <c r="A1738" s="76" t="str">
        <f>IF(ISBLANK(INDEX('Policy Characteristics'!A:A,MATCH($C1738,'Policy Characteristics'!$C:$C,0))),"",INDEX('Policy Characteristics'!A:A,MATCH($C1738,'Policy Characteristics'!$C:$C,0)))</f>
        <v>Cross-Sector</v>
      </c>
      <c r="B1738" s="200" t="str">
        <f>IF(ISBLANK(INDEX('Policy Characteristics'!B:B,MATCH($C1738,'Policy Characteristics'!$C:$C,0))),"",INDEX('Policy Characteristics'!B:B,MATCH($C1738,'Policy Characteristics'!$C:$C,0)))</f>
        <v>Fuel Taxes or Subsidies</v>
      </c>
      <c r="C1738" s="208" t="str">
        <f t="shared" si="54"/>
        <v>Additional Fuel Tax or Subsidy Rate by Fuel</v>
      </c>
      <c r="D1738" s="78" t="s">
        <v>447</v>
      </c>
      <c r="E1738" s="88" t="s">
        <v>332</v>
      </c>
      <c r="F1738" s="78" t="s">
        <v>444</v>
      </c>
      <c r="G1738" s="88" t="s">
        <v>1893</v>
      </c>
      <c r="H1738" s="15">
        <v>2332</v>
      </c>
      <c r="I1738" s="201" t="s">
        <v>44</v>
      </c>
      <c r="J1738" s="202"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5">
        <f>IF(ISBLANK(INDEX('Policy Characteristics'!F:F,MATCH($C1738,'Policy Characteristics'!$C:$C,0))),"",INDEX('Policy Characteristics'!F:F,MATCH($C1738,'Policy Characteristics'!$C:$C,0)))</f>
        <v>-0.9</v>
      </c>
      <c r="M1738" s="205">
        <f>IF(ISBLANK(INDEX('Policy Characteristics'!G:G,MATCH($C1738,'Policy Characteristics'!$C:$C,0))),"",INDEX('Policy Characteristics'!G:G,MATCH($C1738,'Policy Characteristics'!$C:$C,0)))</f>
        <v>0.9</v>
      </c>
      <c r="N1738" s="205">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row>
    <row r="1739" spans="1:18" s="76" customFormat="1" x14ac:dyDescent="0.75">
      <c r="A1739" s="76" t="str">
        <f>IF(ISBLANK(INDEX('Policy Characteristics'!A:A,MATCH($C1739,'Policy Characteristics'!$C:$C,0))),"",INDEX('Policy Characteristics'!A:A,MATCH($C1739,'Policy Characteristics'!$C:$C,0)))</f>
        <v>Cross-Sector</v>
      </c>
      <c r="B1739" s="200" t="str">
        <f>IF(ISBLANK(INDEX('Policy Characteristics'!B:B,MATCH($C1739,'Policy Characteristics'!$C:$C,0))),"",INDEX('Policy Characteristics'!B:B,MATCH($C1739,'Policy Characteristics'!$C:$C,0)))</f>
        <v>Fuel Taxes or Subsidies</v>
      </c>
      <c r="C1739" s="208" t="str">
        <f t="shared" si="54"/>
        <v>Additional Fuel Tax or Subsidy Rate by Fuel</v>
      </c>
      <c r="D1739" s="78" t="s">
        <v>46</v>
      </c>
      <c r="E1739" s="88" t="s">
        <v>332</v>
      </c>
      <c r="F1739" s="78" t="s">
        <v>87</v>
      </c>
      <c r="G1739" s="88" t="s">
        <v>1893</v>
      </c>
      <c r="H1739" s="15">
        <v>2333</v>
      </c>
      <c r="I1739" s="201" t="s">
        <v>43</v>
      </c>
      <c r="J1739" s="202"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5">
        <f>IF(ISBLANK(INDEX('Policy Characteristics'!F:F,MATCH($C1739,'Policy Characteristics'!$C:$C,0))),"",INDEX('Policy Characteristics'!F:F,MATCH($C1739,'Policy Characteristics'!$C:$C,0)))</f>
        <v>-0.9</v>
      </c>
      <c r="M1739" s="205">
        <f>IF(ISBLANK(INDEX('Policy Characteristics'!G:G,MATCH($C1739,'Policy Characteristics'!$C:$C,0))),"",INDEX('Policy Characteristics'!G:G,MATCH($C1739,'Policy Characteristics'!$C:$C,0)))</f>
        <v>0.9</v>
      </c>
      <c r="N1739" s="205">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row>
    <row r="1740" spans="1:18" s="76" customFormat="1" x14ac:dyDescent="0.75">
      <c r="A1740" s="76" t="str">
        <f>IF(ISBLANK(INDEX('Policy Characteristics'!A:A,MATCH($C1740,'Policy Characteristics'!$C:$C,0))),"",INDEX('Policy Characteristics'!A:A,MATCH($C1740,'Policy Characteristics'!$C:$C,0)))</f>
        <v>Cross-Sector</v>
      </c>
      <c r="B1740" s="200" t="str">
        <f>IF(ISBLANK(INDEX('Policy Characteristics'!B:B,MATCH($C1740,'Policy Characteristics'!$C:$C,0))),"",INDEX('Policy Characteristics'!B:B,MATCH($C1740,'Policy Characteristics'!$C:$C,0)))</f>
        <v>Fuel Taxes or Subsidies</v>
      </c>
      <c r="C1740" s="208" t="str">
        <f t="shared" si="54"/>
        <v>Additional Fuel Tax or Subsidy Rate by Fuel</v>
      </c>
      <c r="D1740" s="78" t="s">
        <v>47</v>
      </c>
      <c r="E1740" s="88" t="s">
        <v>332</v>
      </c>
      <c r="F1740" s="78" t="s">
        <v>88</v>
      </c>
      <c r="G1740" s="88" t="s">
        <v>1893</v>
      </c>
      <c r="H1740" s="15">
        <v>2334</v>
      </c>
      <c r="I1740" s="201" t="s">
        <v>44</v>
      </c>
      <c r="J1740" s="202"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5">
        <f>IF(ISBLANK(INDEX('Policy Characteristics'!F:F,MATCH($C1740,'Policy Characteristics'!$C:$C,0))),"",INDEX('Policy Characteristics'!F:F,MATCH($C1740,'Policy Characteristics'!$C:$C,0)))</f>
        <v>-0.9</v>
      </c>
      <c r="M1740" s="205">
        <f>IF(ISBLANK(INDEX('Policy Characteristics'!G:G,MATCH($C1740,'Policy Characteristics'!$C:$C,0))),"",INDEX('Policy Characteristics'!G:G,MATCH($C1740,'Policy Characteristics'!$C:$C,0)))</f>
        <v>0.9</v>
      </c>
      <c r="N1740" s="205">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row>
    <row r="1741" spans="1:18" s="76" customFormat="1" x14ac:dyDescent="0.75">
      <c r="A1741" s="76" t="str">
        <f>IF(ISBLANK(INDEX('Policy Characteristics'!A:A,MATCH($C1741,'Policy Characteristics'!$C:$C,0))),"",INDEX('Policy Characteristics'!A:A,MATCH($C1741,'Policy Characteristics'!$C:$C,0)))</f>
        <v>Cross-Sector</v>
      </c>
      <c r="B1741" s="200" t="str">
        <f>IF(ISBLANK(INDEX('Policy Characteristics'!B:B,MATCH($C1741,'Policy Characteristics'!$C:$C,0))),"",INDEX('Policy Characteristics'!B:B,MATCH($C1741,'Policy Characteristics'!$C:$C,0)))</f>
        <v>Fuel Taxes or Subsidies</v>
      </c>
      <c r="C1741" s="208" t="str">
        <f t="shared" si="54"/>
        <v>Additional Fuel Tax or Subsidy Rate by Fuel</v>
      </c>
      <c r="D1741" s="78" t="s">
        <v>51</v>
      </c>
      <c r="E1741" s="88" t="s">
        <v>332</v>
      </c>
      <c r="F1741" s="78" t="s">
        <v>92</v>
      </c>
      <c r="G1741" s="88" t="s">
        <v>1893</v>
      </c>
      <c r="H1741" s="15">
        <v>2335</v>
      </c>
      <c r="I1741" s="201" t="s">
        <v>44</v>
      </c>
      <c r="J1741" s="202"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5">
        <f>IF(ISBLANK(INDEX('Policy Characteristics'!F:F,MATCH($C1741,'Policy Characteristics'!$C:$C,0))),"",INDEX('Policy Characteristics'!F:F,MATCH($C1741,'Policy Characteristics'!$C:$C,0)))</f>
        <v>-0.9</v>
      </c>
      <c r="M1741" s="205">
        <f>IF(ISBLANK(INDEX('Policy Characteristics'!G:G,MATCH($C1741,'Policy Characteristics'!$C:$C,0))),"",INDEX('Policy Characteristics'!G:G,MATCH($C1741,'Policy Characteristics'!$C:$C,0)))</f>
        <v>0.9</v>
      </c>
      <c r="N1741" s="205">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row>
    <row r="1742" spans="1:18" s="76" customFormat="1" x14ac:dyDescent="0.75">
      <c r="A1742" s="76" t="str">
        <f>IF(ISBLANK(INDEX('Policy Characteristics'!A:A,MATCH($C1742,'Policy Characteristics'!$C:$C,0))),"",INDEX('Policy Characteristics'!A:A,MATCH($C1742,'Policy Characteristics'!$C:$C,0)))</f>
        <v>Cross-Sector</v>
      </c>
      <c r="B1742" s="200" t="str">
        <f>IF(ISBLANK(INDEX('Policy Characteristics'!B:B,MATCH($C1742,'Policy Characteristics'!$C:$C,0))),"",INDEX('Policy Characteristics'!B:B,MATCH($C1742,'Policy Characteristics'!$C:$C,0)))</f>
        <v>Fuel Taxes or Subsidies</v>
      </c>
      <c r="C1742" s="208" t="str">
        <f t="shared" si="54"/>
        <v>Additional Fuel Tax or Subsidy Rate by Fuel</v>
      </c>
      <c r="D1742" s="78" t="s">
        <v>53</v>
      </c>
      <c r="E1742" s="88" t="s">
        <v>332</v>
      </c>
      <c r="F1742" s="78" t="s">
        <v>95</v>
      </c>
      <c r="G1742" s="88" t="s">
        <v>1893</v>
      </c>
      <c r="H1742" s="15">
        <v>2336</v>
      </c>
      <c r="I1742" s="201" t="s">
        <v>44</v>
      </c>
      <c r="J1742" s="202"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5">
        <f>IF(ISBLANK(INDEX('Policy Characteristics'!F:F,MATCH($C1742,'Policy Characteristics'!$C:$C,0))),"",INDEX('Policy Characteristics'!F:F,MATCH($C1742,'Policy Characteristics'!$C:$C,0)))</f>
        <v>-0.9</v>
      </c>
      <c r="M1742" s="205">
        <f>IF(ISBLANK(INDEX('Policy Characteristics'!G:G,MATCH($C1742,'Policy Characteristics'!$C:$C,0))),"",INDEX('Policy Characteristics'!G:G,MATCH($C1742,'Policy Characteristics'!$C:$C,0)))</f>
        <v>0.9</v>
      </c>
      <c r="N1742" s="205">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row>
    <row r="1743" spans="1:18" s="76" customFormat="1" x14ac:dyDescent="0.75">
      <c r="A1743" s="76" t="str">
        <f>IF(ISBLANK(INDEX('Policy Characteristics'!A:A,MATCH($C1743,'Policy Characteristics'!$C:$C,0))),"",INDEX('Policy Characteristics'!A:A,MATCH($C1743,'Policy Characteristics'!$C:$C,0)))</f>
        <v>Cross-Sector</v>
      </c>
      <c r="B1743" s="200" t="str">
        <f>IF(ISBLANK(INDEX('Policy Characteristics'!B:B,MATCH($C1743,'Policy Characteristics'!$C:$C,0))),"",INDEX('Policy Characteristics'!B:B,MATCH($C1743,'Policy Characteristics'!$C:$C,0)))</f>
        <v>Fuel Taxes or Subsidies</v>
      </c>
      <c r="C1743" s="208" t="str">
        <f t="shared" si="54"/>
        <v>Additional Fuel Tax or Subsidy Rate by Fuel</v>
      </c>
      <c r="D1743" s="78" t="s">
        <v>54</v>
      </c>
      <c r="E1743" s="88" t="s">
        <v>332</v>
      </c>
      <c r="F1743" s="78" t="s">
        <v>96</v>
      </c>
      <c r="G1743" s="88" t="s">
        <v>1893</v>
      </c>
      <c r="H1743" s="15">
        <v>2337</v>
      </c>
      <c r="I1743" s="201" t="s">
        <v>43</v>
      </c>
      <c r="J1743" s="202"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5">
        <f>IF(ISBLANK(INDEX('Policy Characteristics'!F:F,MATCH($C1743,'Policy Characteristics'!$C:$C,0))),"",INDEX('Policy Characteristics'!F:F,MATCH($C1743,'Policy Characteristics'!$C:$C,0)))</f>
        <v>-0.9</v>
      </c>
      <c r="M1743" s="205">
        <f>IF(ISBLANK(INDEX('Policy Characteristics'!G:G,MATCH($C1743,'Policy Characteristics'!$C:$C,0))),"",INDEX('Policy Characteristics'!G:G,MATCH($C1743,'Policy Characteristics'!$C:$C,0)))</f>
        <v>0.9</v>
      </c>
      <c r="N1743" s="205">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row>
    <row r="1744" spans="1:18" s="76" customFormat="1" x14ac:dyDescent="0.75">
      <c r="A1744" s="76" t="str">
        <f>IF(ISBLANK(INDEX('Policy Characteristics'!A:A,MATCH($C1744,'Policy Characteristics'!$C:$C,0))),"",INDEX('Policy Characteristics'!A:A,MATCH($C1744,'Policy Characteristics'!$C:$C,0)))</f>
        <v>Cross-Sector</v>
      </c>
      <c r="B1744" s="200" t="str">
        <f>IF(ISBLANK(INDEX('Policy Characteristics'!B:B,MATCH($C1744,'Policy Characteristics'!$C:$C,0))),"",INDEX('Policy Characteristics'!B:B,MATCH($C1744,'Policy Characteristics'!$C:$C,0)))</f>
        <v>Fuel Taxes or Subsidies</v>
      </c>
      <c r="C1744" s="208" t="str">
        <f t="shared" si="54"/>
        <v>Additional Fuel Tax or Subsidy Rate by Fuel</v>
      </c>
      <c r="D1744" s="78" t="s">
        <v>55</v>
      </c>
      <c r="E1744" s="88" t="s">
        <v>332</v>
      </c>
      <c r="F1744" s="78" t="s">
        <v>97</v>
      </c>
      <c r="G1744" s="88" t="s">
        <v>1893</v>
      </c>
      <c r="H1744" s="15">
        <v>2338</v>
      </c>
      <c r="I1744" s="201" t="s">
        <v>44</v>
      </c>
      <c r="J1744" s="202"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5">
        <f>IF(ISBLANK(INDEX('Policy Characteristics'!F:F,MATCH($C1744,'Policy Characteristics'!$C:$C,0))),"",INDEX('Policy Characteristics'!F:F,MATCH($C1744,'Policy Characteristics'!$C:$C,0)))</f>
        <v>-0.9</v>
      </c>
      <c r="M1744" s="205">
        <f>IF(ISBLANK(INDEX('Policy Characteristics'!G:G,MATCH($C1744,'Policy Characteristics'!$C:$C,0))),"",INDEX('Policy Characteristics'!G:G,MATCH($C1744,'Policy Characteristics'!$C:$C,0)))</f>
        <v>0.9</v>
      </c>
      <c r="N1744" s="205">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row>
    <row r="1745" spans="1:18" s="76" customFormat="1" x14ac:dyDescent="0.75">
      <c r="A1745" s="76" t="str">
        <f>IF(ISBLANK(INDEX('Policy Characteristics'!A:A,MATCH($C1745,'Policy Characteristics'!$C:$C,0))),"",INDEX('Policy Characteristics'!A:A,MATCH($C1745,'Policy Characteristics'!$C:$C,0)))</f>
        <v>Cross-Sector</v>
      </c>
      <c r="B1745" s="200" t="str">
        <f>IF(ISBLANK(INDEX('Policy Characteristics'!B:B,MATCH($C1745,'Policy Characteristics'!$C:$C,0))),"",INDEX('Policy Characteristics'!B:B,MATCH($C1745,'Policy Characteristics'!$C:$C,0)))</f>
        <v>Fuel Taxes or Subsidies</v>
      </c>
      <c r="C1745" s="208" t="str">
        <f t="shared" si="54"/>
        <v>Additional Fuel Tax or Subsidy Rate by Fuel</v>
      </c>
      <c r="D1745" s="78" t="s">
        <v>56</v>
      </c>
      <c r="E1745" s="88" t="s">
        <v>332</v>
      </c>
      <c r="F1745" s="78" t="s">
        <v>98</v>
      </c>
      <c r="G1745" s="88" t="s">
        <v>1893</v>
      </c>
      <c r="H1745" s="15">
        <v>2339</v>
      </c>
      <c r="I1745" s="201" t="s">
        <v>44</v>
      </c>
      <c r="J1745" s="202"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5">
        <f>IF(ISBLANK(INDEX('Policy Characteristics'!F:F,MATCH($C1745,'Policy Characteristics'!$C:$C,0))),"",INDEX('Policy Characteristics'!F:F,MATCH($C1745,'Policy Characteristics'!$C:$C,0)))</f>
        <v>-0.9</v>
      </c>
      <c r="M1745" s="205">
        <f>IF(ISBLANK(INDEX('Policy Characteristics'!G:G,MATCH($C1745,'Policy Characteristics'!$C:$C,0))),"",INDEX('Policy Characteristics'!G:G,MATCH($C1745,'Policy Characteristics'!$C:$C,0)))</f>
        <v>0.9</v>
      </c>
      <c r="N1745" s="205">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row>
    <row r="1746" spans="1:18" x14ac:dyDescent="0.75">
      <c r="A1746" s="76" t="str">
        <f>IF(ISBLANK(INDEX('Policy Characteristics'!A:A,MATCH($C1746,'Policy Characteristics'!$C:$C,0))),"",INDEX('Policy Characteristics'!A:A,MATCH($C1746,'Policy Characteristics'!$C:$C,0)))</f>
        <v>Cross-Sector</v>
      </c>
      <c r="B1746" s="200" t="str">
        <f>IF(ISBLANK(INDEX('Policy Characteristics'!B:B,MATCH($C1746,'Policy Characteristics'!$C:$C,0))),"",INDEX('Policy Characteristics'!B:B,MATCH($C1746,'Policy Characteristics'!$C:$C,0)))</f>
        <v>Fuel Taxes or Subsidies</v>
      </c>
      <c r="C1746" s="208" t="str">
        <f t="shared" si="54"/>
        <v>Additional Fuel Tax or Subsidy Rate by Fuel</v>
      </c>
      <c r="D1746" s="78" t="s">
        <v>716</v>
      </c>
      <c r="E1746" s="88" t="s">
        <v>332</v>
      </c>
      <c r="F1746" s="78" t="s">
        <v>717</v>
      </c>
      <c r="G1746" s="88" t="s">
        <v>1893</v>
      </c>
      <c r="H1746" s="15">
        <v>2340</v>
      </c>
      <c r="I1746" s="201" t="s">
        <v>44</v>
      </c>
      <c r="J1746" s="202"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5">
        <f>IF(ISBLANK(INDEX('Policy Characteristics'!F:F,MATCH($C1746,'Policy Characteristics'!$C:$C,0))),"",INDEX('Policy Characteristics'!F:F,MATCH($C1746,'Policy Characteristics'!$C:$C,0)))</f>
        <v>-0.9</v>
      </c>
      <c r="M1746" s="205">
        <f>IF(ISBLANK(INDEX('Policy Characteristics'!G:G,MATCH($C1746,'Policy Characteristics'!$C:$C,0))),"",INDEX('Policy Characteristics'!G:G,MATCH($C1746,'Policy Characteristics'!$C:$C,0)))</f>
        <v>0.9</v>
      </c>
      <c r="N1746" s="205">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8" x14ac:dyDescent="0.75">
      <c r="A1747" s="76" t="str">
        <f>IF(ISBLANK(INDEX('Policy Characteristics'!A:A,MATCH($C1747,'Policy Characteristics'!$C:$C,0))),"",INDEX('Policy Characteristics'!A:A,MATCH($C1747,'Policy Characteristics'!$C:$C,0)))</f>
        <v>Cross-Sector</v>
      </c>
      <c r="B1747" s="200" t="str">
        <f>IF(ISBLANK(INDEX('Policy Characteristics'!B:B,MATCH($C1747,'Policy Characteristics'!$C:$C,0))),"",INDEX('Policy Characteristics'!B:B,MATCH($C1747,'Policy Characteristics'!$C:$C,0)))</f>
        <v>Fuel Taxes or Subsidies</v>
      </c>
      <c r="C1747" s="208" t="str">
        <f t="shared" si="54"/>
        <v>Additional Fuel Tax or Subsidy Rate by Fuel</v>
      </c>
      <c r="D1747" s="78" t="s">
        <v>75</v>
      </c>
      <c r="E1747" s="88" t="s">
        <v>332</v>
      </c>
      <c r="F1747" s="78" t="s">
        <v>99</v>
      </c>
      <c r="G1747" s="88" t="s">
        <v>1893</v>
      </c>
      <c r="H1747" s="15">
        <v>2341</v>
      </c>
      <c r="I1747" s="201" t="s">
        <v>44</v>
      </c>
      <c r="J1747" s="202"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5">
        <f>IF(ISBLANK(INDEX('Policy Characteristics'!F:F,MATCH($C1747,'Policy Characteristics'!$C:$C,0))),"",INDEX('Policy Characteristics'!F:F,MATCH($C1747,'Policy Characteristics'!$C:$C,0)))</f>
        <v>-0.9</v>
      </c>
      <c r="M1747" s="205">
        <f>IF(ISBLANK(INDEX('Policy Characteristics'!G:G,MATCH($C1747,'Policy Characteristics'!$C:$C,0))),"",INDEX('Policy Characteristics'!G:G,MATCH($C1747,'Policy Characteristics'!$C:$C,0)))</f>
        <v>0.9</v>
      </c>
      <c r="N1747" s="205">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8" x14ac:dyDescent="0.75">
      <c r="A1748" s="76" t="str">
        <f>IF(ISBLANK(INDEX('Policy Characteristics'!A:A,MATCH($C1748,'Policy Characteristics'!$C:$C,0))),"",INDEX('Policy Characteristics'!A:A,MATCH($C1748,'Policy Characteristics'!$C:$C,0)))</f>
        <v>Cross-Sector</v>
      </c>
      <c r="B1748" s="200" t="str">
        <f>IF(ISBLANK(INDEX('Policy Characteristics'!B:B,MATCH($C1748,'Policy Characteristics'!$C:$C,0))),"",INDEX('Policy Characteristics'!B:B,MATCH($C1748,'Policy Characteristics'!$C:$C,0)))</f>
        <v>Fuel Taxes or Subsidies</v>
      </c>
      <c r="C1748" s="208" t="str">
        <f t="shared" si="54"/>
        <v>Additional Fuel Tax or Subsidy Rate by Fuel</v>
      </c>
      <c r="D1748" s="78" t="s">
        <v>440</v>
      </c>
      <c r="E1748" s="88" t="s">
        <v>332</v>
      </c>
      <c r="F1748" s="78" t="s">
        <v>441</v>
      </c>
      <c r="G1748" s="88" t="s">
        <v>1893</v>
      </c>
      <c r="H1748" s="15">
        <v>2342</v>
      </c>
      <c r="I1748" s="201" t="s">
        <v>44</v>
      </c>
      <c r="J1748" s="202"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5">
        <f>IF(ISBLANK(INDEX('Policy Characteristics'!F:F,MATCH($C1748,'Policy Characteristics'!$C:$C,0))),"",INDEX('Policy Characteristics'!F:F,MATCH($C1748,'Policy Characteristics'!$C:$C,0)))</f>
        <v>-0.9</v>
      </c>
      <c r="M1748" s="205">
        <f>IF(ISBLANK(INDEX('Policy Characteristics'!G:G,MATCH($C1748,'Policy Characteristics'!$C:$C,0))),"",INDEX('Policy Characteristics'!G:G,MATCH($C1748,'Policy Characteristics'!$C:$C,0)))</f>
        <v>0.9</v>
      </c>
      <c r="N1748" s="205">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8" x14ac:dyDescent="0.75">
      <c r="A1749" s="76" t="str">
        <f>IF(ISBLANK(INDEX('Policy Characteristics'!A:A,MATCH($C1749,'Policy Characteristics'!$C:$C,0))),"",INDEX('Policy Characteristics'!A:A,MATCH($C1749,'Policy Characteristics'!$C:$C,0)))</f>
        <v>Cross-Sector</v>
      </c>
      <c r="B1749" s="200" t="str">
        <f>IF(ISBLANK(INDEX('Policy Characteristics'!B:B,MATCH($C1749,'Policy Characteristics'!$C:$C,0))),"",INDEX('Policy Characteristics'!B:B,MATCH($C1749,'Policy Characteristics'!$C:$C,0)))</f>
        <v>Fuel Taxes or Subsidies</v>
      </c>
      <c r="C1749" s="208" t="str">
        <f t="shared" si="54"/>
        <v>Additional Fuel Tax or Subsidy Rate by Fuel</v>
      </c>
      <c r="D1749" s="78" t="s">
        <v>708</v>
      </c>
      <c r="E1749" s="88" t="s">
        <v>332</v>
      </c>
      <c r="F1749" s="78" t="s">
        <v>712</v>
      </c>
      <c r="G1749" s="88" t="s">
        <v>1893</v>
      </c>
      <c r="H1749" s="15">
        <v>2343</v>
      </c>
      <c r="I1749" s="201" t="s">
        <v>44</v>
      </c>
      <c r="J1749" s="202"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5">
        <f>IF(ISBLANK(INDEX('Policy Characteristics'!F:F,MATCH($C1749,'Policy Characteristics'!$C:$C,0))),"",INDEX('Policy Characteristics'!F:F,MATCH($C1749,'Policy Characteristics'!$C:$C,0)))</f>
        <v>-0.9</v>
      </c>
      <c r="M1749" s="205">
        <f>IF(ISBLANK(INDEX('Policy Characteristics'!G:G,MATCH($C1749,'Policy Characteristics'!$C:$C,0))),"",INDEX('Policy Characteristics'!G:G,MATCH($C1749,'Policy Characteristics'!$C:$C,0)))</f>
        <v>0.9</v>
      </c>
      <c r="N1749" s="205">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8" x14ac:dyDescent="0.75">
      <c r="A1750" s="76" t="str">
        <f>IF(ISBLANK(INDEX('Policy Characteristics'!A:A,MATCH($C1750,'Policy Characteristics'!$C:$C,0))),"",INDEX('Policy Characteristics'!A:A,MATCH($C1750,'Policy Characteristics'!$C:$C,0)))</f>
        <v>Cross-Sector</v>
      </c>
      <c r="B1750" s="200" t="str">
        <f>IF(ISBLANK(INDEX('Policy Characteristics'!B:B,MATCH($C1750,'Policy Characteristics'!$C:$C,0))),"",INDEX('Policy Characteristics'!B:B,MATCH($C1750,'Policy Characteristics'!$C:$C,0)))</f>
        <v>Fuel Taxes or Subsidies</v>
      </c>
      <c r="C1750" s="208" t="str">
        <f t="shared" si="54"/>
        <v>Additional Fuel Tax or Subsidy Rate by Fuel</v>
      </c>
      <c r="D1750" s="78" t="s">
        <v>718</v>
      </c>
      <c r="E1750" s="88" t="s">
        <v>332</v>
      </c>
      <c r="F1750" s="78" t="s">
        <v>719</v>
      </c>
      <c r="G1750" s="88" t="s">
        <v>1893</v>
      </c>
      <c r="H1750" s="15">
        <v>2344</v>
      </c>
      <c r="I1750" s="201" t="s">
        <v>44</v>
      </c>
      <c r="J1750" s="202"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5">
        <f>IF(ISBLANK(INDEX('Policy Characteristics'!F:F,MATCH($C1750,'Policy Characteristics'!$C:$C,0))),"",INDEX('Policy Characteristics'!F:F,MATCH($C1750,'Policy Characteristics'!$C:$C,0)))</f>
        <v>-0.9</v>
      </c>
      <c r="M1750" s="205">
        <f>IF(ISBLANK(INDEX('Policy Characteristics'!G:G,MATCH($C1750,'Policy Characteristics'!$C:$C,0))),"",INDEX('Policy Characteristics'!G:G,MATCH($C1750,'Policy Characteristics'!$C:$C,0)))</f>
        <v>0.9</v>
      </c>
      <c r="N1750" s="205">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8" x14ac:dyDescent="0.75">
      <c r="A1751" s="76" t="str">
        <f>IF(ISBLANK(INDEX('Policy Characteristics'!A:A,MATCH($C1751,'Policy Characteristics'!$C:$C,0))),"",INDEX('Policy Characteristics'!A:A,MATCH($C1751,'Policy Characteristics'!$C:$C,0)))</f>
        <v>Cross-Sector</v>
      </c>
      <c r="B1751" s="200" t="str">
        <f>IF(ISBLANK(INDEX('Policy Characteristics'!B:B,MATCH($C1751,'Policy Characteristics'!$C:$C,0))),"",INDEX('Policy Characteristics'!B:B,MATCH($C1751,'Policy Characteristics'!$C:$C,0)))</f>
        <v>Fuel Taxes or Subsidies</v>
      </c>
      <c r="C1751" s="208" t="str">
        <f t="shared" si="54"/>
        <v>Additional Fuel Tax or Subsidy Rate by Fuel</v>
      </c>
      <c r="D1751" s="78" t="s">
        <v>709</v>
      </c>
      <c r="E1751" s="88" t="s">
        <v>332</v>
      </c>
      <c r="F1751" s="78" t="s">
        <v>713</v>
      </c>
      <c r="G1751" s="88" t="s">
        <v>1893</v>
      </c>
      <c r="H1751" s="15">
        <v>2345</v>
      </c>
      <c r="I1751" s="201" t="s">
        <v>44</v>
      </c>
      <c r="J1751" s="202"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5">
        <f>IF(ISBLANK(INDEX('Policy Characteristics'!F:F,MATCH($C1751,'Policy Characteristics'!$C:$C,0))),"",INDEX('Policy Characteristics'!F:F,MATCH($C1751,'Policy Characteristics'!$C:$C,0)))</f>
        <v>-0.9</v>
      </c>
      <c r="M1751" s="205">
        <f>IF(ISBLANK(INDEX('Policy Characteristics'!G:G,MATCH($C1751,'Policy Characteristics'!$C:$C,0))),"",INDEX('Policy Characteristics'!G:G,MATCH($C1751,'Policy Characteristics'!$C:$C,0)))</f>
        <v>0.9</v>
      </c>
      <c r="N1751" s="205">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8" x14ac:dyDescent="0.75">
      <c r="A1752" s="76" t="str">
        <f>IF(ISBLANK(INDEX('Policy Characteristics'!A:A,MATCH($C1752,'Policy Characteristics'!$C:$C,0))),"",INDEX('Policy Characteristics'!A:A,MATCH($C1752,'Policy Characteristics'!$C:$C,0)))</f>
        <v>Cross-Sector</v>
      </c>
      <c r="B1752" s="200" t="str">
        <f>IF(ISBLANK(INDEX('Policy Characteristics'!B:B,MATCH($C1752,'Policy Characteristics'!$C:$C,0))),"",INDEX('Policy Characteristics'!B:B,MATCH($C1752,'Policy Characteristics'!$C:$C,0)))</f>
        <v>Fuel Taxes or Subsidies</v>
      </c>
      <c r="C1752" s="208" t="str">
        <f t="shared" si="54"/>
        <v>Additional Fuel Tax or Subsidy Rate by Fuel</v>
      </c>
      <c r="D1752" s="78" t="s">
        <v>710</v>
      </c>
      <c r="E1752" s="88" t="s">
        <v>332</v>
      </c>
      <c r="F1752" s="78" t="s">
        <v>714</v>
      </c>
      <c r="G1752" s="88" t="s">
        <v>1893</v>
      </c>
      <c r="H1752" s="15">
        <v>2346</v>
      </c>
      <c r="I1752" s="201" t="s">
        <v>44</v>
      </c>
      <c r="J1752" s="202"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5">
        <f>IF(ISBLANK(INDEX('Policy Characteristics'!F:F,MATCH($C1752,'Policy Characteristics'!$C:$C,0))),"",INDEX('Policy Characteristics'!F:F,MATCH($C1752,'Policy Characteristics'!$C:$C,0)))</f>
        <v>-0.9</v>
      </c>
      <c r="M1752" s="205">
        <f>IF(ISBLANK(INDEX('Policy Characteristics'!G:G,MATCH($C1752,'Policy Characteristics'!$C:$C,0))),"",INDEX('Policy Characteristics'!G:G,MATCH($C1752,'Policy Characteristics'!$C:$C,0)))</f>
        <v>0.9</v>
      </c>
      <c r="N1752" s="205">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8" x14ac:dyDescent="0.75">
      <c r="A1753" s="76" t="str">
        <f>IF(ISBLANK(INDEX('Policy Characteristics'!A:A,MATCH($C1753,'Policy Characteristics'!$C:$C,0))),"",INDEX('Policy Characteristics'!A:A,MATCH($C1753,'Policy Characteristics'!$C:$C,0)))</f>
        <v>Cross-Sector</v>
      </c>
      <c r="B1753" s="200" t="str">
        <f>IF(ISBLANK(INDEX('Policy Characteristics'!B:B,MATCH($C1753,'Policy Characteristics'!$C:$C,0))),"",INDEX('Policy Characteristics'!B:B,MATCH($C1753,'Policy Characteristics'!$C:$C,0)))</f>
        <v>Fuel Taxes or Subsidies</v>
      </c>
      <c r="C1753" s="208" t="str">
        <f t="shared" si="54"/>
        <v>Additional Fuel Tax or Subsidy Rate by Fuel</v>
      </c>
      <c r="D1753" s="78" t="s">
        <v>711</v>
      </c>
      <c r="E1753" s="88" t="s">
        <v>332</v>
      </c>
      <c r="F1753" s="78" t="s">
        <v>715</v>
      </c>
      <c r="G1753" s="88" t="s">
        <v>1893</v>
      </c>
      <c r="H1753" s="15">
        <v>2347</v>
      </c>
      <c r="I1753" s="201" t="s">
        <v>44</v>
      </c>
      <c r="J1753" s="202"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5">
        <f>IF(ISBLANK(INDEX('Policy Characteristics'!F:F,MATCH($C1753,'Policy Characteristics'!$C:$C,0))),"",INDEX('Policy Characteristics'!F:F,MATCH($C1753,'Policy Characteristics'!$C:$C,0)))</f>
        <v>-0.9</v>
      </c>
      <c r="M1753" s="205">
        <f>IF(ISBLANK(INDEX('Policy Characteristics'!G:G,MATCH($C1753,'Policy Characteristics'!$C:$C,0))),"",INDEX('Policy Characteristics'!G:G,MATCH($C1753,'Policy Characteristics'!$C:$C,0)))</f>
        <v>0.9</v>
      </c>
      <c r="N1753" s="205">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8" s="76" customFormat="1" x14ac:dyDescent="0.75">
      <c r="A1754" s="76" t="str">
        <f>IF(ISBLANK(INDEX('Policy Characteristics'!A:A,MATCH($C1754,'Policy Characteristics'!$C:$C,0))),"",INDEX('Policy Characteristics'!A:A,MATCH($C1754,'Policy Characteristics'!$C:$C,0)))</f>
        <v>Cross-Sector</v>
      </c>
      <c r="B1754" s="200" t="str">
        <f>IF(ISBLANK(INDEX('Policy Characteristics'!B:B,MATCH($C1754,'Policy Characteristics'!$C:$C,0))),"",INDEX('Policy Characteristics'!B:B,MATCH($C1754,'Policy Characteristics'!$C:$C,0)))</f>
        <v>Fuel Taxes or Subsidies</v>
      </c>
      <c r="C1754" s="208" t="str">
        <f t="shared" si="54"/>
        <v>Additional Fuel Tax or Subsidy Rate by Fuel</v>
      </c>
      <c r="D1754" s="88" t="s">
        <v>52</v>
      </c>
      <c r="E1754" s="88" t="s">
        <v>333</v>
      </c>
      <c r="F1754" s="88" t="s">
        <v>93</v>
      </c>
      <c r="G1754" s="88" t="s">
        <v>826</v>
      </c>
      <c r="H1754" s="15">
        <v>2348</v>
      </c>
      <c r="I1754" s="213" t="s">
        <v>43</v>
      </c>
      <c r="J1754" s="202"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5">
        <f>IF(ISBLANK(INDEX('Policy Characteristics'!F:F,MATCH($C1754,'Policy Characteristics'!$C:$C,0))),"",INDEX('Policy Characteristics'!F:F,MATCH($C1754,'Policy Characteristics'!$C:$C,0)))</f>
        <v>-0.9</v>
      </c>
      <c r="M1754" s="205">
        <f>IF(ISBLANK(INDEX('Policy Characteristics'!G:G,MATCH($C1754,'Policy Characteristics'!$C:$C,0))),"",INDEX('Policy Characteristics'!G:G,MATCH($C1754,'Policy Characteristics'!$C:$C,0)))</f>
        <v>0.9</v>
      </c>
      <c r="N1754" s="205">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row>
    <row r="1755" spans="1:18" s="76" customFormat="1" x14ac:dyDescent="0.75">
      <c r="A1755" s="76" t="str">
        <f>IF(ISBLANK(INDEX('Policy Characteristics'!A:A,MATCH($C1755,'Policy Characteristics'!$C:$C,0))),"",INDEX('Policy Characteristics'!A:A,MATCH($C1755,'Policy Characteristics'!$C:$C,0)))</f>
        <v>Cross-Sector</v>
      </c>
      <c r="B1755" s="200" t="str">
        <f>IF(ISBLANK(INDEX('Policy Characteristics'!B:B,MATCH($C1755,'Policy Characteristics'!$C:$C,0))),"",INDEX('Policy Characteristics'!B:B,MATCH($C1755,'Policy Characteristics'!$C:$C,0)))</f>
        <v>Fuel Taxes or Subsidies</v>
      </c>
      <c r="C1755" s="208" t="str">
        <f t="shared" si="54"/>
        <v>Additional Fuel Tax or Subsidy Rate by Fuel</v>
      </c>
      <c r="D1755" s="78" t="s">
        <v>447</v>
      </c>
      <c r="E1755" s="88" t="s">
        <v>333</v>
      </c>
      <c r="F1755" s="78" t="s">
        <v>444</v>
      </c>
      <c r="G1755" s="88" t="s">
        <v>826</v>
      </c>
      <c r="H1755" s="15">
        <v>2349</v>
      </c>
      <c r="I1755" s="201" t="s">
        <v>44</v>
      </c>
      <c r="J1755" s="202"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5">
        <f>IF(ISBLANK(INDEX('Policy Characteristics'!F:F,MATCH($C1755,'Policy Characteristics'!$C:$C,0))),"",INDEX('Policy Characteristics'!F:F,MATCH($C1755,'Policy Characteristics'!$C:$C,0)))</f>
        <v>-0.9</v>
      </c>
      <c r="M1755" s="205">
        <f>IF(ISBLANK(INDEX('Policy Characteristics'!G:G,MATCH($C1755,'Policy Characteristics'!$C:$C,0))),"",INDEX('Policy Characteristics'!G:G,MATCH($C1755,'Policy Characteristics'!$C:$C,0)))</f>
        <v>0.9</v>
      </c>
      <c r="N1755" s="205">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row>
    <row r="1756" spans="1:18" s="76" customFormat="1" x14ac:dyDescent="0.75">
      <c r="A1756" s="76" t="str">
        <f>IF(ISBLANK(INDEX('Policy Characteristics'!A:A,MATCH($C1756,'Policy Characteristics'!$C:$C,0))),"",INDEX('Policy Characteristics'!A:A,MATCH($C1756,'Policy Characteristics'!$C:$C,0)))</f>
        <v>Cross-Sector</v>
      </c>
      <c r="B1756" s="200" t="str">
        <f>IF(ISBLANK(INDEX('Policy Characteristics'!B:B,MATCH($C1756,'Policy Characteristics'!$C:$C,0))),"",INDEX('Policy Characteristics'!B:B,MATCH($C1756,'Policy Characteristics'!$C:$C,0)))</f>
        <v>Fuel Taxes or Subsidies</v>
      </c>
      <c r="C1756" s="208" t="str">
        <f t="shared" si="54"/>
        <v>Additional Fuel Tax or Subsidy Rate by Fuel</v>
      </c>
      <c r="D1756" s="78" t="s">
        <v>46</v>
      </c>
      <c r="E1756" s="88" t="s">
        <v>333</v>
      </c>
      <c r="F1756" s="78" t="s">
        <v>87</v>
      </c>
      <c r="G1756" s="88" t="s">
        <v>826</v>
      </c>
      <c r="H1756" s="15">
        <v>2350</v>
      </c>
      <c r="I1756" s="201" t="s">
        <v>43</v>
      </c>
      <c r="J1756" s="202"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5">
        <f>IF(ISBLANK(INDEX('Policy Characteristics'!F:F,MATCH($C1756,'Policy Characteristics'!$C:$C,0))),"",INDEX('Policy Characteristics'!F:F,MATCH($C1756,'Policy Characteristics'!$C:$C,0)))</f>
        <v>-0.9</v>
      </c>
      <c r="M1756" s="205">
        <f>IF(ISBLANK(INDEX('Policy Characteristics'!G:G,MATCH($C1756,'Policy Characteristics'!$C:$C,0))),"",INDEX('Policy Characteristics'!G:G,MATCH($C1756,'Policy Characteristics'!$C:$C,0)))</f>
        <v>0.9</v>
      </c>
      <c r="N1756" s="205">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row>
    <row r="1757" spans="1:18" s="76" customFormat="1" x14ac:dyDescent="0.75">
      <c r="A1757" s="76" t="str">
        <f>IF(ISBLANK(INDEX('Policy Characteristics'!A:A,MATCH($C1757,'Policy Characteristics'!$C:$C,0))),"",INDEX('Policy Characteristics'!A:A,MATCH($C1757,'Policy Characteristics'!$C:$C,0)))</f>
        <v>Cross-Sector</v>
      </c>
      <c r="B1757" s="200" t="str">
        <f>IF(ISBLANK(INDEX('Policy Characteristics'!B:B,MATCH($C1757,'Policy Characteristics'!$C:$C,0))),"",INDEX('Policy Characteristics'!B:B,MATCH($C1757,'Policy Characteristics'!$C:$C,0)))</f>
        <v>Fuel Taxes or Subsidies</v>
      </c>
      <c r="C1757" s="208" t="str">
        <f t="shared" si="54"/>
        <v>Additional Fuel Tax or Subsidy Rate by Fuel</v>
      </c>
      <c r="D1757" s="78" t="s">
        <v>47</v>
      </c>
      <c r="E1757" s="88" t="s">
        <v>333</v>
      </c>
      <c r="F1757" s="78" t="s">
        <v>88</v>
      </c>
      <c r="G1757" s="88" t="s">
        <v>826</v>
      </c>
      <c r="H1757" s="15">
        <v>2351</v>
      </c>
      <c r="I1757" s="201" t="s">
        <v>44</v>
      </c>
      <c r="J1757" s="202"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5">
        <f>IF(ISBLANK(INDEX('Policy Characteristics'!F:F,MATCH($C1757,'Policy Characteristics'!$C:$C,0))),"",INDEX('Policy Characteristics'!F:F,MATCH($C1757,'Policy Characteristics'!$C:$C,0)))</f>
        <v>-0.9</v>
      </c>
      <c r="M1757" s="205">
        <f>IF(ISBLANK(INDEX('Policy Characteristics'!G:G,MATCH($C1757,'Policy Characteristics'!$C:$C,0))),"",INDEX('Policy Characteristics'!G:G,MATCH($C1757,'Policy Characteristics'!$C:$C,0)))</f>
        <v>0.9</v>
      </c>
      <c r="N1757" s="205">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row>
    <row r="1758" spans="1:18" s="76" customFormat="1" x14ac:dyDescent="0.75">
      <c r="A1758" s="76" t="str">
        <f>IF(ISBLANK(INDEX('Policy Characteristics'!A:A,MATCH($C1758,'Policy Characteristics'!$C:$C,0))),"",INDEX('Policy Characteristics'!A:A,MATCH($C1758,'Policy Characteristics'!$C:$C,0)))</f>
        <v>Cross-Sector</v>
      </c>
      <c r="B1758" s="200" t="str">
        <f>IF(ISBLANK(INDEX('Policy Characteristics'!B:B,MATCH($C1758,'Policy Characteristics'!$C:$C,0))),"",INDEX('Policy Characteristics'!B:B,MATCH($C1758,'Policy Characteristics'!$C:$C,0)))</f>
        <v>Fuel Taxes or Subsidies</v>
      </c>
      <c r="C1758" s="208" t="str">
        <f t="shared" si="54"/>
        <v>Additional Fuel Tax or Subsidy Rate by Fuel</v>
      </c>
      <c r="D1758" s="78" t="s">
        <v>51</v>
      </c>
      <c r="E1758" s="88" t="s">
        <v>333</v>
      </c>
      <c r="F1758" s="78" t="s">
        <v>92</v>
      </c>
      <c r="G1758" s="88" t="s">
        <v>826</v>
      </c>
      <c r="H1758" s="15">
        <v>2352</v>
      </c>
      <c r="I1758" s="201" t="s">
        <v>44</v>
      </c>
      <c r="J1758" s="202"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5">
        <f>IF(ISBLANK(INDEX('Policy Characteristics'!F:F,MATCH($C1758,'Policy Characteristics'!$C:$C,0))),"",INDEX('Policy Characteristics'!F:F,MATCH($C1758,'Policy Characteristics'!$C:$C,0)))</f>
        <v>-0.9</v>
      </c>
      <c r="M1758" s="205">
        <f>IF(ISBLANK(INDEX('Policy Characteristics'!G:G,MATCH($C1758,'Policy Characteristics'!$C:$C,0))),"",INDEX('Policy Characteristics'!G:G,MATCH($C1758,'Policy Characteristics'!$C:$C,0)))</f>
        <v>0.9</v>
      </c>
      <c r="N1758" s="205">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row>
    <row r="1759" spans="1:18" s="76" customFormat="1" x14ac:dyDescent="0.75">
      <c r="A1759" s="76" t="str">
        <f>IF(ISBLANK(INDEX('Policy Characteristics'!A:A,MATCH($C1759,'Policy Characteristics'!$C:$C,0))),"",INDEX('Policy Characteristics'!A:A,MATCH($C1759,'Policy Characteristics'!$C:$C,0)))</f>
        <v>Cross-Sector</v>
      </c>
      <c r="B1759" s="200" t="str">
        <f>IF(ISBLANK(INDEX('Policy Characteristics'!B:B,MATCH($C1759,'Policy Characteristics'!$C:$C,0))),"",INDEX('Policy Characteristics'!B:B,MATCH($C1759,'Policy Characteristics'!$C:$C,0)))</f>
        <v>Fuel Taxes or Subsidies</v>
      </c>
      <c r="C1759" s="208" t="str">
        <f t="shared" si="54"/>
        <v>Additional Fuel Tax or Subsidy Rate by Fuel</v>
      </c>
      <c r="D1759" s="78" t="s">
        <v>53</v>
      </c>
      <c r="E1759" s="88" t="s">
        <v>333</v>
      </c>
      <c r="F1759" s="78" t="s">
        <v>95</v>
      </c>
      <c r="G1759" s="88" t="s">
        <v>826</v>
      </c>
      <c r="H1759" s="15">
        <v>2353</v>
      </c>
      <c r="I1759" s="201" t="s">
        <v>44</v>
      </c>
      <c r="J1759" s="202"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5">
        <f>IF(ISBLANK(INDEX('Policy Characteristics'!F:F,MATCH($C1759,'Policy Characteristics'!$C:$C,0))),"",INDEX('Policy Characteristics'!F:F,MATCH($C1759,'Policy Characteristics'!$C:$C,0)))</f>
        <v>-0.9</v>
      </c>
      <c r="M1759" s="205">
        <f>IF(ISBLANK(INDEX('Policy Characteristics'!G:G,MATCH($C1759,'Policy Characteristics'!$C:$C,0))),"",INDEX('Policy Characteristics'!G:G,MATCH($C1759,'Policy Characteristics'!$C:$C,0)))</f>
        <v>0.9</v>
      </c>
      <c r="N1759" s="205">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row>
    <row r="1760" spans="1:18" s="76" customFormat="1" x14ac:dyDescent="0.75">
      <c r="A1760" s="76" t="str">
        <f>IF(ISBLANK(INDEX('Policy Characteristics'!A:A,MATCH($C1760,'Policy Characteristics'!$C:$C,0))),"",INDEX('Policy Characteristics'!A:A,MATCH($C1760,'Policy Characteristics'!$C:$C,0)))</f>
        <v>Cross-Sector</v>
      </c>
      <c r="B1760" s="200" t="str">
        <f>IF(ISBLANK(INDEX('Policy Characteristics'!B:B,MATCH($C1760,'Policy Characteristics'!$C:$C,0))),"",INDEX('Policy Characteristics'!B:B,MATCH($C1760,'Policy Characteristics'!$C:$C,0)))</f>
        <v>Fuel Taxes or Subsidies</v>
      </c>
      <c r="C1760" s="208" t="str">
        <f t="shared" si="54"/>
        <v>Additional Fuel Tax or Subsidy Rate by Fuel</v>
      </c>
      <c r="D1760" s="78" t="s">
        <v>54</v>
      </c>
      <c r="E1760" s="88" t="s">
        <v>333</v>
      </c>
      <c r="F1760" s="78" t="s">
        <v>96</v>
      </c>
      <c r="G1760" s="88" t="s">
        <v>826</v>
      </c>
      <c r="H1760" s="15">
        <v>2354</v>
      </c>
      <c r="I1760" s="201" t="s">
        <v>43</v>
      </c>
      <c r="J1760" s="202"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5">
        <f>IF(ISBLANK(INDEX('Policy Characteristics'!F:F,MATCH($C1760,'Policy Characteristics'!$C:$C,0))),"",INDEX('Policy Characteristics'!F:F,MATCH($C1760,'Policy Characteristics'!$C:$C,0)))</f>
        <v>-0.9</v>
      </c>
      <c r="M1760" s="205">
        <f>IF(ISBLANK(INDEX('Policy Characteristics'!G:G,MATCH($C1760,'Policy Characteristics'!$C:$C,0))),"",INDEX('Policy Characteristics'!G:G,MATCH($C1760,'Policy Characteristics'!$C:$C,0)))</f>
        <v>0.9</v>
      </c>
      <c r="N1760" s="205">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row>
    <row r="1761" spans="1:18" s="76" customFormat="1" x14ac:dyDescent="0.75">
      <c r="A1761" s="76" t="str">
        <f>IF(ISBLANK(INDEX('Policy Characteristics'!A:A,MATCH($C1761,'Policy Characteristics'!$C:$C,0))),"",INDEX('Policy Characteristics'!A:A,MATCH($C1761,'Policy Characteristics'!$C:$C,0)))</f>
        <v>Cross-Sector</v>
      </c>
      <c r="B1761" s="200" t="str">
        <f>IF(ISBLANK(INDEX('Policy Characteristics'!B:B,MATCH($C1761,'Policy Characteristics'!$C:$C,0))),"",INDEX('Policy Characteristics'!B:B,MATCH($C1761,'Policy Characteristics'!$C:$C,0)))</f>
        <v>Fuel Taxes or Subsidies</v>
      </c>
      <c r="C1761" s="208" t="str">
        <f t="shared" si="54"/>
        <v>Additional Fuel Tax or Subsidy Rate by Fuel</v>
      </c>
      <c r="D1761" s="78" t="s">
        <v>55</v>
      </c>
      <c r="E1761" s="88" t="s">
        <v>333</v>
      </c>
      <c r="F1761" s="78" t="s">
        <v>97</v>
      </c>
      <c r="G1761" s="88" t="s">
        <v>826</v>
      </c>
      <c r="H1761" s="15">
        <v>2355</v>
      </c>
      <c r="I1761" s="201" t="s">
        <v>44</v>
      </c>
      <c r="J1761" s="202"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5">
        <f>IF(ISBLANK(INDEX('Policy Characteristics'!F:F,MATCH($C1761,'Policy Characteristics'!$C:$C,0))),"",INDEX('Policy Characteristics'!F:F,MATCH($C1761,'Policy Characteristics'!$C:$C,0)))</f>
        <v>-0.9</v>
      </c>
      <c r="M1761" s="205">
        <f>IF(ISBLANK(INDEX('Policy Characteristics'!G:G,MATCH($C1761,'Policy Characteristics'!$C:$C,0))),"",INDEX('Policy Characteristics'!G:G,MATCH($C1761,'Policy Characteristics'!$C:$C,0)))</f>
        <v>0.9</v>
      </c>
      <c r="N1761" s="205">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row>
    <row r="1762" spans="1:18" s="76" customFormat="1" x14ac:dyDescent="0.75">
      <c r="A1762" s="76" t="str">
        <f>IF(ISBLANK(INDEX('Policy Characteristics'!A:A,MATCH($C1762,'Policy Characteristics'!$C:$C,0))),"",INDEX('Policy Characteristics'!A:A,MATCH($C1762,'Policy Characteristics'!$C:$C,0)))</f>
        <v>Cross-Sector</v>
      </c>
      <c r="B1762" s="200" t="str">
        <f>IF(ISBLANK(INDEX('Policy Characteristics'!B:B,MATCH($C1762,'Policy Characteristics'!$C:$C,0))),"",INDEX('Policy Characteristics'!B:B,MATCH($C1762,'Policy Characteristics'!$C:$C,0)))</f>
        <v>Fuel Taxes or Subsidies</v>
      </c>
      <c r="C1762" s="208" t="str">
        <f t="shared" si="54"/>
        <v>Additional Fuel Tax or Subsidy Rate by Fuel</v>
      </c>
      <c r="D1762" s="78" t="s">
        <v>56</v>
      </c>
      <c r="E1762" s="88" t="s">
        <v>333</v>
      </c>
      <c r="F1762" s="78" t="s">
        <v>98</v>
      </c>
      <c r="G1762" s="88" t="s">
        <v>826</v>
      </c>
      <c r="H1762" s="15">
        <v>2356</v>
      </c>
      <c r="I1762" s="201" t="s">
        <v>44</v>
      </c>
      <c r="J1762" s="202"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5">
        <f>IF(ISBLANK(INDEX('Policy Characteristics'!F:F,MATCH($C1762,'Policy Characteristics'!$C:$C,0))),"",INDEX('Policy Characteristics'!F:F,MATCH($C1762,'Policy Characteristics'!$C:$C,0)))</f>
        <v>-0.9</v>
      </c>
      <c r="M1762" s="205">
        <f>IF(ISBLANK(INDEX('Policy Characteristics'!G:G,MATCH($C1762,'Policy Characteristics'!$C:$C,0))),"",INDEX('Policy Characteristics'!G:G,MATCH($C1762,'Policy Characteristics'!$C:$C,0)))</f>
        <v>0.9</v>
      </c>
      <c r="N1762" s="205">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row>
    <row r="1763" spans="1:18" x14ac:dyDescent="0.75">
      <c r="A1763" s="76" t="str">
        <f>IF(ISBLANK(INDEX('Policy Characteristics'!A:A,MATCH($C1763,'Policy Characteristics'!$C:$C,0))),"",INDEX('Policy Characteristics'!A:A,MATCH($C1763,'Policy Characteristics'!$C:$C,0)))</f>
        <v>Cross-Sector</v>
      </c>
      <c r="B1763" s="200" t="str">
        <f>IF(ISBLANK(INDEX('Policy Characteristics'!B:B,MATCH($C1763,'Policy Characteristics'!$C:$C,0))),"",INDEX('Policy Characteristics'!B:B,MATCH($C1763,'Policy Characteristics'!$C:$C,0)))</f>
        <v>Fuel Taxes or Subsidies</v>
      </c>
      <c r="C1763" s="208" t="str">
        <f t="shared" si="54"/>
        <v>Additional Fuel Tax or Subsidy Rate by Fuel</v>
      </c>
      <c r="D1763" s="78" t="s">
        <v>716</v>
      </c>
      <c r="E1763" s="88" t="s">
        <v>333</v>
      </c>
      <c r="F1763" s="78" t="s">
        <v>717</v>
      </c>
      <c r="G1763" s="88" t="s">
        <v>826</v>
      </c>
      <c r="H1763" s="15">
        <v>2357</v>
      </c>
      <c r="I1763" s="201" t="s">
        <v>44</v>
      </c>
      <c r="J1763" s="202"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5">
        <f>IF(ISBLANK(INDEX('Policy Characteristics'!F:F,MATCH($C1763,'Policy Characteristics'!$C:$C,0))),"",INDEX('Policy Characteristics'!F:F,MATCH($C1763,'Policy Characteristics'!$C:$C,0)))</f>
        <v>-0.9</v>
      </c>
      <c r="M1763" s="205">
        <f>IF(ISBLANK(INDEX('Policy Characteristics'!G:G,MATCH($C1763,'Policy Characteristics'!$C:$C,0))),"",INDEX('Policy Characteristics'!G:G,MATCH($C1763,'Policy Characteristics'!$C:$C,0)))</f>
        <v>0.9</v>
      </c>
      <c r="N1763" s="205">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8" x14ac:dyDescent="0.75">
      <c r="A1764" s="76" t="str">
        <f>IF(ISBLANK(INDEX('Policy Characteristics'!A:A,MATCH($C1764,'Policy Characteristics'!$C:$C,0))),"",INDEX('Policy Characteristics'!A:A,MATCH($C1764,'Policy Characteristics'!$C:$C,0)))</f>
        <v>Cross-Sector</v>
      </c>
      <c r="B1764" s="200" t="str">
        <f>IF(ISBLANK(INDEX('Policy Characteristics'!B:B,MATCH($C1764,'Policy Characteristics'!$C:$C,0))),"",INDEX('Policy Characteristics'!B:B,MATCH($C1764,'Policy Characteristics'!$C:$C,0)))</f>
        <v>Fuel Taxes or Subsidies</v>
      </c>
      <c r="C1764" s="208" t="str">
        <f t="shared" si="54"/>
        <v>Additional Fuel Tax or Subsidy Rate by Fuel</v>
      </c>
      <c r="D1764" s="78" t="s">
        <v>75</v>
      </c>
      <c r="E1764" s="88" t="s">
        <v>333</v>
      </c>
      <c r="F1764" s="78" t="s">
        <v>99</v>
      </c>
      <c r="G1764" s="88" t="s">
        <v>826</v>
      </c>
      <c r="H1764" s="15">
        <v>2358</v>
      </c>
      <c r="I1764" s="201" t="s">
        <v>44</v>
      </c>
      <c r="J1764" s="202"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5">
        <f>IF(ISBLANK(INDEX('Policy Characteristics'!F:F,MATCH($C1764,'Policy Characteristics'!$C:$C,0))),"",INDEX('Policy Characteristics'!F:F,MATCH($C1764,'Policy Characteristics'!$C:$C,0)))</f>
        <v>-0.9</v>
      </c>
      <c r="M1764" s="205">
        <f>IF(ISBLANK(INDEX('Policy Characteristics'!G:G,MATCH($C1764,'Policy Characteristics'!$C:$C,0))),"",INDEX('Policy Characteristics'!G:G,MATCH($C1764,'Policy Characteristics'!$C:$C,0)))</f>
        <v>0.9</v>
      </c>
      <c r="N1764" s="205">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8" x14ac:dyDescent="0.75">
      <c r="A1765" s="76" t="str">
        <f>IF(ISBLANK(INDEX('Policy Characteristics'!A:A,MATCH($C1765,'Policy Characteristics'!$C:$C,0))),"",INDEX('Policy Characteristics'!A:A,MATCH($C1765,'Policy Characteristics'!$C:$C,0)))</f>
        <v>Cross-Sector</v>
      </c>
      <c r="B1765" s="200" t="str">
        <f>IF(ISBLANK(INDEX('Policy Characteristics'!B:B,MATCH($C1765,'Policy Characteristics'!$C:$C,0))),"",INDEX('Policy Characteristics'!B:B,MATCH($C1765,'Policy Characteristics'!$C:$C,0)))</f>
        <v>Fuel Taxes or Subsidies</v>
      </c>
      <c r="C1765" s="208" t="str">
        <f t="shared" si="54"/>
        <v>Additional Fuel Tax or Subsidy Rate by Fuel</v>
      </c>
      <c r="D1765" s="78" t="s">
        <v>440</v>
      </c>
      <c r="E1765" s="88" t="s">
        <v>333</v>
      </c>
      <c r="F1765" s="78" t="s">
        <v>441</v>
      </c>
      <c r="G1765" s="88" t="s">
        <v>826</v>
      </c>
      <c r="H1765" s="15">
        <v>2359</v>
      </c>
      <c r="I1765" s="201" t="s">
        <v>44</v>
      </c>
      <c r="J1765" s="202"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5">
        <f>IF(ISBLANK(INDEX('Policy Characteristics'!F:F,MATCH($C1765,'Policy Characteristics'!$C:$C,0))),"",INDEX('Policy Characteristics'!F:F,MATCH($C1765,'Policy Characteristics'!$C:$C,0)))</f>
        <v>-0.9</v>
      </c>
      <c r="M1765" s="205">
        <f>IF(ISBLANK(INDEX('Policy Characteristics'!G:G,MATCH($C1765,'Policy Characteristics'!$C:$C,0))),"",INDEX('Policy Characteristics'!G:G,MATCH($C1765,'Policy Characteristics'!$C:$C,0)))</f>
        <v>0.9</v>
      </c>
      <c r="N1765" s="205">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8" x14ac:dyDescent="0.75">
      <c r="A1766" s="76" t="str">
        <f>IF(ISBLANK(INDEX('Policy Characteristics'!A:A,MATCH($C1766,'Policy Characteristics'!$C:$C,0))),"",INDEX('Policy Characteristics'!A:A,MATCH($C1766,'Policy Characteristics'!$C:$C,0)))</f>
        <v>Cross-Sector</v>
      </c>
      <c r="B1766" s="200" t="str">
        <f>IF(ISBLANK(INDEX('Policy Characteristics'!B:B,MATCH($C1766,'Policy Characteristics'!$C:$C,0))),"",INDEX('Policy Characteristics'!B:B,MATCH($C1766,'Policy Characteristics'!$C:$C,0)))</f>
        <v>Fuel Taxes or Subsidies</v>
      </c>
      <c r="C1766" s="208" t="str">
        <f t="shared" si="54"/>
        <v>Additional Fuel Tax or Subsidy Rate by Fuel</v>
      </c>
      <c r="D1766" s="78" t="s">
        <v>708</v>
      </c>
      <c r="E1766" s="88" t="s">
        <v>333</v>
      </c>
      <c r="F1766" s="78" t="s">
        <v>712</v>
      </c>
      <c r="G1766" s="88" t="s">
        <v>826</v>
      </c>
      <c r="H1766" s="15">
        <v>2360</v>
      </c>
      <c r="I1766" s="201" t="s">
        <v>44</v>
      </c>
      <c r="J1766" s="202"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5">
        <f>IF(ISBLANK(INDEX('Policy Characteristics'!F:F,MATCH($C1766,'Policy Characteristics'!$C:$C,0))),"",INDEX('Policy Characteristics'!F:F,MATCH($C1766,'Policy Characteristics'!$C:$C,0)))</f>
        <v>-0.9</v>
      </c>
      <c r="M1766" s="205">
        <f>IF(ISBLANK(INDEX('Policy Characteristics'!G:G,MATCH($C1766,'Policy Characteristics'!$C:$C,0))),"",INDEX('Policy Characteristics'!G:G,MATCH($C1766,'Policy Characteristics'!$C:$C,0)))</f>
        <v>0.9</v>
      </c>
      <c r="N1766" s="205">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8" x14ac:dyDescent="0.75">
      <c r="A1767" s="76" t="str">
        <f>IF(ISBLANK(INDEX('Policy Characteristics'!A:A,MATCH($C1767,'Policy Characteristics'!$C:$C,0))),"",INDEX('Policy Characteristics'!A:A,MATCH($C1767,'Policy Characteristics'!$C:$C,0)))</f>
        <v>Cross-Sector</v>
      </c>
      <c r="B1767" s="200" t="str">
        <f>IF(ISBLANK(INDEX('Policy Characteristics'!B:B,MATCH($C1767,'Policy Characteristics'!$C:$C,0))),"",INDEX('Policy Characteristics'!B:B,MATCH($C1767,'Policy Characteristics'!$C:$C,0)))</f>
        <v>Fuel Taxes or Subsidies</v>
      </c>
      <c r="C1767" s="208" t="str">
        <f t="shared" si="54"/>
        <v>Additional Fuel Tax or Subsidy Rate by Fuel</v>
      </c>
      <c r="D1767" s="78" t="s">
        <v>718</v>
      </c>
      <c r="E1767" s="88" t="s">
        <v>333</v>
      </c>
      <c r="F1767" s="78" t="s">
        <v>719</v>
      </c>
      <c r="G1767" s="88" t="s">
        <v>826</v>
      </c>
      <c r="H1767" s="15">
        <v>2361</v>
      </c>
      <c r="I1767" s="201" t="s">
        <v>44</v>
      </c>
      <c r="J1767" s="202"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5">
        <f>IF(ISBLANK(INDEX('Policy Characteristics'!F:F,MATCH($C1767,'Policy Characteristics'!$C:$C,0))),"",INDEX('Policy Characteristics'!F:F,MATCH($C1767,'Policy Characteristics'!$C:$C,0)))</f>
        <v>-0.9</v>
      </c>
      <c r="M1767" s="205">
        <f>IF(ISBLANK(INDEX('Policy Characteristics'!G:G,MATCH($C1767,'Policy Characteristics'!$C:$C,0))),"",INDEX('Policy Characteristics'!G:G,MATCH($C1767,'Policy Characteristics'!$C:$C,0)))</f>
        <v>0.9</v>
      </c>
      <c r="N1767" s="205">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8" x14ac:dyDescent="0.75">
      <c r="A1768" s="76" t="str">
        <f>IF(ISBLANK(INDEX('Policy Characteristics'!A:A,MATCH($C1768,'Policy Characteristics'!$C:$C,0))),"",INDEX('Policy Characteristics'!A:A,MATCH($C1768,'Policy Characteristics'!$C:$C,0)))</f>
        <v>Cross-Sector</v>
      </c>
      <c r="B1768" s="200" t="str">
        <f>IF(ISBLANK(INDEX('Policy Characteristics'!B:B,MATCH($C1768,'Policy Characteristics'!$C:$C,0))),"",INDEX('Policy Characteristics'!B:B,MATCH($C1768,'Policy Characteristics'!$C:$C,0)))</f>
        <v>Fuel Taxes or Subsidies</v>
      </c>
      <c r="C1768" s="208" t="str">
        <f t="shared" ref="C1768:C1831" si="55">C$1703</f>
        <v>Additional Fuel Tax or Subsidy Rate by Fuel</v>
      </c>
      <c r="D1768" s="78" t="s">
        <v>709</v>
      </c>
      <c r="E1768" s="88" t="s">
        <v>333</v>
      </c>
      <c r="F1768" s="78" t="s">
        <v>713</v>
      </c>
      <c r="G1768" s="88" t="s">
        <v>826</v>
      </c>
      <c r="H1768" s="15">
        <v>2362</v>
      </c>
      <c r="I1768" s="201" t="s">
        <v>44</v>
      </c>
      <c r="J1768" s="202"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5">
        <f>IF(ISBLANK(INDEX('Policy Characteristics'!F:F,MATCH($C1768,'Policy Characteristics'!$C:$C,0))),"",INDEX('Policy Characteristics'!F:F,MATCH($C1768,'Policy Characteristics'!$C:$C,0)))</f>
        <v>-0.9</v>
      </c>
      <c r="M1768" s="205">
        <f>IF(ISBLANK(INDEX('Policy Characteristics'!G:G,MATCH($C1768,'Policy Characteristics'!$C:$C,0))),"",INDEX('Policy Characteristics'!G:G,MATCH($C1768,'Policy Characteristics'!$C:$C,0)))</f>
        <v>0.9</v>
      </c>
      <c r="N1768" s="205">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8" x14ac:dyDescent="0.75">
      <c r="A1769" s="76" t="str">
        <f>IF(ISBLANK(INDEX('Policy Characteristics'!A:A,MATCH($C1769,'Policy Characteristics'!$C:$C,0))),"",INDEX('Policy Characteristics'!A:A,MATCH($C1769,'Policy Characteristics'!$C:$C,0)))</f>
        <v>Cross-Sector</v>
      </c>
      <c r="B1769" s="200" t="str">
        <f>IF(ISBLANK(INDEX('Policy Characteristics'!B:B,MATCH($C1769,'Policy Characteristics'!$C:$C,0))),"",INDEX('Policy Characteristics'!B:B,MATCH($C1769,'Policy Characteristics'!$C:$C,0)))</f>
        <v>Fuel Taxes or Subsidies</v>
      </c>
      <c r="C1769" s="208" t="str">
        <f t="shared" si="55"/>
        <v>Additional Fuel Tax or Subsidy Rate by Fuel</v>
      </c>
      <c r="D1769" s="78" t="s">
        <v>710</v>
      </c>
      <c r="E1769" s="88" t="s">
        <v>333</v>
      </c>
      <c r="F1769" s="78" t="s">
        <v>714</v>
      </c>
      <c r="G1769" s="88" t="s">
        <v>826</v>
      </c>
      <c r="H1769" s="15">
        <v>2363</v>
      </c>
      <c r="I1769" s="201" t="s">
        <v>44</v>
      </c>
      <c r="J1769" s="202"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5">
        <f>IF(ISBLANK(INDEX('Policy Characteristics'!F:F,MATCH($C1769,'Policy Characteristics'!$C:$C,0))),"",INDEX('Policy Characteristics'!F:F,MATCH($C1769,'Policy Characteristics'!$C:$C,0)))</f>
        <v>-0.9</v>
      </c>
      <c r="M1769" s="205">
        <f>IF(ISBLANK(INDEX('Policy Characteristics'!G:G,MATCH($C1769,'Policy Characteristics'!$C:$C,0))),"",INDEX('Policy Characteristics'!G:G,MATCH($C1769,'Policy Characteristics'!$C:$C,0)))</f>
        <v>0.9</v>
      </c>
      <c r="N1769" s="205">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8" x14ac:dyDescent="0.75">
      <c r="A1770" s="76" t="str">
        <f>IF(ISBLANK(INDEX('Policy Characteristics'!A:A,MATCH($C1770,'Policy Characteristics'!$C:$C,0))),"",INDEX('Policy Characteristics'!A:A,MATCH($C1770,'Policy Characteristics'!$C:$C,0)))</f>
        <v>Cross-Sector</v>
      </c>
      <c r="B1770" s="200" t="str">
        <f>IF(ISBLANK(INDEX('Policy Characteristics'!B:B,MATCH($C1770,'Policy Characteristics'!$C:$C,0))),"",INDEX('Policy Characteristics'!B:B,MATCH($C1770,'Policy Characteristics'!$C:$C,0)))</f>
        <v>Fuel Taxes or Subsidies</v>
      </c>
      <c r="C1770" s="208" t="str">
        <f t="shared" si="55"/>
        <v>Additional Fuel Tax or Subsidy Rate by Fuel</v>
      </c>
      <c r="D1770" s="78" t="s">
        <v>711</v>
      </c>
      <c r="E1770" s="88" t="s">
        <v>333</v>
      </c>
      <c r="F1770" s="78" t="s">
        <v>715</v>
      </c>
      <c r="G1770" s="88" t="s">
        <v>826</v>
      </c>
      <c r="H1770" s="15">
        <v>2364</v>
      </c>
      <c r="I1770" s="201" t="s">
        <v>44</v>
      </c>
      <c r="J1770" s="202"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5">
        <f>IF(ISBLANK(INDEX('Policy Characteristics'!F:F,MATCH($C1770,'Policy Characteristics'!$C:$C,0))),"",INDEX('Policy Characteristics'!F:F,MATCH($C1770,'Policy Characteristics'!$C:$C,0)))</f>
        <v>-0.9</v>
      </c>
      <c r="M1770" s="205">
        <f>IF(ISBLANK(INDEX('Policy Characteristics'!G:G,MATCH($C1770,'Policy Characteristics'!$C:$C,0))),"",INDEX('Policy Characteristics'!G:G,MATCH($C1770,'Policy Characteristics'!$C:$C,0)))</f>
        <v>0.9</v>
      </c>
      <c r="N1770" s="205">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8" s="76" customFormat="1" x14ac:dyDescent="0.75">
      <c r="A1771" s="76" t="str">
        <f>IF(ISBLANK(INDEX('Policy Characteristics'!A:A,MATCH($C1771,'Policy Characteristics'!$C:$C,0))),"",INDEX('Policy Characteristics'!A:A,MATCH($C1771,'Policy Characteristics'!$C:$C,0)))</f>
        <v>Cross-Sector</v>
      </c>
      <c r="B1771" s="200" t="str">
        <f>IF(ISBLANK(INDEX('Policy Characteristics'!B:B,MATCH($C1771,'Policy Characteristics'!$C:$C,0))),"",INDEX('Policy Characteristics'!B:B,MATCH($C1771,'Policy Characteristics'!$C:$C,0)))</f>
        <v>Fuel Taxes or Subsidies</v>
      </c>
      <c r="C1771" s="208" t="str">
        <f t="shared" si="55"/>
        <v>Additional Fuel Tax or Subsidy Rate by Fuel</v>
      </c>
      <c r="D1771" s="88" t="s">
        <v>52</v>
      </c>
      <c r="E1771" s="88" t="s">
        <v>331</v>
      </c>
      <c r="F1771" s="88" t="s">
        <v>93</v>
      </c>
      <c r="G1771" s="88" t="s">
        <v>9</v>
      </c>
      <c r="H1771" s="15">
        <v>2365</v>
      </c>
      <c r="I1771" s="213" t="s">
        <v>43</v>
      </c>
      <c r="J1771" s="202"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5">
        <f>IF(ISBLANK(INDEX('Policy Characteristics'!F:F,MATCH($C1771,'Policy Characteristics'!$C:$C,0))),"",INDEX('Policy Characteristics'!F:F,MATCH($C1771,'Policy Characteristics'!$C:$C,0)))</f>
        <v>-0.9</v>
      </c>
      <c r="M1771" s="205">
        <f>IF(ISBLANK(INDEX('Policy Characteristics'!G:G,MATCH($C1771,'Policy Characteristics'!$C:$C,0))),"",INDEX('Policy Characteristics'!G:G,MATCH($C1771,'Policy Characteristics'!$C:$C,0)))</f>
        <v>0.9</v>
      </c>
      <c r="N1771" s="205">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row>
    <row r="1772" spans="1:18" s="76" customFormat="1" x14ac:dyDescent="0.75">
      <c r="A1772" s="76" t="str">
        <f>IF(ISBLANK(INDEX('Policy Characteristics'!A:A,MATCH($C1772,'Policy Characteristics'!$C:$C,0))),"",INDEX('Policy Characteristics'!A:A,MATCH($C1772,'Policy Characteristics'!$C:$C,0)))</f>
        <v>Cross-Sector</v>
      </c>
      <c r="B1772" s="200" t="str">
        <f>IF(ISBLANK(INDEX('Policy Characteristics'!B:B,MATCH($C1772,'Policy Characteristics'!$C:$C,0))),"",INDEX('Policy Characteristics'!B:B,MATCH($C1772,'Policy Characteristics'!$C:$C,0)))</f>
        <v>Fuel Taxes or Subsidies</v>
      </c>
      <c r="C1772" s="208" t="str">
        <f t="shared" si="55"/>
        <v>Additional Fuel Tax or Subsidy Rate by Fuel</v>
      </c>
      <c r="D1772" s="78" t="s">
        <v>447</v>
      </c>
      <c r="E1772" s="88" t="s">
        <v>331</v>
      </c>
      <c r="F1772" s="78" t="s">
        <v>444</v>
      </c>
      <c r="G1772" s="88" t="s">
        <v>9</v>
      </c>
      <c r="H1772" s="15">
        <v>2366</v>
      </c>
      <c r="I1772" s="201" t="s">
        <v>43</v>
      </c>
      <c r="J1772" s="202"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5">
        <f>IF(ISBLANK(INDEX('Policy Characteristics'!F:F,MATCH($C1772,'Policy Characteristics'!$C:$C,0))),"",INDEX('Policy Characteristics'!F:F,MATCH($C1772,'Policy Characteristics'!$C:$C,0)))</f>
        <v>-0.9</v>
      </c>
      <c r="M1772" s="205">
        <f>IF(ISBLANK(INDEX('Policy Characteristics'!G:G,MATCH($C1772,'Policy Characteristics'!$C:$C,0))),"",INDEX('Policy Characteristics'!G:G,MATCH($C1772,'Policy Characteristics'!$C:$C,0)))</f>
        <v>0.9</v>
      </c>
      <c r="N1772" s="205">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row>
    <row r="1773" spans="1:18" s="76" customFormat="1" x14ac:dyDescent="0.75">
      <c r="A1773" s="76" t="str">
        <f>IF(ISBLANK(INDEX('Policy Characteristics'!A:A,MATCH($C1773,'Policy Characteristics'!$C:$C,0))),"",INDEX('Policy Characteristics'!A:A,MATCH($C1773,'Policy Characteristics'!$C:$C,0)))</f>
        <v>Cross-Sector</v>
      </c>
      <c r="B1773" s="200" t="str">
        <f>IF(ISBLANK(INDEX('Policy Characteristics'!B:B,MATCH($C1773,'Policy Characteristics'!$C:$C,0))),"",INDEX('Policy Characteristics'!B:B,MATCH($C1773,'Policy Characteristics'!$C:$C,0)))</f>
        <v>Fuel Taxes or Subsidies</v>
      </c>
      <c r="C1773" s="208" t="str">
        <f t="shared" si="55"/>
        <v>Additional Fuel Tax or Subsidy Rate by Fuel</v>
      </c>
      <c r="D1773" s="78" t="s">
        <v>46</v>
      </c>
      <c r="E1773" s="88" t="s">
        <v>331</v>
      </c>
      <c r="F1773" s="78" t="s">
        <v>87</v>
      </c>
      <c r="G1773" s="88" t="s">
        <v>9</v>
      </c>
      <c r="H1773" s="15">
        <v>2367</v>
      </c>
      <c r="I1773" s="201" t="s">
        <v>43</v>
      </c>
      <c r="J1773" s="202"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5">
        <f>IF(ISBLANK(INDEX('Policy Characteristics'!F:F,MATCH($C1773,'Policy Characteristics'!$C:$C,0))),"",INDEX('Policy Characteristics'!F:F,MATCH($C1773,'Policy Characteristics'!$C:$C,0)))</f>
        <v>-0.9</v>
      </c>
      <c r="M1773" s="205">
        <f>IF(ISBLANK(INDEX('Policy Characteristics'!G:G,MATCH($C1773,'Policy Characteristics'!$C:$C,0))),"",INDEX('Policy Characteristics'!G:G,MATCH($C1773,'Policy Characteristics'!$C:$C,0)))</f>
        <v>0.9</v>
      </c>
      <c r="N1773" s="205">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row>
    <row r="1774" spans="1:18" s="76" customFormat="1" x14ac:dyDescent="0.75">
      <c r="A1774" s="76" t="str">
        <f>IF(ISBLANK(INDEX('Policy Characteristics'!A:A,MATCH($C1774,'Policy Characteristics'!$C:$C,0))),"",INDEX('Policy Characteristics'!A:A,MATCH($C1774,'Policy Characteristics'!$C:$C,0)))</f>
        <v>Cross-Sector</v>
      </c>
      <c r="B1774" s="200" t="str">
        <f>IF(ISBLANK(INDEX('Policy Characteristics'!B:B,MATCH($C1774,'Policy Characteristics'!$C:$C,0))),"",INDEX('Policy Characteristics'!B:B,MATCH($C1774,'Policy Characteristics'!$C:$C,0)))</f>
        <v>Fuel Taxes or Subsidies</v>
      </c>
      <c r="C1774" s="208" t="str">
        <f t="shared" si="55"/>
        <v>Additional Fuel Tax or Subsidy Rate by Fuel</v>
      </c>
      <c r="D1774" s="78" t="s">
        <v>47</v>
      </c>
      <c r="E1774" s="88" t="s">
        <v>331</v>
      </c>
      <c r="F1774" s="78" t="s">
        <v>88</v>
      </c>
      <c r="G1774" s="88" t="s">
        <v>9</v>
      </c>
      <c r="H1774" s="15">
        <v>2368</v>
      </c>
      <c r="I1774" s="201" t="s">
        <v>44</v>
      </c>
      <c r="J1774" s="202"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5">
        <f>IF(ISBLANK(INDEX('Policy Characteristics'!F:F,MATCH($C1774,'Policy Characteristics'!$C:$C,0))),"",INDEX('Policy Characteristics'!F:F,MATCH($C1774,'Policy Characteristics'!$C:$C,0)))</f>
        <v>-0.9</v>
      </c>
      <c r="M1774" s="205">
        <f>IF(ISBLANK(INDEX('Policy Characteristics'!G:G,MATCH($C1774,'Policy Characteristics'!$C:$C,0))),"",INDEX('Policy Characteristics'!G:G,MATCH($C1774,'Policy Characteristics'!$C:$C,0)))</f>
        <v>0.9</v>
      </c>
      <c r="N1774" s="205">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row>
    <row r="1775" spans="1:18" s="76" customFormat="1" x14ac:dyDescent="0.75">
      <c r="A1775" s="76" t="str">
        <f>IF(ISBLANK(INDEX('Policy Characteristics'!A:A,MATCH($C1775,'Policy Characteristics'!$C:$C,0))),"",INDEX('Policy Characteristics'!A:A,MATCH($C1775,'Policy Characteristics'!$C:$C,0)))</f>
        <v>Cross-Sector</v>
      </c>
      <c r="B1775" s="200" t="str">
        <f>IF(ISBLANK(INDEX('Policy Characteristics'!B:B,MATCH($C1775,'Policy Characteristics'!$C:$C,0))),"",INDEX('Policy Characteristics'!B:B,MATCH($C1775,'Policy Characteristics'!$C:$C,0)))</f>
        <v>Fuel Taxes or Subsidies</v>
      </c>
      <c r="C1775" s="208" t="str">
        <f t="shared" si="55"/>
        <v>Additional Fuel Tax or Subsidy Rate by Fuel</v>
      </c>
      <c r="D1775" s="78" t="s">
        <v>51</v>
      </c>
      <c r="E1775" s="88" t="s">
        <v>331</v>
      </c>
      <c r="F1775" s="78" t="s">
        <v>92</v>
      </c>
      <c r="G1775" s="88" t="s">
        <v>9</v>
      </c>
      <c r="H1775" s="15">
        <v>2369</v>
      </c>
      <c r="I1775" s="201" t="s">
        <v>44</v>
      </c>
      <c r="J1775" s="202"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5">
        <f>IF(ISBLANK(INDEX('Policy Characteristics'!F:F,MATCH($C1775,'Policy Characteristics'!$C:$C,0))),"",INDEX('Policy Characteristics'!F:F,MATCH($C1775,'Policy Characteristics'!$C:$C,0)))</f>
        <v>-0.9</v>
      </c>
      <c r="M1775" s="205">
        <f>IF(ISBLANK(INDEX('Policy Characteristics'!G:G,MATCH($C1775,'Policy Characteristics'!$C:$C,0))),"",INDEX('Policy Characteristics'!G:G,MATCH($C1775,'Policy Characteristics'!$C:$C,0)))</f>
        <v>0.9</v>
      </c>
      <c r="N1775" s="205">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row>
    <row r="1776" spans="1:18" s="76" customFormat="1" x14ac:dyDescent="0.75">
      <c r="A1776" s="76" t="str">
        <f>IF(ISBLANK(INDEX('Policy Characteristics'!A:A,MATCH($C1776,'Policy Characteristics'!$C:$C,0))),"",INDEX('Policy Characteristics'!A:A,MATCH($C1776,'Policy Characteristics'!$C:$C,0)))</f>
        <v>Cross-Sector</v>
      </c>
      <c r="B1776" s="200" t="str">
        <f>IF(ISBLANK(INDEX('Policy Characteristics'!B:B,MATCH($C1776,'Policy Characteristics'!$C:$C,0))),"",INDEX('Policy Characteristics'!B:B,MATCH($C1776,'Policy Characteristics'!$C:$C,0)))</f>
        <v>Fuel Taxes or Subsidies</v>
      </c>
      <c r="C1776" s="208" t="str">
        <f t="shared" si="55"/>
        <v>Additional Fuel Tax or Subsidy Rate by Fuel</v>
      </c>
      <c r="D1776" s="78" t="s">
        <v>53</v>
      </c>
      <c r="E1776" s="88" t="s">
        <v>331</v>
      </c>
      <c r="F1776" s="78" t="s">
        <v>95</v>
      </c>
      <c r="G1776" s="88" t="s">
        <v>9</v>
      </c>
      <c r="H1776" s="15">
        <v>2370</v>
      </c>
      <c r="I1776" s="201" t="s">
        <v>44</v>
      </c>
      <c r="J1776" s="202"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5">
        <f>IF(ISBLANK(INDEX('Policy Characteristics'!F:F,MATCH($C1776,'Policy Characteristics'!$C:$C,0))),"",INDEX('Policy Characteristics'!F:F,MATCH($C1776,'Policy Characteristics'!$C:$C,0)))</f>
        <v>-0.9</v>
      </c>
      <c r="M1776" s="205">
        <f>IF(ISBLANK(INDEX('Policy Characteristics'!G:G,MATCH($C1776,'Policy Characteristics'!$C:$C,0))),"",INDEX('Policy Characteristics'!G:G,MATCH($C1776,'Policy Characteristics'!$C:$C,0)))</f>
        <v>0.9</v>
      </c>
      <c r="N1776" s="205">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row>
    <row r="1777" spans="1:18" s="76" customFormat="1" x14ac:dyDescent="0.75">
      <c r="A1777" s="76" t="str">
        <f>IF(ISBLANK(INDEX('Policy Characteristics'!A:A,MATCH($C1777,'Policy Characteristics'!$C:$C,0))),"",INDEX('Policy Characteristics'!A:A,MATCH($C1777,'Policy Characteristics'!$C:$C,0)))</f>
        <v>Cross-Sector</v>
      </c>
      <c r="B1777" s="200" t="str">
        <f>IF(ISBLANK(INDEX('Policy Characteristics'!B:B,MATCH($C1777,'Policy Characteristics'!$C:$C,0))),"",INDEX('Policy Characteristics'!B:B,MATCH($C1777,'Policy Characteristics'!$C:$C,0)))</f>
        <v>Fuel Taxes or Subsidies</v>
      </c>
      <c r="C1777" s="208" t="str">
        <f t="shared" si="55"/>
        <v>Additional Fuel Tax or Subsidy Rate by Fuel</v>
      </c>
      <c r="D1777" s="78" t="s">
        <v>54</v>
      </c>
      <c r="E1777" s="88" t="s">
        <v>331</v>
      </c>
      <c r="F1777" s="78" t="s">
        <v>96</v>
      </c>
      <c r="G1777" s="88" t="s">
        <v>9</v>
      </c>
      <c r="H1777" s="15">
        <v>2371</v>
      </c>
      <c r="I1777" s="201" t="s">
        <v>43</v>
      </c>
      <c r="J1777" s="202"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5">
        <f>IF(ISBLANK(INDEX('Policy Characteristics'!F:F,MATCH($C1777,'Policy Characteristics'!$C:$C,0))),"",INDEX('Policy Characteristics'!F:F,MATCH($C1777,'Policy Characteristics'!$C:$C,0)))</f>
        <v>-0.9</v>
      </c>
      <c r="M1777" s="205">
        <f>IF(ISBLANK(INDEX('Policy Characteristics'!G:G,MATCH($C1777,'Policy Characteristics'!$C:$C,0))),"",INDEX('Policy Characteristics'!G:G,MATCH($C1777,'Policy Characteristics'!$C:$C,0)))</f>
        <v>0.9</v>
      </c>
      <c r="N1777" s="205">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row>
    <row r="1778" spans="1:18" s="76" customFormat="1" x14ac:dyDescent="0.75">
      <c r="A1778" s="76" t="str">
        <f>IF(ISBLANK(INDEX('Policy Characteristics'!A:A,MATCH($C1778,'Policy Characteristics'!$C:$C,0))),"",INDEX('Policy Characteristics'!A:A,MATCH($C1778,'Policy Characteristics'!$C:$C,0)))</f>
        <v>Cross-Sector</v>
      </c>
      <c r="B1778" s="200" t="str">
        <f>IF(ISBLANK(INDEX('Policy Characteristics'!B:B,MATCH($C1778,'Policy Characteristics'!$C:$C,0))),"",INDEX('Policy Characteristics'!B:B,MATCH($C1778,'Policy Characteristics'!$C:$C,0)))</f>
        <v>Fuel Taxes or Subsidies</v>
      </c>
      <c r="C1778" s="208" t="str">
        <f t="shared" si="55"/>
        <v>Additional Fuel Tax or Subsidy Rate by Fuel</v>
      </c>
      <c r="D1778" s="78" t="s">
        <v>55</v>
      </c>
      <c r="E1778" s="88" t="s">
        <v>331</v>
      </c>
      <c r="F1778" s="78" t="s">
        <v>97</v>
      </c>
      <c r="G1778" s="88" t="s">
        <v>9</v>
      </c>
      <c r="H1778" s="15">
        <v>2372</v>
      </c>
      <c r="I1778" s="201" t="s">
        <v>44</v>
      </c>
      <c r="J1778" s="202"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5">
        <f>IF(ISBLANK(INDEX('Policy Characteristics'!F:F,MATCH($C1778,'Policy Characteristics'!$C:$C,0))),"",INDEX('Policy Characteristics'!F:F,MATCH($C1778,'Policy Characteristics'!$C:$C,0)))</f>
        <v>-0.9</v>
      </c>
      <c r="M1778" s="205">
        <f>IF(ISBLANK(INDEX('Policy Characteristics'!G:G,MATCH($C1778,'Policy Characteristics'!$C:$C,0))),"",INDEX('Policy Characteristics'!G:G,MATCH($C1778,'Policy Characteristics'!$C:$C,0)))</f>
        <v>0.9</v>
      </c>
      <c r="N1778" s="205">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row>
    <row r="1779" spans="1:18" s="76" customFormat="1" x14ac:dyDescent="0.75">
      <c r="A1779" s="76" t="str">
        <f>IF(ISBLANK(INDEX('Policy Characteristics'!A:A,MATCH($C1779,'Policy Characteristics'!$C:$C,0))),"",INDEX('Policy Characteristics'!A:A,MATCH($C1779,'Policy Characteristics'!$C:$C,0)))</f>
        <v>Cross-Sector</v>
      </c>
      <c r="B1779" s="200" t="str">
        <f>IF(ISBLANK(INDEX('Policy Characteristics'!B:B,MATCH($C1779,'Policy Characteristics'!$C:$C,0))),"",INDEX('Policy Characteristics'!B:B,MATCH($C1779,'Policy Characteristics'!$C:$C,0)))</f>
        <v>Fuel Taxes or Subsidies</v>
      </c>
      <c r="C1779" s="208" t="str">
        <f t="shared" si="55"/>
        <v>Additional Fuel Tax or Subsidy Rate by Fuel</v>
      </c>
      <c r="D1779" s="78" t="s">
        <v>56</v>
      </c>
      <c r="E1779" s="88" t="s">
        <v>331</v>
      </c>
      <c r="F1779" s="78" t="s">
        <v>98</v>
      </c>
      <c r="G1779" s="88" t="s">
        <v>9</v>
      </c>
      <c r="H1779" s="15">
        <v>2373</v>
      </c>
      <c r="I1779" s="201" t="s">
        <v>44</v>
      </c>
      <c r="J1779" s="202"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5">
        <f>IF(ISBLANK(INDEX('Policy Characteristics'!F:F,MATCH($C1779,'Policy Characteristics'!$C:$C,0))),"",INDEX('Policy Characteristics'!F:F,MATCH($C1779,'Policy Characteristics'!$C:$C,0)))</f>
        <v>-0.9</v>
      </c>
      <c r="M1779" s="205">
        <f>IF(ISBLANK(INDEX('Policy Characteristics'!G:G,MATCH($C1779,'Policy Characteristics'!$C:$C,0))),"",INDEX('Policy Characteristics'!G:G,MATCH($C1779,'Policy Characteristics'!$C:$C,0)))</f>
        <v>0.9</v>
      </c>
      <c r="N1779" s="205">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row>
    <row r="1780" spans="1:18" x14ac:dyDescent="0.75">
      <c r="A1780" s="76" t="str">
        <f>IF(ISBLANK(INDEX('Policy Characteristics'!A:A,MATCH($C1780,'Policy Characteristics'!$C:$C,0))),"",INDEX('Policy Characteristics'!A:A,MATCH($C1780,'Policy Characteristics'!$C:$C,0)))</f>
        <v>Cross-Sector</v>
      </c>
      <c r="B1780" s="200" t="str">
        <f>IF(ISBLANK(INDEX('Policy Characteristics'!B:B,MATCH($C1780,'Policy Characteristics'!$C:$C,0))),"",INDEX('Policy Characteristics'!B:B,MATCH($C1780,'Policy Characteristics'!$C:$C,0)))</f>
        <v>Fuel Taxes or Subsidies</v>
      </c>
      <c r="C1780" s="208" t="str">
        <f t="shared" si="55"/>
        <v>Additional Fuel Tax or Subsidy Rate by Fuel</v>
      </c>
      <c r="D1780" s="78" t="s">
        <v>716</v>
      </c>
      <c r="E1780" s="88" t="s">
        <v>331</v>
      </c>
      <c r="F1780" s="78" t="s">
        <v>717</v>
      </c>
      <c r="G1780" s="88" t="s">
        <v>9</v>
      </c>
      <c r="H1780" s="15">
        <v>2374</v>
      </c>
      <c r="I1780" s="201" t="s">
        <v>43</v>
      </c>
      <c r="J1780" s="202"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5">
        <f>IF(ISBLANK(INDEX('Policy Characteristics'!F:F,MATCH($C1780,'Policy Characteristics'!$C:$C,0))),"",INDEX('Policy Characteristics'!F:F,MATCH($C1780,'Policy Characteristics'!$C:$C,0)))</f>
        <v>-0.9</v>
      </c>
      <c r="M1780" s="205">
        <f>IF(ISBLANK(INDEX('Policy Characteristics'!G:G,MATCH($C1780,'Policy Characteristics'!$C:$C,0))),"",INDEX('Policy Characteristics'!G:G,MATCH($C1780,'Policy Characteristics'!$C:$C,0)))</f>
        <v>0.9</v>
      </c>
      <c r="N1780" s="205">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8" x14ac:dyDescent="0.75">
      <c r="A1781" s="76" t="str">
        <f>IF(ISBLANK(INDEX('Policy Characteristics'!A:A,MATCH($C1781,'Policy Characteristics'!$C:$C,0))),"",INDEX('Policy Characteristics'!A:A,MATCH($C1781,'Policy Characteristics'!$C:$C,0)))</f>
        <v>Cross-Sector</v>
      </c>
      <c r="B1781" s="200" t="str">
        <f>IF(ISBLANK(INDEX('Policy Characteristics'!B:B,MATCH($C1781,'Policy Characteristics'!$C:$C,0))),"",INDEX('Policy Characteristics'!B:B,MATCH($C1781,'Policy Characteristics'!$C:$C,0)))</f>
        <v>Fuel Taxes or Subsidies</v>
      </c>
      <c r="C1781" s="208" t="str">
        <f t="shared" si="55"/>
        <v>Additional Fuel Tax or Subsidy Rate by Fuel</v>
      </c>
      <c r="D1781" s="78" t="s">
        <v>75</v>
      </c>
      <c r="E1781" s="88" t="s">
        <v>331</v>
      </c>
      <c r="F1781" s="78" t="s">
        <v>99</v>
      </c>
      <c r="G1781" s="88" t="s">
        <v>9</v>
      </c>
      <c r="H1781" s="15">
        <v>2375</v>
      </c>
      <c r="I1781" s="201" t="s">
        <v>44</v>
      </c>
      <c r="J1781" s="202"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5">
        <f>IF(ISBLANK(INDEX('Policy Characteristics'!F:F,MATCH($C1781,'Policy Characteristics'!$C:$C,0))),"",INDEX('Policy Characteristics'!F:F,MATCH($C1781,'Policy Characteristics'!$C:$C,0)))</f>
        <v>-0.9</v>
      </c>
      <c r="M1781" s="205">
        <f>IF(ISBLANK(INDEX('Policy Characteristics'!G:G,MATCH($C1781,'Policy Characteristics'!$C:$C,0))),"",INDEX('Policy Characteristics'!G:G,MATCH($C1781,'Policy Characteristics'!$C:$C,0)))</f>
        <v>0.9</v>
      </c>
      <c r="N1781" s="205">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8" x14ac:dyDescent="0.75">
      <c r="A1782" s="76" t="str">
        <f>IF(ISBLANK(INDEX('Policy Characteristics'!A:A,MATCH($C1782,'Policy Characteristics'!$C:$C,0))),"",INDEX('Policy Characteristics'!A:A,MATCH($C1782,'Policy Characteristics'!$C:$C,0)))</f>
        <v>Cross-Sector</v>
      </c>
      <c r="B1782" s="200" t="str">
        <f>IF(ISBLANK(INDEX('Policy Characteristics'!B:B,MATCH($C1782,'Policy Characteristics'!$C:$C,0))),"",INDEX('Policy Characteristics'!B:B,MATCH($C1782,'Policy Characteristics'!$C:$C,0)))</f>
        <v>Fuel Taxes or Subsidies</v>
      </c>
      <c r="C1782" s="208" t="str">
        <f t="shared" si="55"/>
        <v>Additional Fuel Tax or Subsidy Rate by Fuel</v>
      </c>
      <c r="D1782" s="78" t="s">
        <v>440</v>
      </c>
      <c r="E1782" s="88" t="s">
        <v>331</v>
      </c>
      <c r="F1782" s="78" t="s">
        <v>441</v>
      </c>
      <c r="G1782" s="88" t="s">
        <v>9</v>
      </c>
      <c r="H1782" s="15">
        <v>2376</v>
      </c>
      <c r="I1782" s="201" t="s">
        <v>44</v>
      </c>
      <c r="J1782" s="202"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5">
        <f>IF(ISBLANK(INDEX('Policy Characteristics'!F:F,MATCH($C1782,'Policy Characteristics'!$C:$C,0))),"",INDEX('Policy Characteristics'!F:F,MATCH($C1782,'Policy Characteristics'!$C:$C,0)))</f>
        <v>-0.9</v>
      </c>
      <c r="M1782" s="205">
        <f>IF(ISBLANK(INDEX('Policy Characteristics'!G:G,MATCH($C1782,'Policy Characteristics'!$C:$C,0))),"",INDEX('Policy Characteristics'!G:G,MATCH($C1782,'Policy Characteristics'!$C:$C,0)))</f>
        <v>0.9</v>
      </c>
      <c r="N1782" s="205">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8" x14ac:dyDescent="0.75">
      <c r="A1783" s="76" t="str">
        <f>IF(ISBLANK(INDEX('Policy Characteristics'!A:A,MATCH($C1783,'Policy Characteristics'!$C:$C,0))),"",INDEX('Policy Characteristics'!A:A,MATCH($C1783,'Policy Characteristics'!$C:$C,0)))</f>
        <v>Cross-Sector</v>
      </c>
      <c r="B1783" s="200" t="str">
        <f>IF(ISBLANK(INDEX('Policy Characteristics'!B:B,MATCH($C1783,'Policy Characteristics'!$C:$C,0))),"",INDEX('Policy Characteristics'!B:B,MATCH($C1783,'Policy Characteristics'!$C:$C,0)))</f>
        <v>Fuel Taxes or Subsidies</v>
      </c>
      <c r="C1783" s="208" t="str">
        <f t="shared" si="55"/>
        <v>Additional Fuel Tax or Subsidy Rate by Fuel</v>
      </c>
      <c r="D1783" s="78" t="s">
        <v>708</v>
      </c>
      <c r="E1783" s="88" t="s">
        <v>331</v>
      </c>
      <c r="F1783" s="78" t="s">
        <v>712</v>
      </c>
      <c r="G1783" s="88" t="s">
        <v>9</v>
      </c>
      <c r="H1783" s="15">
        <v>2377</v>
      </c>
      <c r="I1783" s="201" t="s">
        <v>44</v>
      </c>
      <c r="J1783" s="202"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5">
        <f>IF(ISBLANK(INDEX('Policy Characteristics'!F:F,MATCH($C1783,'Policy Characteristics'!$C:$C,0))),"",INDEX('Policy Characteristics'!F:F,MATCH($C1783,'Policy Characteristics'!$C:$C,0)))</f>
        <v>-0.9</v>
      </c>
      <c r="M1783" s="205">
        <f>IF(ISBLANK(INDEX('Policy Characteristics'!G:G,MATCH($C1783,'Policy Characteristics'!$C:$C,0))),"",INDEX('Policy Characteristics'!G:G,MATCH($C1783,'Policy Characteristics'!$C:$C,0)))</f>
        <v>0.9</v>
      </c>
      <c r="N1783" s="205">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8" x14ac:dyDescent="0.75">
      <c r="A1784" s="76" t="str">
        <f>IF(ISBLANK(INDEX('Policy Characteristics'!A:A,MATCH($C1784,'Policy Characteristics'!$C:$C,0))),"",INDEX('Policy Characteristics'!A:A,MATCH($C1784,'Policy Characteristics'!$C:$C,0)))</f>
        <v>Cross-Sector</v>
      </c>
      <c r="B1784" s="200" t="str">
        <f>IF(ISBLANK(INDEX('Policy Characteristics'!B:B,MATCH($C1784,'Policy Characteristics'!$C:$C,0))),"",INDEX('Policy Characteristics'!B:B,MATCH($C1784,'Policy Characteristics'!$C:$C,0)))</f>
        <v>Fuel Taxes or Subsidies</v>
      </c>
      <c r="C1784" s="208" t="str">
        <f t="shared" si="55"/>
        <v>Additional Fuel Tax or Subsidy Rate by Fuel</v>
      </c>
      <c r="D1784" s="78" t="s">
        <v>718</v>
      </c>
      <c r="E1784" s="88" t="s">
        <v>331</v>
      </c>
      <c r="F1784" s="78" t="s">
        <v>719</v>
      </c>
      <c r="G1784" s="88" t="s">
        <v>9</v>
      </c>
      <c r="H1784" s="15">
        <v>2378</v>
      </c>
      <c r="I1784" s="201" t="s">
        <v>43</v>
      </c>
      <c r="J1784" s="202"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5">
        <f>IF(ISBLANK(INDEX('Policy Characteristics'!F:F,MATCH($C1784,'Policy Characteristics'!$C:$C,0))),"",INDEX('Policy Characteristics'!F:F,MATCH($C1784,'Policy Characteristics'!$C:$C,0)))</f>
        <v>-0.9</v>
      </c>
      <c r="M1784" s="205">
        <f>IF(ISBLANK(INDEX('Policy Characteristics'!G:G,MATCH($C1784,'Policy Characteristics'!$C:$C,0))),"",INDEX('Policy Characteristics'!G:G,MATCH($C1784,'Policy Characteristics'!$C:$C,0)))</f>
        <v>0.9</v>
      </c>
      <c r="N1784" s="205">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8" x14ac:dyDescent="0.75">
      <c r="A1785" s="76" t="str">
        <f>IF(ISBLANK(INDEX('Policy Characteristics'!A:A,MATCH($C1785,'Policy Characteristics'!$C:$C,0))),"",INDEX('Policy Characteristics'!A:A,MATCH($C1785,'Policy Characteristics'!$C:$C,0)))</f>
        <v>Cross-Sector</v>
      </c>
      <c r="B1785" s="200" t="str">
        <f>IF(ISBLANK(INDEX('Policy Characteristics'!B:B,MATCH($C1785,'Policy Characteristics'!$C:$C,0))),"",INDEX('Policy Characteristics'!B:B,MATCH($C1785,'Policy Characteristics'!$C:$C,0)))</f>
        <v>Fuel Taxes or Subsidies</v>
      </c>
      <c r="C1785" s="208" t="str">
        <f t="shared" si="55"/>
        <v>Additional Fuel Tax or Subsidy Rate by Fuel</v>
      </c>
      <c r="D1785" s="78" t="s">
        <v>709</v>
      </c>
      <c r="E1785" s="88" t="s">
        <v>331</v>
      </c>
      <c r="F1785" s="78" t="s">
        <v>713</v>
      </c>
      <c r="G1785" s="88" t="s">
        <v>9</v>
      </c>
      <c r="H1785" s="15">
        <v>2379</v>
      </c>
      <c r="I1785" s="201" t="s">
        <v>43</v>
      </c>
      <c r="J1785" s="202"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5">
        <f>IF(ISBLANK(INDEX('Policy Characteristics'!F:F,MATCH($C1785,'Policy Characteristics'!$C:$C,0))),"",INDEX('Policy Characteristics'!F:F,MATCH($C1785,'Policy Characteristics'!$C:$C,0)))</f>
        <v>-0.9</v>
      </c>
      <c r="M1785" s="205">
        <f>IF(ISBLANK(INDEX('Policy Characteristics'!G:G,MATCH($C1785,'Policy Characteristics'!$C:$C,0))),"",INDEX('Policy Characteristics'!G:G,MATCH($C1785,'Policy Characteristics'!$C:$C,0)))</f>
        <v>0.9</v>
      </c>
      <c r="N1785" s="205">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8" x14ac:dyDescent="0.75">
      <c r="A1786" s="76" t="str">
        <f>IF(ISBLANK(INDEX('Policy Characteristics'!A:A,MATCH($C1786,'Policy Characteristics'!$C:$C,0))),"",INDEX('Policy Characteristics'!A:A,MATCH($C1786,'Policy Characteristics'!$C:$C,0)))</f>
        <v>Cross-Sector</v>
      </c>
      <c r="B1786" s="200" t="str">
        <f>IF(ISBLANK(INDEX('Policy Characteristics'!B:B,MATCH($C1786,'Policy Characteristics'!$C:$C,0))),"",INDEX('Policy Characteristics'!B:B,MATCH($C1786,'Policy Characteristics'!$C:$C,0)))</f>
        <v>Fuel Taxes or Subsidies</v>
      </c>
      <c r="C1786" s="208" t="str">
        <f t="shared" si="55"/>
        <v>Additional Fuel Tax or Subsidy Rate by Fuel</v>
      </c>
      <c r="D1786" s="78" t="s">
        <v>710</v>
      </c>
      <c r="E1786" s="88" t="s">
        <v>331</v>
      </c>
      <c r="F1786" s="78" t="s">
        <v>714</v>
      </c>
      <c r="G1786" s="88" t="s">
        <v>9</v>
      </c>
      <c r="H1786" s="15">
        <v>2380</v>
      </c>
      <c r="I1786" s="201" t="s">
        <v>44</v>
      </c>
      <c r="J1786" s="202"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5">
        <f>IF(ISBLANK(INDEX('Policy Characteristics'!F:F,MATCH($C1786,'Policy Characteristics'!$C:$C,0))),"",INDEX('Policy Characteristics'!F:F,MATCH($C1786,'Policy Characteristics'!$C:$C,0)))</f>
        <v>-0.9</v>
      </c>
      <c r="M1786" s="205">
        <f>IF(ISBLANK(INDEX('Policy Characteristics'!G:G,MATCH($C1786,'Policy Characteristics'!$C:$C,0))),"",INDEX('Policy Characteristics'!G:G,MATCH($C1786,'Policy Characteristics'!$C:$C,0)))</f>
        <v>0.9</v>
      </c>
      <c r="N1786" s="205">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8" x14ac:dyDescent="0.75">
      <c r="A1787" s="76" t="str">
        <f>IF(ISBLANK(INDEX('Policy Characteristics'!A:A,MATCH($C1787,'Policy Characteristics'!$C:$C,0))),"",INDEX('Policy Characteristics'!A:A,MATCH($C1787,'Policy Characteristics'!$C:$C,0)))</f>
        <v>Cross-Sector</v>
      </c>
      <c r="B1787" s="200" t="str">
        <f>IF(ISBLANK(INDEX('Policy Characteristics'!B:B,MATCH($C1787,'Policy Characteristics'!$C:$C,0))),"",INDEX('Policy Characteristics'!B:B,MATCH($C1787,'Policy Characteristics'!$C:$C,0)))</f>
        <v>Fuel Taxes or Subsidies</v>
      </c>
      <c r="C1787" s="208" t="str">
        <f t="shared" si="55"/>
        <v>Additional Fuel Tax or Subsidy Rate by Fuel</v>
      </c>
      <c r="D1787" s="78" t="s">
        <v>711</v>
      </c>
      <c r="E1787" s="88" t="s">
        <v>331</v>
      </c>
      <c r="F1787" s="78" t="s">
        <v>715</v>
      </c>
      <c r="G1787" s="88" t="s">
        <v>9</v>
      </c>
      <c r="H1787" s="15">
        <v>2381</v>
      </c>
      <c r="I1787" s="201" t="s">
        <v>43</v>
      </c>
      <c r="J1787" s="202"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5">
        <f>IF(ISBLANK(INDEX('Policy Characteristics'!F:F,MATCH($C1787,'Policy Characteristics'!$C:$C,0))),"",INDEX('Policy Characteristics'!F:F,MATCH($C1787,'Policy Characteristics'!$C:$C,0)))</f>
        <v>-0.9</v>
      </c>
      <c r="M1787" s="205">
        <f>IF(ISBLANK(INDEX('Policy Characteristics'!G:G,MATCH($C1787,'Policy Characteristics'!$C:$C,0))),"",INDEX('Policy Characteristics'!G:G,MATCH($C1787,'Policy Characteristics'!$C:$C,0)))</f>
        <v>0.9</v>
      </c>
      <c r="N1787" s="205">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8" s="76" customFormat="1" x14ac:dyDescent="0.75">
      <c r="A1788" s="76" t="str">
        <f>IF(ISBLANK(INDEX('Policy Characteristics'!A:A,MATCH($C1788,'Policy Characteristics'!$C:$C,0))),"",INDEX('Policy Characteristics'!A:A,MATCH($C1788,'Policy Characteristics'!$C:$C,0)))</f>
        <v>Cross-Sector</v>
      </c>
      <c r="B1788" s="200" t="str">
        <f>IF(ISBLANK(INDEX('Policy Characteristics'!B:B,MATCH($C1788,'Policy Characteristics'!$C:$C,0))),"",INDEX('Policy Characteristics'!B:B,MATCH($C1788,'Policy Characteristics'!$C:$C,0)))</f>
        <v>Fuel Taxes or Subsidies</v>
      </c>
      <c r="C1788" s="208" t="str">
        <f t="shared" si="55"/>
        <v>Additional Fuel Tax or Subsidy Rate by Fuel</v>
      </c>
      <c r="D1788" s="88" t="s">
        <v>52</v>
      </c>
      <c r="E1788" s="88" t="s">
        <v>735</v>
      </c>
      <c r="F1788" s="88" t="s">
        <v>93</v>
      </c>
      <c r="G1788" s="88" t="s">
        <v>728</v>
      </c>
      <c r="H1788" s="15">
        <v>2382</v>
      </c>
      <c r="I1788" s="213" t="s">
        <v>43</v>
      </c>
      <c r="J1788" s="202"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5">
        <f>IF(ISBLANK(INDEX('Policy Characteristics'!F:F,MATCH($C1788,'Policy Characteristics'!$C:$C,0))),"",INDEX('Policy Characteristics'!F:F,MATCH($C1788,'Policy Characteristics'!$C:$C,0)))</f>
        <v>-0.9</v>
      </c>
      <c r="M1788" s="205">
        <f>IF(ISBLANK(INDEX('Policy Characteristics'!G:G,MATCH($C1788,'Policy Characteristics'!$C:$C,0))),"",INDEX('Policy Characteristics'!G:G,MATCH($C1788,'Policy Characteristics'!$C:$C,0)))</f>
        <v>0.9</v>
      </c>
      <c r="N1788" s="205">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row>
    <row r="1789" spans="1:18" s="76" customFormat="1" x14ac:dyDescent="0.75">
      <c r="A1789" s="76" t="str">
        <f>IF(ISBLANK(INDEX('Policy Characteristics'!A:A,MATCH($C1789,'Policy Characteristics'!$C:$C,0))),"",INDEX('Policy Characteristics'!A:A,MATCH($C1789,'Policy Characteristics'!$C:$C,0)))</f>
        <v>Cross-Sector</v>
      </c>
      <c r="B1789" s="200" t="str">
        <f>IF(ISBLANK(INDEX('Policy Characteristics'!B:B,MATCH($C1789,'Policy Characteristics'!$C:$C,0))),"",INDEX('Policy Characteristics'!B:B,MATCH($C1789,'Policy Characteristics'!$C:$C,0)))</f>
        <v>Fuel Taxes or Subsidies</v>
      </c>
      <c r="C1789" s="208" t="str">
        <f t="shared" si="55"/>
        <v>Additional Fuel Tax or Subsidy Rate by Fuel</v>
      </c>
      <c r="D1789" s="78" t="s">
        <v>447</v>
      </c>
      <c r="E1789" s="88" t="s">
        <v>735</v>
      </c>
      <c r="F1789" s="78" t="s">
        <v>444</v>
      </c>
      <c r="G1789" s="88" t="s">
        <v>728</v>
      </c>
      <c r="H1789" s="15">
        <v>2383</v>
      </c>
      <c r="I1789" s="201" t="s">
        <v>44</v>
      </c>
      <c r="J1789" s="202"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5">
        <f>IF(ISBLANK(INDEX('Policy Characteristics'!F:F,MATCH($C1789,'Policy Characteristics'!$C:$C,0))),"",INDEX('Policy Characteristics'!F:F,MATCH($C1789,'Policy Characteristics'!$C:$C,0)))</f>
        <v>-0.9</v>
      </c>
      <c r="M1789" s="205">
        <f>IF(ISBLANK(INDEX('Policy Characteristics'!G:G,MATCH($C1789,'Policy Characteristics'!$C:$C,0))),"",INDEX('Policy Characteristics'!G:G,MATCH($C1789,'Policy Characteristics'!$C:$C,0)))</f>
        <v>0.9</v>
      </c>
      <c r="N1789" s="205">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row>
    <row r="1790" spans="1:18" s="76" customFormat="1" x14ac:dyDescent="0.75">
      <c r="A1790" s="76" t="str">
        <f>IF(ISBLANK(INDEX('Policy Characteristics'!A:A,MATCH($C1790,'Policy Characteristics'!$C:$C,0))),"",INDEX('Policy Characteristics'!A:A,MATCH($C1790,'Policy Characteristics'!$C:$C,0)))</f>
        <v>Cross-Sector</v>
      </c>
      <c r="B1790" s="200" t="str">
        <f>IF(ISBLANK(INDEX('Policy Characteristics'!B:B,MATCH($C1790,'Policy Characteristics'!$C:$C,0))),"",INDEX('Policy Characteristics'!B:B,MATCH($C1790,'Policy Characteristics'!$C:$C,0)))</f>
        <v>Fuel Taxes or Subsidies</v>
      </c>
      <c r="C1790" s="208" t="str">
        <f t="shared" si="55"/>
        <v>Additional Fuel Tax or Subsidy Rate by Fuel</v>
      </c>
      <c r="D1790" s="78" t="s">
        <v>46</v>
      </c>
      <c r="E1790" s="88" t="s">
        <v>735</v>
      </c>
      <c r="F1790" s="78" t="s">
        <v>87</v>
      </c>
      <c r="G1790" s="88" t="s">
        <v>728</v>
      </c>
      <c r="H1790" s="15">
        <v>2384</v>
      </c>
      <c r="I1790" s="201" t="s">
        <v>43</v>
      </c>
      <c r="J1790" s="202"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5">
        <f>IF(ISBLANK(INDEX('Policy Characteristics'!F:F,MATCH($C1790,'Policy Characteristics'!$C:$C,0))),"",INDEX('Policy Characteristics'!F:F,MATCH($C1790,'Policy Characteristics'!$C:$C,0)))</f>
        <v>-0.9</v>
      </c>
      <c r="M1790" s="205">
        <f>IF(ISBLANK(INDEX('Policy Characteristics'!G:G,MATCH($C1790,'Policy Characteristics'!$C:$C,0))),"",INDEX('Policy Characteristics'!G:G,MATCH($C1790,'Policy Characteristics'!$C:$C,0)))</f>
        <v>0.9</v>
      </c>
      <c r="N1790" s="205">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row>
    <row r="1791" spans="1:18" s="76" customFormat="1" x14ac:dyDescent="0.75">
      <c r="A1791" s="76" t="str">
        <f>IF(ISBLANK(INDEX('Policy Characteristics'!A:A,MATCH($C1791,'Policy Characteristics'!$C:$C,0))),"",INDEX('Policy Characteristics'!A:A,MATCH($C1791,'Policy Characteristics'!$C:$C,0)))</f>
        <v>Cross-Sector</v>
      </c>
      <c r="B1791" s="200" t="str">
        <f>IF(ISBLANK(INDEX('Policy Characteristics'!B:B,MATCH($C1791,'Policy Characteristics'!$C:$C,0))),"",INDEX('Policy Characteristics'!B:B,MATCH($C1791,'Policy Characteristics'!$C:$C,0)))</f>
        <v>Fuel Taxes or Subsidies</v>
      </c>
      <c r="C1791" s="208" t="str">
        <f t="shared" si="55"/>
        <v>Additional Fuel Tax or Subsidy Rate by Fuel</v>
      </c>
      <c r="D1791" s="78" t="s">
        <v>47</v>
      </c>
      <c r="E1791" s="88" t="s">
        <v>735</v>
      </c>
      <c r="F1791" s="78" t="s">
        <v>88</v>
      </c>
      <c r="G1791" s="88" t="s">
        <v>728</v>
      </c>
      <c r="H1791" s="15">
        <v>2385</v>
      </c>
      <c r="I1791" s="201" t="s">
        <v>44</v>
      </c>
      <c r="J1791" s="202"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5">
        <f>IF(ISBLANK(INDEX('Policy Characteristics'!F:F,MATCH($C1791,'Policy Characteristics'!$C:$C,0))),"",INDEX('Policy Characteristics'!F:F,MATCH($C1791,'Policy Characteristics'!$C:$C,0)))</f>
        <v>-0.9</v>
      </c>
      <c r="M1791" s="205">
        <f>IF(ISBLANK(INDEX('Policy Characteristics'!G:G,MATCH($C1791,'Policy Characteristics'!$C:$C,0))),"",INDEX('Policy Characteristics'!G:G,MATCH($C1791,'Policy Characteristics'!$C:$C,0)))</f>
        <v>0.9</v>
      </c>
      <c r="N1791" s="205">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row>
    <row r="1792" spans="1:18" s="76" customFormat="1" x14ac:dyDescent="0.75">
      <c r="A1792" s="76" t="str">
        <f>IF(ISBLANK(INDEX('Policy Characteristics'!A:A,MATCH($C1792,'Policy Characteristics'!$C:$C,0))),"",INDEX('Policy Characteristics'!A:A,MATCH($C1792,'Policy Characteristics'!$C:$C,0)))</f>
        <v>Cross-Sector</v>
      </c>
      <c r="B1792" s="200" t="str">
        <f>IF(ISBLANK(INDEX('Policy Characteristics'!B:B,MATCH($C1792,'Policy Characteristics'!$C:$C,0))),"",INDEX('Policy Characteristics'!B:B,MATCH($C1792,'Policy Characteristics'!$C:$C,0)))</f>
        <v>Fuel Taxes or Subsidies</v>
      </c>
      <c r="C1792" s="208" t="str">
        <f t="shared" si="55"/>
        <v>Additional Fuel Tax or Subsidy Rate by Fuel</v>
      </c>
      <c r="D1792" s="78" t="s">
        <v>51</v>
      </c>
      <c r="E1792" s="88" t="s">
        <v>735</v>
      </c>
      <c r="F1792" s="78" t="s">
        <v>92</v>
      </c>
      <c r="G1792" s="88" t="s">
        <v>728</v>
      </c>
      <c r="H1792" s="15">
        <v>2386</v>
      </c>
      <c r="I1792" s="201" t="s">
        <v>44</v>
      </c>
      <c r="J1792" s="202"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5">
        <f>IF(ISBLANK(INDEX('Policy Characteristics'!F:F,MATCH($C1792,'Policy Characteristics'!$C:$C,0))),"",INDEX('Policy Characteristics'!F:F,MATCH($C1792,'Policy Characteristics'!$C:$C,0)))</f>
        <v>-0.9</v>
      </c>
      <c r="M1792" s="205">
        <f>IF(ISBLANK(INDEX('Policy Characteristics'!G:G,MATCH($C1792,'Policy Characteristics'!$C:$C,0))),"",INDEX('Policy Characteristics'!G:G,MATCH($C1792,'Policy Characteristics'!$C:$C,0)))</f>
        <v>0.9</v>
      </c>
      <c r="N1792" s="205">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row>
    <row r="1793" spans="1:18" s="76" customFormat="1" x14ac:dyDescent="0.75">
      <c r="A1793" s="76" t="str">
        <f>IF(ISBLANK(INDEX('Policy Characteristics'!A:A,MATCH($C1793,'Policy Characteristics'!$C:$C,0))),"",INDEX('Policy Characteristics'!A:A,MATCH($C1793,'Policy Characteristics'!$C:$C,0)))</f>
        <v>Cross-Sector</v>
      </c>
      <c r="B1793" s="200" t="str">
        <f>IF(ISBLANK(INDEX('Policy Characteristics'!B:B,MATCH($C1793,'Policy Characteristics'!$C:$C,0))),"",INDEX('Policy Characteristics'!B:B,MATCH($C1793,'Policy Characteristics'!$C:$C,0)))</f>
        <v>Fuel Taxes or Subsidies</v>
      </c>
      <c r="C1793" s="208" t="str">
        <f t="shared" si="55"/>
        <v>Additional Fuel Tax or Subsidy Rate by Fuel</v>
      </c>
      <c r="D1793" s="78" t="s">
        <v>53</v>
      </c>
      <c r="E1793" s="88" t="s">
        <v>735</v>
      </c>
      <c r="F1793" s="78" t="s">
        <v>95</v>
      </c>
      <c r="G1793" s="88" t="s">
        <v>728</v>
      </c>
      <c r="H1793" s="15">
        <v>2387</v>
      </c>
      <c r="I1793" s="201" t="s">
        <v>44</v>
      </c>
      <c r="J1793" s="202"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5">
        <f>IF(ISBLANK(INDEX('Policy Characteristics'!F:F,MATCH($C1793,'Policy Characteristics'!$C:$C,0))),"",INDEX('Policy Characteristics'!F:F,MATCH($C1793,'Policy Characteristics'!$C:$C,0)))</f>
        <v>-0.9</v>
      </c>
      <c r="M1793" s="205">
        <f>IF(ISBLANK(INDEX('Policy Characteristics'!G:G,MATCH($C1793,'Policy Characteristics'!$C:$C,0))),"",INDEX('Policy Characteristics'!G:G,MATCH($C1793,'Policy Characteristics'!$C:$C,0)))</f>
        <v>0.9</v>
      </c>
      <c r="N1793" s="205">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row>
    <row r="1794" spans="1:18" s="76" customFormat="1" x14ac:dyDescent="0.75">
      <c r="A1794" s="76" t="str">
        <f>IF(ISBLANK(INDEX('Policy Characteristics'!A:A,MATCH($C1794,'Policy Characteristics'!$C:$C,0))),"",INDEX('Policy Characteristics'!A:A,MATCH($C1794,'Policy Characteristics'!$C:$C,0)))</f>
        <v>Cross-Sector</v>
      </c>
      <c r="B1794" s="200" t="str">
        <f>IF(ISBLANK(INDEX('Policy Characteristics'!B:B,MATCH($C1794,'Policy Characteristics'!$C:$C,0))),"",INDEX('Policy Characteristics'!B:B,MATCH($C1794,'Policy Characteristics'!$C:$C,0)))</f>
        <v>Fuel Taxes or Subsidies</v>
      </c>
      <c r="C1794" s="208" t="str">
        <f t="shared" si="55"/>
        <v>Additional Fuel Tax or Subsidy Rate by Fuel</v>
      </c>
      <c r="D1794" s="78" t="s">
        <v>54</v>
      </c>
      <c r="E1794" s="88" t="s">
        <v>735</v>
      </c>
      <c r="F1794" s="78" t="s">
        <v>96</v>
      </c>
      <c r="G1794" s="88" t="s">
        <v>728</v>
      </c>
      <c r="H1794" s="15">
        <v>2388</v>
      </c>
      <c r="I1794" s="201" t="s">
        <v>44</v>
      </c>
      <c r="J1794" s="202"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5">
        <f>IF(ISBLANK(INDEX('Policy Characteristics'!F:F,MATCH($C1794,'Policy Characteristics'!$C:$C,0))),"",INDEX('Policy Characteristics'!F:F,MATCH($C1794,'Policy Characteristics'!$C:$C,0)))</f>
        <v>-0.9</v>
      </c>
      <c r="M1794" s="205">
        <f>IF(ISBLANK(INDEX('Policy Characteristics'!G:G,MATCH($C1794,'Policy Characteristics'!$C:$C,0))),"",INDEX('Policy Characteristics'!G:G,MATCH($C1794,'Policy Characteristics'!$C:$C,0)))</f>
        <v>0.9</v>
      </c>
      <c r="N1794" s="205">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row>
    <row r="1795" spans="1:18" s="76" customFormat="1" x14ac:dyDescent="0.75">
      <c r="A1795" s="76" t="str">
        <f>IF(ISBLANK(INDEX('Policy Characteristics'!A:A,MATCH($C1795,'Policy Characteristics'!$C:$C,0))),"",INDEX('Policy Characteristics'!A:A,MATCH($C1795,'Policy Characteristics'!$C:$C,0)))</f>
        <v>Cross-Sector</v>
      </c>
      <c r="B1795" s="200" t="str">
        <f>IF(ISBLANK(INDEX('Policy Characteristics'!B:B,MATCH($C1795,'Policy Characteristics'!$C:$C,0))),"",INDEX('Policy Characteristics'!B:B,MATCH($C1795,'Policy Characteristics'!$C:$C,0)))</f>
        <v>Fuel Taxes or Subsidies</v>
      </c>
      <c r="C1795" s="208" t="str">
        <f t="shared" si="55"/>
        <v>Additional Fuel Tax or Subsidy Rate by Fuel</v>
      </c>
      <c r="D1795" s="78" t="s">
        <v>55</v>
      </c>
      <c r="E1795" s="88" t="s">
        <v>735</v>
      </c>
      <c r="F1795" s="78" t="s">
        <v>97</v>
      </c>
      <c r="G1795" s="88" t="s">
        <v>728</v>
      </c>
      <c r="H1795" s="15">
        <v>2389</v>
      </c>
      <c r="I1795" s="201" t="s">
        <v>44</v>
      </c>
      <c r="J1795" s="202"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5">
        <f>IF(ISBLANK(INDEX('Policy Characteristics'!F:F,MATCH($C1795,'Policy Characteristics'!$C:$C,0))),"",INDEX('Policy Characteristics'!F:F,MATCH($C1795,'Policy Characteristics'!$C:$C,0)))</f>
        <v>-0.9</v>
      </c>
      <c r="M1795" s="205">
        <f>IF(ISBLANK(INDEX('Policy Characteristics'!G:G,MATCH($C1795,'Policy Characteristics'!$C:$C,0))),"",INDEX('Policy Characteristics'!G:G,MATCH($C1795,'Policy Characteristics'!$C:$C,0)))</f>
        <v>0.9</v>
      </c>
      <c r="N1795" s="205">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row>
    <row r="1796" spans="1:18" s="76" customFormat="1" x14ac:dyDescent="0.75">
      <c r="A1796" s="76" t="str">
        <f>IF(ISBLANK(INDEX('Policy Characteristics'!A:A,MATCH($C1796,'Policy Characteristics'!$C:$C,0))),"",INDEX('Policy Characteristics'!A:A,MATCH($C1796,'Policy Characteristics'!$C:$C,0)))</f>
        <v>Cross-Sector</v>
      </c>
      <c r="B1796" s="200" t="str">
        <f>IF(ISBLANK(INDEX('Policy Characteristics'!B:B,MATCH($C1796,'Policy Characteristics'!$C:$C,0))),"",INDEX('Policy Characteristics'!B:B,MATCH($C1796,'Policy Characteristics'!$C:$C,0)))</f>
        <v>Fuel Taxes or Subsidies</v>
      </c>
      <c r="C1796" s="208" t="str">
        <f t="shared" si="55"/>
        <v>Additional Fuel Tax or Subsidy Rate by Fuel</v>
      </c>
      <c r="D1796" s="78" t="s">
        <v>56</v>
      </c>
      <c r="E1796" s="88" t="s">
        <v>735</v>
      </c>
      <c r="F1796" s="78" t="s">
        <v>98</v>
      </c>
      <c r="G1796" s="88" t="s">
        <v>728</v>
      </c>
      <c r="H1796" s="15">
        <v>2390</v>
      </c>
      <c r="I1796" s="201" t="s">
        <v>44</v>
      </c>
      <c r="J1796" s="202"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5">
        <f>IF(ISBLANK(INDEX('Policy Characteristics'!F:F,MATCH($C1796,'Policy Characteristics'!$C:$C,0))),"",INDEX('Policy Characteristics'!F:F,MATCH($C1796,'Policy Characteristics'!$C:$C,0)))</f>
        <v>-0.9</v>
      </c>
      <c r="M1796" s="205">
        <f>IF(ISBLANK(INDEX('Policy Characteristics'!G:G,MATCH($C1796,'Policy Characteristics'!$C:$C,0))),"",INDEX('Policy Characteristics'!G:G,MATCH($C1796,'Policy Characteristics'!$C:$C,0)))</f>
        <v>0.9</v>
      </c>
      <c r="N1796" s="205">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row>
    <row r="1797" spans="1:18" x14ac:dyDescent="0.75">
      <c r="A1797" s="76" t="str">
        <f>IF(ISBLANK(INDEX('Policy Characteristics'!A:A,MATCH($C1797,'Policy Characteristics'!$C:$C,0))),"",INDEX('Policy Characteristics'!A:A,MATCH($C1797,'Policy Characteristics'!$C:$C,0)))</f>
        <v>Cross-Sector</v>
      </c>
      <c r="B1797" s="200" t="str">
        <f>IF(ISBLANK(INDEX('Policy Characteristics'!B:B,MATCH($C1797,'Policy Characteristics'!$C:$C,0))),"",INDEX('Policy Characteristics'!B:B,MATCH($C1797,'Policy Characteristics'!$C:$C,0)))</f>
        <v>Fuel Taxes or Subsidies</v>
      </c>
      <c r="C1797" s="208" t="str">
        <f t="shared" si="55"/>
        <v>Additional Fuel Tax or Subsidy Rate by Fuel</v>
      </c>
      <c r="D1797" s="78" t="s">
        <v>716</v>
      </c>
      <c r="E1797" s="88" t="s">
        <v>735</v>
      </c>
      <c r="F1797" s="78" t="s">
        <v>717</v>
      </c>
      <c r="G1797" s="88" t="s">
        <v>728</v>
      </c>
      <c r="H1797" s="15">
        <v>2391</v>
      </c>
      <c r="I1797" s="201" t="s">
        <v>44</v>
      </c>
      <c r="J1797" s="202"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5">
        <f>IF(ISBLANK(INDEX('Policy Characteristics'!F:F,MATCH($C1797,'Policy Characteristics'!$C:$C,0))),"",INDEX('Policy Characteristics'!F:F,MATCH($C1797,'Policy Characteristics'!$C:$C,0)))</f>
        <v>-0.9</v>
      </c>
      <c r="M1797" s="205">
        <f>IF(ISBLANK(INDEX('Policy Characteristics'!G:G,MATCH($C1797,'Policy Characteristics'!$C:$C,0))),"",INDEX('Policy Characteristics'!G:G,MATCH($C1797,'Policy Characteristics'!$C:$C,0)))</f>
        <v>0.9</v>
      </c>
      <c r="N1797" s="205">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8" x14ac:dyDescent="0.75">
      <c r="A1798" s="76" t="str">
        <f>IF(ISBLANK(INDEX('Policy Characteristics'!A:A,MATCH($C1798,'Policy Characteristics'!$C:$C,0))),"",INDEX('Policy Characteristics'!A:A,MATCH($C1798,'Policy Characteristics'!$C:$C,0)))</f>
        <v>Cross-Sector</v>
      </c>
      <c r="B1798" s="200" t="str">
        <f>IF(ISBLANK(INDEX('Policy Characteristics'!B:B,MATCH($C1798,'Policy Characteristics'!$C:$C,0))),"",INDEX('Policy Characteristics'!B:B,MATCH($C1798,'Policy Characteristics'!$C:$C,0)))</f>
        <v>Fuel Taxes or Subsidies</v>
      </c>
      <c r="C1798" s="208" t="str">
        <f t="shared" si="55"/>
        <v>Additional Fuel Tax or Subsidy Rate by Fuel</v>
      </c>
      <c r="D1798" s="78" t="s">
        <v>75</v>
      </c>
      <c r="E1798" s="88" t="s">
        <v>735</v>
      </c>
      <c r="F1798" s="78" t="s">
        <v>99</v>
      </c>
      <c r="G1798" s="88" t="s">
        <v>728</v>
      </c>
      <c r="H1798" s="15">
        <v>2392</v>
      </c>
      <c r="I1798" s="201" t="s">
        <v>44</v>
      </c>
      <c r="J1798" s="202"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5">
        <f>IF(ISBLANK(INDEX('Policy Characteristics'!F:F,MATCH($C1798,'Policy Characteristics'!$C:$C,0))),"",INDEX('Policy Characteristics'!F:F,MATCH($C1798,'Policy Characteristics'!$C:$C,0)))</f>
        <v>-0.9</v>
      </c>
      <c r="M1798" s="205">
        <f>IF(ISBLANK(INDEX('Policy Characteristics'!G:G,MATCH($C1798,'Policy Characteristics'!$C:$C,0))),"",INDEX('Policy Characteristics'!G:G,MATCH($C1798,'Policy Characteristics'!$C:$C,0)))</f>
        <v>0.9</v>
      </c>
      <c r="N1798" s="205">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8" x14ac:dyDescent="0.75">
      <c r="A1799" s="76" t="str">
        <f>IF(ISBLANK(INDEX('Policy Characteristics'!A:A,MATCH($C1799,'Policy Characteristics'!$C:$C,0))),"",INDEX('Policy Characteristics'!A:A,MATCH($C1799,'Policy Characteristics'!$C:$C,0)))</f>
        <v>Cross-Sector</v>
      </c>
      <c r="B1799" s="200" t="str">
        <f>IF(ISBLANK(INDEX('Policy Characteristics'!B:B,MATCH($C1799,'Policy Characteristics'!$C:$C,0))),"",INDEX('Policy Characteristics'!B:B,MATCH($C1799,'Policy Characteristics'!$C:$C,0)))</f>
        <v>Fuel Taxes or Subsidies</v>
      </c>
      <c r="C1799" s="208" t="str">
        <f t="shared" si="55"/>
        <v>Additional Fuel Tax or Subsidy Rate by Fuel</v>
      </c>
      <c r="D1799" s="78" t="s">
        <v>440</v>
      </c>
      <c r="E1799" s="88" t="s">
        <v>735</v>
      </c>
      <c r="F1799" s="78" t="s">
        <v>441</v>
      </c>
      <c r="G1799" s="88" t="s">
        <v>728</v>
      </c>
      <c r="H1799" s="15">
        <v>2393</v>
      </c>
      <c r="I1799" s="201" t="s">
        <v>44</v>
      </c>
      <c r="J1799" s="202"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5">
        <f>IF(ISBLANK(INDEX('Policy Characteristics'!F:F,MATCH($C1799,'Policy Characteristics'!$C:$C,0))),"",INDEX('Policy Characteristics'!F:F,MATCH($C1799,'Policy Characteristics'!$C:$C,0)))</f>
        <v>-0.9</v>
      </c>
      <c r="M1799" s="205">
        <f>IF(ISBLANK(INDEX('Policy Characteristics'!G:G,MATCH($C1799,'Policy Characteristics'!$C:$C,0))),"",INDEX('Policy Characteristics'!G:G,MATCH($C1799,'Policy Characteristics'!$C:$C,0)))</f>
        <v>0.9</v>
      </c>
      <c r="N1799" s="205">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8" x14ac:dyDescent="0.75">
      <c r="A1800" s="76" t="str">
        <f>IF(ISBLANK(INDEX('Policy Characteristics'!A:A,MATCH($C1800,'Policy Characteristics'!$C:$C,0))),"",INDEX('Policy Characteristics'!A:A,MATCH($C1800,'Policy Characteristics'!$C:$C,0)))</f>
        <v>Cross-Sector</v>
      </c>
      <c r="B1800" s="200" t="str">
        <f>IF(ISBLANK(INDEX('Policy Characteristics'!B:B,MATCH($C1800,'Policy Characteristics'!$C:$C,0))),"",INDEX('Policy Characteristics'!B:B,MATCH($C1800,'Policy Characteristics'!$C:$C,0)))</f>
        <v>Fuel Taxes or Subsidies</v>
      </c>
      <c r="C1800" s="208" t="str">
        <f t="shared" si="55"/>
        <v>Additional Fuel Tax or Subsidy Rate by Fuel</v>
      </c>
      <c r="D1800" s="78" t="s">
        <v>708</v>
      </c>
      <c r="E1800" s="88" t="s">
        <v>735</v>
      </c>
      <c r="F1800" s="78" t="s">
        <v>712</v>
      </c>
      <c r="G1800" s="88" t="s">
        <v>728</v>
      </c>
      <c r="H1800" s="15">
        <v>2394</v>
      </c>
      <c r="I1800" s="201" t="s">
        <v>44</v>
      </c>
      <c r="J1800" s="202"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5">
        <f>IF(ISBLANK(INDEX('Policy Characteristics'!F:F,MATCH($C1800,'Policy Characteristics'!$C:$C,0))),"",INDEX('Policy Characteristics'!F:F,MATCH($C1800,'Policy Characteristics'!$C:$C,0)))</f>
        <v>-0.9</v>
      </c>
      <c r="M1800" s="205">
        <f>IF(ISBLANK(INDEX('Policy Characteristics'!G:G,MATCH($C1800,'Policy Characteristics'!$C:$C,0))),"",INDEX('Policy Characteristics'!G:G,MATCH($C1800,'Policy Characteristics'!$C:$C,0)))</f>
        <v>0.9</v>
      </c>
      <c r="N1800" s="205">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8" x14ac:dyDescent="0.75">
      <c r="A1801" s="76" t="str">
        <f>IF(ISBLANK(INDEX('Policy Characteristics'!A:A,MATCH($C1801,'Policy Characteristics'!$C:$C,0))),"",INDEX('Policy Characteristics'!A:A,MATCH($C1801,'Policy Characteristics'!$C:$C,0)))</f>
        <v>Cross-Sector</v>
      </c>
      <c r="B1801" s="200" t="str">
        <f>IF(ISBLANK(INDEX('Policy Characteristics'!B:B,MATCH($C1801,'Policy Characteristics'!$C:$C,0))),"",INDEX('Policy Characteristics'!B:B,MATCH($C1801,'Policy Characteristics'!$C:$C,0)))</f>
        <v>Fuel Taxes or Subsidies</v>
      </c>
      <c r="C1801" s="208" t="str">
        <f t="shared" si="55"/>
        <v>Additional Fuel Tax or Subsidy Rate by Fuel</v>
      </c>
      <c r="D1801" s="78" t="s">
        <v>718</v>
      </c>
      <c r="E1801" s="88" t="s">
        <v>735</v>
      </c>
      <c r="F1801" s="78" t="s">
        <v>719</v>
      </c>
      <c r="G1801" s="88" t="s">
        <v>728</v>
      </c>
      <c r="H1801" s="15">
        <v>2395</v>
      </c>
      <c r="I1801" s="201" t="s">
        <v>44</v>
      </c>
      <c r="J1801" s="202"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5">
        <f>IF(ISBLANK(INDEX('Policy Characteristics'!F:F,MATCH($C1801,'Policy Characteristics'!$C:$C,0))),"",INDEX('Policy Characteristics'!F:F,MATCH($C1801,'Policy Characteristics'!$C:$C,0)))</f>
        <v>-0.9</v>
      </c>
      <c r="M1801" s="205">
        <f>IF(ISBLANK(INDEX('Policy Characteristics'!G:G,MATCH($C1801,'Policy Characteristics'!$C:$C,0))),"",INDEX('Policy Characteristics'!G:G,MATCH($C1801,'Policy Characteristics'!$C:$C,0)))</f>
        <v>0.9</v>
      </c>
      <c r="N1801" s="205">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8" x14ac:dyDescent="0.75">
      <c r="A1802" s="76" t="str">
        <f>IF(ISBLANK(INDEX('Policy Characteristics'!A:A,MATCH($C1802,'Policy Characteristics'!$C:$C,0))),"",INDEX('Policy Characteristics'!A:A,MATCH($C1802,'Policy Characteristics'!$C:$C,0)))</f>
        <v>Cross-Sector</v>
      </c>
      <c r="B1802" s="200" t="str">
        <f>IF(ISBLANK(INDEX('Policy Characteristics'!B:B,MATCH($C1802,'Policy Characteristics'!$C:$C,0))),"",INDEX('Policy Characteristics'!B:B,MATCH($C1802,'Policy Characteristics'!$C:$C,0)))</f>
        <v>Fuel Taxes or Subsidies</v>
      </c>
      <c r="C1802" s="208" t="str">
        <f t="shared" si="55"/>
        <v>Additional Fuel Tax or Subsidy Rate by Fuel</v>
      </c>
      <c r="D1802" s="78" t="s">
        <v>709</v>
      </c>
      <c r="E1802" s="88" t="s">
        <v>735</v>
      </c>
      <c r="F1802" s="78" t="s">
        <v>713</v>
      </c>
      <c r="G1802" s="88" t="s">
        <v>728</v>
      </c>
      <c r="H1802" s="15">
        <v>2396</v>
      </c>
      <c r="I1802" s="201" t="s">
        <v>44</v>
      </c>
      <c r="J1802" s="202"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5">
        <f>IF(ISBLANK(INDEX('Policy Characteristics'!F:F,MATCH($C1802,'Policy Characteristics'!$C:$C,0))),"",INDEX('Policy Characteristics'!F:F,MATCH($C1802,'Policy Characteristics'!$C:$C,0)))</f>
        <v>-0.9</v>
      </c>
      <c r="M1802" s="205">
        <f>IF(ISBLANK(INDEX('Policy Characteristics'!G:G,MATCH($C1802,'Policy Characteristics'!$C:$C,0))),"",INDEX('Policy Characteristics'!G:G,MATCH($C1802,'Policy Characteristics'!$C:$C,0)))</f>
        <v>0.9</v>
      </c>
      <c r="N1802" s="205">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8" x14ac:dyDescent="0.75">
      <c r="A1803" s="76" t="str">
        <f>IF(ISBLANK(INDEX('Policy Characteristics'!A:A,MATCH($C1803,'Policy Characteristics'!$C:$C,0))),"",INDEX('Policy Characteristics'!A:A,MATCH($C1803,'Policy Characteristics'!$C:$C,0)))</f>
        <v>Cross-Sector</v>
      </c>
      <c r="B1803" s="200" t="str">
        <f>IF(ISBLANK(INDEX('Policy Characteristics'!B:B,MATCH($C1803,'Policy Characteristics'!$C:$C,0))),"",INDEX('Policy Characteristics'!B:B,MATCH($C1803,'Policy Characteristics'!$C:$C,0)))</f>
        <v>Fuel Taxes or Subsidies</v>
      </c>
      <c r="C1803" s="208" t="str">
        <f t="shared" si="55"/>
        <v>Additional Fuel Tax or Subsidy Rate by Fuel</v>
      </c>
      <c r="D1803" s="78" t="s">
        <v>710</v>
      </c>
      <c r="E1803" s="88" t="s">
        <v>735</v>
      </c>
      <c r="F1803" s="78" t="s">
        <v>714</v>
      </c>
      <c r="G1803" s="88" t="s">
        <v>728</v>
      </c>
      <c r="H1803" s="15">
        <v>2397</v>
      </c>
      <c r="I1803" s="201" t="s">
        <v>44</v>
      </c>
      <c r="J1803" s="202"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5">
        <f>IF(ISBLANK(INDEX('Policy Characteristics'!F:F,MATCH($C1803,'Policy Characteristics'!$C:$C,0))),"",INDEX('Policy Characteristics'!F:F,MATCH($C1803,'Policy Characteristics'!$C:$C,0)))</f>
        <v>-0.9</v>
      </c>
      <c r="M1803" s="205">
        <f>IF(ISBLANK(INDEX('Policy Characteristics'!G:G,MATCH($C1803,'Policy Characteristics'!$C:$C,0))),"",INDEX('Policy Characteristics'!G:G,MATCH($C1803,'Policy Characteristics'!$C:$C,0)))</f>
        <v>0.9</v>
      </c>
      <c r="N1803" s="205">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8" x14ac:dyDescent="0.75">
      <c r="A1804" s="76" t="str">
        <f>IF(ISBLANK(INDEX('Policy Characteristics'!A:A,MATCH($C1804,'Policy Characteristics'!$C:$C,0))),"",INDEX('Policy Characteristics'!A:A,MATCH($C1804,'Policy Characteristics'!$C:$C,0)))</f>
        <v>Cross-Sector</v>
      </c>
      <c r="B1804" s="200" t="str">
        <f>IF(ISBLANK(INDEX('Policy Characteristics'!B:B,MATCH($C1804,'Policy Characteristics'!$C:$C,0))),"",INDEX('Policy Characteristics'!B:B,MATCH($C1804,'Policy Characteristics'!$C:$C,0)))</f>
        <v>Fuel Taxes or Subsidies</v>
      </c>
      <c r="C1804" s="208" t="str">
        <f t="shared" si="55"/>
        <v>Additional Fuel Tax or Subsidy Rate by Fuel</v>
      </c>
      <c r="D1804" s="78" t="s">
        <v>711</v>
      </c>
      <c r="E1804" s="88" t="s">
        <v>735</v>
      </c>
      <c r="F1804" s="78" t="s">
        <v>715</v>
      </c>
      <c r="G1804" s="88" t="s">
        <v>728</v>
      </c>
      <c r="H1804" s="15">
        <v>2398</v>
      </c>
      <c r="I1804" s="201" t="s">
        <v>44</v>
      </c>
      <c r="J1804" s="202"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5">
        <f>IF(ISBLANK(INDEX('Policy Characteristics'!F:F,MATCH($C1804,'Policy Characteristics'!$C:$C,0))),"",INDEX('Policy Characteristics'!F:F,MATCH($C1804,'Policy Characteristics'!$C:$C,0)))</f>
        <v>-0.9</v>
      </c>
      <c r="M1804" s="205">
        <f>IF(ISBLANK(INDEX('Policy Characteristics'!G:G,MATCH($C1804,'Policy Characteristics'!$C:$C,0))),"",INDEX('Policy Characteristics'!G:G,MATCH($C1804,'Policy Characteristics'!$C:$C,0)))</f>
        <v>0.9</v>
      </c>
      <c r="N1804" s="205">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8" s="76" customFormat="1" x14ac:dyDescent="0.75">
      <c r="A1805" s="76" t="str">
        <f>IF(ISBLANK(INDEX('Policy Characteristics'!A:A,MATCH($C1805,'Policy Characteristics'!$C:$C,0))),"",INDEX('Policy Characteristics'!A:A,MATCH($C1805,'Policy Characteristics'!$C:$C,0)))</f>
        <v>Cross-Sector</v>
      </c>
      <c r="B1805" s="200" t="str">
        <f>IF(ISBLANK(INDEX('Policy Characteristics'!B:B,MATCH($C1805,'Policy Characteristics'!$C:$C,0))),"",INDEX('Policy Characteristics'!B:B,MATCH($C1805,'Policy Characteristics'!$C:$C,0)))</f>
        <v>Fuel Taxes or Subsidies</v>
      </c>
      <c r="C1805" s="208" t="str">
        <f t="shared" si="55"/>
        <v>Additional Fuel Tax or Subsidy Rate by Fuel</v>
      </c>
      <c r="D1805" s="88" t="s">
        <v>52</v>
      </c>
      <c r="E1805" s="88" t="s">
        <v>1890</v>
      </c>
      <c r="F1805" s="88" t="s">
        <v>93</v>
      </c>
      <c r="G1805" s="88" t="s">
        <v>671</v>
      </c>
      <c r="H1805" s="15">
        <v>2399</v>
      </c>
      <c r="I1805" s="213" t="s">
        <v>44</v>
      </c>
      <c r="J1805" s="202"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5">
        <f>IF(ISBLANK(INDEX('Policy Characteristics'!F:F,MATCH($C1805,'Policy Characteristics'!$C:$C,0))),"",INDEX('Policy Characteristics'!F:F,MATCH($C1805,'Policy Characteristics'!$C:$C,0)))</f>
        <v>-0.9</v>
      </c>
      <c r="M1805" s="205">
        <f>IF(ISBLANK(INDEX('Policy Characteristics'!G:G,MATCH($C1805,'Policy Characteristics'!$C:$C,0))),"",INDEX('Policy Characteristics'!G:G,MATCH($C1805,'Policy Characteristics'!$C:$C,0)))</f>
        <v>0.9</v>
      </c>
      <c r="N1805" s="205">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row>
    <row r="1806" spans="1:18" s="76" customFormat="1" x14ac:dyDescent="0.75">
      <c r="A1806" s="76" t="str">
        <f>IF(ISBLANK(INDEX('Policy Characteristics'!A:A,MATCH($C1806,'Policy Characteristics'!$C:$C,0))),"",INDEX('Policy Characteristics'!A:A,MATCH($C1806,'Policy Characteristics'!$C:$C,0)))</f>
        <v>Cross-Sector</v>
      </c>
      <c r="B1806" s="200" t="str">
        <f>IF(ISBLANK(INDEX('Policy Characteristics'!B:B,MATCH($C1806,'Policy Characteristics'!$C:$C,0))),"",INDEX('Policy Characteristics'!B:B,MATCH($C1806,'Policy Characteristics'!$C:$C,0)))</f>
        <v>Fuel Taxes or Subsidies</v>
      </c>
      <c r="C1806" s="208" t="str">
        <f t="shared" si="55"/>
        <v>Additional Fuel Tax or Subsidy Rate by Fuel</v>
      </c>
      <c r="D1806" s="78" t="s">
        <v>447</v>
      </c>
      <c r="E1806" s="88" t="s">
        <v>1890</v>
      </c>
      <c r="F1806" s="78" t="s">
        <v>444</v>
      </c>
      <c r="G1806" s="88" t="s">
        <v>671</v>
      </c>
      <c r="H1806" s="15">
        <v>2400</v>
      </c>
      <c r="I1806" s="213" t="s">
        <v>44</v>
      </c>
      <c r="J1806" s="202"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5">
        <f>IF(ISBLANK(INDEX('Policy Characteristics'!F:F,MATCH($C1806,'Policy Characteristics'!$C:$C,0))),"",INDEX('Policy Characteristics'!F:F,MATCH($C1806,'Policy Characteristics'!$C:$C,0)))</f>
        <v>-0.9</v>
      </c>
      <c r="M1806" s="205">
        <f>IF(ISBLANK(INDEX('Policy Characteristics'!G:G,MATCH($C1806,'Policy Characteristics'!$C:$C,0))),"",INDEX('Policy Characteristics'!G:G,MATCH($C1806,'Policy Characteristics'!$C:$C,0)))</f>
        <v>0.9</v>
      </c>
      <c r="N1806" s="205">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row>
    <row r="1807" spans="1:18" s="76" customFormat="1" x14ac:dyDescent="0.75">
      <c r="A1807" s="76" t="str">
        <f>IF(ISBLANK(INDEX('Policy Characteristics'!A:A,MATCH($C1807,'Policy Characteristics'!$C:$C,0))),"",INDEX('Policy Characteristics'!A:A,MATCH($C1807,'Policy Characteristics'!$C:$C,0)))</f>
        <v>Cross-Sector</v>
      </c>
      <c r="B1807" s="200" t="str">
        <f>IF(ISBLANK(INDEX('Policy Characteristics'!B:B,MATCH($C1807,'Policy Characteristics'!$C:$C,0))),"",INDEX('Policy Characteristics'!B:B,MATCH($C1807,'Policy Characteristics'!$C:$C,0)))</f>
        <v>Fuel Taxes or Subsidies</v>
      </c>
      <c r="C1807" s="208" t="str">
        <f t="shared" si="55"/>
        <v>Additional Fuel Tax or Subsidy Rate by Fuel</v>
      </c>
      <c r="D1807" s="78" t="s">
        <v>46</v>
      </c>
      <c r="E1807" s="88" t="s">
        <v>1890</v>
      </c>
      <c r="F1807" s="78" t="s">
        <v>87</v>
      </c>
      <c r="G1807" s="88" t="s">
        <v>671</v>
      </c>
      <c r="H1807" s="15">
        <v>2401</v>
      </c>
      <c r="I1807" s="213" t="s">
        <v>44</v>
      </c>
      <c r="J1807" s="202"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5">
        <f>IF(ISBLANK(INDEX('Policy Characteristics'!F:F,MATCH($C1807,'Policy Characteristics'!$C:$C,0))),"",INDEX('Policy Characteristics'!F:F,MATCH($C1807,'Policy Characteristics'!$C:$C,0)))</f>
        <v>-0.9</v>
      </c>
      <c r="M1807" s="205">
        <f>IF(ISBLANK(INDEX('Policy Characteristics'!G:G,MATCH($C1807,'Policy Characteristics'!$C:$C,0))),"",INDEX('Policy Characteristics'!G:G,MATCH($C1807,'Policy Characteristics'!$C:$C,0)))</f>
        <v>0.9</v>
      </c>
      <c r="N1807" s="205">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row>
    <row r="1808" spans="1:18" s="76" customFormat="1" x14ac:dyDescent="0.75">
      <c r="A1808" s="76" t="str">
        <f>IF(ISBLANK(INDEX('Policy Characteristics'!A:A,MATCH($C1808,'Policy Characteristics'!$C:$C,0))),"",INDEX('Policy Characteristics'!A:A,MATCH($C1808,'Policy Characteristics'!$C:$C,0)))</f>
        <v>Cross-Sector</v>
      </c>
      <c r="B1808" s="200" t="str">
        <f>IF(ISBLANK(INDEX('Policy Characteristics'!B:B,MATCH($C1808,'Policy Characteristics'!$C:$C,0))),"",INDEX('Policy Characteristics'!B:B,MATCH($C1808,'Policy Characteristics'!$C:$C,0)))</f>
        <v>Fuel Taxes or Subsidies</v>
      </c>
      <c r="C1808" s="208" t="str">
        <f t="shared" si="55"/>
        <v>Additional Fuel Tax or Subsidy Rate by Fuel</v>
      </c>
      <c r="D1808" s="78" t="s">
        <v>47</v>
      </c>
      <c r="E1808" s="88" t="s">
        <v>1890</v>
      </c>
      <c r="F1808" s="78" t="s">
        <v>88</v>
      </c>
      <c r="G1808" s="88" t="s">
        <v>671</v>
      </c>
      <c r="H1808" s="15">
        <v>2402</v>
      </c>
      <c r="I1808" s="213" t="s">
        <v>44</v>
      </c>
      <c r="J1808" s="202"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5">
        <f>IF(ISBLANK(INDEX('Policy Characteristics'!F:F,MATCH($C1808,'Policy Characteristics'!$C:$C,0))),"",INDEX('Policy Characteristics'!F:F,MATCH($C1808,'Policy Characteristics'!$C:$C,0)))</f>
        <v>-0.9</v>
      </c>
      <c r="M1808" s="205">
        <f>IF(ISBLANK(INDEX('Policy Characteristics'!G:G,MATCH($C1808,'Policy Characteristics'!$C:$C,0))),"",INDEX('Policy Characteristics'!G:G,MATCH($C1808,'Policy Characteristics'!$C:$C,0)))</f>
        <v>0.9</v>
      </c>
      <c r="N1808" s="205">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row>
    <row r="1809" spans="1:18" s="76" customFormat="1" x14ac:dyDescent="0.75">
      <c r="A1809" s="76" t="str">
        <f>IF(ISBLANK(INDEX('Policy Characteristics'!A:A,MATCH($C1809,'Policy Characteristics'!$C:$C,0))),"",INDEX('Policy Characteristics'!A:A,MATCH($C1809,'Policy Characteristics'!$C:$C,0)))</f>
        <v>Cross-Sector</v>
      </c>
      <c r="B1809" s="200" t="str">
        <f>IF(ISBLANK(INDEX('Policy Characteristics'!B:B,MATCH($C1809,'Policy Characteristics'!$C:$C,0))),"",INDEX('Policy Characteristics'!B:B,MATCH($C1809,'Policy Characteristics'!$C:$C,0)))</f>
        <v>Fuel Taxes or Subsidies</v>
      </c>
      <c r="C1809" s="208" t="str">
        <f t="shared" si="55"/>
        <v>Additional Fuel Tax or Subsidy Rate by Fuel</v>
      </c>
      <c r="D1809" s="78" t="s">
        <v>51</v>
      </c>
      <c r="E1809" s="88" t="s">
        <v>1890</v>
      </c>
      <c r="F1809" s="78" t="s">
        <v>92</v>
      </c>
      <c r="G1809" s="88" t="s">
        <v>671</v>
      </c>
      <c r="H1809" s="15">
        <v>2403</v>
      </c>
      <c r="I1809" s="213" t="s">
        <v>44</v>
      </c>
      <c r="J1809" s="202"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5">
        <f>IF(ISBLANK(INDEX('Policy Characteristics'!F:F,MATCH($C1809,'Policy Characteristics'!$C:$C,0))),"",INDEX('Policy Characteristics'!F:F,MATCH($C1809,'Policy Characteristics'!$C:$C,0)))</f>
        <v>-0.9</v>
      </c>
      <c r="M1809" s="205">
        <f>IF(ISBLANK(INDEX('Policy Characteristics'!G:G,MATCH($C1809,'Policy Characteristics'!$C:$C,0))),"",INDEX('Policy Characteristics'!G:G,MATCH($C1809,'Policy Characteristics'!$C:$C,0)))</f>
        <v>0.9</v>
      </c>
      <c r="N1809" s="205">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row>
    <row r="1810" spans="1:18" s="76" customFormat="1" x14ac:dyDescent="0.75">
      <c r="A1810" s="76" t="str">
        <f>IF(ISBLANK(INDEX('Policy Characteristics'!A:A,MATCH($C1810,'Policy Characteristics'!$C:$C,0))),"",INDEX('Policy Characteristics'!A:A,MATCH($C1810,'Policy Characteristics'!$C:$C,0)))</f>
        <v>Cross-Sector</v>
      </c>
      <c r="B1810" s="200" t="str">
        <f>IF(ISBLANK(INDEX('Policy Characteristics'!B:B,MATCH($C1810,'Policy Characteristics'!$C:$C,0))),"",INDEX('Policy Characteristics'!B:B,MATCH($C1810,'Policy Characteristics'!$C:$C,0)))</f>
        <v>Fuel Taxes or Subsidies</v>
      </c>
      <c r="C1810" s="208" t="str">
        <f t="shared" si="55"/>
        <v>Additional Fuel Tax or Subsidy Rate by Fuel</v>
      </c>
      <c r="D1810" s="78" t="s">
        <v>53</v>
      </c>
      <c r="E1810" s="88" t="s">
        <v>1890</v>
      </c>
      <c r="F1810" s="78" t="s">
        <v>95</v>
      </c>
      <c r="G1810" s="88" t="s">
        <v>671</v>
      </c>
      <c r="H1810" s="15">
        <v>2404</v>
      </c>
      <c r="I1810" s="213" t="s">
        <v>44</v>
      </c>
      <c r="J1810" s="202"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5">
        <f>IF(ISBLANK(INDEX('Policy Characteristics'!F:F,MATCH($C1810,'Policy Characteristics'!$C:$C,0))),"",INDEX('Policy Characteristics'!F:F,MATCH($C1810,'Policy Characteristics'!$C:$C,0)))</f>
        <v>-0.9</v>
      </c>
      <c r="M1810" s="205">
        <f>IF(ISBLANK(INDEX('Policy Characteristics'!G:G,MATCH($C1810,'Policy Characteristics'!$C:$C,0))),"",INDEX('Policy Characteristics'!G:G,MATCH($C1810,'Policy Characteristics'!$C:$C,0)))</f>
        <v>0.9</v>
      </c>
      <c r="N1810" s="205">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row>
    <row r="1811" spans="1:18" s="76" customFormat="1" x14ac:dyDescent="0.75">
      <c r="A1811" s="76" t="str">
        <f>IF(ISBLANK(INDEX('Policy Characteristics'!A:A,MATCH($C1811,'Policy Characteristics'!$C:$C,0))),"",INDEX('Policy Characteristics'!A:A,MATCH($C1811,'Policy Characteristics'!$C:$C,0)))</f>
        <v>Cross-Sector</v>
      </c>
      <c r="B1811" s="200" t="str">
        <f>IF(ISBLANK(INDEX('Policy Characteristics'!B:B,MATCH($C1811,'Policy Characteristics'!$C:$C,0))),"",INDEX('Policy Characteristics'!B:B,MATCH($C1811,'Policy Characteristics'!$C:$C,0)))</f>
        <v>Fuel Taxes or Subsidies</v>
      </c>
      <c r="C1811" s="208" t="str">
        <f t="shared" si="55"/>
        <v>Additional Fuel Tax or Subsidy Rate by Fuel</v>
      </c>
      <c r="D1811" s="78" t="s">
        <v>54</v>
      </c>
      <c r="E1811" s="88" t="s">
        <v>1890</v>
      </c>
      <c r="F1811" s="78" t="s">
        <v>96</v>
      </c>
      <c r="G1811" s="88" t="s">
        <v>671</v>
      </c>
      <c r="H1811" s="15">
        <v>2405</v>
      </c>
      <c r="I1811" s="213" t="s">
        <v>44</v>
      </c>
      <c r="J1811" s="202"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5">
        <f>IF(ISBLANK(INDEX('Policy Characteristics'!F:F,MATCH($C1811,'Policy Characteristics'!$C:$C,0))),"",INDEX('Policy Characteristics'!F:F,MATCH($C1811,'Policy Characteristics'!$C:$C,0)))</f>
        <v>-0.9</v>
      </c>
      <c r="M1811" s="205">
        <f>IF(ISBLANK(INDEX('Policy Characteristics'!G:G,MATCH($C1811,'Policy Characteristics'!$C:$C,0))),"",INDEX('Policy Characteristics'!G:G,MATCH($C1811,'Policy Characteristics'!$C:$C,0)))</f>
        <v>0.9</v>
      </c>
      <c r="N1811" s="205">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row>
    <row r="1812" spans="1:18" s="76" customFormat="1" x14ac:dyDescent="0.75">
      <c r="A1812" s="76" t="str">
        <f>IF(ISBLANK(INDEX('Policy Characteristics'!A:A,MATCH($C1812,'Policy Characteristics'!$C:$C,0))),"",INDEX('Policy Characteristics'!A:A,MATCH($C1812,'Policy Characteristics'!$C:$C,0)))</f>
        <v>Cross-Sector</v>
      </c>
      <c r="B1812" s="200" t="str">
        <f>IF(ISBLANK(INDEX('Policy Characteristics'!B:B,MATCH($C1812,'Policy Characteristics'!$C:$C,0))),"",INDEX('Policy Characteristics'!B:B,MATCH($C1812,'Policy Characteristics'!$C:$C,0)))</f>
        <v>Fuel Taxes or Subsidies</v>
      </c>
      <c r="C1812" s="208" t="str">
        <f t="shared" si="55"/>
        <v>Additional Fuel Tax or Subsidy Rate by Fuel</v>
      </c>
      <c r="D1812" s="78" t="s">
        <v>55</v>
      </c>
      <c r="E1812" s="88" t="s">
        <v>1890</v>
      </c>
      <c r="F1812" s="78" t="s">
        <v>97</v>
      </c>
      <c r="G1812" s="88" t="s">
        <v>671</v>
      </c>
      <c r="H1812" s="15">
        <v>2406</v>
      </c>
      <c r="I1812" s="213" t="s">
        <v>44</v>
      </c>
      <c r="J1812" s="202"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5">
        <f>IF(ISBLANK(INDEX('Policy Characteristics'!F:F,MATCH($C1812,'Policy Characteristics'!$C:$C,0))),"",INDEX('Policy Characteristics'!F:F,MATCH($C1812,'Policy Characteristics'!$C:$C,0)))</f>
        <v>-0.9</v>
      </c>
      <c r="M1812" s="205">
        <f>IF(ISBLANK(INDEX('Policy Characteristics'!G:G,MATCH($C1812,'Policy Characteristics'!$C:$C,0))),"",INDEX('Policy Characteristics'!G:G,MATCH($C1812,'Policy Characteristics'!$C:$C,0)))</f>
        <v>0.9</v>
      </c>
      <c r="N1812" s="205">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row>
    <row r="1813" spans="1:18" s="76" customFormat="1" x14ac:dyDescent="0.75">
      <c r="A1813" s="76" t="str">
        <f>IF(ISBLANK(INDEX('Policy Characteristics'!A:A,MATCH($C1813,'Policy Characteristics'!$C:$C,0))),"",INDEX('Policy Characteristics'!A:A,MATCH($C1813,'Policy Characteristics'!$C:$C,0)))</f>
        <v>Cross-Sector</v>
      </c>
      <c r="B1813" s="200" t="str">
        <f>IF(ISBLANK(INDEX('Policy Characteristics'!B:B,MATCH($C1813,'Policy Characteristics'!$C:$C,0))),"",INDEX('Policy Characteristics'!B:B,MATCH($C1813,'Policy Characteristics'!$C:$C,0)))</f>
        <v>Fuel Taxes or Subsidies</v>
      </c>
      <c r="C1813" s="208" t="str">
        <f t="shared" si="55"/>
        <v>Additional Fuel Tax or Subsidy Rate by Fuel</v>
      </c>
      <c r="D1813" s="78" t="s">
        <v>56</v>
      </c>
      <c r="E1813" s="88" t="s">
        <v>1890</v>
      </c>
      <c r="F1813" s="78" t="s">
        <v>98</v>
      </c>
      <c r="G1813" s="88" t="s">
        <v>671</v>
      </c>
      <c r="H1813" s="15">
        <v>2407</v>
      </c>
      <c r="I1813" s="213" t="s">
        <v>44</v>
      </c>
      <c r="J1813" s="202"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5">
        <f>IF(ISBLANK(INDEX('Policy Characteristics'!F:F,MATCH($C1813,'Policy Characteristics'!$C:$C,0))),"",INDEX('Policy Characteristics'!F:F,MATCH($C1813,'Policy Characteristics'!$C:$C,0)))</f>
        <v>-0.9</v>
      </c>
      <c r="M1813" s="205">
        <f>IF(ISBLANK(INDEX('Policy Characteristics'!G:G,MATCH($C1813,'Policy Characteristics'!$C:$C,0))),"",INDEX('Policy Characteristics'!G:G,MATCH($C1813,'Policy Characteristics'!$C:$C,0)))</f>
        <v>0.9</v>
      </c>
      <c r="N1813" s="205">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row>
    <row r="1814" spans="1:18" x14ac:dyDescent="0.75">
      <c r="A1814" s="76" t="str">
        <f>IF(ISBLANK(INDEX('Policy Characteristics'!A:A,MATCH($C1814,'Policy Characteristics'!$C:$C,0))),"",INDEX('Policy Characteristics'!A:A,MATCH($C1814,'Policy Characteristics'!$C:$C,0)))</f>
        <v>Cross-Sector</v>
      </c>
      <c r="B1814" s="200" t="str">
        <f>IF(ISBLANK(INDEX('Policy Characteristics'!B:B,MATCH($C1814,'Policy Characteristics'!$C:$C,0))),"",INDEX('Policy Characteristics'!B:B,MATCH($C1814,'Policy Characteristics'!$C:$C,0)))</f>
        <v>Fuel Taxes or Subsidies</v>
      </c>
      <c r="C1814" s="208" t="str">
        <f t="shared" si="55"/>
        <v>Additional Fuel Tax or Subsidy Rate by Fuel</v>
      </c>
      <c r="D1814" s="78" t="s">
        <v>716</v>
      </c>
      <c r="E1814" s="88" t="s">
        <v>1890</v>
      </c>
      <c r="F1814" s="78" t="s">
        <v>717</v>
      </c>
      <c r="G1814" s="88" t="s">
        <v>671</v>
      </c>
      <c r="H1814" s="15">
        <v>2408</v>
      </c>
      <c r="I1814" s="213" t="s">
        <v>44</v>
      </c>
      <c r="J1814" s="202"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5">
        <f>IF(ISBLANK(INDEX('Policy Characteristics'!F:F,MATCH($C1814,'Policy Characteristics'!$C:$C,0))),"",INDEX('Policy Characteristics'!F:F,MATCH($C1814,'Policy Characteristics'!$C:$C,0)))</f>
        <v>-0.9</v>
      </c>
      <c r="M1814" s="205">
        <f>IF(ISBLANK(INDEX('Policy Characteristics'!G:G,MATCH($C1814,'Policy Characteristics'!$C:$C,0))),"",INDEX('Policy Characteristics'!G:G,MATCH($C1814,'Policy Characteristics'!$C:$C,0)))</f>
        <v>0.9</v>
      </c>
      <c r="N1814" s="205">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8" x14ac:dyDescent="0.75">
      <c r="A1815" s="76" t="str">
        <f>IF(ISBLANK(INDEX('Policy Characteristics'!A:A,MATCH($C1815,'Policy Characteristics'!$C:$C,0))),"",INDEX('Policy Characteristics'!A:A,MATCH($C1815,'Policy Characteristics'!$C:$C,0)))</f>
        <v>Cross-Sector</v>
      </c>
      <c r="B1815" s="200" t="str">
        <f>IF(ISBLANK(INDEX('Policy Characteristics'!B:B,MATCH($C1815,'Policy Characteristics'!$C:$C,0))),"",INDEX('Policy Characteristics'!B:B,MATCH($C1815,'Policy Characteristics'!$C:$C,0)))</f>
        <v>Fuel Taxes or Subsidies</v>
      </c>
      <c r="C1815" s="208" t="str">
        <f t="shared" si="55"/>
        <v>Additional Fuel Tax or Subsidy Rate by Fuel</v>
      </c>
      <c r="D1815" s="78" t="s">
        <v>75</v>
      </c>
      <c r="E1815" s="88" t="s">
        <v>1890</v>
      </c>
      <c r="F1815" s="78" t="s">
        <v>99</v>
      </c>
      <c r="G1815" s="88" t="s">
        <v>671</v>
      </c>
      <c r="H1815" s="15">
        <v>2409</v>
      </c>
      <c r="I1815" s="213" t="s">
        <v>44</v>
      </c>
      <c r="J1815" s="202"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5">
        <f>IF(ISBLANK(INDEX('Policy Characteristics'!F:F,MATCH($C1815,'Policy Characteristics'!$C:$C,0))),"",INDEX('Policy Characteristics'!F:F,MATCH($C1815,'Policy Characteristics'!$C:$C,0)))</f>
        <v>-0.9</v>
      </c>
      <c r="M1815" s="205">
        <f>IF(ISBLANK(INDEX('Policy Characteristics'!G:G,MATCH($C1815,'Policy Characteristics'!$C:$C,0))),"",INDEX('Policy Characteristics'!G:G,MATCH($C1815,'Policy Characteristics'!$C:$C,0)))</f>
        <v>0.9</v>
      </c>
      <c r="N1815" s="205">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8" x14ac:dyDescent="0.75">
      <c r="A1816" s="76" t="str">
        <f>IF(ISBLANK(INDEX('Policy Characteristics'!A:A,MATCH($C1816,'Policy Characteristics'!$C:$C,0))),"",INDEX('Policy Characteristics'!A:A,MATCH($C1816,'Policy Characteristics'!$C:$C,0)))</f>
        <v>Cross-Sector</v>
      </c>
      <c r="B1816" s="200" t="str">
        <f>IF(ISBLANK(INDEX('Policy Characteristics'!B:B,MATCH($C1816,'Policy Characteristics'!$C:$C,0))),"",INDEX('Policy Characteristics'!B:B,MATCH($C1816,'Policy Characteristics'!$C:$C,0)))</f>
        <v>Fuel Taxes or Subsidies</v>
      </c>
      <c r="C1816" s="208" t="str">
        <f t="shared" si="55"/>
        <v>Additional Fuel Tax or Subsidy Rate by Fuel</v>
      </c>
      <c r="D1816" s="78" t="s">
        <v>440</v>
      </c>
      <c r="E1816" s="88" t="s">
        <v>1890</v>
      </c>
      <c r="F1816" s="78" t="s">
        <v>441</v>
      </c>
      <c r="G1816" s="88" t="s">
        <v>671</v>
      </c>
      <c r="H1816" s="15">
        <v>2410</v>
      </c>
      <c r="I1816" s="213" t="s">
        <v>44</v>
      </c>
      <c r="J1816" s="202"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5">
        <f>IF(ISBLANK(INDEX('Policy Characteristics'!F:F,MATCH($C1816,'Policy Characteristics'!$C:$C,0))),"",INDEX('Policy Characteristics'!F:F,MATCH($C1816,'Policy Characteristics'!$C:$C,0)))</f>
        <v>-0.9</v>
      </c>
      <c r="M1816" s="205">
        <f>IF(ISBLANK(INDEX('Policy Characteristics'!G:G,MATCH($C1816,'Policy Characteristics'!$C:$C,0))),"",INDEX('Policy Characteristics'!G:G,MATCH($C1816,'Policy Characteristics'!$C:$C,0)))</f>
        <v>0.9</v>
      </c>
      <c r="N1816" s="205">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8" x14ac:dyDescent="0.75">
      <c r="A1817" s="76" t="str">
        <f>IF(ISBLANK(INDEX('Policy Characteristics'!A:A,MATCH($C1817,'Policy Characteristics'!$C:$C,0))),"",INDEX('Policy Characteristics'!A:A,MATCH($C1817,'Policy Characteristics'!$C:$C,0)))</f>
        <v>Cross-Sector</v>
      </c>
      <c r="B1817" s="200" t="str">
        <f>IF(ISBLANK(INDEX('Policy Characteristics'!B:B,MATCH($C1817,'Policy Characteristics'!$C:$C,0))),"",INDEX('Policy Characteristics'!B:B,MATCH($C1817,'Policy Characteristics'!$C:$C,0)))</f>
        <v>Fuel Taxes or Subsidies</v>
      </c>
      <c r="C1817" s="208" t="str">
        <f t="shared" si="55"/>
        <v>Additional Fuel Tax or Subsidy Rate by Fuel</v>
      </c>
      <c r="D1817" s="78" t="s">
        <v>708</v>
      </c>
      <c r="E1817" s="88" t="s">
        <v>1890</v>
      </c>
      <c r="F1817" s="78" t="s">
        <v>712</v>
      </c>
      <c r="G1817" s="88" t="s">
        <v>671</v>
      </c>
      <c r="H1817" s="15">
        <v>2411</v>
      </c>
      <c r="I1817" s="213" t="s">
        <v>44</v>
      </c>
      <c r="J1817" s="202"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5">
        <f>IF(ISBLANK(INDEX('Policy Characteristics'!F:F,MATCH($C1817,'Policy Characteristics'!$C:$C,0))),"",INDEX('Policy Characteristics'!F:F,MATCH($C1817,'Policy Characteristics'!$C:$C,0)))</f>
        <v>-0.9</v>
      </c>
      <c r="M1817" s="205">
        <f>IF(ISBLANK(INDEX('Policy Characteristics'!G:G,MATCH($C1817,'Policy Characteristics'!$C:$C,0))),"",INDEX('Policy Characteristics'!G:G,MATCH($C1817,'Policy Characteristics'!$C:$C,0)))</f>
        <v>0.9</v>
      </c>
      <c r="N1817" s="205">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8" x14ac:dyDescent="0.75">
      <c r="A1818" s="76" t="str">
        <f>IF(ISBLANK(INDEX('Policy Characteristics'!A:A,MATCH($C1818,'Policy Characteristics'!$C:$C,0))),"",INDEX('Policy Characteristics'!A:A,MATCH($C1818,'Policy Characteristics'!$C:$C,0)))</f>
        <v>Cross-Sector</v>
      </c>
      <c r="B1818" s="200" t="str">
        <f>IF(ISBLANK(INDEX('Policy Characteristics'!B:B,MATCH($C1818,'Policy Characteristics'!$C:$C,0))),"",INDEX('Policy Characteristics'!B:B,MATCH($C1818,'Policy Characteristics'!$C:$C,0)))</f>
        <v>Fuel Taxes or Subsidies</v>
      </c>
      <c r="C1818" s="208" t="str">
        <f t="shared" si="55"/>
        <v>Additional Fuel Tax or Subsidy Rate by Fuel</v>
      </c>
      <c r="D1818" s="78" t="s">
        <v>718</v>
      </c>
      <c r="E1818" s="88" t="s">
        <v>1890</v>
      </c>
      <c r="F1818" s="78" t="s">
        <v>719</v>
      </c>
      <c r="G1818" s="88" t="s">
        <v>671</v>
      </c>
      <c r="H1818" s="15">
        <v>2412</v>
      </c>
      <c r="I1818" s="213" t="s">
        <v>44</v>
      </c>
      <c r="J1818" s="202"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5">
        <f>IF(ISBLANK(INDEX('Policy Characteristics'!F:F,MATCH($C1818,'Policy Characteristics'!$C:$C,0))),"",INDEX('Policy Characteristics'!F:F,MATCH($C1818,'Policy Characteristics'!$C:$C,0)))</f>
        <v>-0.9</v>
      </c>
      <c r="M1818" s="205">
        <f>IF(ISBLANK(INDEX('Policy Characteristics'!G:G,MATCH($C1818,'Policy Characteristics'!$C:$C,0))),"",INDEX('Policy Characteristics'!G:G,MATCH($C1818,'Policy Characteristics'!$C:$C,0)))</f>
        <v>0.9</v>
      </c>
      <c r="N1818" s="205">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8" x14ac:dyDescent="0.75">
      <c r="A1819" s="76" t="str">
        <f>IF(ISBLANK(INDEX('Policy Characteristics'!A:A,MATCH($C1819,'Policy Characteristics'!$C:$C,0))),"",INDEX('Policy Characteristics'!A:A,MATCH($C1819,'Policy Characteristics'!$C:$C,0)))</f>
        <v>Cross-Sector</v>
      </c>
      <c r="B1819" s="200" t="str">
        <f>IF(ISBLANK(INDEX('Policy Characteristics'!B:B,MATCH($C1819,'Policy Characteristics'!$C:$C,0))),"",INDEX('Policy Characteristics'!B:B,MATCH($C1819,'Policy Characteristics'!$C:$C,0)))</f>
        <v>Fuel Taxes or Subsidies</v>
      </c>
      <c r="C1819" s="208" t="str">
        <f t="shared" si="55"/>
        <v>Additional Fuel Tax or Subsidy Rate by Fuel</v>
      </c>
      <c r="D1819" s="78" t="s">
        <v>709</v>
      </c>
      <c r="E1819" s="88" t="s">
        <v>1890</v>
      </c>
      <c r="F1819" s="78" t="s">
        <v>713</v>
      </c>
      <c r="G1819" s="88" t="s">
        <v>671</v>
      </c>
      <c r="H1819" s="15">
        <v>2413</v>
      </c>
      <c r="I1819" s="213" t="s">
        <v>44</v>
      </c>
      <c r="J1819" s="202"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5">
        <f>IF(ISBLANK(INDEX('Policy Characteristics'!F:F,MATCH($C1819,'Policy Characteristics'!$C:$C,0))),"",INDEX('Policy Characteristics'!F:F,MATCH($C1819,'Policy Characteristics'!$C:$C,0)))</f>
        <v>-0.9</v>
      </c>
      <c r="M1819" s="205">
        <f>IF(ISBLANK(INDEX('Policy Characteristics'!G:G,MATCH($C1819,'Policy Characteristics'!$C:$C,0))),"",INDEX('Policy Characteristics'!G:G,MATCH($C1819,'Policy Characteristics'!$C:$C,0)))</f>
        <v>0.9</v>
      </c>
      <c r="N1819" s="205">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8" x14ac:dyDescent="0.75">
      <c r="A1820" s="76" t="str">
        <f>IF(ISBLANK(INDEX('Policy Characteristics'!A:A,MATCH($C1820,'Policy Characteristics'!$C:$C,0))),"",INDEX('Policy Characteristics'!A:A,MATCH($C1820,'Policy Characteristics'!$C:$C,0)))</f>
        <v>Cross-Sector</v>
      </c>
      <c r="B1820" s="200" t="str">
        <f>IF(ISBLANK(INDEX('Policy Characteristics'!B:B,MATCH($C1820,'Policy Characteristics'!$C:$C,0))),"",INDEX('Policy Characteristics'!B:B,MATCH($C1820,'Policy Characteristics'!$C:$C,0)))</f>
        <v>Fuel Taxes or Subsidies</v>
      </c>
      <c r="C1820" s="208" t="str">
        <f t="shared" si="55"/>
        <v>Additional Fuel Tax or Subsidy Rate by Fuel</v>
      </c>
      <c r="D1820" s="78" t="s">
        <v>710</v>
      </c>
      <c r="E1820" s="88" t="s">
        <v>1890</v>
      </c>
      <c r="F1820" s="78" t="s">
        <v>714</v>
      </c>
      <c r="G1820" s="88" t="s">
        <v>671</v>
      </c>
      <c r="H1820" s="15">
        <v>2414</v>
      </c>
      <c r="I1820" s="213" t="s">
        <v>44</v>
      </c>
      <c r="J1820" s="202"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5">
        <f>IF(ISBLANK(INDEX('Policy Characteristics'!F:F,MATCH($C1820,'Policy Characteristics'!$C:$C,0))),"",INDEX('Policy Characteristics'!F:F,MATCH($C1820,'Policy Characteristics'!$C:$C,0)))</f>
        <v>-0.9</v>
      </c>
      <c r="M1820" s="205">
        <f>IF(ISBLANK(INDEX('Policy Characteristics'!G:G,MATCH($C1820,'Policy Characteristics'!$C:$C,0))),"",INDEX('Policy Characteristics'!G:G,MATCH($C1820,'Policy Characteristics'!$C:$C,0)))</f>
        <v>0.9</v>
      </c>
      <c r="N1820" s="205">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8" x14ac:dyDescent="0.75">
      <c r="A1821" s="76" t="str">
        <f>IF(ISBLANK(INDEX('Policy Characteristics'!A:A,MATCH($C1821,'Policy Characteristics'!$C:$C,0))),"",INDEX('Policy Characteristics'!A:A,MATCH($C1821,'Policy Characteristics'!$C:$C,0)))</f>
        <v>Cross-Sector</v>
      </c>
      <c r="B1821" s="200" t="str">
        <f>IF(ISBLANK(INDEX('Policy Characteristics'!B:B,MATCH($C1821,'Policy Characteristics'!$C:$C,0))),"",INDEX('Policy Characteristics'!B:B,MATCH($C1821,'Policy Characteristics'!$C:$C,0)))</f>
        <v>Fuel Taxes or Subsidies</v>
      </c>
      <c r="C1821" s="208" t="str">
        <f t="shared" si="55"/>
        <v>Additional Fuel Tax or Subsidy Rate by Fuel</v>
      </c>
      <c r="D1821" s="78" t="s">
        <v>711</v>
      </c>
      <c r="E1821" s="88" t="s">
        <v>1890</v>
      </c>
      <c r="F1821" s="78" t="s">
        <v>715</v>
      </c>
      <c r="G1821" s="88" t="s">
        <v>671</v>
      </c>
      <c r="H1821" s="15">
        <v>2415</v>
      </c>
      <c r="I1821" s="213" t="s">
        <v>44</v>
      </c>
      <c r="J1821" s="202"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5">
        <f>IF(ISBLANK(INDEX('Policy Characteristics'!F:F,MATCH($C1821,'Policy Characteristics'!$C:$C,0))),"",INDEX('Policy Characteristics'!F:F,MATCH($C1821,'Policy Characteristics'!$C:$C,0)))</f>
        <v>-0.9</v>
      </c>
      <c r="M1821" s="205">
        <f>IF(ISBLANK(INDEX('Policy Characteristics'!G:G,MATCH($C1821,'Policy Characteristics'!$C:$C,0))),"",INDEX('Policy Characteristics'!G:G,MATCH($C1821,'Policy Characteristics'!$C:$C,0)))</f>
        <v>0.9</v>
      </c>
      <c r="N1821" s="205">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8" s="76" customFormat="1" x14ac:dyDescent="0.75">
      <c r="A1822" s="76" t="str">
        <f>IF(ISBLANK(INDEX('Policy Characteristics'!A:A,MATCH($C1822,'Policy Characteristics'!$C:$C,0))),"",INDEX('Policy Characteristics'!A:A,MATCH($C1822,'Policy Characteristics'!$C:$C,0)))</f>
        <v>Cross-Sector</v>
      </c>
      <c r="B1822" s="200" t="str">
        <f>IF(ISBLANK(INDEX('Policy Characteristics'!B:B,MATCH($C1822,'Policy Characteristics'!$C:$C,0))),"",INDEX('Policy Characteristics'!B:B,MATCH($C1822,'Policy Characteristics'!$C:$C,0)))</f>
        <v>Fuel Taxes or Subsidies</v>
      </c>
      <c r="C1822" s="208" t="str">
        <f t="shared" si="55"/>
        <v>Additional Fuel Tax or Subsidy Rate by Fuel</v>
      </c>
      <c r="D1822" s="88" t="s">
        <v>52</v>
      </c>
      <c r="E1822" s="88" t="s">
        <v>1891</v>
      </c>
      <c r="F1822" s="88" t="s">
        <v>93</v>
      </c>
      <c r="G1822" s="88" t="s">
        <v>1033</v>
      </c>
      <c r="H1822" s="15">
        <v>2416</v>
      </c>
      <c r="I1822" s="213" t="s">
        <v>43</v>
      </c>
      <c r="J1822" s="202"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5">
        <f>IF(ISBLANK(INDEX('Policy Characteristics'!F:F,MATCH($C1822,'Policy Characteristics'!$C:$C,0))),"",INDEX('Policy Characteristics'!F:F,MATCH($C1822,'Policy Characteristics'!$C:$C,0)))</f>
        <v>-0.9</v>
      </c>
      <c r="M1822" s="205">
        <f>IF(ISBLANK(INDEX('Policy Characteristics'!G:G,MATCH($C1822,'Policy Characteristics'!$C:$C,0))),"",INDEX('Policy Characteristics'!G:G,MATCH($C1822,'Policy Characteristics'!$C:$C,0)))</f>
        <v>0.9</v>
      </c>
      <c r="N1822" s="205">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row>
    <row r="1823" spans="1:18" s="76" customFormat="1" x14ac:dyDescent="0.75">
      <c r="A1823" s="76" t="str">
        <f>IF(ISBLANK(INDEX('Policy Characteristics'!A:A,MATCH($C1823,'Policy Characteristics'!$C:$C,0))),"",INDEX('Policy Characteristics'!A:A,MATCH($C1823,'Policy Characteristics'!$C:$C,0)))</f>
        <v>Cross-Sector</v>
      </c>
      <c r="B1823" s="200" t="str">
        <f>IF(ISBLANK(INDEX('Policy Characteristics'!B:B,MATCH($C1823,'Policy Characteristics'!$C:$C,0))),"",INDEX('Policy Characteristics'!B:B,MATCH($C1823,'Policy Characteristics'!$C:$C,0)))</f>
        <v>Fuel Taxes or Subsidies</v>
      </c>
      <c r="C1823" s="208" t="str">
        <f t="shared" si="55"/>
        <v>Additional Fuel Tax or Subsidy Rate by Fuel</v>
      </c>
      <c r="D1823" s="78" t="s">
        <v>447</v>
      </c>
      <c r="E1823" s="88" t="s">
        <v>1891</v>
      </c>
      <c r="F1823" s="78" t="s">
        <v>444</v>
      </c>
      <c r="G1823" s="88" t="s">
        <v>1033</v>
      </c>
      <c r="H1823" s="15">
        <v>2417</v>
      </c>
      <c r="I1823" s="201" t="s">
        <v>44</v>
      </c>
      <c r="J1823" s="202"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5">
        <f>IF(ISBLANK(INDEX('Policy Characteristics'!F:F,MATCH($C1823,'Policy Characteristics'!$C:$C,0))),"",INDEX('Policy Characteristics'!F:F,MATCH($C1823,'Policy Characteristics'!$C:$C,0)))</f>
        <v>-0.9</v>
      </c>
      <c r="M1823" s="205">
        <f>IF(ISBLANK(INDEX('Policy Characteristics'!G:G,MATCH($C1823,'Policy Characteristics'!$C:$C,0))),"",INDEX('Policy Characteristics'!G:G,MATCH($C1823,'Policy Characteristics'!$C:$C,0)))</f>
        <v>0.9</v>
      </c>
      <c r="N1823" s="205">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row>
    <row r="1824" spans="1:18" s="76" customFormat="1" x14ac:dyDescent="0.75">
      <c r="A1824" s="76" t="str">
        <f>IF(ISBLANK(INDEX('Policy Characteristics'!A:A,MATCH($C1824,'Policy Characteristics'!$C:$C,0))),"",INDEX('Policy Characteristics'!A:A,MATCH($C1824,'Policy Characteristics'!$C:$C,0)))</f>
        <v>Cross-Sector</v>
      </c>
      <c r="B1824" s="200" t="str">
        <f>IF(ISBLANK(INDEX('Policy Characteristics'!B:B,MATCH($C1824,'Policy Characteristics'!$C:$C,0))),"",INDEX('Policy Characteristics'!B:B,MATCH($C1824,'Policy Characteristics'!$C:$C,0)))</f>
        <v>Fuel Taxes or Subsidies</v>
      </c>
      <c r="C1824" s="208" t="str">
        <f t="shared" si="55"/>
        <v>Additional Fuel Tax or Subsidy Rate by Fuel</v>
      </c>
      <c r="D1824" s="78" t="s">
        <v>46</v>
      </c>
      <c r="E1824" s="88" t="s">
        <v>1891</v>
      </c>
      <c r="F1824" s="78" t="s">
        <v>87</v>
      </c>
      <c r="G1824" s="88" t="s">
        <v>1033</v>
      </c>
      <c r="H1824" s="15">
        <v>2418</v>
      </c>
      <c r="I1824" s="201" t="s">
        <v>44</v>
      </c>
      <c r="J1824" s="202"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5">
        <f>IF(ISBLANK(INDEX('Policy Characteristics'!F:F,MATCH($C1824,'Policy Characteristics'!$C:$C,0))),"",INDEX('Policy Characteristics'!F:F,MATCH($C1824,'Policy Characteristics'!$C:$C,0)))</f>
        <v>-0.9</v>
      </c>
      <c r="M1824" s="205">
        <f>IF(ISBLANK(INDEX('Policy Characteristics'!G:G,MATCH($C1824,'Policy Characteristics'!$C:$C,0))),"",INDEX('Policy Characteristics'!G:G,MATCH($C1824,'Policy Characteristics'!$C:$C,0)))</f>
        <v>0.9</v>
      </c>
      <c r="N1824" s="205">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row>
    <row r="1825" spans="1:18" s="76" customFormat="1" x14ac:dyDescent="0.75">
      <c r="A1825" s="76" t="str">
        <f>IF(ISBLANK(INDEX('Policy Characteristics'!A:A,MATCH($C1825,'Policy Characteristics'!$C:$C,0))),"",INDEX('Policy Characteristics'!A:A,MATCH($C1825,'Policy Characteristics'!$C:$C,0)))</f>
        <v>Cross-Sector</v>
      </c>
      <c r="B1825" s="200" t="str">
        <f>IF(ISBLANK(INDEX('Policy Characteristics'!B:B,MATCH($C1825,'Policy Characteristics'!$C:$C,0))),"",INDEX('Policy Characteristics'!B:B,MATCH($C1825,'Policy Characteristics'!$C:$C,0)))</f>
        <v>Fuel Taxes or Subsidies</v>
      </c>
      <c r="C1825" s="208" t="str">
        <f t="shared" si="55"/>
        <v>Additional Fuel Tax or Subsidy Rate by Fuel</v>
      </c>
      <c r="D1825" s="78" t="s">
        <v>47</v>
      </c>
      <c r="E1825" s="88" t="s">
        <v>1891</v>
      </c>
      <c r="F1825" s="78" t="s">
        <v>88</v>
      </c>
      <c r="G1825" s="88" t="s">
        <v>1033</v>
      </c>
      <c r="H1825" s="15">
        <v>2419</v>
      </c>
      <c r="I1825" s="201" t="s">
        <v>44</v>
      </c>
      <c r="J1825" s="202"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5">
        <f>IF(ISBLANK(INDEX('Policy Characteristics'!F:F,MATCH($C1825,'Policy Characteristics'!$C:$C,0))),"",INDEX('Policy Characteristics'!F:F,MATCH($C1825,'Policy Characteristics'!$C:$C,0)))</f>
        <v>-0.9</v>
      </c>
      <c r="M1825" s="205">
        <f>IF(ISBLANK(INDEX('Policy Characteristics'!G:G,MATCH($C1825,'Policy Characteristics'!$C:$C,0))),"",INDEX('Policy Characteristics'!G:G,MATCH($C1825,'Policy Characteristics'!$C:$C,0)))</f>
        <v>0.9</v>
      </c>
      <c r="N1825" s="205">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row>
    <row r="1826" spans="1:18" s="76" customFormat="1" x14ac:dyDescent="0.75">
      <c r="A1826" s="76" t="str">
        <f>IF(ISBLANK(INDEX('Policy Characteristics'!A:A,MATCH($C1826,'Policy Characteristics'!$C:$C,0))),"",INDEX('Policy Characteristics'!A:A,MATCH($C1826,'Policy Characteristics'!$C:$C,0)))</f>
        <v>Cross-Sector</v>
      </c>
      <c r="B1826" s="200" t="str">
        <f>IF(ISBLANK(INDEX('Policy Characteristics'!B:B,MATCH($C1826,'Policy Characteristics'!$C:$C,0))),"",INDEX('Policy Characteristics'!B:B,MATCH($C1826,'Policy Characteristics'!$C:$C,0)))</f>
        <v>Fuel Taxes or Subsidies</v>
      </c>
      <c r="C1826" s="208" t="str">
        <f t="shared" si="55"/>
        <v>Additional Fuel Tax or Subsidy Rate by Fuel</v>
      </c>
      <c r="D1826" s="78" t="s">
        <v>51</v>
      </c>
      <c r="E1826" s="88" t="s">
        <v>1891</v>
      </c>
      <c r="F1826" s="78" t="s">
        <v>92</v>
      </c>
      <c r="G1826" s="88" t="s">
        <v>1033</v>
      </c>
      <c r="H1826" s="15">
        <v>2420</v>
      </c>
      <c r="I1826" s="201" t="s">
        <v>44</v>
      </c>
      <c r="J1826" s="202"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5">
        <f>IF(ISBLANK(INDEX('Policy Characteristics'!F:F,MATCH($C1826,'Policy Characteristics'!$C:$C,0))),"",INDEX('Policy Characteristics'!F:F,MATCH($C1826,'Policy Characteristics'!$C:$C,0)))</f>
        <v>-0.9</v>
      </c>
      <c r="M1826" s="205">
        <f>IF(ISBLANK(INDEX('Policy Characteristics'!G:G,MATCH($C1826,'Policy Characteristics'!$C:$C,0))),"",INDEX('Policy Characteristics'!G:G,MATCH($C1826,'Policy Characteristics'!$C:$C,0)))</f>
        <v>0.9</v>
      </c>
      <c r="N1826" s="205">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row>
    <row r="1827" spans="1:18" s="76" customFormat="1" x14ac:dyDescent="0.75">
      <c r="A1827" s="76" t="str">
        <f>IF(ISBLANK(INDEX('Policy Characteristics'!A:A,MATCH($C1827,'Policy Characteristics'!$C:$C,0))),"",INDEX('Policy Characteristics'!A:A,MATCH($C1827,'Policy Characteristics'!$C:$C,0)))</f>
        <v>Cross-Sector</v>
      </c>
      <c r="B1827" s="200" t="str">
        <f>IF(ISBLANK(INDEX('Policy Characteristics'!B:B,MATCH($C1827,'Policy Characteristics'!$C:$C,0))),"",INDEX('Policy Characteristics'!B:B,MATCH($C1827,'Policy Characteristics'!$C:$C,0)))</f>
        <v>Fuel Taxes or Subsidies</v>
      </c>
      <c r="C1827" s="208" t="str">
        <f t="shared" si="55"/>
        <v>Additional Fuel Tax or Subsidy Rate by Fuel</v>
      </c>
      <c r="D1827" s="78" t="s">
        <v>53</v>
      </c>
      <c r="E1827" s="88" t="s">
        <v>1891</v>
      </c>
      <c r="F1827" s="78" t="s">
        <v>95</v>
      </c>
      <c r="G1827" s="88" t="s">
        <v>1033</v>
      </c>
      <c r="H1827" s="15">
        <v>2421</v>
      </c>
      <c r="I1827" s="201" t="s">
        <v>44</v>
      </c>
      <c r="J1827" s="202"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5">
        <f>IF(ISBLANK(INDEX('Policy Characteristics'!F:F,MATCH($C1827,'Policy Characteristics'!$C:$C,0))),"",INDEX('Policy Characteristics'!F:F,MATCH($C1827,'Policy Characteristics'!$C:$C,0)))</f>
        <v>-0.9</v>
      </c>
      <c r="M1827" s="205">
        <f>IF(ISBLANK(INDEX('Policy Characteristics'!G:G,MATCH($C1827,'Policy Characteristics'!$C:$C,0))),"",INDEX('Policy Characteristics'!G:G,MATCH($C1827,'Policy Characteristics'!$C:$C,0)))</f>
        <v>0.9</v>
      </c>
      <c r="N1827" s="205">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row>
    <row r="1828" spans="1:18" s="76" customFormat="1" x14ac:dyDescent="0.75">
      <c r="A1828" s="76" t="str">
        <f>IF(ISBLANK(INDEX('Policy Characteristics'!A:A,MATCH($C1828,'Policy Characteristics'!$C:$C,0))),"",INDEX('Policy Characteristics'!A:A,MATCH($C1828,'Policy Characteristics'!$C:$C,0)))</f>
        <v>Cross-Sector</v>
      </c>
      <c r="B1828" s="200" t="str">
        <f>IF(ISBLANK(INDEX('Policy Characteristics'!B:B,MATCH($C1828,'Policy Characteristics'!$C:$C,0))),"",INDEX('Policy Characteristics'!B:B,MATCH($C1828,'Policy Characteristics'!$C:$C,0)))</f>
        <v>Fuel Taxes or Subsidies</v>
      </c>
      <c r="C1828" s="208" t="str">
        <f t="shared" si="55"/>
        <v>Additional Fuel Tax or Subsidy Rate by Fuel</v>
      </c>
      <c r="D1828" s="78" t="s">
        <v>54</v>
      </c>
      <c r="E1828" s="88" t="s">
        <v>1891</v>
      </c>
      <c r="F1828" s="78" t="s">
        <v>96</v>
      </c>
      <c r="G1828" s="88" t="s">
        <v>1033</v>
      </c>
      <c r="H1828" s="15">
        <v>2422</v>
      </c>
      <c r="I1828" s="201" t="s">
        <v>44</v>
      </c>
      <c r="J1828" s="202"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5">
        <f>IF(ISBLANK(INDEX('Policy Characteristics'!F:F,MATCH($C1828,'Policy Characteristics'!$C:$C,0))),"",INDEX('Policy Characteristics'!F:F,MATCH($C1828,'Policy Characteristics'!$C:$C,0)))</f>
        <v>-0.9</v>
      </c>
      <c r="M1828" s="205">
        <f>IF(ISBLANK(INDEX('Policy Characteristics'!G:G,MATCH($C1828,'Policy Characteristics'!$C:$C,0))),"",INDEX('Policy Characteristics'!G:G,MATCH($C1828,'Policy Characteristics'!$C:$C,0)))</f>
        <v>0.9</v>
      </c>
      <c r="N1828" s="205">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row>
    <row r="1829" spans="1:18" s="76" customFormat="1" x14ac:dyDescent="0.75">
      <c r="A1829" s="76" t="str">
        <f>IF(ISBLANK(INDEX('Policy Characteristics'!A:A,MATCH($C1829,'Policy Characteristics'!$C:$C,0))),"",INDEX('Policy Characteristics'!A:A,MATCH($C1829,'Policy Characteristics'!$C:$C,0)))</f>
        <v>Cross-Sector</v>
      </c>
      <c r="B1829" s="200" t="str">
        <f>IF(ISBLANK(INDEX('Policy Characteristics'!B:B,MATCH($C1829,'Policy Characteristics'!$C:$C,0))),"",INDEX('Policy Characteristics'!B:B,MATCH($C1829,'Policy Characteristics'!$C:$C,0)))</f>
        <v>Fuel Taxes or Subsidies</v>
      </c>
      <c r="C1829" s="208" t="str">
        <f t="shared" si="55"/>
        <v>Additional Fuel Tax or Subsidy Rate by Fuel</v>
      </c>
      <c r="D1829" s="78" t="s">
        <v>55</v>
      </c>
      <c r="E1829" s="88" t="s">
        <v>1891</v>
      </c>
      <c r="F1829" s="78" t="s">
        <v>97</v>
      </c>
      <c r="G1829" s="88" t="s">
        <v>1033</v>
      </c>
      <c r="H1829" s="15">
        <v>2423</v>
      </c>
      <c r="I1829" s="201" t="s">
        <v>44</v>
      </c>
      <c r="J1829" s="202"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5">
        <f>IF(ISBLANK(INDEX('Policy Characteristics'!F:F,MATCH($C1829,'Policy Characteristics'!$C:$C,0))),"",INDEX('Policy Characteristics'!F:F,MATCH($C1829,'Policy Characteristics'!$C:$C,0)))</f>
        <v>-0.9</v>
      </c>
      <c r="M1829" s="205">
        <f>IF(ISBLANK(INDEX('Policy Characteristics'!G:G,MATCH($C1829,'Policy Characteristics'!$C:$C,0))),"",INDEX('Policy Characteristics'!G:G,MATCH($C1829,'Policy Characteristics'!$C:$C,0)))</f>
        <v>0.9</v>
      </c>
      <c r="N1829" s="205">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row>
    <row r="1830" spans="1:18" s="76" customFormat="1" x14ac:dyDescent="0.75">
      <c r="A1830" s="76" t="str">
        <f>IF(ISBLANK(INDEX('Policy Characteristics'!A:A,MATCH($C1830,'Policy Characteristics'!$C:$C,0))),"",INDEX('Policy Characteristics'!A:A,MATCH($C1830,'Policy Characteristics'!$C:$C,0)))</f>
        <v>Cross-Sector</v>
      </c>
      <c r="B1830" s="200" t="str">
        <f>IF(ISBLANK(INDEX('Policy Characteristics'!B:B,MATCH($C1830,'Policy Characteristics'!$C:$C,0))),"",INDEX('Policy Characteristics'!B:B,MATCH($C1830,'Policy Characteristics'!$C:$C,0)))</f>
        <v>Fuel Taxes or Subsidies</v>
      </c>
      <c r="C1830" s="208" t="str">
        <f t="shared" si="55"/>
        <v>Additional Fuel Tax or Subsidy Rate by Fuel</v>
      </c>
      <c r="D1830" s="78" t="s">
        <v>56</v>
      </c>
      <c r="E1830" s="88" t="s">
        <v>1891</v>
      </c>
      <c r="F1830" s="78" t="s">
        <v>98</v>
      </c>
      <c r="G1830" s="88" t="s">
        <v>1033</v>
      </c>
      <c r="H1830" s="15">
        <v>2424</v>
      </c>
      <c r="I1830" s="201" t="s">
        <v>44</v>
      </c>
      <c r="J1830" s="202"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5">
        <f>IF(ISBLANK(INDEX('Policy Characteristics'!F:F,MATCH($C1830,'Policy Characteristics'!$C:$C,0))),"",INDEX('Policy Characteristics'!F:F,MATCH($C1830,'Policy Characteristics'!$C:$C,0)))</f>
        <v>-0.9</v>
      </c>
      <c r="M1830" s="205">
        <f>IF(ISBLANK(INDEX('Policy Characteristics'!G:G,MATCH($C1830,'Policy Characteristics'!$C:$C,0))),"",INDEX('Policy Characteristics'!G:G,MATCH($C1830,'Policy Characteristics'!$C:$C,0)))</f>
        <v>0.9</v>
      </c>
      <c r="N1830" s="205">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row>
    <row r="1831" spans="1:18" x14ac:dyDescent="0.75">
      <c r="A1831" s="76" t="str">
        <f>IF(ISBLANK(INDEX('Policy Characteristics'!A:A,MATCH($C1831,'Policy Characteristics'!$C:$C,0))),"",INDEX('Policy Characteristics'!A:A,MATCH($C1831,'Policy Characteristics'!$C:$C,0)))</f>
        <v>Cross-Sector</v>
      </c>
      <c r="B1831" s="200" t="str">
        <f>IF(ISBLANK(INDEX('Policy Characteristics'!B:B,MATCH($C1831,'Policy Characteristics'!$C:$C,0))),"",INDEX('Policy Characteristics'!B:B,MATCH($C1831,'Policy Characteristics'!$C:$C,0)))</f>
        <v>Fuel Taxes or Subsidies</v>
      </c>
      <c r="C1831" s="208" t="str">
        <f t="shared" si="55"/>
        <v>Additional Fuel Tax or Subsidy Rate by Fuel</v>
      </c>
      <c r="D1831" s="78" t="s">
        <v>716</v>
      </c>
      <c r="E1831" s="88" t="s">
        <v>1891</v>
      </c>
      <c r="F1831" s="78" t="s">
        <v>717</v>
      </c>
      <c r="G1831" s="88" t="s">
        <v>1033</v>
      </c>
      <c r="H1831" s="15">
        <v>2425</v>
      </c>
      <c r="I1831" s="201" t="s">
        <v>44</v>
      </c>
      <c r="J1831" s="202"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5">
        <f>IF(ISBLANK(INDEX('Policy Characteristics'!F:F,MATCH($C1831,'Policy Characteristics'!$C:$C,0))),"",INDEX('Policy Characteristics'!F:F,MATCH($C1831,'Policy Characteristics'!$C:$C,0)))</f>
        <v>-0.9</v>
      </c>
      <c r="M1831" s="205">
        <f>IF(ISBLANK(INDEX('Policy Characteristics'!G:G,MATCH($C1831,'Policy Characteristics'!$C:$C,0))),"",INDEX('Policy Characteristics'!G:G,MATCH($C1831,'Policy Characteristics'!$C:$C,0)))</f>
        <v>0.9</v>
      </c>
      <c r="N1831" s="205">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8" x14ac:dyDescent="0.75">
      <c r="A1832" s="76" t="str">
        <f>IF(ISBLANK(INDEX('Policy Characteristics'!A:A,MATCH($C1832,'Policy Characteristics'!$C:$C,0))),"",INDEX('Policy Characteristics'!A:A,MATCH($C1832,'Policy Characteristics'!$C:$C,0)))</f>
        <v>Cross-Sector</v>
      </c>
      <c r="B1832" s="200" t="str">
        <f>IF(ISBLANK(INDEX('Policy Characteristics'!B:B,MATCH($C1832,'Policy Characteristics'!$C:$C,0))),"",INDEX('Policy Characteristics'!B:B,MATCH($C1832,'Policy Characteristics'!$C:$C,0)))</f>
        <v>Fuel Taxes or Subsidies</v>
      </c>
      <c r="C1832" s="208" t="str">
        <f t="shared" ref="C1832:C1838" si="56">C$1703</f>
        <v>Additional Fuel Tax or Subsidy Rate by Fuel</v>
      </c>
      <c r="D1832" s="78" t="s">
        <v>75</v>
      </c>
      <c r="E1832" s="88" t="s">
        <v>1891</v>
      </c>
      <c r="F1832" s="78" t="s">
        <v>99</v>
      </c>
      <c r="G1832" s="88" t="s">
        <v>1033</v>
      </c>
      <c r="H1832" s="15">
        <v>2426</v>
      </c>
      <c r="I1832" s="201" t="s">
        <v>44</v>
      </c>
      <c r="J1832" s="202"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5">
        <f>IF(ISBLANK(INDEX('Policy Characteristics'!F:F,MATCH($C1832,'Policy Characteristics'!$C:$C,0))),"",INDEX('Policy Characteristics'!F:F,MATCH($C1832,'Policy Characteristics'!$C:$C,0)))</f>
        <v>-0.9</v>
      </c>
      <c r="M1832" s="205">
        <f>IF(ISBLANK(INDEX('Policy Characteristics'!G:G,MATCH($C1832,'Policy Characteristics'!$C:$C,0))),"",INDEX('Policy Characteristics'!G:G,MATCH($C1832,'Policy Characteristics'!$C:$C,0)))</f>
        <v>0.9</v>
      </c>
      <c r="N1832" s="205">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8" x14ac:dyDescent="0.75">
      <c r="A1833" s="76" t="str">
        <f>IF(ISBLANK(INDEX('Policy Characteristics'!A:A,MATCH($C1833,'Policy Characteristics'!$C:$C,0))),"",INDEX('Policy Characteristics'!A:A,MATCH($C1833,'Policy Characteristics'!$C:$C,0)))</f>
        <v>Cross-Sector</v>
      </c>
      <c r="B1833" s="200" t="str">
        <f>IF(ISBLANK(INDEX('Policy Characteristics'!B:B,MATCH($C1833,'Policy Characteristics'!$C:$C,0))),"",INDEX('Policy Characteristics'!B:B,MATCH($C1833,'Policy Characteristics'!$C:$C,0)))</f>
        <v>Fuel Taxes or Subsidies</v>
      </c>
      <c r="C1833" s="208" t="str">
        <f t="shared" si="56"/>
        <v>Additional Fuel Tax or Subsidy Rate by Fuel</v>
      </c>
      <c r="D1833" s="78" t="s">
        <v>440</v>
      </c>
      <c r="E1833" s="88" t="s">
        <v>1891</v>
      </c>
      <c r="F1833" s="78" t="s">
        <v>441</v>
      </c>
      <c r="G1833" s="88" t="s">
        <v>1033</v>
      </c>
      <c r="H1833" s="15">
        <v>2427</v>
      </c>
      <c r="I1833" s="201" t="s">
        <v>44</v>
      </c>
      <c r="J1833" s="202"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5">
        <f>IF(ISBLANK(INDEX('Policy Characteristics'!F:F,MATCH($C1833,'Policy Characteristics'!$C:$C,0))),"",INDEX('Policy Characteristics'!F:F,MATCH($C1833,'Policy Characteristics'!$C:$C,0)))</f>
        <v>-0.9</v>
      </c>
      <c r="M1833" s="205">
        <f>IF(ISBLANK(INDEX('Policy Characteristics'!G:G,MATCH($C1833,'Policy Characteristics'!$C:$C,0))),"",INDEX('Policy Characteristics'!G:G,MATCH($C1833,'Policy Characteristics'!$C:$C,0)))</f>
        <v>0.9</v>
      </c>
      <c r="N1833" s="205">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8" x14ac:dyDescent="0.75">
      <c r="A1834" s="76" t="str">
        <f>IF(ISBLANK(INDEX('Policy Characteristics'!A:A,MATCH($C1834,'Policy Characteristics'!$C:$C,0))),"",INDEX('Policy Characteristics'!A:A,MATCH($C1834,'Policy Characteristics'!$C:$C,0)))</f>
        <v>Cross-Sector</v>
      </c>
      <c r="B1834" s="200" t="str">
        <f>IF(ISBLANK(INDEX('Policy Characteristics'!B:B,MATCH($C1834,'Policy Characteristics'!$C:$C,0))),"",INDEX('Policy Characteristics'!B:B,MATCH($C1834,'Policy Characteristics'!$C:$C,0)))</f>
        <v>Fuel Taxes or Subsidies</v>
      </c>
      <c r="C1834" s="208" t="str">
        <f t="shared" si="56"/>
        <v>Additional Fuel Tax or Subsidy Rate by Fuel</v>
      </c>
      <c r="D1834" s="78" t="s">
        <v>708</v>
      </c>
      <c r="E1834" s="88" t="s">
        <v>1891</v>
      </c>
      <c r="F1834" s="78" t="s">
        <v>712</v>
      </c>
      <c r="G1834" s="88" t="s">
        <v>1033</v>
      </c>
      <c r="H1834" s="15">
        <v>2428</v>
      </c>
      <c r="I1834" s="201" t="s">
        <v>44</v>
      </c>
      <c r="J1834" s="202"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5">
        <f>IF(ISBLANK(INDEX('Policy Characteristics'!F:F,MATCH($C1834,'Policy Characteristics'!$C:$C,0))),"",INDEX('Policy Characteristics'!F:F,MATCH($C1834,'Policy Characteristics'!$C:$C,0)))</f>
        <v>-0.9</v>
      </c>
      <c r="M1834" s="205">
        <f>IF(ISBLANK(INDEX('Policy Characteristics'!G:G,MATCH($C1834,'Policy Characteristics'!$C:$C,0))),"",INDEX('Policy Characteristics'!G:G,MATCH($C1834,'Policy Characteristics'!$C:$C,0)))</f>
        <v>0.9</v>
      </c>
      <c r="N1834" s="205">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8" x14ac:dyDescent="0.75">
      <c r="A1835" s="76" t="str">
        <f>IF(ISBLANK(INDEX('Policy Characteristics'!A:A,MATCH($C1835,'Policy Characteristics'!$C:$C,0))),"",INDEX('Policy Characteristics'!A:A,MATCH($C1835,'Policy Characteristics'!$C:$C,0)))</f>
        <v>Cross-Sector</v>
      </c>
      <c r="B1835" s="200" t="str">
        <f>IF(ISBLANK(INDEX('Policy Characteristics'!B:B,MATCH($C1835,'Policy Characteristics'!$C:$C,0))),"",INDEX('Policy Characteristics'!B:B,MATCH($C1835,'Policy Characteristics'!$C:$C,0)))</f>
        <v>Fuel Taxes or Subsidies</v>
      </c>
      <c r="C1835" s="208" t="str">
        <f t="shared" si="56"/>
        <v>Additional Fuel Tax or Subsidy Rate by Fuel</v>
      </c>
      <c r="D1835" s="78" t="s">
        <v>718</v>
      </c>
      <c r="E1835" s="88" t="s">
        <v>1891</v>
      </c>
      <c r="F1835" s="78" t="s">
        <v>719</v>
      </c>
      <c r="G1835" s="88" t="s">
        <v>1033</v>
      </c>
      <c r="H1835" s="15">
        <v>2429</v>
      </c>
      <c r="I1835" s="201" t="s">
        <v>44</v>
      </c>
      <c r="J1835" s="202"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5">
        <f>IF(ISBLANK(INDEX('Policy Characteristics'!F:F,MATCH($C1835,'Policy Characteristics'!$C:$C,0))),"",INDEX('Policy Characteristics'!F:F,MATCH($C1835,'Policy Characteristics'!$C:$C,0)))</f>
        <v>-0.9</v>
      </c>
      <c r="M1835" s="205">
        <f>IF(ISBLANK(INDEX('Policy Characteristics'!G:G,MATCH($C1835,'Policy Characteristics'!$C:$C,0))),"",INDEX('Policy Characteristics'!G:G,MATCH($C1835,'Policy Characteristics'!$C:$C,0)))</f>
        <v>0.9</v>
      </c>
      <c r="N1835" s="205">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8" x14ac:dyDescent="0.75">
      <c r="A1836" s="76" t="str">
        <f>IF(ISBLANK(INDEX('Policy Characteristics'!A:A,MATCH($C1836,'Policy Characteristics'!$C:$C,0))),"",INDEX('Policy Characteristics'!A:A,MATCH($C1836,'Policy Characteristics'!$C:$C,0)))</f>
        <v>Cross-Sector</v>
      </c>
      <c r="B1836" s="200" t="str">
        <f>IF(ISBLANK(INDEX('Policy Characteristics'!B:B,MATCH($C1836,'Policy Characteristics'!$C:$C,0))),"",INDEX('Policy Characteristics'!B:B,MATCH($C1836,'Policy Characteristics'!$C:$C,0)))</f>
        <v>Fuel Taxes or Subsidies</v>
      </c>
      <c r="C1836" s="208" t="str">
        <f t="shared" si="56"/>
        <v>Additional Fuel Tax or Subsidy Rate by Fuel</v>
      </c>
      <c r="D1836" s="78" t="s">
        <v>709</v>
      </c>
      <c r="E1836" s="88" t="s">
        <v>1891</v>
      </c>
      <c r="F1836" s="78" t="s">
        <v>713</v>
      </c>
      <c r="G1836" s="88" t="s">
        <v>1033</v>
      </c>
      <c r="H1836" s="15">
        <v>2430</v>
      </c>
      <c r="I1836" s="201" t="s">
        <v>44</v>
      </c>
      <c r="J1836" s="202"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5">
        <f>IF(ISBLANK(INDEX('Policy Characteristics'!F:F,MATCH($C1836,'Policy Characteristics'!$C:$C,0))),"",INDEX('Policy Characteristics'!F:F,MATCH($C1836,'Policy Characteristics'!$C:$C,0)))</f>
        <v>-0.9</v>
      </c>
      <c r="M1836" s="205">
        <f>IF(ISBLANK(INDEX('Policy Characteristics'!G:G,MATCH($C1836,'Policy Characteristics'!$C:$C,0))),"",INDEX('Policy Characteristics'!G:G,MATCH($C1836,'Policy Characteristics'!$C:$C,0)))</f>
        <v>0.9</v>
      </c>
      <c r="N1836" s="205">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8" x14ac:dyDescent="0.75">
      <c r="A1837" s="76" t="str">
        <f>IF(ISBLANK(INDEX('Policy Characteristics'!A:A,MATCH($C1837,'Policy Characteristics'!$C:$C,0))),"",INDEX('Policy Characteristics'!A:A,MATCH($C1837,'Policy Characteristics'!$C:$C,0)))</f>
        <v>Cross-Sector</v>
      </c>
      <c r="B1837" s="200" t="str">
        <f>IF(ISBLANK(INDEX('Policy Characteristics'!B:B,MATCH($C1837,'Policy Characteristics'!$C:$C,0))),"",INDEX('Policy Characteristics'!B:B,MATCH($C1837,'Policy Characteristics'!$C:$C,0)))</f>
        <v>Fuel Taxes or Subsidies</v>
      </c>
      <c r="C1837" s="208" t="str">
        <f t="shared" si="56"/>
        <v>Additional Fuel Tax or Subsidy Rate by Fuel</v>
      </c>
      <c r="D1837" s="78" t="s">
        <v>710</v>
      </c>
      <c r="E1837" s="88" t="s">
        <v>1891</v>
      </c>
      <c r="F1837" s="78" t="s">
        <v>714</v>
      </c>
      <c r="G1837" s="88" t="s">
        <v>1033</v>
      </c>
      <c r="H1837" s="15">
        <v>2431</v>
      </c>
      <c r="I1837" s="201" t="s">
        <v>44</v>
      </c>
      <c r="J1837" s="202"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5">
        <f>IF(ISBLANK(INDEX('Policy Characteristics'!F:F,MATCH($C1837,'Policy Characteristics'!$C:$C,0))),"",INDEX('Policy Characteristics'!F:F,MATCH($C1837,'Policy Characteristics'!$C:$C,0)))</f>
        <v>-0.9</v>
      </c>
      <c r="M1837" s="205">
        <f>IF(ISBLANK(INDEX('Policy Characteristics'!G:G,MATCH($C1837,'Policy Characteristics'!$C:$C,0))),"",INDEX('Policy Characteristics'!G:G,MATCH($C1837,'Policy Characteristics'!$C:$C,0)))</f>
        <v>0.9</v>
      </c>
      <c r="N1837" s="205">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8" x14ac:dyDescent="0.75">
      <c r="A1838" s="76" t="str">
        <f>IF(ISBLANK(INDEX('Policy Characteristics'!A:A,MATCH($C1838,'Policy Characteristics'!$C:$C,0))),"",INDEX('Policy Characteristics'!A:A,MATCH($C1838,'Policy Characteristics'!$C:$C,0)))</f>
        <v>Cross-Sector</v>
      </c>
      <c r="B1838" s="200" t="str">
        <f>IF(ISBLANK(INDEX('Policy Characteristics'!B:B,MATCH($C1838,'Policy Characteristics'!$C:$C,0))),"",INDEX('Policy Characteristics'!B:B,MATCH($C1838,'Policy Characteristics'!$C:$C,0)))</f>
        <v>Fuel Taxes or Subsidies</v>
      </c>
      <c r="C1838" s="208" t="str">
        <f t="shared" si="56"/>
        <v>Additional Fuel Tax or Subsidy Rate by Fuel</v>
      </c>
      <c r="D1838" s="78" t="s">
        <v>711</v>
      </c>
      <c r="E1838" s="88" t="s">
        <v>1891</v>
      </c>
      <c r="F1838" s="78" t="s">
        <v>715</v>
      </c>
      <c r="G1838" s="88" t="s">
        <v>1033</v>
      </c>
      <c r="H1838" s="15">
        <v>2432</v>
      </c>
      <c r="I1838" s="201" t="s">
        <v>44</v>
      </c>
      <c r="J1838" s="202"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5">
        <f>IF(ISBLANK(INDEX('Policy Characteristics'!F:F,MATCH($C1838,'Policy Characteristics'!$C:$C,0))),"",INDEX('Policy Characteristics'!F:F,MATCH($C1838,'Policy Characteristics'!$C:$C,0)))</f>
        <v>-0.9</v>
      </c>
      <c r="M1838" s="205">
        <f>IF(ISBLANK(INDEX('Policy Characteristics'!G:G,MATCH($C1838,'Policy Characteristics'!$C:$C,0))),"",INDEX('Policy Characteristics'!G:G,MATCH($C1838,'Policy Characteristics'!$C:$C,0)))</f>
        <v>0.9</v>
      </c>
      <c r="N1838" s="205">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8" x14ac:dyDescent="0.75">
      <c r="A1839" s="76" t="str">
        <f>IF(ISBLANK(INDEX('Policy Characteristics'!A:A,MATCH($C1839,'Policy Characteristics'!$C:$C,0))),"",INDEX('Policy Characteristics'!A:A,MATCH($C1839,'Policy Characteristics'!$C:$C,0)))</f>
        <v>Cross-Sector</v>
      </c>
      <c r="B1839" s="200" t="str">
        <f>IF(ISBLANK(INDEX('Policy Characteristics'!B:B,MATCH($C1839,'Policy Characteristics'!$C:$C,0))),"",INDEX('Policy Characteristics'!B:B,MATCH($C1839,'Policy Characteristics'!$C:$C,0)))</f>
        <v>Non BAU Carbon Tax Vehicle Qualification</v>
      </c>
      <c r="C1839" t="s">
        <v>1851</v>
      </c>
      <c r="H1839" s="15">
        <v>2286</v>
      </c>
      <c r="I1839" s="204" t="s">
        <v>43</v>
      </c>
      <c r="J1839" s="202"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6">
        <f>IF(ISBLANK(INDEX('Policy Characteristics'!F:F,MATCH($C1839,'Policy Characteristics'!$C:$C,0))),"",INDEX('Policy Characteristics'!F:F,MATCH($C1839,'Policy Characteristics'!$C:$C,0)))</f>
        <v>0</v>
      </c>
      <c r="M1839" s="206">
        <f>IF(ISBLANK(INDEX('Policy Characteristics'!G:G,MATCH($C1839,'Policy Characteristics'!$C:$C,0))),"",INDEX('Policy Characteristics'!G:G,MATCH($C1839,'Policy Characteristics'!$C:$C,0)))</f>
        <v>1</v>
      </c>
      <c r="N1839" s="206">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row>
    <row r="1840" spans="1:18" x14ac:dyDescent="0.75">
      <c r="A1840" s="76" t="str">
        <f>IF(ISBLANK(INDEX('Policy Characteristics'!A:A,MATCH($C1840,'Policy Characteristics'!$C:$C,0))),"",INDEX('Policy Characteristics'!A:A,MATCH($C1840,'Policy Characteristics'!$C:$C,0)))</f>
        <v>Cross-Sector</v>
      </c>
      <c r="B1840" s="200" t="str">
        <f>IF(ISBLANK(INDEX('Policy Characteristics'!B:B,MATCH($C1840,'Policy Characteristics'!$C:$C,0))),"",INDEX('Policy Characteristics'!B:B,MATCH($C1840,'Policy Characteristics'!$C:$C,0)))</f>
        <v>Non BAU Carbon Tax Industry Qualification</v>
      </c>
      <c r="C1840" t="s">
        <v>1852</v>
      </c>
      <c r="H1840" s="15">
        <v>2287</v>
      </c>
      <c r="I1840" s="204" t="s">
        <v>43</v>
      </c>
      <c r="J1840" s="202"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6">
        <f>IF(ISBLANK(INDEX('Policy Characteristics'!F:F,MATCH($C1840,'Policy Characteristics'!$C:$C,0))),"",INDEX('Policy Characteristics'!F:F,MATCH($C1840,'Policy Characteristics'!$C:$C,0)))</f>
        <v>0</v>
      </c>
      <c r="M1840" s="206">
        <f>IF(ISBLANK(INDEX('Policy Characteristics'!G:G,MATCH($C1840,'Policy Characteristics'!$C:$C,0))),"",INDEX('Policy Characteristics'!G:G,MATCH($C1840,'Policy Characteristics'!$C:$C,0)))</f>
        <v>1</v>
      </c>
      <c r="N1840" s="206">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row>
    <row r="1841" spans="1:18" x14ac:dyDescent="0.75">
      <c r="A1841" s="76" t="str">
        <f>IF(ISBLANK(INDEX('Policy Characteristics'!A:A,MATCH($C1841,'Policy Characteristics'!$C:$C,0))),"",INDEX('Policy Characteristics'!A:A,MATCH($C1841,'Policy Characteristics'!$C:$C,0)))</f>
        <v>Cross-Sector</v>
      </c>
      <c r="B1841" s="200" t="str">
        <f>IF(ISBLANK(INDEX('Policy Characteristics'!B:B,MATCH($C1841,'Policy Characteristics'!$C:$C,0))),"",INDEX('Policy Characteristics'!B:B,MATCH($C1841,'Policy Characteristics'!$C:$C,0)))</f>
        <v>Non BAU CBAM Industry Qualification</v>
      </c>
      <c r="C1841" t="s">
        <v>1853</v>
      </c>
      <c r="H1841" s="15">
        <v>2288</v>
      </c>
      <c r="I1841" s="204" t="s">
        <v>43</v>
      </c>
      <c r="J1841" s="202"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6">
        <f>IF(ISBLANK(INDEX('Policy Characteristics'!F:F,MATCH($C1841,'Policy Characteristics'!$C:$C,0))),"",INDEX('Policy Characteristics'!F:F,MATCH($C1841,'Policy Characteristics'!$C:$C,0)))</f>
        <v>0</v>
      </c>
      <c r="M1841" s="206">
        <f>IF(ISBLANK(INDEX('Policy Characteristics'!G:G,MATCH($C1841,'Policy Characteristics'!$C:$C,0))),"",INDEX('Policy Characteristics'!G:G,MATCH($C1841,'Policy Characteristics'!$C:$C,0)))</f>
        <v>1</v>
      </c>
      <c r="N1841" s="206">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row>
    <row r="1842" spans="1:18" x14ac:dyDescent="0.75">
      <c r="A1842" s="76" t="str">
        <f>IF(ISBLANK(INDEX('Policy Characteristics'!A:A,MATCH($C1842,'Policy Characteristics'!$C:$C,0))),"",INDEX('Policy Characteristics'!A:A,MATCH($C1842,'Policy Characteristics'!$C:$C,0)))</f>
        <v>Research and Development</v>
      </c>
      <c r="B1842" s="200"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3" t="s">
        <v>43</v>
      </c>
      <c r="J1842" s="202"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5">
        <f>IF(ISBLANK(INDEX('Policy Characteristics'!F:F,MATCH($C1842,'Policy Characteristics'!$C:$C,0))),"",INDEX('Policy Characteristics'!F:F,MATCH($C1842,'Policy Characteristics'!$C:$C,0)))</f>
        <v>0</v>
      </c>
      <c r="M1842" s="205">
        <f>IF(ISBLANK(INDEX('Policy Characteristics'!G:G,MATCH($C1842,'Policy Characteristics'!$C:$C,0))),"",INDEX('Policy Characteristics'!G:G,MATCH($C1842,'Policy Characteristics'!$C:$C,0)))</f>
        <v>0.4</v>
      </c>
      <c r="N1842" s="205">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row>
    <row r="1843" spans="1:18" x14ac:dyDescent="0.75">
      <c r="A1843" s="76" t="str">
        <f>IF(ISBLANK(INDEX('Policy Characteristics'!A:A,MATCH($C1843,'Policy Characteristics'!$C:$C,0))),"",INDEX('Policy Characteristics'!A:A,MATCH($C1843,'Policy Characteristics'!$C:$C,0)))</f>
        <v>Research and Development</v>
      </c>
      <c r="B1843" s="200"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3" t="s">
        <v>43</v>
      </c>
      <c r="J1843" s="202"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5">
        <f>IF(ISBLANK(INDEX('Policy Characteristics'!F:F,MATCH($C1843,'Policy Characteristics'!$C:$C,0))),"",INDEX('Policy Characteristics'!F:F,MATCH($C1843,'Policy Characteristics'!$C:$C,0)))</f>
        <v>0</v>
      </c>
      <c r="M1843" s="205">
        <f>IF(ISBLANK(INDEX('Policy Characteristics'!G:G,MATCH($C1843,'Policy Characteristics'!$C:$C,0))),"",INDEX('Policy Characteristics'!G:G,MATCH($C1843,'Policy Characteristics'!$C:$C,0)))</f>
        <v>0.4</v>
      </c>
      <c r="N1843" s="205">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8" x14ac:dyDescent="0.75">
      <c r="A1844" s="76" t="str">
        <f>IF(ISBLANK(INDEX('Policy Characteristics'!A:A,MATCH($C1844,'Policy Characteristics'!$C:$C,0))),"",INDEX('Policy Characteristics'!A:A,MATCH($C1844,'Policy Characteristics'!$C:$C,0)))</f>
        <v>Research and Development</v>
      </c>
      <c r="B1844" s="200"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3" t="s">
        <v>43</v>
      </c>
      <c r="J1844" s="202"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5">
        <f>IF(ISBLANK(INDEX('Policy Characteristics'!F:F,MATCH($C1844,'Policy Characteristics'!$C:$C,0))),"",INDEX('Policy Characteristics'!F:F,MATCH($C1844,'Policy Characteristics'!$C:$C,0)))</f>
        <v>0</v>
      </c>
      <c r="M1844" s="205">
        <f>IF(ISBLANK(INDEX('Policy Characteristics'!G:G,MATCH($C1844,'Policy Characteristics'!$C:$C,0))),"",INDEX('Policy Characteristics'!G:G,MATCH($C1844,'Policy Characteristics'!$C:$C,0)))</f>
        <v>0.4</v>
      </c>
      <c r="N1844" s="205">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8" x14ac:dyDescent="0.75">
      <c r="A1845" s="76" t="str">
        <f>IF(ISBLANK(INDEX('Policy Characteristics'!A:A,MATCH($C1845,'Policy Characteristics'!$C:$C,0))),"",INDEX('Policy Characteristics'!A:A,MATCH($C1845,'Policy Characteristics'!$C:$C,0)))</f>
        <v>Research and Development</v>
      </c>
      <c r="B1845" s="200"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3" t="s">
        <v>43</v>
      </c>
      <c r="J1845" s="202"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5">
        <f>IF(ISBLANK(INDEX('Policy Characteristics'!F:F,MATCH($C1845,'Policy Characteristics'!$C:$C,0))),"",INDEX('Policy Characteristics'!F:F,MATCH($C1845,'Policy Characteristics'!$C:$C,0)))</f>
        <v>0</v>
      </c>
      <c r="M1845" s="205">
        <f>IF(ISBLANK(INDEX('Policy Characteristics'!G:G,MATCH($C1845,'Policy Characteristics'!$C:$C,0))),"",INDEX('Policy Characteristics'!G:G,MATCH($C1845,'Policy Characteristics'!$C:$C,0)))</f>
        <v>0.4</v>
      </c>
      <c r="N1845" s="205">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8" x14ac:dyDescent="0.75">
      <c r="A1846" s="76" t="str">
        <f>IF(ISBLANK(INDEX('Policy Characteristics'!A:A,MATCH($C1846,'Policy Characteristics'!$C:$C,0))),"",INDEX('Policy Characteristics'!A:A,MATCH($C1846,'Policy Characteristics'!$C:$C,0)))</f>
        <v>Research and Development</v>
      </c>
      <c r="B1846" s="200"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3" t="s">
        <v>43</v>
      </c>
      <c r="J1846" s="202"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5">
        <f>IF(ISBLANK(INDEX('Policy Characteristics'!F:F,MATCH($C1846,'Policy Characteristics'!$C:$C,0))),"",INDEX('Policy Characteristics'!F:F,MATCH($C1846,'Policy Characteristics'!$C:$C,0)))</f>
        <v>0</v>
      </c>
      <c r="M1846" s="205">
        <f>IF(ISBLANK(INDEX('Policy Characteristics'!G:G,MATCH($C1846,'Policy Characteristics'!$C:$C,0))),"",INDEX('Policy Characteristics'!G:G,MATCH($C1846,'Policy Characteristics'!$C:$C,0)))</f>
        <v>0.4</v>
      </c>
      <c r="N1846" s="205">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8" x14ac:dyDescent="0.75">
      <c r="A1847" s="76" t="str">
        <f>IF(ISBLANK(INDEX('Policy Characteristics'!A:A,MATCH($C1847,'Policy Characteristics'!$C:$C,0))),"",INDEX('Policy Characteristics'!A:A,MATCH($C1847,'Policy Characteristics'!$C:$C,0)))</f>
        <v>Research and Development</v>
      </c>
      <c r="B1847" s="200"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3" t="s">
        <v>43</v>
      </c>
      <c r="J1847" s="202"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5">
        <f>IF(ISBLANK(INDEX('Policy Characteristics'!F:F,MATCH($C1847,'Policy Characteristics'!$C:$C,0))),"",INDEX('Policy Characteristics'!F:F,MATCH($C1847,'Policy Characteristics'!$C:$C,0)))</f>
        <v>0</v>
      </c>
      <c r="M1847" s="205">
        <f>IF(ISBLANK(INDEX('Policy Characteristics'!G:G,MATCH($C1847,'Policy Characteristics'!$C:$C,0))),"",INDEX('Policy Characteristics'!G:G,MATCH($C1847,'Policy Characteristics'!$C:$C,0)))</f>
        <v>0.4</v>
      </c>
      <c r="N1847" s="205">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8" x14ac:dyDescent="0.75">
      <c r="A1848" s="76" t="str">
        <f>IF(ISBLANK(INDEX('Policy Characteristics'!A:A,MATCH($C1848,'Policy Characteristics'!$C:$C,0))),"",INDEX('Policy Characteristics'!A:A,MATCH($C1848,'Policy Characteristics'!$C:$C,0)))</f>
        <v>Research and Development</v>
      </c>
      <c r="B1848" s="200"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3" t="s">
        <v>43</v>
      </c>
      <c r="J1848" s="202"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5">
        <f>IF(ISBLANK(INDEX('Policy Characteristics'!F:F,MATCH($C1848,'Policy Characteristics'!$C:$C,0))),"",INDEX('Policy Characteristics'!F:F,MATCH($C1848,'Policy Characteristics'!$C:$C,0)))</f>
        <v>0</v>
      </c>
      <c r="M1848" s="205">
        <f>IF(ISBLANK(INDEX('Policy Characteristics'!G:G,MATCH($C1848,'Policy Characteristics'!$C:$C,0))),"",INDEX('Policy Characteristics'!G:G,MATCH($C1848,'Policy Characteristics'!$C:$C,0)))</f>
        <v>0.4</v>
      </c>
      <c r="N1848" s="205">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8" x14ac:dyDescent="0.75">
      <c r="A1849" s="76" t="str">
        <f>IF(ISBLANK(INDEX('Policy Characteristics'!A:A,MATCH($C1849,'Policy Characteristics'!$C:$C,0))),"",INDEX('Policy Characteristics'!A:A,MATCH($C1849,'Policy Characteristics'!$C:$C,0)))</f>
        <v>Research and Development</v>
      </c>
      <c r="B1849" s="200"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3" t="s">
        <v>43</v>
      </c>
      <c r="J1849" s="202"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5">
        <f>IF(ISBLANK(INDEX('Policy Characteristics'!F:F,MATCH($C1849,'Policy Characteristics'!$C:$C,0))),"",INDEX('Policy Characteristics'!F:F,MATCH($C1849,'Policy Characteristics'!$C:$C,0)))</f>
        <v>0</v>
      </c>
      <c r="M1849" s="205">
        <f>IF(ISBLANK(INDEX('Policy Characteristics'!G:G,MATCH($C1849,'Policy Characteristics'!$C:$C,0))),"",INDEX('Policy Characteristics'!G:G,MATCH($C1849,'Policy Characteristics'!$C:$C,0)))</f>
        <v>0.4</v>
      </c>
      <c r="N1849" s="205">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8" x14ac:dyDescent="0.75">
      <c r="A1850" s="76" t="str">
        <f>IF(ISBLANK(INDEX('Policy Characteristics'!A:A,MATCH($C1850,'Policy Characteristics'!$C:$C,0))),"",INDEX('Policy Characteristics'!A:A,MATCH($C1850,'Policy Characteristics'!$C:$C,0)))</f>
        <v>Research and Development</v>
      </c>
      <c r="B1850" s="200"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3" t="s">
        <v>43</v>
      </c>
      <c r="J1850" s="202"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5">
        <f>IF(ISBLANK(INDEX('Policy Characteristics'!F:F,MATCH($C1850,'Policy Characteristics'!$C:$C,0))),"",INDEX('Policy Characteristics'!F:F,MATCH($C1850,'Policy Characteristics'!$C:$C,0)))</f>
        <v>0</v>
      </c>
      <c r="M1850" s="205">
        <f>IF(ISBLANK(INDEX('Policy Characteristics'!G:G,MATCH($C1850,'Policy Characteristics'!$C:$C,0))),"",INDEX('Policy Characteristics'!G:G,MATCH($C1850,'Policy Characteristics'!$C:$C,0)))</f>
        <v>0.4</v>
      </c>
      <c r="N1850" s="205">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8" x14ac:dyDescent="0.75">
      <c r="A1851" s="76" t="str">
        <f>IF(ISBLANK(INDEX('Policy Characteristics'!A:A,MATCH($C1851,'Policy Characteristics'!$C:$C,0))),"",INDEX('Policy Characteristics'!A:A,MATCH($C1851,'Policy Characteristics'!$C:$C,0)))</f>
        <v>Research and Development</v>
      </c>
      <c r="B1851" s="200"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3" t="s">
        <v>43</v>
      </c>
      <c r="J1851" s="202"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5">
        <f>IF(ISBLANK(INDEX('Policy Characteristics'!F:F,MATCH($C1851,'Policy Characteristics'!$C:$C,0))),"",INDEX('Policy Characteristics'!F:F,MATCH($C1851,'Policy Characteristics'!$C:$C,0)))</f>
        <v>0</v>
      </c>
      <c r="M1851" s="205">
        <f>IF(ISBLANK(INDEX('Policy Characteristics'!G:G,MATCH($C1851,'Policy Characteristics'!$C:$C,0))),"",INDEX('Policy Characteristics'!G:G,MATCH($C1851,'Policy Characteristics'!$C:$C,0)))</f>
        <v>0.4</v>
      </c>
      <c r="N1851" s="205">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8" x14ac:dyDescent="0.75">
      <c r="A1852" s="76" t="str">
        <f>IF(ISBLANK(INDEX('Policy Characteristics'!A:A,MATCH($C1852,'Policy Characteristics'!$C:$C,0))),"",INDEX('Policy Characteristics'!A:A,MATCH($C1852,'Policy Characteristics'!$C:$C,0)))</f>
        <v>Research and Development</v>
      </c>
      <c r="B1852" s="200"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3" t="s">
        <v>43</v>
      </c>
      <c r="J1852" s="202"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5">
        <f>IF(ISBLANK(INDEX('Policy Characteristics'!F:F,MATCH($C1852,'Policy Characteristics'!$C:$C,0))),"",INDEX('Policy Characteristics'!F:F,MATCH($C1852,'Policy Characteristics'!$C:$C,0)))</f>
        <v>0</v>
      </c>
      <c r="M1852" s="205">
        <f>IF(ISBLANK(INDEX('Policy Characteristics'!G:G,MATCH($C1852,'Policy Characteristics'!$C:$C,0))),"",INDEX('Policy Characteristics'!G:G,MATCH($C1852,'Policy Characteristics'!$C:$C,0)))</f>
        <v>0.4</v>
      </c>
      <c r="N1852" s="205">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8" x14ac:dyDescent="0.75">
      <c r="A1853" s="76" t="str">
        <f>IF(ISBLANK(INDEX('Policy Characteristics'!A:A,MATCH($C1853,'Policy Characteristics'!$C:$C,0))),"",INDEX('Policy Characteristics'!A:A,MATCH($C1853,'Policy Characteristics'!$C:$C,0)))</f>
        <v>Research and Development</v>
      </c>
      <c r="B1853" s="200"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3" t="s">
        <v>43</v>
      </c>
      <c r="J1853" s="202"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5">
        <f>IF(ISBLANK(INDEX('Policy Characteristics'!F:F,MATCH($C1853,'Policy Characteristics'!$C:$C,0))),"",INDEX('Policy Characteristics'!F:F,MATCH($C1853,'Policy Characteristics'!$C:$C,0)))</f>
        <v>0</v>
      </c>
      <c r="M1853" s="205">
        <f>IF(ISBLANK(INDEX('Policy Characteristics'!G:G,MATCH($C1853,'Policy Characteristics'!$C:$C,0))),"",INDEX('Policy Characteristics'!G:G,MATCH($C1853,'Policy Characteristics'!$C:$C,0)))</f>
        <v>0.4</v>
      </c>
      <c r="N1853" s="205">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8" x14ac:dyDescent="0.75">
      <c r="A1854" s="76" t="str">
        <f>IF(ISBLANK(INDEX('Policy Characteristics'!A:A,MATCH($C1854,'Policy Characteristics'!$C:$C,0))),"",INDEX('Policy Characteristics'!A:A,MATCH($C1854,'Policy Characteristics'!$C:$C,0)))</f>
        <v>Research and Development</v>
      </c>
      <c r="B1854" s="200"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3" t="s">
        <v>43</v>
      </c>
      <c r="J1854" s="202"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5">
        <f>IF(ISBLANK(INDEX('Policy Characteristics'!F:F,MATCH($C1854,'Policy Characteristics'!$C:$C,0))),"",INDEX('Policy Characteristics'!F:F,MATCH($C1854,'Policy Characteristics'!$C:$C,0)))</f>
        <v>0</v>
      </c>
      <c r="M1854" s="205">
        <f>IF(ISBLANK(INDEX('Policy Characteristics'!G:G,MATCH($C1854,'Policy Characteristics'!$C:$C,0))),"",INDEX('Policy Characteristics'!G:G,MATCH($C1854,'Policy Characteristics'!$C:$C,0)))</f>
        <v>0.4</v>
      </c>
      <c r="N1854" s="205">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8" x14ac:dyDescent="0.75">
      <c r="A1855" s="76" t="str">
        <f>IF(ISBLANK(INDEX('Policy Characteristics'!A:A,MATCH($C1855,'Policy Characteristics'!$C:$C,0))),"",INDEX('Policy Characteristics'!A:A,MATCH($C1855,'Policy Characteristics'!$C:$C,0)))</f>
        <v>Research and Development</v>
      </c>
      <c r="B1855" s="200"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3" t="s">
        <v>43</v>
      </c>
      <c r="J1855" s="202"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5">
        <f>IF(ISBLANK(INDEX('Policy Characteristics'!F:F,MATCH($C1855,'Policy Characteristics'!$C:$C,0))),"",INDEX('Policy Characteristics'!F:F,MATCH($C1855,'Policy Characteristics'!$C:$C,0)))</f>
        <v>0</v>
      </c>
      <c r="M1855" s="205">
        <f>IF(ISBLANK(INDEX('Policy Characteristics'!G:G,MATCH($C1855,'Policy Characteristics'!$C:$C,0))),"",INDEX('Policy Characteristics'!G:G,MATCH($C1855,'Policy Characteristics'!$C:$C,0)))</f>
        <v>0.4</v>
      </c>
      <c r="N1855" s="205">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8" x14ac:dyDescent="0.75">
      <c r="A1856" s="76" t="str">
        <f>IF(ISBLANK(INDEX('Policy Characteristics'!A:A,MATCH($C1856,'Policy Characteristics'!$C:$C,0))),"",INDEX('Policy Characteristics'!A:A,MATCH($C1856,'Policy Characteristics'!$C:$C,0)))</f>
        <v>Research and Development</v>
      </c>
      <c r="B1856" s="200"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3" t="s">
        <v>43</v>
      </c>
      <c r="J1856" s="202"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5">
        <f>IF(ISBLANK(INDEX('Policy Characteristics'!F:F,MATCH($C1856,'Policy Characteristics'!$C:$C,0))),"",INDEX('Policy Characteristics'!F:F,MATCH($C1856,'Policy Characteristics'!$C:$C,0)))</f>
        <v>0</v>
      </c>
      <c r="M1856" s="205">
        <f>IF(ISBLANK(INDEX('Policy Characteristics'!G:G,MATCH($C1856,'Policy Characteristics'!$C:$C,0))),"",INDEX('Policy Characteristics'!G:G,MATCH($C1856,'Policy Characteristics'!$C:$C,0)))</f>
        <v>0.4</v>
      </c>
      <c r="N1856" s="205">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75">
      <c r="A1857" s="76" t="str">
        <f>IF(ISBLANK(INDEX('Policy Characteristics'!A:A,MATCH($C1857,'Policy Characteristics'!$C:$C,0))),"",INDEX('Policy Characteristics'!A:A,MATCH($C1857,'Policy Characteristics'!$C:$C,0)))</f>
        <v>Research and Development</v>
      </c>
      <c r="B1857" s="200"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3" t="s">
        <v>43</v>
      </c>
      <c r="J1857" s="202"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5">
        <f>IF(ISBLANK(INDEX('Policy Characteristics'!F:F,MATCH($C1857,'Policy Characteristics'!$C:$C,0))),"",INDEX('Policy Characteristics'!F:F,MATCH($C1857,'Policy Characteristics'!$C:$C,0)))</f>
        <v>0</v>
      </c>
      <c r="M1857" s="205">
        <f>IF(ISBLANK(INDEX('Policy Characteristics'!G:G,MATCH($C1857,'Policy Characteristics'!$C:$C,0))),"",INDEX('Policy Characteristics'!G:G,MATCH($C1857,'Policy Characteristics'!$C:$C,0)))</f>
        <v>0.4</v>
      </c>
      <c r="N1857" s="205">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75">
      <c r="A1858" s="76" t="str">
        <f>IF(ISBLANK(INDEX('Policy Characteristics'!A:A,MATCH($C1858,'Policy Characteristics'!$C:$C,0))),"",INDEX('Policy Characteristics'!A:A,MATCH($C1858,'Policy Characteristics'!$C:$C,0)))</f>
        <v>Research and Development</v>
      </c>
      <c r="B1858" s="200"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3" t="s">
        <v>43</v>
      </c>
      <c r="J1858" s="202"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5">
        <f>IF(ISBLANK(INDEX('Policy Characteristics'!F:F,MATCH($C1858,'Policy Characteristics'!$C:$C,0))),"",INDEX('Policy Characteristics'!F:F,MATCH($C1858,'Policy Characteristics'!$C:$C,0)))</f>
        <v>0</v>
      </c>
      <c r="M1858" s="205">
        <f>IF(ISBLANK(INDEX('Policy Characteristics'!G:G,MATCH($C1858,'Policy Characteristics'!$C:$C,0))),"",INDEX('Policy Characteristics'!G:G,MATCH($C1858,'Policy Characteristics'!$C:$C,0)))</f>
        <v>0.4</v>
      </c>
      <c r="N1858" s="205">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75">
      <c r="A1859" s="76" t="str">
        <f>IF(ISBLANK(INDEX('Policy Characteristics'!A:A,MATCH($C1859,'Policy Characteristics'!$C:$C,0))),"",INDEX('Policy Characteristics'!A:A,MATCH($C1859,'Policy Characteristics'!$C:$C,0)))</f>
        <v>Research and Development</v>
      </c>
      <c r="B1859" s="200"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3" t="s">
        <v>43</v>
      </c>
      <c r="J1859" s="202"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5">
        <f>IF(ISBLANK(INDEX('Policy Characteristics'!F:F,MATCH($C1859,'Policy Characteristics'!$C:$C,0))),"",INDEX('Policy Characteristics'!F:F,MATCH($C1859,'Policy Characteristics'!$C:$C,0)))</f>
        <v>0</v>
      </c>
      <c r="M1859" s="205">
        <f>IF(ISBLANK(INDEX('Policy Characteristics'!G:G,MATCH($C1859,'Policy Characteristics'!$C:$C,0))),"",INDEX('Policy Characteristics'!G:G,MATCH($C1859,'Policy Characteristics'!$C:$C,0)))</f>
        <v>0.4</v>
      </c>
      <c r="N1859" s="205">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75">
      <c r="A1860" s="76" t="str">
        <f>IF(ISBLANK(INDEX('Policy Characteristics'!A:A,MATCH($C1860,'Policy Characteristics'!$C:$C,0))),"",INDEX('Policy Characteristics'!A:A,MATCH($C1860,'Policy Characteristics'!$C:$C,0)))</f>
        <v>Research and Development</v>
      </c>
      <c r="B1860" s="200"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3" t="s">
        <v>43</v>
      </c>
      <c r="J1860" s="202"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5">
        <f>IF(ISBLANK(INDEX('Policy Characteristics'!F:F,MATCH($C1860,'Policy Characteristics'!$C:$C,0))),"",INDEX('Policy Characteristics'!F:F,MATCH($C1860,'Policy Characteristics'!$C:$C,0)))</f>
        <v>0</v>
      </c>
      <c r="M1860" s="205">
        <f>IF(ISBLANK(INDEX('Policy Characteristics'!G:G,MATCH($C1860,'Policy Characteristics'!$C:$C,0))),"",INDEX('Policy Characteristics'!G:G,MATCH($C1860,'Policy Characteristics'!$C:$C,0)))</f>
        <v>0.4</v>
      </c>
      <c r="N1860" s="205">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75">
      <c r="A1861" s="76" t="str">
        <f>IF(ISBLANK(INDEX('Policy Characteristics'!A:A,MATCH($C1861,'Policy Characteristics'!$C:$C,0))),"",INDEX('Policy Characteristics'!A:A,MATCH($C1861,'Policy Characteristics'!$C:$C,0)))</f>
        <v>Research and Development</v>
      </c>
      <c r="B1861" s="200"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3" t="s">
        <v>43</v>
      </c>
      <c r="J1861" s="202"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5">
        <f>IF(ISBLANK(INDEX('Policy Characteristics'!F:F,MATCH($C1861,'Policy Characteristics'!$C:$C,0))),"",INDEX('Policy Characteristics'!F:F,MATCH($C1861,'Policy Characteristics'!$C:$C,0)))</f>
        <v>0</v>
      </c>
      <c r="M1861" s="205">
        <f>IF(ISBLANK(INDEX('Policy Characteristics'!G:G,MATCH($C1861,'Policy Characteristics'!$C:$C,0))),"",INDEX('Policy Characteristics'!G:G,MATCH($C1861,'Policy Characteristics'!$C:$C,0)))</f>
        <v>0.4</v>
      </c>
      <c r="N1861" s="205">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75">
      <c r="A1862" s="76" t="str">
        <f>IF(ISBLANK(INDEX('Policy Characteristics'!A:A,MATCH($C1862,'Policy Characteristics'!$C:$C,0))),"",INDEX('Policy Characteristics'!A:A,MATCH($C1862,'Policy Characteristics'!$C:$C,0)))</f>
        <v>Research and Development</v>
      </c>
      <c r="B1862" s="200"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3" t="s">
        <v>43</v>
      </c>
      <c r="J1862" s="202"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5">
        <f>IF(ISBLANK(INDEX('Policy Characteristics'!F:F,MATCH($C1862,'Policy Characteristics'!$C:$C,0))),"",INDEX('Policy Characteristics'!F:F,MATCH($C1862,'Policy Characteristics'!$C:$C,0)))</f>
        <v>0</v>
      </c>
      <c r="M1862" s="205">
        <f>IF(ISBLANK(INDEX('Policy Characteristics'!G:G,MATCH($C1862,'Policy Characteristics'!$C:$C,0))),"",INDEX('Policy Characteristics'!G:G,MATCH($C1862,'Policy Characteristics'!$C:$C,0)))</f>
        <v>0.4</v>
      </c>
      <c r="N1862" s="205">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75">
      <c r="A1863" s="76" t="str">
        <f>IF(ISBLANK(INDEX('Policy Characteristics'!A:A,MATCH($C1863,'Policy Characteristics'!$C:$C,0))),"",INDEX('Policy Characteristics'!A:A,MATCH($C1863,'Policy Characteristics'!$C:$C,0)))</f>
        <v>Research and Development</v>
      </c>
      <c r="B1863" s="200"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3" t="s">
        <v>44</v>
      </c>
      <c r="J1863" s="202"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5">
        <f>IF(ISBLANK(INDEX('Policy Characteristics'!F:F,MATCH($C1863,'Policy Characteristics'!$C:$C,0))),"",INDEX('Policy Characteristics'!F:F,MATCH($C1863,'Policy Characteristics'!$C:$C,0)))</f>
        <v>0</v>
      </c>
      <c r="M1863" s="205">
        <f>IF(ISBLANK(INDEX('Policy Characteristics'!G:G,MATCH($C1863,'Policy Characteristics'!$C:$C,0))),"",INDEX('Policy Characteristics'!G:G,MATCH($C1863,'Policy Characteristics'!$C:$C,0)))</f>
        <v>0.4</v>
      </c>
      <c r="N1863" s="205">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75">
      <c r="A1864" s="76" t="str">
        <f>IF(ISBLANK(INDEX('Policy Characteristics'!A:A,MATCH($C1864,'Policy Characteristics'!$C:$C,0))),"",INDEX('Policy Characteristics'!A:A,MATCH($C1864,'Policy Characteristics'!$C:$C,0)))</f>
        <v>Research and Development</v>
      </c>
      <c r="B1864" s="200"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3" t="s">
        <v>44</v>
      </c>
      <c r="J1864" s="202"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5">
        <f>IF(ISBLANK(INDEX('Policy Characteristics'!F:F,MATCH($C1864,'Policy Characteristics'!$C:$C,0))),"",INDEX('Policy Characteristics'!F:F,MATCH($C1864,'Policy Characteristics'!$C:$C,0)))</f>
        <v>0</v>
      </c>
      <c r="M1864" s="205">
        <f>IF(ISBLANK(INDEX('Policy Characteristics'!G:G,MATCH($C1864,'Policy Characteristics'!$C:$C,0))),"",INDEX('Policy Characteristics'!G:G,MATCH($C1864,'Policy Characteristics'!$C:$C,0)))</f>
        <v>0.4</v>
      </c>
      <c r="N1864" s="205">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75">
      <c r="A1865" s="76" t="str">
        <f>IF(ISBLANK(INDEX('Policy Characteristics'!A:A,MATCH($C1865,'Policy Characteristics'!$C:$C,0))),"",INDEX('Policy Characteristics'!A:A,MATCH($C1865,'Policy Characteristics'!$C:$C,0)))</f>
        <v>Research and Development</v>
      </c>
      <c r="B1865" s="200"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3" t="s">
        <v>43</v>
      </c>
      <c r="J1865" s="202"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5">
        <f>IF(ISBLANK(INDEX('Policy Characteristics'!F:F,MATCH($C1865,'Policy Characteristics'!$C:$C,0))),"",INDEX('Policy Characteristics'!F:F,MATCH($C1865,'Policy Characteristics'!$C:$C,0)))</f>
        <v>0</v>
      </c>
      <c r="M1865" s="205">
        <f>IF(ISBLANK(INDEX('Policy Characteristics'!G:G,MATCH($C1865,'Policy Characteristics'!$C:$C,0))),"",INDEX('Policy Characteristics'!G:G,MATCH($C1865,'Policy Characteristics'!$C:$C,0)))</f>
        <v>0.4</v>
      </c>
      <c r="N1865" s="205">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75">
      <c r="A1866" s="76" t="str">
        <f>IF(ISBLANK(INDEX('Policy Characteristics'!A:A,MATCH($C1866,'Policy Characteristics'!$C:$C,0))),"",INDEX('Policy Characteristics'!A:A,MATCH($C1866,'Policy Characteristics'!$C:$C,0)))</f>
        <v>Research and Development</v>
      </c>
      <c r="B1866" s="200"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3" t="s">
        <v>43</v>
      </c>
      <c r="J1866" s="202"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5">
        <f>IF(ISBLANK(INDEX('Policy Characteristics'!F:F,MATCH($C1866,'Policy Characteristics'!$C:$C,0))),"",INDEX('Policy Characteristics'!F:F,MATCH($C1866,'Policy Characteristics'!$C:$C,0)))</f>
        <v>0</v>
      </c>
      <c r="M1866" s="205">
        <f>IF(ISBLANK(INDEX('Policy Characteristics'!G:G,MATCH($C1866,'Policy Characteristics'!$C:$C,0))),"",INDEX('Policy Characteristics'!G:G,MATCH($C1866,'Policy Characteristics'!$C:$C,0)))</f>
        <v>0.4</v>
      </c>
      <c r="N1866" s="205">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75">
      <c r="A1867" s="76" t="str">
        <f>IF(ISBLANK(INDEX('Policy Characteristics'!A:A,MATCH($C1867,'Policy Characteristics'!$C:$C,0))),"",INDEX('Policy Characteristics'!A:A,MATCH($C1867,'Policy Characteristics'!$C:$C,0)))</f>
        <v>Research and Development</v>
      </c>
      <c r="B1867" s="200"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3" t="s">
        <v>43</v>
      </c>
      <c r="J1867" s="202"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5">
        <f>IF(ISBLANK(INDEX('Policy Characteristics'!F:F,MATCH($C1867,'Policy Characteristics'!$C:$C,0))),"",INDEX('Policy Characteristics'!F:F,MATCH($C1867,'Policy Characteristics'!$C:$C,0)))</f>
        <v>0</v>
      </c>
      <c r="M1867" s="205">
        <f>IF(ISBLANK(INDEX('Policy Characteristics'!G:G,MATCH($C1867,'Policy Characteristics'!$C:$C,0))),"",INDEX('Policy Characteristics'!G:G,MATCH($C1867,'Policy Characteristics'!$C:$C,0)))</f>
        <v>0.4</v>
      </c>
      <c r="N1867" s="205">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75">
      <c r="A1868" s="76" t="str">
        <f>IF(ISBLANK(INDEX('Policy Characteristics'!A:A,MATCH($C1868,'Policy Characteristics'!$C:$C,0))),"",INDEX('Policy Characteristics'!A:A,MATCH($C1868,'Policy Characteristics'!$C:$C,0)))</f>
        <v>Research and Development</v>
      </c>
      <c r="B1868" s="200"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3" t="s">
        <v>43</v>
      </c>
      <c r="J1868" s="202"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5">
        <f>IF(ISBLANK(INDEX('Policy Characteristics'!F:F,MATCH($C1868,'Policy Characteristics'!$C:$C,0))),"",INDEX('Policy Characteristics'!F:F,MATCH($C1868,'Policy Characteristics'!$C:$C,0)))</f>
        <v>0</v>
      </c>
      <c r="M1868" s="205">
        <f>IF(ISBLANK(INDEX('Policy Characteristics'!G:G,MATCH($C1868,'Policy Characteristics'!$C:$C,0))),"",INDEX('Policy Characteristics'!G:G,MATCH($C1868,'Policy Characteristics'!$C:$C,0)))</f>
        <v>0.4</v>
      </c>
      <c r="N1868" s="205">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75">
      <c r="A1869" s="76" t="str">
        <f>IF(ISBLANK(INDEX('Policy Characteristics'!A:A,MATCH($C1869,'Policy Characteristics'!$C:$C,0))),"",INDEX('Policy Characteristics'!A:A,MATCH($C1869,'Policy Characteristics'!$C:$C,0)))</f>
        <v>Research and Development</v>
      </c>
      <c r="B1869" s="200"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3" t="s">
        <v>43</v>
      </c>
      <c r="J1869" s="202"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5">
        <f>IF(ISBLANK(INDEX('Policy Characteristics'!F:F,MATCH($C1869,'Policy Characteristics'!$C:$C,0))),"",INDEX('Policy Characteristics'!F:F,MATCH($C1869,'Policy Characteristics'!$C:$C,0)))</f>
        <v>0</v>
      </c>
      <c r="M1869" s="205">
        <f>IF(ISBLANK(INDEX('Policy Characteristics'!G:G,MATCH($C1869,'Policy Characteristics'!$C:$C,0))),"",INDEX('Policy Characteristics'!G:G,MATCH($C1869,'Policy Characteristics'!$C:$C,0)))</f>
        <v>0.4</v>
      </c>
      <c r="N1869" s="205">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75">
      <c r="A1870" s="76" t="str">
        <f>IF(ISBLANK(INDEX('Policy Characteristics'!A:A,MATCH($C1870,'Policy Characteristics'!$C:$C,0))),"",INDEX('Policy Characteristics'!A:A,MATCH($C1870,'Policy Characteristics'!$C:$C,0)))</f>
        <v>Research and Development</v>
      </c>
      <c r="B1870" s="200"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3" t="s">
        <v>43</v>
      </c>
      <c r="J1870" s="202"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5">
        <f>IF(ISBLANK(INDEX('Policy Characteristics'!F:F,MATCH($C1870,'Policy Characteristics'!$C:$C,0))),"",INDEX('Policy Characteristics'!F:F,MATCH($C1870,'Policy Characteristics'!$C:$C,0)))</f>
        <v>0</v>
      </c>
      <c r="M1870" s="205">
        <f>IF(ISBLANK(INDEX('Policy Characteristics'!G:G,MATCH($C1870,'Policy Characteristics'!$C:$C,0))),"",INDEX('Policy Characteristics'!G:G,MATCH($C1870,'Policy Characteristics'!$C:$C,0)))</f>
        <v>0.4</v>
      </c>
      <c r="N1870" s="205">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75">
      <c r="A1871" s="76" t="str">
        <f>IF(ISBLANK(INDEX('Policy Characteristics'!A:A,MATCH($C1871,'Policy Characteristics'!$C:$C,0))),"",INDEX('Policy Characteristics'!A:A,MATCH($C1871,'Policy Characteristics'!$C:$C,0)))</f>
        <v>Research and Development</v>
      </c>
      <c r="B1871" s="200"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3" t="s">
        <v>43</v>
      </c>
      <c r="J1871" s="202"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5">
        <f>IF(ISBLANK(INDEX('Policy Characteristics'!F:F,MATCH($C1871,'Policy Characteristics'!$C:$C,0))),"",INDEX('Policy Characteristics'!F:F,MATCH($C1871,'Policy Characteristics'!$C:$C,0)))</f>
        <v>0</v>
      </c>
      <c r="M1871" s="205">
        <f>IF(ISBLANK(INDEX('Policy Characteristics'!G:G,MATCH($C1871,'Policy Characteristics'!$C:$C,0))),"",INDEX('Policy Characteristics'!G:G,MATCH($C1871,'Policy Characteristics'!$C:$C,0)))</f>
        <v>0.4</v>
      </c>
      <c r="N1871" s="205">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75">
      <c r="A1872" s="76" t="str">
        <f>IF(ISBLANK(INDEX('Policy Characteristics'!A:A,MATCH($C1872,'Policy Characteristics'!$C:$C,0))),"",INDEX('Policy Characteristics'!A:A,MATCH($C1872,'Policy Characteristics'!$C:$C,0)))</f>
        <v>Research and Development</v>
      </c>
      <c r="B1872" s="200"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3" t="s">
        <v>43</v>
      </c>
      <c r="J1872" s="202"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5">
        <f>IF(ISBLANK(INDEX('Policy Characteristics'!F:F,MATCH($C1872,'Policy Characteristics'!$C:$C,0))),"",INDEX('Policy Characteristics'!F:F,MATCH($C1872,'Policy Characteristics'!$C:$C,0)))</f>
        <v>0</v>
      </c>
      <c r="M1872" s="205">
        <f>IF(ISBLANK(INDEX('Policy Characteristics'!G:G,MATCH($C1872,'Policy Characteristics'!$C:$C,0))),"",INDEX('Policy Characteristics'!G:G,MATCH($C1872,'Policy Characteristics'!$C:$C,0)))</f>
        <v>0.4</v>
      </c>
      <c r="N1872" s="205">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75">
      <c r="A1873" s="76" t="str">
        <f>IF(ISBLANK(INDEX('Policy Characteristics'!A:A,MATCH($C1873,'Policy Characteristics'!$C:$C,0))),"",INDEX('Policy Characteristics'!A:A,MATCH($C1873,'Policy Characteristics'!$C:$C,0)))</f>
        <v>Research and Development</v>
      </c>
      <c r="B1873" s="200"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3" t="s">
        <v>43</v>
      </c>
      <c r="J1873" s="202"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5">
        <f>IF(ISBLANK(INDEX('Policy Characteristics'!F:F,MATCH($C1873,'Policy Characteristics'!$C:$C,0))),"",INDEX('Policy Characteristics'!F:F,MATCH($C1873,'Policy Characteristics'!$C:$C,0)))</f>
        <v>0</v>
      </c>
      <c r="M1873" s="205">
        <f>IF(ISBLANK(INDEX('Policy Characteristics'!G:G,MATCH($C1873,'Policy Characteristics'!$C:$C,0))),"",INDEX('Policy Characteristics'!G:G,MATCH($C1873,'Policy Characteristics'!$C:$C,0)))</f>
        <v>0.4</v>
      </c>
      <c r="N1873" s="205">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75">
      <c r="A1874" s="76" t="str">
        <f>IF(ISBLANK(INDEX('Policy Characteristics'!A:A,MATCH($C1874,'Policy Characteristics'!$C:$C,0))),"",INDEX('Policy Characteristics'!A:A,MATCH($C1874,'Policy Characteristics'!$C:$C,0)))</f>
        <v>Research and Development</v>
      </c>
      <c r="B1874" s="200"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3" t="s">
        <v>43</v>
      </c>
      <c r="J1874" s="202"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5">
        <f>IF(ISBLANK(INDEX('Policy Characteristics'!F:F,MATCH($C1874,'Policy Characteristics'!$C:$C,0))),"",INDEX('Policy Characteristics'!F:F,MATCH($C1874,'Policy Characteristics'!$C:$C,0)))</f>
        <v>0</v>
      </c>
      <c r="M1874" s="205">
        <f>IF(ISBLANK(INDEX('Policy Characteristics'!G:G,MATCH($C1874,'Policy Characteristics'!$C:$C,0))),"",INDEX('Policy Characteristics'!G:G,MATCH($C1874,'Policy Characteristics'!$C:$C,0)))</f>
        <v>0.4</v>
      </c>
      <c r="N1874" s="205">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75">
      <c r="A1875" s="76" t="str">
        <f>IF(ISBLANK(INDEX('Policy Characteristics'!A:A,MATCH($C1875,'Policy Characteristics'!$C:$C,0))),"",INDEX('Policy Characteristics'!A:A,MATCH($C1875,'Policy Characteristics'!$C:$C,0)))</f>
        <v>Research and Development</v>
      </c>
      <c r="B1875" s="200"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3" t="s">
        <v>43</v>
      </c>
      <c r="J1875" s="202"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5">
        <f>IF(ISBLANK(INDEX('Policy Characteristics'!F:F,MATCH($C1875,'Policy Characteristics'!$C:$C,0))),"",INDEX('Policy Characteristics'!F:F,MATCH($C1875,'Policy Characteristics'!$C:$C,0)))</f>
        <v>0</v>
      </c>
      <c r="M1875" s="205">
        <f>IF(ISBLANK(INDEX('Policy Characteristics'!G:G,MATCH($C1875,'Policy Characteristics'!$C:$C,0))),"",INDEX('Policy Characteristics'!G:G,MATCH($C1875,'Policy Characteristics'!$C:$C,0)))</f>
        <v>0.4</v>
      </c>
      <c r="N1875" s="205">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75">
      <c r="A1876" s="76" t="str">
        <f>IF(ISBLANK(INDEX('Policy Characteristics'!A:A,MATCH($C1876,'Policy Characteristics'!$C:$C,0))),"",INDEX('Policy Characteristics'!A:A,MATCH($C1876,'Policy Characteristics'!$C:$C,0)))</f>
        <v>Research and Development</v>
      </c>
      <c r="B1876" s="200"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3" t="s">
        <v>43</v>
      </c>
      <c r="J1876" s="202"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5">
        <f>IF(ISBLANK(INDEX('Policy Characteristics'!F:F,MATCH($C1876,'Policy Characteristics'!$C:$C,0))),"",INDEX('Policy Characteristics'!F:F,MATCH($C1876,'Policy Characteristics'!$C:$C,0)))</f>
        <v>0</v>
      </c>
      <c r="M1876" s="205">
        <f>IF(ISBLANK(INDEX('Policy Characteristics'!G:G,MATCH($C1876,'Policy Characteristics'!$C:$C,0))),"",INDEX('Policy Characteristics'!G:G,MATCH($C1876,'Policy Characteristics'!$C:$C,0)))</f>
        <v>0.4</v>
      </c>
      <c r="N1876" s="205">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75">
      <c r="A1877" s="76" t="str">
        <f>IF(ISBLANK(INDEX('Policy Characteristics'!A:A,MATCH($C1877,'Policy Characteristics'!$C:$C,0))),"",INDEX('Policy Characteristics'!A:A,MATCH($C1877,'Policy Characteristics'!$C:$C,0)))</f>
        <v>Research and Development</v>
      </c>
      <c r="B1877" s="200"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3" t="s">
        <v>43</v>
      </c>
      <c r="J1877" s="202"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5">
        <f>IF(ISBLANK(INDEX('Policy Characteristics'!F:F,MATCH($C1877,'Policy Characteristics'!$C:$C,0))),"",INDEX('Policy Characteristics'!F:F,MATCH($C1877,'Policy Characteristics'!$C:$C,0)))</f>
        <v>0</v>
      </c>
      <c r="M1877" s="205">
        <f>IF(ISBLANK(INDEX('Policy Characteristics'!G:G,MATCH($C1877,'Policy Characteristics'!$C:$C,0))),"",INDEX('Policy Characteristics'!G:G,MATCH($C1877,'Policy Characteristics'!$C:$C,0)))</f>
        <v>0.4</v>
      </c>
      <c r="N1877" s="205">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75">
      <c r="A1878" s="76" t="str">
        <f>IF(ISBLANK(INDEX('Policy Characteristics'!A:A,MATCH($C1878,'Policy Characteristics'!$C:$C,0))),"",INDEX('Policy Characteristics'!A:A,MATCH($C1878,'Policy Characteristics'!$C:$C,0)))</f>
        <v>Research and Development</v>
      </c>
      <c r="B1878" s="200"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3" t="s">
        <v>43</v>
      </c>
      <c r="J1878" s="202"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5">
        <f>IF(ISBLANK(INDEX('Policy Characteristics'!F:F,MATCH($C1878,'Policy Characteristics'!$C:$C,0))),"",INDEX('Policy Characteristics'!F:F,MATCH($C1878,'Policy Characteristics'!$C:$C,0)))</f>
        <v>0</v>
      </c>
      <c r="M1878" s="205">
        <f>IF(ISBLANK(INDEX('Policy Characteristics'!G:G,MATCH($C1878,'Policy Characteristics'!$C:$C,0))),"",INDEX('Policy Characteristics'!G:G,MATCH($C1878,'Policy Characteristics'!$C:$C,0)))</f>
        <v>0.4</v>
      </c>
      <c r="N1878" s="205">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75">
      <c r="A1879" s="76" t="str">
        <f>IF(ISBLANK(INDEX('Policy Characteristics'!A:A,MATCH($C1879,'Policy Characteristics'!$C:$C,0))),"",INDEX('Policy Characteristics'!A:A,MATCH($C1879,'Policy Characteristics'!$C:$C,0)))</f>
        <v>Research and Development</v>
      </c>
      <c r="B1879" s="200"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3" t="s">
        <v>43</v>
      </c>
      <c r="J1879" s="202"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5">
        <f>IF(ISBLANK(INDEX('Policy Characteristics'!F:F,MATCH($C1879,'Policy Characteristics'!$C:$C,0))),"",INDEX('Policy Characteristics'!F:F,MATCH($C1879,'Policy Characteristics'!$C:$C,0)))</f>
        <v>0</v>
      </c>
      <c r="M1879" s="205">
        <f>IF(ISBLANK(INDEX('Policy Characteristics'!G:G,MATCH($C1879,'Policy Characteristics'!$C:$C,0))),"",INDEX('Policy Characteristics'!G:G,MATCH($C1879,'Policy Characteristics'!$C:$C,0)))</f>
        <v>0.4</v>
      </c>
      <c r="N1879" s="205">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75">
      <c r="A1880" s="76" t="str">
        <f>IF(ISBLANK(INDEX('Policy Characteristics'!A:A,MATCH($C1880,'Policy Characteristics'!$C:$C,0))),"",INDEX('Policy Characteristics'!A:A,MATCH($C1880,'Policy Characteristics'!$C:$C,0)))</f>
        <v>Research and Development</v>
      </c>
      <c r="B1880" s="200"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3" t="s">
        <v>43</v>
      </c>
      <c r="J1880" s="202"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5">
        <f>IF(ISBLANK(INDEX('Policy Characteristics'!F:F,MATCH($C1880,'Policy Characteristics'!$C:$C,0))),"",INDEX('Policy Characteristics'!F:F,MATCH($C1880,'Policy Characteristics'!$C:$C,0)))</f>
        <v>0</v>
      </c>
      <c r="M1880" s="205">
        <f>IF(ISBLANK(INDEX('Policy Characteristics'!G:G,MATCH($C1880,'Policy Characteristics'!$C:$C,0))),"",INDEX('Policy Characteristics'!G:G,MATCH($C1880,'Policy Characteristics'!$C:$C,0)))</f>
        <v>0.4</v>
      </c>
      <c r="N1880" s="205">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75">
      <c r="A1881" s="76" t="str">
        <f>IF(ISBLANK(INDEX('Policy Characteristics'!A:A,MATCH($C1881,'Policy Characteristics'!$C:$C,0))),"",INDEX('Policy Characteristics'!A:A,MATCH($C1881,'Policy Characteristics'!$C:$C,0)))</f>
        <v>Research and Development</v>
      </c>
      <c r="B1881" s="200"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3" t="s">
        <v>43</v>
      </c>
      <c r="J1881" s="202"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5">
        <f>IF(ISBLANK(INDEX('Policy Characteristics'!F:F,MATCH($C1881,'Policy Characteristics'!$C:$C,0))),"",INDEX('Policy Characteristics'!F:F,MATCH($C1881,'Policy Characteristics'!$C:$C,0)))</f>
        <v>0</v>
      </c>
      <c r="M1881" s="205">
        <f>IF(ISBLANK(INDEX('Policy Characteristics'!G:G,MATCH($C1881,'Policy Characteristics'!$C:$C,0))),"",INDEX('Policy Characteristics'!G:G,MATCH($C1881,'Policy Characteristics'!$C:$C,0)))</f>
        <v>0.4</v>
      </c>
      <c r="N1881" s="205">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75">
      <c r="A1882" s="76" t="str">
        <f>IF(ISBLANK(INDEX('Policy Characteristics'!A:A,MATCH($C1882,'Policy Characteristics'!$C:$C,0))),"",INDEX('Policy Characteristics'!A:A,MATCH($C1882,'Policy Characteristics'!$C:$C,0)))</f>
        <v>Research and Development</v>
      </c>
      <c r="B1882" s="200"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3" t="s">
        <v>43</v>
      </c>
      <c r="J1882" s="202"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5">
        <f>IF(ISBLANK(INDEX('Policy Characteristics'!F:F,MATCH($C1882,'Policy Characteristics'!$C:$C,0))),"",INDEX('Policy Characteristics'!F:F,MATCH($C1882,'Policy Characteristics'!$C:$C,0)))</f>
        <v>0</v>
      </c>
      <c r="M1882" s="205">
        <f>IF(ISBLANK(INDEX('Policy Characteristics'!G:G,MATCH($C1882,'Policy Characteristics'!$C:$C,0))),"",INDEX('Policy Characteristics'!G:G,MATCH($C1882,'Policy Characteristics'!$C:$C,0)))</f>
        <v>0.4</v>
      </c>
      <c r="N1882" s="205">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75">
      <c r="A1883" s="76" t="str">
        <f>IF(ISBLANK(INDEX('Policy Characteristics'!A:A,MATCH($C1883,'Policy Characteristics'!$C:$C,0))),"",INDEX('Policy Characteristics'!A:A,MATCH($C1883,'Policy Characteristics'!$C:$C,0)))</f>
        <v>Research and Development</v>
      </c>
      <c r="B1883" s="200"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3" t="s">
        <v>43</v>
      </c>
      <c r="J1883" s="202"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5">
        <f>IF(ISBLANK(INDEX('Policy Characteristics'!F:F,MATCH($C1883,'Policy Characteristics'!$C:$C,0))),"",INDEX('Policy Characteristics'!F:F,MATCH($C1883,'Policy Characteristics'!$C:$C,0)))</f>
        <v>0</v>
      </c>
      <c r="M1883" s="205">
        <f>IF(ISBLANK(INDEX('Policy Characteristics'!G:G,MATCH($C1883,'Policy Characteristics'!$C:$C,0))),"",INDEX('Policy Characteristics'!G:G,MATCH($C1883,'Policy Characteristics'!$C:$C,0)))</f>
        <v>0.4</v>
      </c>
      <c r="N1883" s="205">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75">
      <c r="A1884" s="76" t="str">
        <f>IF(ISBLANK(INDEX('Policy Characteristics'!A:A,MATCH($C1884,'Policy Characteristics'!$C:$C,0))),"",INDEX('Policy Characteristics'!A:A,MATCH($C1884,'Policy Characteristics'!$C:$C,0)))</f>
        <v>Research and Development</v>
      </c>
      <c r="B1884" s="200"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3" t="s">
        <v>43</v>
      </c>
      <c r="J1884" s="202"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5">
        <f>IF(ISBLANK(INDEX('Policy Characteristics'!F:F,MATCH($C1884,'Policy Characteristics'!$C:$C,0))),"",INDEX('Policy Characteristics'!F:F,MATCH($C1884,'Policy Characteristics'!$C:$C,0)))</f>
        <v>0</v>
      </c>
      <c r="M1884" s="205">
        <f>IF(ISBLANK(INDEX('Policy Characteristics'!G:G,MATCH($C1884,'Policy Characteristics'!$C:$C,0))),"",INDEX('Policy Characteristics'!G:G,MATCH($C1884,'Policy Characteristics'!$C:$C,0)))</f>
        <v>0.4</v>
      </c>
      <c r="N1884" s="205">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75">
      <c r="A1885" s="76" t="str">
        <f>IF(ISBLANK(INDEX('Policy Characteristics'!A:A,MATCH($C1885,'Policy Characteristics'!$C:$C,0))),"",INDEX('Policy Characteristics'!A:A,MATCH($C1885,'Policy Characteristics'!$C:$C,0)))</f>
        <v>Research and Development</v>
      </c>
      <c r="B1885" s="200"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3" t="s">
        <v>43</v>
      </c>
      <c r="J1885" s="202"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5">
        <f>IF(ISBLANK(INDEX('Policy Characteristics'!F:F,MATCH($C1885,'Policy Characteristics'!$C:$C,0))),"",INDEX('Policy Characteristics'!F:F,MATCH($C1885,'Policy Characteristics'!$C:$C,0)))</f>
        <v>0</v>
      </c>
      <c r="M1885" s="205">
        <f>IF(ISBLANK(INDEX('Policy Characteristics'!G:G,MATCH($C1885,'Policy Characteristics'!$C:$C,0))),"",INDEX('Policy Characteristics'!G:G,MATCH($C1885,'Policy Characteristics'!$C:$C,0)))</f>
        <v>0.4</v>
      </c>
      <c r="N1885" s="205">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75">
      <c r="A1886" s="76" t="str">
        <f>IF(ISBLANK(INDEX('Policy Characteristics'!A:A,MATCH($C1886,'Policy Characteristics'!$C:$C,0))),"",INDEX('Policy Characteristics'!A:A,MATCH($C1886,'Policy Characteristics'!$C:$C,0)))</f>
        <v>Research and Development</v>
      </c>
      <c r="B1886" s="200"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3" t="s">
        <v>43</v>
      </c>
      <c r="J1886" s="202"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5">
        <f>IF(ISBLANK(INDEX('Policy Characteristics'!F:F,MATCH($C1886,'Policy Characteristics'!$C:$C,0))),"",INDEX('Policy Characteristics'!F:F,MATCH($C1886,'Policy Characteristics'!$C:$C,0)))</f>
        <v>0</v>
      </c>
      <c r="M1886" s="205">
        <f>IF(ISBLANK(INDEX('Policy Characteristics'!G:G,MATCH($C1886,'Policy Characteristics'!$C:$C,0))),"",INDEX('Policy Characteristics'!G:G,MATCH($C1886,'Policy Characteristics'!$C:$C,0)))</f>
        <v>0.4</v>
      </c>
      <c r="N1886" s="205">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75">
      <c r="A1887" s="76" t="str">
        <f>IF(ISBLANK(INDEX('Policy Characteristics'!A:A,MATCH($C1887,'Policy Characteristics'!$C:$C,0))),"",INDEX('Policy Characteristics'!A:A,MATCH($C1887,'Policy Characteristics'!$C:$C,0)))</f>
        <v>Research and Development</v>
      </c>
      <c r="B1887" s="200"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3" t="s">
        <v>43</v>
      </c>
      <c r="J1887" s="202"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5">
        <f>IF(ISBLANK(INDEX('Policy Characteristics'!F:F,MATCH($C1887,'Policy Characteristics'!$C:$C,0))),"",INDEX('Policy Characteristics'!F:F,MATCH($C1887,'Policy Characteristics'!$C:$C,0)))</f>
        <v>0</v>
      </c>
      <c r="M1887" s="205">
        <f>IF(ISBLANK(INDEX('Policy Characteristics'!G:G,MATCH($C1887,'Policy Characteristics'!$C:$C,0))),"",INDEX('Policy Characteristics'!G:G,MATCH($C1887,'Policy Characteristics'!$C:$C,0)))</f>
        <v>0.4</v>
      </c>
      <c r="N1887" s="205">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75">
      <c r="A1888" s="76" t="str">
        <f>IF(ISBLANK(INDEX('Policy Characteristics'!A:A,MATCH($C1888,'Policy Characteristics'!$C:$C,0))),"",INDEX('Policy Characteristics'!A:A,MATCH($C1888,'Policy Characteristics'!$C:$C,0)))</f>
        <v>Research and Development</v>
      </c>
      <c r="B1888" s="200"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3" t="s">
        <v>43</v>
      </c>
      <c r="J1888" s="202"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5">
        <f>IF(ISBLANK(INDEX('Policy Characteristics'!F:F,MATCH($C1888,'Policy Characteristics'!$C:$C,0))),"",INDEX('Policy Characteristics'!F:F,MATCH($C1888,'Policy Characteristics'!$C:$C,0)))</f>
        <v>0</v>
      </c>
      <c r="M1888" s="205">
        <f>IF(ISBLANK(INDEX('Policy Characteristics'!G:G,MATCH($C1888,'Policy Characteristics'!$C:$C,0))),"",INDEX('Policy Characteristics'!G:G,MATCH($C1888,'Policy Characteristics'!$C:$C,0)))</f>
        <v>0.4</v>
      </c>
      <c r="N1888" s="205">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75">
      <c r="A1889" s="76" t="str">
        <f>IF(ISBLANK(INDEX('Policy Characteristics'!A:A,MATCH($C1889,'Policy Characteristics'!$C:$C,0))),"",INDEX('Policy Characteristics'!A:A,MATCH($C1889,'Policy Characteristics'!$C:$C,0)))</f>
        <v>Research and Development</v>
      </c>
      <c r="B1889" s="200"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3" t="s">
        <v>43</v>
      </c>
      <c r="J1889" s="202"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5">
        <f>IF(ISBLANK(INDEX('Policy Characteristics'!F:F,MATCH($C1889,'Policy Characteristics'!$C:$C,0))),"",INDEX('Policy Characteristics'!F:F,MATCH($C1889,'Policy Characteristics'!$C:$C,0)))</f>
        <v>0</v>
      </c>
      <c r="M1889" s="205">
        <f>IF(ISBLANK(INDEX('Policy Characteristics'!G:G,MATCH($C1889,'Policy Characteristics'!$C:$C,0))),"",INDEX('Policy Characteristics'!G:G,MATCH($C1889,'Policy Characteristics'!$C:$C,0)))</f>
        <v>0.4</v>
      </c>
      <c r="N1889" s="205">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75">
      <c r="A1890" s="76" t="str">
        <f>IF(ISBLANK(INDEX('Policy Characteristics'!A:A,MATCH($C1890,'Policy Characteristics'!$C:$C,0))),"",INDEX('Policy Characteristics'!A:A,MATCH($C1890,'Policy Characteristics'!$C:$C,0)))</f>
        <v>Research and Development</v>
      </c>
      <c r="B1890" s="200"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3" t="s">
        <v>43</v>
      </c>
      <c r="J1890" s="202"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5">
        <f>IF(ISBLANK(INDEX('Policy Characteristics'!F:F,MATCH($C1890,'Policy Characteristics'!$C:$C,0))),"",INDEX('Policy Characteristics'!F:F,MATCH($C1890,'Policy Characteristics'!$C:$C,0)))</f>
        <v>0</v>
      </c>
      <c r="M1890" s="205">
        <f>IF(ISBLANK(INDEX('Policy Characteristics'!G:G,MATCH($C1890,'Policy Characteristics'!$C:$C,0))),"",INDEX('Policy Characteristics'!G:G,MATCH($C1890,'Policy Characteristics'!$C:$C,0)))</f>
        <v>0.4</v>
      </c>
      <c r="N1890" s="205">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75">
      <c r="A1891" s="76" t="str">
        <f>IF(ISBLANK(INDEX('Policy Characteristics'!A:A,MATCH($C1891,'Policy Characteristics'!$C:$C,0))),"",INDEX('Policy Characteristics'!A:A,MATCH($C1891,'Policy Characteristics'!$C:$C,0)))</f>
        <v>Research and Development</v>
      </c>
      <c r="B1891" s="200"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3" t="s">
        <v>43</v>
      </c>
      <c r="J1891" s="202"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5">
        <f>IF(ISBLANK(INDEX('Policy Characteristics'!F:F,MATCH($C1891,'Policy Characteristics'!$C:$C,0))),"",INDEX('Policy Characteristics'!F:F,MATCH($C1891,'Policy Characteristics'!$C:$C,0)))</f>
        <v>0</v>
      </c>
      <c r="M1891" s="205">
        <f>IF(ISBLANK(INDEX('Policy Characteristics'!G:G,MATCH($C1891,'Policy Characteristics'!$C:$C,0))),"",INDEX('Policy Characteristics'!G:G,MATCH($C1891,'Policy Characteristics'!$C:$C,0)))</f>
        <v>0.4</v>
      </c>
      <c r="N1891" s="205">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75">
      <c r="A1892" s="76" t="str">
        <f>IF(ISBLANK(INDEX('Policy Characteristics'!A:A,MATCH($C1892,'Policy Characteristics'!$C:$C,0))),"",INDEX('Policy Characteristics'!A:A,MATCH($C1892,'Policy Characteristics'!$C:$C,0)))</f>
        <v>Research and Development</v>
      </c>
      <c r="B1892" s="200"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3" t="s">
        <v>43</v>
      </c>
      <c r="J1892" s="202"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5">
        <f>IF(ISBLANK(INDEX('Policy Characteristics'!F:F,MATCH($C1892,'Policy Characteristics'!$C:$C,0))),"",INDEX('Policy Characteristics'!F:F,MATCH($C1892,'Policy Characteristics'!$C:$C,0)))</f>
        <v>0</v>
      </c>
      <c r="M1892" s="205">
        <f>IF(ISBLANK(INDEX('Policy Characteristics'!G:G,MATCH($C1892,'Policy Characteristics'!$C:$C,0))),"",INDEX('Policy Characteristics'!G:G,MATCH($C1892,'Policy Characteristics'!$C:$C,0)))</f>
        <v>0.4</v>
      </c>
      <c r="N1892" s="205">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75">
      <c r="A1893" s="76" t="str">
        <f>IF(ISBLANK(INDEX('Policy Characteristics'!A:A,MATCH($C1893,'Policy Characteristics'!$C:$C,0))),"",INDEX('Policy Characteristics'!A:A,MATCH($C1893,'Policy Characteristics'!$C:$C,0)))</f>
        <v>Research and Development</v>
      </c>
      <c r="B1893" s="200"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3" t="s">
        <v>43</v>
      </c>
      <c r="J1893" s="202"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5">
        <f>IF(ISBLANK(INDEX('Policy Characteristics'!F:F,MATCH($C1893,'Policy Characteristics'!$C:$C,0))),"",INDEX('Policy Characteristics'!F:F,MATCH($C1893,'Policy Characteristics'!$C:$C,0)))</f>
        <v>0</v>
      </c>
      <c r="M1893" s="205">
        <f>IF(ISBLANK(INDEX('Policy Characteristics'!G:G,MATCH($C1893,'Policy Characteristics'!$C:$C,0))),"",INDEX('Policy Characteristics'!G:G,MATCH($C1893,'Policy Characteristics'!$C:$C,0)))</f>
        <v>0.4</v>
      </c>
      <c r="N1893" s="205">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75">
      <c r="A1894" s="76" t="str">
        <f>IF(ISBLANK(INDEX('Policy Characteristics'!A:A,MATCH($C1894,'Policy Characteristics'!$C:$C,0))),"",INDEX('Policy Characteristics'!A:A,MATCH($C1894,'Policy Characteristics'!$C:$C,0)))</f>
        <v>Research and Development</v>
      </c>
      <c r="B1894" s="200"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3" t="s">
        <v>43</v>
      </c>
      <c r="J1894" s="202"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5">
        <f>IF(ISBLANK(INDEX('Policy Characteristics'!F:F,MATCH($C1894,'Policy Characteristics'!$C:$C,0))),"",INDEX('Policy Characteristics'!F:F,MATCH($C1894,'Policy Characteristics'!$C:$C,0)))</f>
        <v>0</v>
      </c>
      <c r="M1894" s="205">
        <f>IF(ISBLANK(INDEX('Policy Characteristics'!G:G,MATCH($C1894,'Policy Characteristics'!$C:$C,0))),"",INDEX('Policy Characteristics'!G:G,MATCH($C1894,'Policy Characteristics'!$C:$C,0)))</f>
        <v>0.4</v>
      </c>
      <c r="N1894" s="205">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75">
      <c r="A1895" s="76" t="str">
        <f>IF(ISBLANK(INDEX('Policy Characteristics'!A:A,MATCH($C1895,'Policy Characteristics'!$C:$C,0))),"",INDEX('Policy Characteristics'!A:A,MATCH($C1895,'Policy Characteristics'!$C:$C,0)))</f>
        <v>Research and Development</v>
      </c>
      <c r="B1895" s="200"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3" t="s">
        <v>43</v>
      </c>
      <c r="J1895" s="202"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5">
        <f>IF(ISBLANK(INDEX('Policy Characteristics'!F:F,MATCH($C1895,'Policy Characteristics'!$C:$C,0))),"",INDEX('Policy Characteristics'!F:F,MATCH($C1895,'Policy Characteristics'!$C:$C,0)))</f>
        <v>0</v>
      </c>
      <c r="M1895" s="205">
        <f>IF(ISBLANK(INDEX('Policy Characteristics'!G:G,MATCH($C1895,'Policy Characteristics'!$C:$C,0))),"",INDEX('Policy Characteristics'!G:G,MATCH($C1895,'Policy Characteristics'!$C:$C,0)))</f>
        <v>0.4</v>
      </c>
      <c r="N1895" s="205">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75">
      <c r="A1896" s="76" t="str">
        <f>IF(ISBLANK(INDEX('Policy Characteristics'!A:A,MATCH($C1896,'Policy Characteristics'!$C:$C,0))),"",INDEX('Policy Characteristics'!A:A,MATCH($C1896,'Policy Characteristics'!$C:$C,0)))</f>
        <v>Research and Development</v>
      </c>
      <c r="B1896" s="200"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3" t="s">
        <v>43</v>
      </c>
      <c r="J1896" s="202"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5">
        <f>IF(ISBLANK(INDEX('Policy Characteristics'!F:F,MATCH($C1896,'Policy Characteristics'!$C:$C,0))),"",INDEX('Policy Characteristics'!F:F,MATCH($C1896,'Policy Characteristics'!$C:$C,0)))</f>
        <v>0</v>
      </c>
      <c r="M1896" s="205">
        <f>IF(ISBLANK(INDEX('Policy Characteristics'!G:G,MATCH($C1896,'Policy Characteristics'!$C:$C,0))),"",INDEX('Policy Characteristics'!G:G,MATCH($C1896,'Policy Characteristics'!$C:$C,0)))</f>
        <v>0.4</v>
      </c>
      <c r="N1896" s="205">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75">
      <c r="A1897" s="76" t="str">
        <f>IF(ISBLANK(INDEX('Policy Characteristics'!A:A,MATCH($C1897,'Policy Characteristics'!$C:$C,0))),"",INDEX('Policy Characteristics'!A:A,MATCH($C1897,'Policy Characteristics'!$C:$C,0)))</f>
        <v>Research and Development</v>
      </c>
      <c r="B1897" s="200"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3" t="s">
        <v>43</v>
      </c>
      <c r="J1897" s="202"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5">
        <f>IF(ISBLANK(INDEX('Policy Characteristics'!F:F,MATCH($C1897,'Policy Characteristics'!$C:$C,0))),"",INDEX('Policy Characteristics'!F:F,MATCH($C1897,'Policy Characteristics'!$C:$C,0)))</f>
        <v>0</v>
      </c>
      <c r="M1897" s="205">
        <f>IF(ISBLANK(INDEX('Policy Characteristics'!G:G,MATCH($C1897,'Policy Characteristics'!$C:$C,0))),"",INDEX('Policy Characteristics'!G:G,MATCH($C1897,'Policy Characteristics'!$C:$C,0)))</f>
        <v>0.4</v>
      </c>
      <c r="N1897" s="205">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75">
      <c r="A1898" s="76" t="str">
        <f>IF(ISBLANK(INDEX('Policy Characteristics'!A:A,MATCH($C1898,'Policy Characteristics'!$C:$C,0))),"",INDEX('Policy Characteristics'!A:A,MATCH($C1898,'Policy Characteristics'!$C:$C,0)))</f>
        <v>Research and Development</v>
      </c>
      <c r="B1898" s="200"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3" t="s">
        <v>43</v>
      </c>
      <c r="J1898" s="202"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5">
        <f>IF(ISBLANK(INDEX('Policy Characteristics'!F:F,MATCH($C1898,'Policy Characteristics'!$C:$C,0))),"",INDEX('Policy Characteristics'!F:F,MATCH($C1898,'Policy Characteristics'!$C:$C,0)))</f>
        <v>0</v>
      </c>
      <c r="M1898" s="205">
        <f>IF(ISBLANK(INDEX('Policy Characteristics'!G:G,MATCH($C1898,'Policy Characteristics'!$C:$C,0))),"",INDEX('Policy Characteristics'!G:G,MATCH($C1898,'Policy Characteristics'!$C:$C,0)))</f>
        <v>0.4</v>
      </c>
      <c r="N1898" s="205">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75">
      <c r="A1899" s="76" t="str">
        <f>IF(ISBLANK(INDEX('Policy Characteristics'!A:A,MATCH($C1899,'Policy Characteristics'!$C:$C,0))),"",INDEX('Policy Characteristics'!A:A,MATCH($C1899,'Policy Characteristics'!$C:$C,0)))</f>
        <v>Research and Development</v>
      </c>
      <c r="B1899" s="200"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3" t="s">
        <v>43</v>
      </c>
      <c r="J1899" s="202"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5">
        <f>IF(ISBLANK(INDEX('Policy Characteristics'!F:F,MATCH($C1899,'Policy Characteristics'!$C:$C,0))),"",INDEX('Policy Characteristics'!F:F,MATCH($C1899,'Policy Characteristics'!$C:$C,0)))</f>
        <v>0</v>
      </c>
      <c r="M1899" s="205">
        <f>IF(ISBLANK(INDEX('Policy Characteristics'!G:G,MATCH($C1899,'Policy Characteristics'!$C:$C,0))),"",INDEX('Policy Characteristics'!G:G,MATCH($C1899,'Policy Characteristics'!$C:$C,0)))</f>
        <v>0.4</v>
      </c>
      <c r="N1899" s="205">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75">
      <c r="A1900" s="76" t="str">
        <f>IF(ISBLANK(INDEX('Policy Characteristics'!A:A,MATCH($C1900,'Policy Characteristics'!$C:$C,0))),"",INDEX('Policy Characteristics'!A:A,MATCH($C1900,'Policy Characteristics'!$C:$C,0)))</f>
        <v>Research and Development</v>
      </c>
      <c r="B1900" s="200"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3" t="s">
        <v>43</v>
      </c>
      <c r="J1900" s="202"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5">
        <f>IF(ISBLANK(INDEX('Policy Characteristics'!F:F,MATCH($C1900,'Policy Characteristics'!$C:$C,0))),"",INDEX('Policy Characteristics'!F:F,MATCH($C1900,'Policy Characteristics'!$C:$C,0)))</f>
        <v>0</v>
      </c>
      <c r="M1900" s="205">
        <f>IF(ISBLANK(INDEX('Policy Characteristics'!G:G,MATCH($C1900,'Policy Characteristics'!$C:$C,0))),"",INDEX('Policy Characteristics'!G:G,MATCH($C1900,'Policy Characteristics'!$C:$C,0)))</f>
        <v>0.4</v>
      </c>
      <c r="N1900" s="205">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75">
      <c r="A1901" s="76" t="str">
        <f>IF(ISBLANK(INDEX('Policy Characteristics'!A:A,MATCH($C1901,'Policy Characteristics'!$C:$C,0))),"",INDEX('Policy Characteristics'!A:A,MATCH($C1901,'Policy Characteristics'!$C:$C,0)))</f>
        <v>Research and Development</v>
      </c>
      <c r="B1901" s="200"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3" t="s">
        <v>43</v>
      </c>
      <c r="J1901" s="202"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5">
        <f>IF(ISBLANK(INDEX('Policy Characteristics'!F:F,MATCH($C1901,'Policy Characteristics'!$C:$C,0))),"",INDEX('Policy Characteristics'!F:F,MATCH($C1901,'Policy Characteristics'!$C:$C,0)))</f>
        <v>0</v>
      </c>
      <c r="M1901" s="205">
        <f>IF(ISBLANK(INDEX('Policy Characteristics'!G:G,MATCH($C1901,'Policy Characteristics'!$C:$C,0))),"",INDEX('Policy Characteristics'!G:G,MATCH($C1901,'Policy Characteristics'!$C:$C,0)))</f>
        <v>0.4</v>
      </c>
      <c r="N1901" s="205">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75">
      <c r="A1902" s="76" t="str">
        <f>IF(ISBLANK(INDEX('Policy Characteristics'!A:A,MATCH($C1902,'Policy Characteristics'!$C:$C,0))),"",INDEX('Policy Characteristics'!A:A,MATCH($C1902,'Policy Characteristics'!$C:$C,0)))</f>
        <v>Research and Development</v>
      </c>
      <c r="B1902" s="200"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3" t="s">
        <v>43</v>
      </c>
      <c r="J1902" s="202"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5">
        <f>IF(ISBLANK(INDEX('Policy Characteristics'!F:F,MATCH($C1902,'Policy Characteristics'!$C:$C,0))),"",INDEX('Policy Characteristics'!F:F,MATCH($C1902,'Policy Characteristics'!$C:$C,0)))</f>
        <v>0</v>
      </c>
      <c r="M1902" s="205">
        <f>IF(ISBLANK(INDEX('Policy Characteristics'!G:G,MATCH($C1902,'Policy Characteristics'!$C:$C,0))),"",INDEX('Policy Characteristics'!G:G,MATCH($C1902,'Policy Characteristics'!$C:$C,0)))</f>
        <v>0.4</v>
      </c>
      <c r="N1902" s="205">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75">
      <c r="A1903" s="76" t="str">
        <f>IF(ISBLANK(INDEX('Policy Characteristics'!A:A,MATCH($C1903,'Policy Characteristics'!$C:$C,0))),"",INDEX('Policy Characteristics'!A:A,MATCH($C1903,'Policy Characteristics'!$C:$C,0)))</f>
        <v>Research and Development</v>
      </c>
      <c r="B1903" s="200"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3" t="s">
        <v>43</v>
      </c>
      <c r="J1903" s="202"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5">
        <f>IF(ISBLANK(INDEX('Policy Characteristics'!F:F,MATCH($C1903,'Policy Characteristics'!$C:$C,0))),"",INDEX('Policy Characteristics'!F:F,MATCH($C1903,'Policy Characteristics'!$C:$C,0)))</f>
        <v>0</v>
      </c>
      <c r="M1903" s="205">
        <f>IF(ISBLANK(INDEX('Policy Characteristics'!G:G,MATCH($C1903,'Policy Characteristics'!$C:$C,0))),"",INDEX('Policy Characteristics'!G:G,MATCH($C1903,'Policy Characteristics'!$C:$C,0)))</f>
        <v>0.4</v>
      </c>
      <c r="N1903" s="205">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75">
      <c r="A1904" s="76" t="str">
        <f>IF(ISBLANK(INDEX('Policy Characteristics'!A:A,MATCH($C1904,'Policy Characteristics'!$C:$C,0))),"",INDEX('Policy Characteristics'!A:A,MATCH($C1904,'Policy Characteristics'!$C:$C,0)))</f>
        <v>Research and Development</v>
      </c>
      <c r="B1904" s="200"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3" t="s">
        <v>43</v>
      </c>
      <c r="J1904" s="202"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5">
        <f>IF(ISBLANK(INDEX('Policy Characteristics'!F:F,MATCH($C1904,'Policy Characteristics'!$C:$C,0))),"",INDEX('Policy Characteristics'!F:F,MATCH($C1904,'Policy Characteristics'!$C:$C,0)))</f>
        <v>0</v>
      </c>
      <c r="M1904" s="205">
        <f>IF(ISBLANK(INDEX('Policy Characteristics'!G:G,MATCH($C1904,'Policy Characteristics'!$C:$C,0))),"",INDEX('Policy Characteristics'!G:G,MATCH($C1904,'Policy Characteristics'!$C:$C,0)))</f>
        <v>0.4</v>
      </c>
      <c r="N1904" s="205">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8" s="143" customFormat="1" x14ac:dyDescent="0.75">
      <c r="A1905" s="76" t="str">
        <f>IF(ISBLANK(INDEX('Policy Characteristics'!A:A,MATCH($C1905,'Policy Characteristics'!$C:$C,0))),"",INDEX('Policy Characteristics'!A:A,MATCH($C1905,'Policy Characteristics'!$C:$C,0)))</f>
        <v>Research and Development</v>
      </c>
      <c r="B1905" s="200"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1" t="s">
        <v>43</v>
      </c>
      <c r="J1905" s="202"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5">
        <f>IF(ISBLANK(INDEX('Policy Characteristics'!F:F,MATCH($C1905,'Policy Characteristics'!$C:$C,0))),"",INDEX('Policy Characteristics'!F:F,MATCH($C1905,'Policy Characteristics'!$C:$C,0)))</f>
        <v>0</v>
      </c>
      <c r="M1905" s="205">
        <f>IF(ISBLANK(INDEX('Policy Characteristics'!G:G,MATCH($C1905,'Policy Characteristics'!$C:$C,0))),"",INDEX('Policy Characteristics'!G:G,MATCH($C1905,'Policy Characteristics'!$C:$C,0)))</f>
        <v>1</v>
      </c>
      <c r="N1905" s="205">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row>
    <row r="1906" spans="1:18" s="143" customFormat="1" x14ac:dyDescent="0.75">
      <c r="A1906" s="76" t="str">
        <f>IF(ISBLANK(INDEX('Policy Characteristics'!A:A,MATCH($C1906,'Policy Characteristics'!$C:$C,0))),"",INDEX('Policy Characteristics'!A:A,MATCH($C1906,'Policy Characteristics'!$C:$C,0)))</f>
        <v>Research and Development</v>
      </c>
      <c r="B1906" s="200"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1" t="s">
        <v>43</v>
      </c>
      <c r="J1906" s="202"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5">
        <f>IF(ISBLANK(INDEX('Policy Characteristics'!F:F,MATCH($C1906,'Policy Characteristics'!$C:$C,0))),"",INDEX('Policy Characteristics'!F:F,MATCH($C1906,'Policy Characteristics'!$C:$C,0)))</f>
        <v>0</v>
      </c>
      <c r="M1906" s="205">
        <f>IF(ISBLANK(INDEX('Policy Characteristics'!G:G,MATCH($C1906,'Policy Characteristics'!$C:$C,0))),"",INDEX('Policy Characteristics'!G:G,MATCH($C1906,'Policy Characteristics'!$C:$C,0)))</f>
        <v>1</v>
      </c>
      <c r="N1906" s="205">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row>
    <row r="1907" spans="1:18" x14ac:dyDescent="0.75">
      <c r="A1907" s="76" t="str">
        <f>IF(ISBLANK(INDEX('Policy Characteristics'!A:A,MATCH($C1907,'Policy Characteristics'!$C:$C,0))),"",INDEX('Policy Characteristics'!A:A,MATCH($C1907,'Policy Characteristics'!$C:$C,0)))</f>
        <v>Research and Development</v>
      </c>
      <c r="B1907" s="200"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3" t="s">
        <v>43</v>
      </c>
      <c r="J1907" s="202"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5">
        <f>IF(ISBLANK(INDEX('Policy Characteristics'!F:F,MATCH($C1907,'Policy Characteristics'!$C:$C,0))),"",INDEX('Policy Characteristics'!F:F,MATCH($C1907,'Policy Characteristics'!$C:$C,0)))</f>
        <v>0</v>
      </c>
      <c r="M1907" s="205">
        <f>IF(ISBLANK(INDEX('Policy Characteristics'!G:G,MATCH($C1907,'Policy Characteristics'!$C:$C,0))),"",INDEX('Policy Characteristics'!G:G,MATCH($C1907,'Policy Characteristics'!$C:$C,0)))</f>
        <v>0.4</v>
      </c>
      <c r="N1907" s="205">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row>
    <row r="1908" spans="1:18" x14ac:dyDescent="0.75">
      <c r="A1908" s="76" t="str">
        <f>IF(ISBLANK(INDEX('Policy Characteristics'!A:A,MATCH($C1908,'Policy Characteristics'!$C:$C,0))),"",INDEX('Policy Characteristics'!A:A,MATCH($C1908,'Policy Characteristics'!$C:$C,0)))</f>
        <v>Research and Development</v>
      </c>
      <c r="B1908" s="200"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3" t="s">
        <v>43</v>
      </c>
      <c r="J1908" s="202"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5">
        <f>IF(ISBLANK(INDEX('Policy Characteristics'!F:F,MATCH($C1908,'Policy Characteristics'!$C:$C,0))),"",INDEX('Policy Characteristics'!F:F,MATCH($C1908,'Policy Characteristics'!$C:$C,0)))</f>
        <v>0</v>
      </c>
      <c r="M1908" s="205">
        <f>IF(ISBLANK(INDEX('Policy Characteristics'!G:G,MATCH($C1908,'Policy Characteristics'!$C:$C,0))),"",INDEX('Policy Characteristics'!G:G,MATCH($C1908,'Policy Characteristics'!$C:$C,0)))</f>
        <v>0.4</v>
      </c>
      <c r="N1908" s="205">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8" x14ac:dyDescent="0.75">
      <c r="A1909" s="76" t="str">
        <f>IF(ISBLANK(INDEX('Policy Characteristics'!A:A,MATCH($C1909,'Policy Characteristics'!$C:$C,0))),"",INDEX('Policy Characteristics'!A:A,MATCH($C1909,'Policy Characteristics'!$C:$C,0)))</f>
        <v>Research and Development</v>
      </c>
      <c r="B1909" s="200"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3" t="s">
        <v>44</v>
      </c>
      <c r="J1909" s="202"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5">
        <f>IF(ISBLANK(INDEX('Policy Characteristics'!F:F,MATCH($C1909,'Policy Characteristics'!$C:$C,0))),"",INDEX('Policy Characteristics'!F:F,MATCH($C1909,'Policy Characteristics'!$C:$C,0)))</f>
        <v>0</v>
      </c>
      <c r="M1909" s="205">
        <f>IF(ISBLANK(INDEX('Policy Characteristics'!G:G,MATCH($C1909,'Policy Characteristics'!$C:$C,0))),"",INDEX('Policy Characteristics'!G:G,MATCH($C1909,'Policy Characteristics'!$C:$C,0)))</f>
        <v>0.4</v>
      </c>
      <c r="N1909" s="205">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8" x14ac:dyDescent="0.75">
      <c r="A1910" s="76" t="str">
        <f>IF(ISBLANK(INDEX('Policy Characteristics'!A:A,MATCH($C1910,'Policy Characteristics'!$C:$C,0))),"",INDEX('Policy Characteristics'!A:A,MATCH($C1910,'Policy Characteristics'!$C:$C,0)))</f>
        <v>Research and Development</v>
      </c>
      <c r="B1910" s="200"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3" t="s">
        <v>43</v>
      </c>
      <c r="J1910" s="202"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5">
        <f>IF(ISBLANK(INDEX('Policy Characteristics'!F:F,MATCH($C1910,'Policy Characteristics'!$C:$C,0))),"",INDEX('Policy Characteristics'!F:F,MATCH($C1910,'Policy Characteristics'!$C:$C,0)))</f>
        <v>0</v>
      </c>
      <c r="M1910" s="205">
        <f>IF(ISBLANK(INDEX('Policy Characteristics'!G:G,MATCH($C1910,'Policy Characteristics'!$C:$C,0))),"",INDEX('Policy Characteristics'!G:G,MATCH($C1910,'Policy Characteristics'!$C:$C,0)))</f>
        <v>0.4</v>
      </c>
      <c r="N1910" s="205">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8" x14ac:dyDescent="0.75">
      <c r="A1911" s="76" t="str">
        <f>IF(ISBLANK(INDEX('Policy Characteristics'!A:A,MATCH($C1911,'Policy Characteristics'!$C:$C,0))),"",INDEX('Policy Characteristics'!A:A,MATCH($C1911,'Policy Characteristics'!$C:$C,0)))</f>
        <v>Research and Development</v>
      </c>
      <c r="B1911" s="200"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3" t="s">
        <v>43</v>
      </c>
      <c r="J1911" s="202"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5">
        <f>IF(ISBLANK(INDEX('Policy Characteristics'!F:F,MATCH($C1911,'Policy Characteristics'!$C:$C,0))),"",INDEX('Policy Characteristics'!F:F,MATCH($C1911,'Policy Characteristics'!$C:$C,0)))</f>
        <v>0</v>
      </c>
      <c r="M1911" s="205">
        <f>IF(ISBLANK(INDEX('Policy Characteristics'!G:G,MATCH($C1911,'Policy Characteristics'!$C:$C,0))),"",INDEX('Policy Characteristics'!G:G,MATCH($C1911,'Policy Characteristics'!$C:$C,0)))</f>
        <v>0.4</v>
      </c>
      <c r="N1911" s="205">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8" x14ac:dyDescent="0.75">
      <c r="A1912" s="76" t="str">
        <f>IF(ISBLANK(INDEX('Policy Characteristics'!A:A,MATCH($C1912,'Policy Characteristics'!$C:$C,0))),"",INDEX('Policy Characteristics'!A:A,MATCH($C1912,'Policy Characteristics'!$C:$C,0)))</f>
        <v>Research and Development</v>
      </c>
      <c r="B1912" s="200"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3" t="s">
        <v>43</v>
      </c>
      <c r="J1912" s="202"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5">
        <f>IF(ISBLANK(INDEX('Policy Characteristics'!F:F,MATCH($C1912,'Policy Characteristics'!$C:$C,0))),"",INDEX('Policy Characteristics'!F:F,MATCH($C1912,'Policy Characteristics'!$C:$C,0)))</f>
        <v>0</v>
      </c>
      <c r="M1912" s="205">
        <f>IF(ISBLANK(INDEX('Policy Characteristics'!G:G,MATCH($C1912,'Policy Characteristics'!$C:$C,0))),"",INDEX('Policy Characteristics'!G:G,MATCH($C1912,'Policy Characteristics'!$C:$C,0)))</f>
        <v>0.4</v>
      </c>
      <c r="N1912" s="205">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8" x14ac:dyDescent="0.75">
      <c r="A1913" s="76" t="str">
        <f>IF(ISBLANK(INDEX('Policy Characteristics'!A:A,MATCH($C1913,'Policy Characteristics'!$C:$C,0))),"",INDEX('Policy Characteristics'!A:A,MATCH($C1913,'Policy Characteristics'!$C:$C,0)))</f>
        <v>Research and Development</v>
      </c>
      <c r="B1913" s="200"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3" t="s">
        <v>43</v>
      </c>
      <c r="J1913" s="202"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5">
        <f>IF(ISBLANK(INDEX('Policy Characteristics'!F:F,MATCH($C1913,'Policy Characteristics'!$C:$C,0))),"",INDEX('Policy Characteristics'!F:F,MATCH($C1913,'Policy Characteristics'!$C:$C,0)))</f>
        <v>0</v>
      </c>
      <c r="M1913" s="205">
        <f>IF(ISBLANK(INDEX('Policy Characteristics'!G:G,MATCH($C1913,'Policy Characteristics'!$C:$C,0))),"",INDEX('Policy Characteristics'!G:G,MATCH($C1913,'Policy Characteristics'!$C:$C,0)))</f>
        <v>0.4</v>
      </c>
      <c r="N1913" s="205">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8" x14ac:dyDescent="0.75">
      <c r="A1914" s="76" t="str">
        <f>IF(ISBLANK(INDEX('Policy Characteristics'!A:A,MATCH($C1914,'Policy Characteristics'!$C:$C,0))),"",INDEX('Policy Characteristics'!A:A,MATCH($C1914,'Policy Characteristics'!$C:$C,0)))</f>
        <v>Research and Development</v>
      </c>
      <c r="B1914" s="200"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3" t="s">
        <v>43</v>
      </c>
      <c r="J1914" s="202"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5">
        <f>IF(ISBLANK(INDEX('Policy Characteristics'!F:F,MATCH($C1914,'Policy Characteristics'!$C:$C,0))),"",INDEX('Policy Characteristics'!F:F,MATCH($C1914,'Policy Characteristics'!$C:$C,0)))</f>
        <v>0</v>
      </c>
      <c r="M1914" s="205">
        <f>IF(ISBLANK(INDEX('Policy Characteristics'!G:G,MATCH($C1914,'Policy Characteristics'!$C:$C,0))),"",INDEX('Policy Characteristics'!G:G,MATCH($C1914,'Policy Characteristics'!$C:$C,0)))</f>
        <v>0.4</v>
      </c>
      <c r="N1914" s="205">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8" x14ac:dyDescent="0.75">
      <c r="A1915" s="76" t="str">
        <f>IF(ISBLANK(INDEX('Policy Characteristics'!A:A,MATCH($C1915,'Policy Characteristics'!$C:$C,0))),"",INDEX('Policy Characteristics'!A:A,MATCH($C1915,'Policy Characteristics'!$C:$C,0)))</f>
        <v>Research and Development</v>
      </c>
      <c r="B1915" s="200"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3" t="s">
        <v>43</v>
      </c>
      <c r="J1915" s="202"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5">
        <f>IF(ISBLANK(INDEX('Policy Characteristics'!F:F,MATCH($C1915,'Policy Characteristics'!$C:$C,0))),"",INDEX('Policy Characteristics'!F:F,MATCH($C1915,'Policy Characteristics'!$C:$C,0)))</f>
        <v>0</v>
      </c>
      <c r="M1915" s="205">
        <f>IF(ISBLANK(INDEX('Policy Characteristics'!G:G,MATCH($C1915,'Policy Characteristics'!$C:$C,0))),"",INDEX('Policy Characteristics'!G:G,MATCH($C1915,'Policy Characteristics'!$C:$C,0)))</f>
        <v>0.4</v>
      </c>
      <c r="N1915" s="205">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8" x14ac:dyDescent="0.75">
      <c r="A1916" s="76" t="str">
        <f>IF(ISBLANK(INDEX('Policy Characteristics'!A:A,MATCH($C1916,'Policy Characteristics'!$C:$C,0))),"",INDEX('Policy Characteristics'!A:A,MATCH($C1916,'Policy Characteristics'!$C:$C,0)))</f>
        <v>Research and Development</v>
      </c>
      <c r="B1916" s="200"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3" t="s">
        <v>43</v>
      </c>
      <c r="J1916" s="202"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5">
        <f>IF(ISBLANK(INDEX('Policy Characteristics'!F:F,MATCH($C1916,'Policy Characteristics'!$C:$C,0))),"",INDEX('Policy Characteristics'!F:F,MATCH($C1916,'Policy Characteristics'!$C:$C,0)))</f>
        <v>0</v>
      </c>
      <c r="M1916" s="205">
        <f>IF(ISBLANK(INDEX('Policy Characteristics'!G:G,MATCH($C1916,'Policy Characteristics'!$C:$C,0))),"",INDEX('Policy Characteristics'!G:G,MATCH($C1916,'Policy Characteristics'!$C:$C,0)))</f>
        <v>0.4</v>
      </c>
      <c r="N1916" s="205">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8" x14ac:dyDescent="0.75">
      <c r="A1917" s="76" t="str">
        <f>IF(ISBLANK(INDEX('Policy Characteristics'!A:A,MATCH($C1917,'Policy Characteristics'!$C:$C,0))),"",INDEX('Policy Characteristics'!A:A,MATCH($C1917,'Policy Characteristics'!$C:$C,0)))</f>
        <v>Research and Development</v>
      </c>
      <c r="B1917" s="200"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3" t="s">
        <v>44</v>
      </c>
      <c r="J1917" s="202"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5">
        <f>IF(ISBLANK(INDEX('Policy Characteristics'!F:F,MATCH($C1917,'Policy Characteristics'!$C:$C,0))),"",INDEX('Policy Characteristics'!F:F,MATCH($C1917,'Policy Characteristics'!$C:$C,0)))</f>
        <v>0</v>
      </c>
      <c r="M1917" s="205">
        <f>IF(ISBLANK(INDEX('Policy Characteristics'!G:G,MATCH($C1917,'Policy Characteristics'!$C:$C,0))),"",INDEX('Policy Characteristics'!G:G,MATCH($C1917,'Policy Characteristics'!$C:$C,0)))</f>
        <v>0.4</v>
      </c>
      <c r="N1917" s="205">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8" x14ac:dyDescent="0.75">
      <c r="A1918" s="76" t="str">
        <f>IF(ISBLANK(INDEX('Policy Characteristics'!A:A,MATCH($C1918,'Policy Characteristics'!$C:$C,0))),"",INDEX('Policy Characteristics'!A:A,MATCH($C1918,'Policy Characteristics'!$C:$C,0)))</f>
        <v>Research and Development</v>
      </c>
      <c r="B1918" s="200"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3" t="s">
        <v>44</v>
      </c>
      <c r="J1918" s="202"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5">
        <f>IF(ISBLANK(INDEX('Policy Characteristics'!F:F,MATCH($C1918,'Policy Characteristics'!$C:$C,0))),"",INDEX('Policy Characteristics'!F:F,MATCH($C1918,'Policy Characteristics'!$C:$C,0)))</f>
        <v>0</v>
      </c>
      <c r="M1918" s="205">
        <f>IF(ISBLANK(INDEX('Policy Characteristics'!G:G,MATCH($C1918,'Policy Characteristics'!$C:$C,0))),"",INDEX('Policy Characteristics'!G:G,MATCH($C1918,'Policy Characteristics'!$C:$C,0)))</f>
        <v>0.4</v>
      </c>
      <c r="N1918" s="205">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8" x14ac:dyDescent="0.75">
      <c r="A1919" s="76" t="str">
        <f>IF(ISBLANK(INDEX('Policy Characteristics'!A:A,MATCH($C1919,'Policy Characteristics'!$C:$C,0))),"",INDEX('Policy Characteristics'!A:A,MATCH($C1919,'Policy Characteristics'!$C:$C,0)))</f>
        <v>Research and Development</v>
      </c>
      <c r="B1919" s="200"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3" t="s">
        <v>44</v>
      </c>
      <c r="J1919" s="202"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5">
        <f>IF(ISBLANK(INDEX('Policy Characteristics'!F:F,MATCH($C1919,'Policy Characteristics'!$C:$C,0))),"",INDEX('Policy Characteristics'!F:F,MATCH($C1919,'Policy Characteristics'!$C:$C,0)))</f>
        <v>0</v>
      </c>
      <c r="M1919" s="205">
        <f>IF(ISBLANK(INDEX('Policy Characteristics'!G:G,MATCH($C1919,'Policy Characteristics'!$C:$C,0))),"",INDEX('Policy Characteristics'!G:G,MATCH($C1919,'Policy Characteristics'!$C:$C,0)))</f>
        <v>0.4</v>
      </c>
      <c r="N1919" s="205">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8" x14ac:dyDescent="0.75">
      <c r="A1920" s="76" t="str">
        <f>IF(ISBLANK(INDEX('Policy Characteristics'!A:A,MATCH($C1920,'Policy Characteristics'!$C:$C,0))),"",INDEX('Policy Characteristics'!A:A,MATCH($C1920,'Policy Characteristics'!$C:$C,0)))</f>
        <v>Research and Development</v>
      </c>
      <c r="B1920" s="200"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3" t="s">
        <v>44</v>
      </c>
      <c r="J1920" s="202"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5">
        <f>IF(ISBLANK(INDEX('Policy Characteristics'!F:F,MATCH($C1920,'Policy Characteristics'!$C:$C,0))),"",INDEX('Policy Characteristics'!F:F,MATCH($C1920,'Policy Characteristics'!$C:$C,0)))</f>
        <v>0</v>
      </c>
      <c r="M1920" s="205">
        <f>IF(ISBLANK(INDEX('Policy Characteristics'!G:G,MATCH($C1920,'Policy Characteristics'!$C:$C,0))),"",INDEX('Policy Characteristics'!G:G,MATCH($C1920,'Policy Characteristics'!$C:$C,0)))</f>
        <v>0.4</v>
      </c>
      <c r="N1920" s="205">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75">
      <c r="A1921" s="76" t="str">
        <f>IF(ISBLANK(INDEX('Policy Characteristics'!A:A,MATCH($C1921,'Policy Characteristics'!$C:$C,0))),"",INDEX('Policy Characteristics'!A:A,MATCH($C1921,'Policy Characteristics'!$C:$C,0)))</f>
        <v>Research and Development</v>
      </c>
      <c r="B1921" s="200"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3" t="s">
        <v>44</v>
      </c>
      <c r="J1921" s="202"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5">
        <f>IF(ISBLANK(INDEX('Policy Characteristics'!F:F,MATCH($C1921,'Policy Characteristics'!$C:$C,0))),"",INDEX('Policy Characteristics'!F:F,MATCH($C1921,'Policy Characteristics'!$C:$C,0)))</f>
        <v>0</v>
      </c>
      <c r="M1921" s="205">
        <f>IF(ISBLANK(INDEX('Policy Characteristics'!G:G,MATCH($C1921,'Policy Characteristics'!$C:$C,0))),"",INDEX('Policy Characteristics'!G:G,MATCH($C1921,'Policy Characteristics'!$C:$C,0)))</f>
        <v>0.4</v>
      </c>
      <c r="N1921" s="205">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75">
      <c r="A1922" s="76" t="str">
        <f>IF(ISBLANK(INDEX('Policy Characteristics'!A:A,MATCH($C1922,'Policy Characteristics'!$C:$C,0))),"",INDEX('Policy Characteristics'!A:A,MATCH($C1922,'Policy Characteristics'!$C:$C,0)))</f>
        <v>Research and Development</v>
      </c>
      <c r="B1922" s="200"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3" t="s">
        <v>43</v>
      </c>
      <c r="J1922" s="202"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5">
        <f>IF(ISBLANK(INDEX('Policy Characteristics'!F:F,MATCH($C1922,'Policy Characteristics'!$C:$C,0))),"",INDEX('Policy Characteristics'!F:F,MATCH($C1922,'Policy Characteristics'!$C:$C,0)))</f>
        <v>0</v>
      </c>
      <c r="M1922" s="205">
        <f>IF(ISBLANK(INDEX('Policy Characteristics'!G:G,MATCH($C1922,'Policy Characteristics'!$C:$C,0))),"",INDEX('Policy Characteristics'!G:G,MATCH($C1922,'Policy Characteristics'!$C:$C,0)))</f>
        <v>0.4</v>
      </c>
      <c r="N1922" s="205">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75">
      <c r="A1923" s="76" t="str">
        <f>IF(ISBLANK(INDEX('Policy Characteristics'!A:A,MATCH($C1923,'Policy Characteristics'!$C:$C,0))),"",INDEX('Policy Characteristics'!A:A,MATCH($C1923,'Policy Characteristics'!$C:$C,0)))</f>
        <v>Research and Development</v>
      </c>
      <c r="B1923" s="200"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3" t="s">
        <v>44</v>
      </c>
      <c r="J1923" s="202"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5">
        <f>IF(ISBLANK(INDEX('Policy Characteristics'!F:F,MATCH($C1923,'Policy Characteristics'!$C:$C,0))),"",INDEX('Policy Characteristics'!F:F,MATCH($C1923,'Policy Characteristics'!$C:$C,0)))</f>
        <v>0</v>
      </c>
      <c r="M1923" s="205">
        <f>IF(ISBLANK(INDEX('Policy Characteristics'!G:G,MATCH($C1923,'Policy Characteristics'!$C:$C,0))),"",INDEX('Policy Characteristics'!G:G,MATCH($C1923,'Policy Characteristics'!$C:$C,0)))</f>
        <v>0.4</v>
      </c>
      <c r="N1923" s="205">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75">
      <c r="A1924" s="76" t="str">
        <f>IF(ISBLANK(INDEX('Policy Characteristics'!A:A,MATCH($C1924,'Policy Characteristics'!$C:$C,0))),"",INDEX('Policy Characteristics'!A:A,MATCH($C1924,'Policy Characteristics'!$C:$C,0)))</f>
        <v>Research and Development</v>
      </c>
      <c r="B1924" s="200"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3" t="s">
        <v>43</v>
      </c>
      <c r="J1924" s="202"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5">
        <f>IF(ISBLANK(INDEX('Policy Characteristics'!F:F,MATCH($C1924,'Policy Characteristics'!$C:$C,0))),"",INDEX('Policy Characteristics'!F:F,MATCH($C1924,'Policy Characteristics'!$C:$C,0)))</f>
        <v>0</v>
      </c>
      <c r="M1924" s="205">
        <f>IF(ISBLANK(INDEX('Policy Characteristics'!G:G,MATCH($C1924,'Policy Characteristics'!$C:$C,0))),"",INDEX('Policy Characteristics'!G:G,MATCH($C1924,'Policy Characteristics'!$C:$C,0)))</f>
        <v>0.4</v>
      </c>
      <c r="N1924" s="205">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75">
      <c r="A1925" s="76" t="str">
        <f>IF(ISBLANK(INDEX('Policy Characteristics'!A:A,MATCH($C1925,'Policy Characteristics'!$C:$C,0))),"",INDEX('Policy Characteristics'!A:A,MATCH($C1925,'Policy Characteristics'!$C:$C,0)))</f>
        <v>Research and Development</v>
      </c>
      <c r="B1925" s="200"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3" t="s">
        <v>43</v>
      </c>
      <c r="J1925" s="202"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5">
        <f>IF(ISBLANK(INDEX('Policy Characteristics'!F:F,MATCH($C1925,'Policy Characteristics'!$C:$C,0))),"",INDEX('Policy Characteristics'!F:F,MATCH($C1925,'Policy Characteristics'!$C:$C,0)))</f>
        <v>0</v>
      </c>
      <c r="M1925" s="205">
        <f>IF(ISBLANK(INDEX('Policy Characteristics'!G:G,MATCH($C1925,'Policy Characteristics'!$C:$C,0))),"",INDEX('Policy Characteristics'!G:G,MATCH($C1925,'Policy Characteristics'!$C:$C,0)))</f>
        <v>0.4</v>
      </c>
      <c r="N1925" s="205">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75">
      <c r="A1926" s="76" t="str">
        <f>IF(ISBLANK(INDEX('Policy Characteristics'!A:A,MATCH($C1926,'Policy Characteristics'!$C:$C,0))),"",INDEX('Policy Characteristics'!A:A,MATCH($C1926,'Policy Characteristics'!$C:$C,0)))</f>
        <v>Research and Development</v>
      </c>
      <c r="B1926" s="200"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3" t="s">
        <v>43</v>
      </c>
      <c r="J1926" s="202"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5">
        <f>IF(ISBLANK(INDEX('Policy Characteristics'!F:F,MATCH($C1926,'Policy Characteristics'!$C:$C,0))),"",INDEX('Policy Characteristics'!F:F,MATCH($C1926,'Policy Characteristics'!$C:$C,0)))</f>
        <v>0</v>
      </c>
      <c r="M1926" s="205">
        <f>IF(ISBLANK(INDEX('Policy Characteristics'!G:G,MATCH($C1926,'Policy Characteristics'!$C:$C,0))),"",INDEX('Policy Characteristics'!G:G,MATCH($C1926,'Policy Characteristics'!$C:$C,0)))</f>
        <v>0.4</v>
      </c>
      <c r="N1926" s="205">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75">
      <c r="A1927" s="76" t="str">
        <f>IF(ISBLANK(INDEX('Policy Characteristics'!A:A,MATCH($C1927,'Policy Characteristics'!$C:$C,0))),"",INDEX('Policy Characteristics'!A:A,MATCH($C1927,'Policy Characteristics'!$C:$C,0)))</f>
        <v>Research and Development</v>
      </c>
      <c r="B1927" s="200"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3" t="s">
        <v>44</v>
      </c>
      <c r="J1927" s="202"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5">
        <f>IF(ISBLANK(INDEX('Policy Characteristics'!F:F,MATCH($C1927,'Policy Characteristics'!$C:$C,0))),"",INDEX('Policy Characteristics'!F:F,MATCH($C1927,'Policy Characteristics'!$C:$C,0)))</f>
        <v>0</v>
      </c>
      <c r="M1927" s="205">
        <f>IF(ISBLANK(INDEX('Policy Characteristics'!G:G,MATCH($C1927,'Policy Characteristics'!$C:$C,0))),"",INDEX('Policy Characteristics'!G:G,MATCH($C1927,'Policy Characteristics'!$C:$C,0)))</f>
        <v>0.4</v>
      </c>
      <c r="N1927" s="205">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75">
      <c r="A1928" s="76" t="str">
        <f>IF(ISBLANK(INDEX('Policy Characteristics'!A:A,MATCH($C1928,'Policy Characteristics'!$C:$C,0))),"",INDEX('Policy Characteristics'!A:A,MATCH($C1928,'Policy Characteristics'!$C:$C,0)))</f>
        <v>Research and Development</v>
      </c>
      <c r="B1928" s="200"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3" t="s">
        <v>44</v>
      </c>
      <c r="J1928" s="202"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5">
        <f>IF(ISBLANK(INDEX('Policy Characteristics'!F:F,MATCH($C1928,'Policy Characteristics'!$C:$C,0))),"",INDEX('Policy Characteristics'!F:F,MATCH($C1928,'Policy Characteristics'!$C:$C,0)))</f>
        <v>0</v>
      </c>
      <c r="M1928" s="205">
        <f>IF(ISBLANK(INDEX('Policy Characteristics'!G:G,MATCH($C1928,'Policy Characteristics'!$C:$C,0))),"",INDEX('Policy Characteristics'!G:G,MATCH($C1928,'Policy Characteristics'!$C:$C,0)))</f>
        <v>0.4</v>
      </c>
      <c r="N1928" s="205">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75">
      <c r="A1929" s="76" t="str">
        <f>IF(ISBLANK(INDEX('Policy Characteristics'!A:A,MATCH($C1929,'Policy Characteristics'!$C:$C,0))),"",INDEX('Policy Characteristics'!A:A,MATCH($C1929,'Policy Characteristics'!$C:$C,0)))</f>
        <v>Research and Development</v>
      </c>
      <c r="B1929" s="200"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3" t="s">
        <v>44</v>
      </c>
      <c r="J1929" s="202"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5">
        <f>IF(ISBLANK(INDEX('Policy Characteristics'!F:F,MATCH($C1929,'Policy Characteristics'!$C:$C,0))),"",INDEX('Policy Characteristics'!F:F,MATCH($C1929,'Policy Characteristics'!$C:$C,0)))</f>
        <v>0</v>
      </c>
      <c r="M1929" s="205">
        <f>IF(ISBLANK(INDEX('Policy Characteristics'!G:G,MATCH($C1929,'Policy Characteristics'!$C:$C,0))),"",INDEX('Policy Characteristics'!G:G,MATCH($C1929,'Policy Characteristics'!$C:$C,0)))</f>
        <v>0.4</v>
      </c>
      <c r="N1929" s="205">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75">
      <c r="A1930" s="76" t="str">
        <f>IF(ISBLANK(INDEX('Policy Characteristics'!A:A,MATCH($C1930,'Policy Characteristics'!$C:$C,0))),"",INDEX('Policy Characteristics'!A:A,MATCH($C1930,'Policy Characteristics'!$C:$C,0)))</f>
        <v>Research and Development</v>
      </c>
      <c r="B1930" s="200"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3" t="s">
        <v>43</v>
      </c>
      <c r="J1930" s="202"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5">
        <f>IF(ISBLANK(INDEX('Policy Characteristics'!F:F,MATCH($C1930,'Policy Characteristics'!$C:$C,0))),"",INDEX('Policy Characteristics'!F:F,MATCH($C1930,'Policy Characteristics'!$C:$C,0)))</f>
        <v>0</v>
      </c>
      <c r="M1930" s="205">
        <f>IF(ISBLANK(INDEX('Policy Characteristics'!G:G,MATCH($C1930,'Policy Characteristics'!$C:$C,0))),"",INDEX('Policy Characteristics'!G:G,MATCH($C1930,'Policy Characteristics'!$C:$C,0)))</f>
        <v>0.4</v>
      </c>
      <c r="N1930" s="205">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75">
      <c r="A1931" s="76" t="str">
        <f>IF(ISBLANK(INDEX('Policy Characteristics'!A:A,MATCH($C1931,'Policy Characteristics'!$C:$C,0))),"",INDEX('Policy Characteristics'!A:A,MATCH($C1931,'Policy Characteristics'!$C:$C,0)))</f>
        <v>Research and Development</v>
      </c>
      <c r="B1931" s="200"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3" t="s">
        <v>43</v>
      </c>
      <c r="J1931" s="202"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5">
        <f>IF(ISBLANK(INDEX('Policy Characteristics'!F:F,MATCH($C1931,'Policy Characteristics'!$C:$C,0))),"",INDEX('Policy Characteristics'!F:F,MATCH($C1931,'Policy Characteristics'!$C:$C,0)))</f>
        <v>0</v>
      </c>
      <c r="M1931" s="205">
        <f>IF(ISBLANK(INDEX('Policy Characteristics'!G:G,MATCH($C1931,'Policy Characteristics'!$C:$C,0))),"",INDEX('Policy Characteristics'!G:G,MATCH($C1931,'Policy Characteristics'!$C:$C,0)))</f>
        <v>0.4</v>
      </c>
      <c r="N1931" s="205">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75">
      <c r="A1932" s="76" t="str">
        <f>IF(ISBLANK(INDEX('Policy Characteristics'!A:A,MATCH($C1932,'Policy Characteristics'!$C:$C,0))),"",INDEX('Policy Characteristics'!A:A,MATCH($C1932,'Policy Characteristics'!$C:$C,0)))</f>
        <v>Research and Development</v>
      </c>
      <c r="B1932" s="200"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3" t="s">
        <v>43</v>
      </c>
      <c r="J1932" s="202"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5">
        <f>IF(ISBLANK(INDEX('Policy Characteristics'!F:F,MATCH($C1932,'Policy Characteristics'!$C:$C,0))),"",INDEX('Policy Characteristics'!F:F,MATCH($C1932,'Policy Characteristics'!$C:$C,0)))</f>
        <v>0</v>
      </c>
      <c r="M1932" s="205">
        <f>IF(ISBLANK(INDEX('Policy Characteristics'!G:G,MATCH($C1932,'Policy Characteristics'!$C:$C,0))),"",INDEX('Policy Characteristics'!G:G,MATCH($C1932,'Policy Characteristics'!$C:$C,0)))</f>
        <v>0.4</v>
      </c>
      <c r="N1932" s="205">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75">
      <c r="A1933" s="76" t="str">
        <f>IF(ISBLANK(INDEX('Policy Characteristics'!A:A,MATCH($C1933,'Policy Characteristics'!$C:$C,0))),"",INDEX('Policy Characteristics'!A:A,MATCH($C1933,'Policy Characteristics'!$C:$C,0)))</f>
        <v>Research and Development</v>
      </c>
      <c r="B1933" s="200"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3" t="s">
        <v>43</v>
      </c>
      <c r="J1933" s="202"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5">
        <f>IF(ISBLANK(INDEX('Policy Characteristics'!F:F,MATCH($C1933,'Policy Characteristics'!$C:$C,0))),"",INDEX('Policy Characteristics'!F:F,MATCH($C1933,'Policy Characteristics'!$C:$C,0)))</f>
        <v>0</v>
      </c>
      <c r="M1933" s="205">
        <f>IF(ISBLANK(INDEX('Policy Characteristics'!G:G,MATCH($C1933,'Policy Characteristics'!$C:$C,0))),"",INDEX('Policy Characteristics'!G:G,MATCH($C1933,'Policy Characteristics'!$C:$C,0)))</f>
        <v>0.4</v>
      </c>
      <c r="N1933" s="205">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75">
      <c r="A1934" s="76" t="str">
        <f>IF(ISBLANK(INDEX('Policy Characteristics'!A:A,MATCH($C1934,'Policy Characteristics'!$C:$C,0))),"",INDEX('Policy Characteristics'!A:A,MATCH($C1934,'Policy Characteristics'!$C:$C,0)))</f>
        <v>Research and Development</v>
      </c>
      <c r="B1934" s="200"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3" t="s">
        <v>43</v>
      </c>
      <c r="J1934" s="202"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5">
        <f>IF(ISBLANK(INDEX('Policy Characteristics'!F:F,MATCH($C1934,'Policy Characteristics'!$C:$C,0))),"",INDEX('Policy Characteristics'!F:F,MATCH($C1934,'Policy Characteristics'!$C:$C,0)))</f>
        <v>0</v>
      </c>
      <c r="M1934" s="205">
        <f>IF(ISBLANK(INDEX('Policy Characteristics'!G:G,MATCH($C1934,'Policy Characteristics'!$C:$C,0))),"",INDEX('Policy Characteristics'!G:G,MATCH($C1934,'Policy Characteristics'!$C:$C,0)))</f>
        <v>0.4</v>
      </c>
      <c r="N1934" s="205">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75">
      <c r="A1935" s="76" t="str">
        <f>IF(ISBLANK(INDEX('Policy Characteristics'!A:A,MATCH($C1935,'Policy Characteristics'!$C:$C,0))),"",INDEX('Policy Characteristics'!A:A,MATCH($C1935,'Policy Characteristics'!$C:$C,0)))</f>
        <v>Research and Development</v>
      </c>
      <c r="B1935" s="200"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3" t="s">
        <v>43</v>
      </c>
      <c r="J1935" s="202"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5">
        <f>IF(ISBLANK(INDEX('Policy Characteristics'!F:F,MATCH($C1935,'Policy Characteristics'!$C:$C,0))),"",INDEX('Policy Characteristics'!F:F,MATCH($C1935,'Policy Characteristics'!$C:$C,0)))</f>
        <v>0</v>
      </c>
      <c r="M1935" s="205">
        <f>IF(ISBLANK(INDEX('Policy Characteristics'!G:G,MATCH($C1935,'Policy Characteristics'!$C:$C,0))),"",INDEX('Policy Characteristics'!G:G,MATCH($C1935,'Policy Characteristics'!$C:$C,0)))</f>
        <v>0.4</v>
      </c>
      <c r="N1935" s="205">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75">
      <c r="A1936" s="76" t="str">
        <f>IF(ISBLANK(INDEX('Policy Characteristics'!A:A,MATCH($C1936,'Policy Characteristics'!$C:$C,0))),"",INDEX('Policy Characteristics'!A:A,MATCH($C1936,'Policy Characteristics'!$C:$C,0)))</f>
        <v>Research and Development</v>
      </c>
      <c r="B1936" s="200"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3" t="s">
        <v>43</v>
      </c>
      <c r="J1936" s="202"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5">
        <f>IF(ISBLANK(INDEX('Policy Characteristics'!F:F,MATCH($C1936,'Policy Characteristics'!$C:$C,0))),"",INDEX('Policy Characteristics'!F:F,MATCH($C1936,'Policy Characteristics'!$C:$C,0)))</f>
        <v>0</v>
      </c>
      <c r="M1936" s="205">
        <f>IF(ISBLANK(INDEX('Policy Characteristics'!G:G,MATCH($C1936,'Policy Characteristics'!$C:$C,0))),"",INDEX('Policy Characteristics'!G:G,MATCH($C1936,'Policy Characteristics'!$C:$C,0)))</f>
        <v>0.4</v>
      </c>
      <c r="N1936" s="205">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75">
      <c r="A1937" s="76" t="str">
        <f>IF(ISBLANK(INDEX('Policy Characteristics'!A:A,MATCH($C1937,'Policy Characteristics'!$C:$C,0))),"",INDEX('Policy Characteristics'!A:A,MATCH($C1937,'Policy Characteristics'!$C:$C,0)))</f>
        <v>Research and Development</v>
      </c>
      <c r="B1937" s="200"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3" t="s">
        <v>43</v>
      </c>
      <c r="J1937" s="202"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5">
        <f>IF(ISBLANK(INDEX('Policy Characteristics'!F:F,MATCH($C1937,'Policy Characteristics'!$C:$C,0))),"",INDEX('Policy Characteristics'!F:F,MATCH($C1937,'Policy Characteristics'!$C:$C,0)))</f>
        <v>0</v>
      </c>
      <c r="M1937" s="205">
        <f>IF(ISBLANK(INDEX('Policy Characteristics'!G:G,MATCH($C1937,'Policy Characteristics'!$C:$C,0))),"",INDEX('Policy Characteristics'!G:G,MATCH($C1937,'Policy Characteristics'!$C:$C,0)))</f>
        <v>0.4</v>
      </c>
      <c r="N1937" s="205">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75">
      <c r="A1938" s="76" t="str">
        <f>IF(ISBLANK(INDEX('Policy Characteristics'!A:A,MATCH($C1938,'Policy Characteristics'!$C:$C,0))),"",INDEX('Policy Characteristics'!A:A,MATCH($C1938,'Policy Characteristics'!$C:$C,0)))</f>
        <v>Research and Development</v>
      </c>
      <c r="B1938" s="200"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3" t="s">
        <v>43</v>
      </c>
      <c r="J1938" s="202"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5">
        <f>IF(ISBLANK(INDEX('Policy Characteristics'!F:F,MATCH($C1938,'Policy Characteristics'!$C:$C,0))),"",INDEX('Policy Characteristics'!F:F,MATCH($C1938,'Policy Characteristics'!$C:$C,0)))</f>
        <v>0</v>
      </c>
      <c r="M1938" s="205">
        <f>IF(ISBLANK(INDEX('Policy Characteristics'!G:G,MATCH($C1938,'Policy Characteristics'!$C:$C,0))),"",INDEX('Policy Characteristics'!G:G,MATCH($C1938,'Policy Characteristics'!$C:$C,0)))</f>
        <v>0.4</v>
      </c>
      <c r="N1938" s="205">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75">
      <c r="A1939" s="76" t="str">
        <f>IF(ISBLANK(INDEX('Policy Characteristics'!A:A,MATCH($C1939,'Policy Characteristics'!$C:$C,0))),"",INDEX('Policy Characteristics'!A:A,MATCH($C1939,'Policy Characteristics'!$C:$C,0)))</f>
        <v>Research and Development</v>
      </c>
      <c r="B1939" s="200"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3" t="s">
        <v>43</v>
      </c>
      <c r="J1939" s="202"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5">
        <f>IF(ISBLANK(INDEX('Policy Characteristics'!F:F,MATCH($C1939,'Policy Characteristics'!$C:$C,0))),"",INDEX('Policy Characteristics'!F:F,MATCH($C1939,'Policy Characteristics'!$C:$C,0)))</f>
        <v>0</v>
      </c>
      <c r="M1939" s="205">
        <f>IF(ISBLANK(INDEX('Policy Characteristics'!G:G,MATCH($C1939,'Policy Characteristics'!$C:$C,0))),"",INDEX('Policy Characteristics'!G:G,MATCH($C1939,'Policy Characteristics'!$C:$C,0)))</f>
        <v>0.4</v>
      </c>
      <c r="N1939" s="205">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75">
      <c r="A1940" s="76" t="str">
        <f>IF(ISBLANK(INDEX('Policy Characteristics'!A:A,MATCH($C1940,'Policy Characteristics'!$C:$C,0))),"",INDEX('Policy Characteristics'!A:A,MATCH($C1940,'Policy Characteristics'!$C:$C,0)))</f>
        <v>Research and Development</v>
      </c>
      <c r="B1940" s="200"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3" t="s">
        <v>43</v>
      </c>
      <c r="J1940" s="202"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5">
        <f>IF(ISBLANK(INDEX('Policy Characteristics'!F:F,MATCH($C1940,'Policy Characteristics'!$C:$C,0))),"",INDEX('Policy Characteristics'!F:F,MATCH($C1940,'Policy Characteristics'!$C:$C,0)))</f>
        <v>0</v>
      </c>
      <c r="M1940" s="205">
        <f>IF(ISBLANK(INDEX('Policy Characteristics'!G:G,MATCH($C1940,'Policy Characteristics'!$C:$C,0))),"",INDEX('Policy Characteristics'!G:G,MATCH($C1940,'Policy Characteristics'!$C:$C,0)))</f>
        <v>0.4</v>
      </c>
      <c r="N1940" s="205">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75">
      <c r="A1941" s="76" t="str">
        <f>IF(ISBLANK(INDEX('Policy Characteristics'!A:A,MATCH($C1941,'Policy Characteristics'!$C:$C,0))),"",INDEX('Policy Characteristics'!A:A,MATCH($C1941,'Policy Characteristics'!$C:$C,0)))</f>
        <v>Research and Development</v>
      </c>
      <c r="B1941" s="200"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3" t="s">
        <v>43</v>
      </c>
      <c r="J1941" s="202"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5">
        <f>IF(ISBLANK(INDEX('Policy Characteristics'!F:F,MATCH($C1941,'Policy Characteristics'!$C:$C,0))),"",INDEX('Policy Characteristics'!F:F,MATCH($C1941,'Policy Characteristics'!$C:$C,0)))</f>
        <v>0</v>
      </c>
      <c r="M1941" s="205">
        <f>IF(ISBLANK(INDEX('Policy Characteristics'!G:G,MATCH($C1941,'Policy Characteristics'!$C:$C,0))),"",INDEX('Policy Characteristics'!G:G,MATCH($C1941,'Policy Characteristics'!$C:$C,0)))</f>
        <v>0.4</v>
      </c>
      <c r="N1941" s="205">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75">
      <c r="A1942" s="76" t="str">
        <f>IF(ISBLANK(INDEX('Policy Characteristics'!A:A,MATCH($C1942,'Policy Characteristics'!$C:$C,0))),"",INDEX('Policy Characteristics'!A:A,MATCH($C1942,'Policy Characteristics'!$C:$C,0)))</f>
        <v>Research and Development</v>
      </c>
      <c r="B1942" s="200"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3" t="s">
        <v>43</v>
      </c>
      <c r="J1942" s="202"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5">
        <f>IF(ISBLANK(INDEX('Policy Characteristics'!F:F,MATCH($C1942,'Policy Characteristics'!$C:$C,0))),"",INDEX('Policy Characteristics'!F:F,MATCH($C1942,'Policy Characteristics'!$C:$C,0)))</f>
        <v>0</v>
      </c>
      <c r="M1942" s="205">
        <f>IF(ISBLANK(INDEX('Policy Characteristics'!G:G,MATCH($C1942,'Policy Characteristics'!$C:$C,0))),"",INDEX('Policy Characteristics'!G:G,MATCH($C1942,'Policy Characteristics'!$C:$C,0)))</f>
        <v>0.4</v>
      </c>
      <c r="N1942" s="205">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75">
      <c r="A1943" s="76" t="str">
        <f>IF(ISBLANK(INDEX('Policy Characteristics'!A:A,MATCH($C1943,'Policy Characteristics'!$C:$C,0))),"",INDEX('Policy Characteristics'!A:A,MATCH($C1943,'Policy Characteristics'!$C:$C,0)))</f>
        <v>Research and Development</v>
      </c>
      <c r="B1943" s="200"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3" t="s">
        <v>43</v>
      </c>
      <c r="J1943" s="202"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5">
        <f>IF(ISBLANK(INDEX('Policy Characteristics'!F:F,MATCH($C1943,'Policy Characteristics'!$C:$C,0))),"",INDEX('Policy Characteristics'!F:F,MATCH($C1943,'Policy Characteristics'!$C:$C,0)))</f>
        <v>0</v>
      </c>
      <c r="M1943" s="205">
        <f>IF(ISBLANK(INDEX('Policy Characteristics'!G:G,MATCH($C1943,'Policy Characteristics'!$C:$C,0))),"",INDEX('Policy Characteristics'!G:G,MATCH($C1943,'Policy Characteristics'!$C:$C,0)))</f>
        <v>0.4</v>
      </c>
      <c r="N1943" s="205">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75">
      <c r="A1944" s="76" t="str">
        <f>IF(ISBLANK(INDEX('Policy Characteristics'!A:A,MATCH($C1944,'Policy Characteristics'!$C:$C,0))),"",INDEX('Policy Characteristics'!A:A,MATCH($C1944,'Policy Characteristics'!$C:$C,0)))</f>
        <v>Research and Development</v>
      </c>
      <c r="B1944" s="200"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3" t="s">
        <v>43</v>
      </c>
      <c r="J1944" s="202"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5">
        <f>IF(ISBLANK(INDEX('Policy Characteristics'!F:F,MATCH($C1944,'Policy Characteristics'!$C:$C,0))),"",INDEX('Policy Characteristics'!F:F,MATCH($C1944,'Policy Characteristics'!$C:$C,0)))</f>
        <v>0</v>
      </c>
      <c r="M1944" s="205">
        <f>IF(ISBLANK(INDEX('Policy Characteristics'!G:G,MATCH($C1944,'Policy Characteristics'!$C:$C,0))),"",INDEX('Policy Characteristics'!G:G,MATCH($C1944,'Policy Characteristics'!$C:$C,0)))</f>
        <v>0.4</v>
      </c>
      <c r="N1944" s="205">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75">
      <c r="A1945" s="76" t="str">
        <f>IF(ISBLANK(INDEX('Policy Characteristics'!A:A,MATCH($C1945,'Policy Characteristics'!$C:$C,0))),"",INDEX('Policy Characteristics'!A:A,MATCH($C1945,'Policy Characteristics'!$C:$C,0)))</f>
        <v>Research and Development</v>
      </c>
      <c r="B1945" s="200"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3" t="s">
        <v>43</v>
      </c>
      <c r="J1945" s="202"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5">
        <f>IF(ISBLANK(INDEX('Policy Characteristics'!F:F,MATCH($C1945,'Policy Characteristics'!$C:$C,0))),"",INDEX('Policy Characteristics'!F:F,MATCH($C1945,'Policy Characteristics'!$C:$C,0)))</f>
        <v>0</v>
      </c>
      <c r="M1945" s="205">
        <f>IF(ISBLANK(INDEX('Policy Characteristics'!G:G,MATCH($C1945,'Policy Characteristics'!$C:$C,0))),"",INDEX('Policy Characteristics'!G:G,MATCH($C1945,'Policy Characteristics'!$C:$C,0)))</f>
        <v>0.4</v>
      </c>
      <c r="N1945" s="205">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75">
      <c r="A1946" s="76" t="str">
        <f>IF(ISBLANK(INDEX('Policy Characteristics'!A:A,MATCH($C1946,'Policy Characteristics'!$C:$C,0))),"",INDEX('Policy Characteristics'!A:A,MATCH($C1946,'Policy Characteristics'!$C:$C,0)))</f>
        <v>Research and Development</v>
      </c>
      <c r="B1946" s="200"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3" t="s">
        <v>43</v>
      </c>
      <c r="J1946" s="202"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5">
        <f>IF(ISBLANK(INDEX('Policy Characteristics'!F:F,MATCH($C1946,'Policy Characteristics'!$C:$C,0))),"",INDEX('Policy Characteristics'!F:F,MATCH($C1946,'Policy Characteristics'!$C:$C,0)))</f>
        <v>0</v>
      </c>
      <c r="M1946" s="205">
        <f>IF(ISBLANK(INDEX('Policy Characteristics'!G:G,MATCH($C1946,'Policy Characteristics'!$C:$C,0))),"",INDEX('Policy Characteristics'!G:G,MATCH($C1946,'Policy Characteristics'!$C:$C,0)))</f>
        <v>0.4</v>
      </c>
      <c r="N1946" s="205">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75">
      <c r="A1947" s="76" t="str">
        <f>IF(ISBLANK(INDEX('Policy Characteristics'!A:A,MATCH($C1947,'Policy Characteristics'!$C:$C,0))),"",INDEX('Policy Characteristics'!A:A,MATCH($C1947,'Policy Characteristics'!$C:$C,0)))</f>
        <v>Research and Development</v>
      </c>
      <c r="B1947" s="200"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3" t="s">
        <v>43</v>
      </c>
      <c r="J1947" s="202"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5">
        <f>IF(ISBLANK(INDEX('Policy Characteristics'!F:F,MATCH($C1947,'Policy Characteristics'!$C:$C,0))),"",INDEX('Policy Characteristics'!F:F,MATCH($C1947,'Policy Characteristics'!$C:$C,0)))</f>
        <v>0</v>
      </c>
      <c r="M1947" s="205">
        <f>IF(ISBLANK(INDEX('Policy Characteristics'!G:G,MATCH($C1947,'Policy Characteristics'!$C:$C,0))),"",INDEX('Policy Characteristics'!G:G,MATCH($C1947,'Policy Characteristics'!$C:$C,0)))</f>
        <v>0.4</v>
      </c>
      <c r="N1947" s="205">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75">
      <c r="A1948" s="76" t="str">
        <f>IF(ISBLANK(INDEX('Policy Characteristics'!A:A,MATCH($C1948,'Policy Characteristics'!$C:$C,0))),"",INDEX('Policy Characteristics'!A:A,MATCH($C1948,'Policy Characteristics'!$C:$C,0)))</f>
        <v>Research and Development</v>
      </c>
      <c r="B1948" s="200"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3" t="s">
        <v>43</v>
      </c>
      <c r="J1948" s="202"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5">
        <f>IF(ISBLANK(INDEX('Policy Characteristics'!F:F,MATCH($C1948,'Policy Characteristics'!$C:$C,0))),"",INDEX('Policy Characteristics'!F:F,MATCH($C1948,'Policy Characteristics'!$C:$C,0)))</f>
        <v>0</v>
      </c>
      <c r="M1948" s="205">
        <f>IF(ISBLANK(INDEX('Policy Characteristics'!G:G,MATCH($C1948,'Policy Characteristics'!$C:$C,0))),"",INDEX('Policy Characteristics'!G:G,MATCH($C1948,'Policy Characteristics'!$C:$C,0)))</f>
        <v>0.4</v>
      </c>
      <c r="N1948" s="205">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75">
      <c r="A1949" s="76" t="str">
        <f>IF(ISBLANK(INDEX('Policy Characteristics'!A:A,MATCH($C1949,'Policy Characteristics'!$C:$C,0))),"",INDEX('Policy Characteristics'!A:A,MATCH($C1949,'Policy Characteristics'!$C:$C,0)))</f>
        <v>Research and Development</v>
      </c>
      <c r="B1949" s="200"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3" t="s">
        <v>43</v>
      </c>
      <c r="J1949" s="202"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5">
        <f>IF(ISBLANK(INDEX('Policy Characteristics'!F:F,MATCH($C1949,'Policy Characteristics'!$C:$C,0))),"",INDEX('Policy Characteristics'!F:F,MATCH($C1949,'Policy Characteristics'!$C:$C,0)))</f>
        <v>0</v>
      </c>
      <c r="M1949" s="205">
        <f>IF(ISBLANK(INDEX('Policy Characteristics'!G:G,MATCH($C1949,'Policy Characteristics'!$C:$C,0))),"",INDEX('Policy Characteristics'!G:G,MATCH($C1949,'Policy Characteristics'!$C:$C,0)))</f>
        <v>0.4</v>
      </c>
      <c r="N1949" s="205">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75">
      <c r="A1950" s="76" t="str">
        <f>IF(ISBLANK(INDEX('Policy Characteristics'!A:A,MATCH($C1950,'Policy Characteristics'!$C:$C,0))),"",INDEX('Policy Characteristics'!A:A,MATCH($C1950,'Policy Characteristics'!$C:$C,0)))</f>
        <v>Research and Development</v>
      </c>
      <c r="B1950" s="200"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3" t="s">
        <v>43</v>
      </c>
      <c r="J1950" s="202"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5">
        <f>IF(ISBLANK(INDEX('Policy Characteristics'!F:F,MATCH($C1950,'Policy Characteristics'!$C:$C,0))),"",INDEX('Policy Characteristics'!F:F,MATCH($C1950,'Policy Characteristics'!$C:$C,0)))</f>
        <v>0</v>
      </c>
      <c r="M1950" s="205">
        <f>IF(ISBLANK(INDEX('Policy Characteristics'!G:G,MATCH($C1950,'Policy Characteristics'!$C:$C,0))),"",INDEX('Policy Characteristics'!G:G,MATCH($C1950,'Policy Characteristics'!$C:$C,0)))</f>
        <v>0.4</v>
      </c>
      <c r="N1950" s="205">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75">
      <c r="A1951" s="76" t="str">
        <f>IF(ISBLANK(INDEX('Policy Characteristics'!A:A,MATCH($C1951,'Policy Characteristics'!$C:$C,0))),"",INDEX('Policy Characteristics'!A:A,MATCH($C1951,'Policy Characteristics'!$C:$C,0)))</f>
        <v>Research and Development</v>
      </c>
      <c r="B1951" s="200"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3" t="s">
        <v>43</v>
      </c>
      <c r="J1951" s="202"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5">
        <f>IF(ISBLANK(INDEX('Policy Characteristics'!F:F,MATCH($C1951,'Policy Characteristics'!$C:$C,0))),"",INDEX('Policy Characteristics'!F:F,MATCH($C1951,'Policy Characteristics'!$C:$C,0)))</f>
        <v>0</v>
      </c>
      <c r="M1951" s="205">
        <f>IF(ISBLANK(INDEX('Policy Characteristics'!G:G,MATCH($C1951,'Policy Characteristics'!$C:$C,0))),"",INDEX('Policy Characteristics'!G:G,MATCH($C1951,'Policy Characteristics'!$C:$C,0)))</f>
        <v>0.4</v>
      </c>
      <c r="N1951" s="205">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75">
      <c r="A1952" s="76" t="str">
        <f>IF(ISBLANK(INDEX('Policy Characteristics'!A:A,MATCH($C1952,'Policy Characteristics'!$C:$C,0))),"",INDEX('Policy Characteristics'!A:A,MATCH($C1952,'Policy Characteristics'!$C:$C,0)))</f>
        <v>Research and Development</v>
      </c>
      <c r="B1952" s="200"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3" t="s">
        <v>43</v>
      </c>
      <c r="J1952" s="202"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5">
        <f>IF(ISBLANK(INDEX('Policy Characteristics'!F:F,MATCH($C1952,'Policy Characteristics'!$C:$C,0))),"",INDEX('Policy Characteristics'!F:F,MATCH($C1952,'Policy Characteristics'!$C:$C,0)))</f>
        <v>0</v>
      </c>
      <c r="M1952" s="205">
        <f>IF(ISBLANK(INDEX('Policy Characteristics'!G:G,MATCH($C1952,'Policy Characteristics'!$C:$C,0))),"",INDEX('Policy Characteristics'!G:G,MATCH($C1952,'Policy Characteristics'!$C:$C,0)))</f>
        <v>0.4</v>
      </c>
      <c r="N1952" s="205">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75">
      <c r="A1953" s="76" t="str">
        <f>IF(ISBLANK(INDEX('Policy Characteristics'!A:A,MATCH($C1953,'Policy Characteristics'!$C:$C,0))),"",INDEX('Policy Characteristics'!A:A,MATCH($C1953,'Policy Characteristics'!$C:$C,0)))</f>
        <v>Research and Development</v>
      </c>
      <c r="B1953" s="200"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3" t="s">
        <v>43</v>
      </c>
      <c r="J1953" s="202"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5">
        <f>IF(ISBLANK(INDEX('Policy Characteristics'!F:F,MATCH($C1953,'Policy Characteristics'!$C:$C,0))),"",INDEX('Policy Characteristics'!F:F,MATCH($C1953,'Policy Characteristics'!$C:$C,0)))</f>
        <v>0</v>
      </c>
      <c r="M1953" s="205">
        <f>IF(ISBLANK(INDEX('Policy Characteristics'!G:G,MATCH($C1953,'Policy Characteristics'!$C:$C,0))),"",INDEX('Policy Characteristics'!G:G,MATCH($C1953,'Policy Characteristics'!$C:$C,0)))</f>
        <v>0.4</v>
      </c>
      <c r="N1953" s="205">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75">
      <c r="A1954" s="76" t="str">
        <f>IF(ISBLANK(INDEX('Policy Characteristics'!A:A,MATCH($C1954,'Policy Characteristics'!$C:$C,0))),"",INDEX('Policy Characteristics'!A:A,MATCH($C1954,'Policy Characteristics'!$C:$C,0)))</f>
        <v>Research and Development</v>
      </c>
      <c r="B1954" s="200"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3" t="s">
        <v>43</v>
      </c>
      <c r="J1954" s="202"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5">
        <f>IF(ISBLANK(INDEX('Policy Characteristics'!F:F,MATCH($C1954,'Policy Characteristics'!$C:$C,0))),"",INDEX('Policy Characteristics'!F:F,MATCH($C1954,'Policy Characteristics'!$C:$C,0)))</f>
        <v>0</v>
      </c>
      <c r="M1954" s="205">
        <f>IF(ISBLANK(INDEX('Policy Characteristics'!G:G,MATCH($C1954,'Policy Characteristics'!$C:$C,0))),"",INDEX('Policy Characteristics'!G:G,MATCH($C1954,'Policy Characteristics'!$C:$C,0)))</f>
        <v>0.4</v>
      </c>
      <c r="N1954" s="205">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75">
      <c r="A1955" s="76" t="str">
        <f>IF(ISBLANK(INDEX('Policy Characteristics'!A:A,MATCH($C1955,'Policy Characteristics'!$C:$C,0))),"",INDEX('Policy Characteristics'!A:A,MATCH($C1955,'Policy Characteristics'!$C:$C,0)))</f>
        <v>Research and Development</v>
      </c>
      <c r="B1955" s="200"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3" t="s">
        <v>43</v>
      </c>
      <c r="J1955" s="202"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5">
        <f>IF(ISBLANK(INDEX('Policy Characteristics'!F:F,MATCH($C1955,'Policy Characteristics'!$C:$C,0))),"",INDEX('Policy Characteristics'!F:F,MATCH($C1955,'Policy Characteristics'!$C:$C,0)))</f>
        <v>0</v>
      </c>
      <c r="M1955" s="205">
        <f>IF(ISBLANK(INDEX('Policy Characteristics'!G:G,MATCH($C1955,'Policy Characteristics'!$C:$C,0))),"",INDEX('Policy Characteristics'!G:G,MATCH($C1955,'Policy Characteristics'!$C:$C,0)))</f>
        <v>0.4</v>
      </c>
      <c r="N1955" s="205">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75">
      <c r="A1956" s="76" t="str">
        <f>IF(ISBLANK(INDEX('Policy Characteristics'!A:A,MATCH($C1956,'Policy Characteristics'!$C:$C,0))),"",INDEX('Policy Characteristics'!A:A,MATCH($C1956,'Policy Characteristics'!$C:$C,0)))</f>
        <v>Research and Development</v>
      </c>
      <c r="B1956" s="200"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3" t="s">
        <v>43</v>
      </c>
      <c r="J1956" s="202"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5">
        <f>IF(ISBLANK(INDEX('Policy Characteristics'!F:F,MATCH($C1956,'Policy Characteristics'!$C:$C,0))),"",INDEX('Policy Characteristics'!F:F,MATCH($C1956,'Policy Characteristics'!$C:$C,0)))</f>
        <v>0</v>
      </c>
      <c r="M1956" s="205">
        <f>IF(ISBLANK(INDEX('Policy Characteristics'!G:G,MATCH($C1956,'Policy Characteristics'!$C:$C,0))),"",INDEX('Policy Characteristics'!G:G,MATCH($C1956,'Policy Characteristics'!$C:$C,0)))</f>
        <v>0.4</v>
      </c>
      <c r="N1956" s="205">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75">
      <c r="A1957" s="76" t="str">
        <f>IF(ISBLANK(INDEX('Policy Characteristics'!A:A,MATCH($C1957,'Policy Characteristics'!$C:$C,0))),"",INDEX('Policy Characteristics'!A:A,MATCH($C1957,'Policy Characteristics'!$C:$C,0)))</f>
        <v>Research and Development</v>
      </c>
      <c r="B1957" s="200"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3" t="s">
        <v>43</v>
      </c>
      <c r="J1957" s="202"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5">
        <f>IF(ISBLANK(INDEX('Policy Characteristics'!F:F,MATCH($C1957,'Policy Characteristics'!$C:$C,0))),"",INDEX('Policy Characteristics'!F:F,MATCH($C1957,'Policy Characteristics'!$C:$C,0)))</f>
        <v>0</v>
      </c>
      <c r="M1957" s="205">
        <f>IF(ISBLANK(INDEX('Policy Characteristics'!G:G,MATCH($C1957,'Policy Characteristics'!$C:$C,0))),"",INDEX('Policy Characteristics'!G:G,MATCH($C1957,'Policy Characteristics'!$C:$C,0)))</f>
        <v>0.4</v>
      </c>
      <c r="N1957" s="205">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75">
      <c r="A1958" s="76" t="str">
        <f>IF(ISBLANK(INDEX('Policy Characteristics'!A:A,MATCH($C1958,'Policy Characteristics'!$C:$C,0))),"",INDEX('Policy Characteristics'!A:A,MATCH($C1958,'Policy Characteristics'!$C:$C,0)))</f>
        <v>Research and Development</v>
      </c>
      <c r="B1958" s="200"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3" t="s">
        <v>43</v>
      </c>
      <c r="J1958" s="202"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5">
        <f>IF(ISBLANK(INDEX('Policy Characteristics'!F:F,MATCH($C1958,'Policy Characteristics'!$C:$C,0))),"",INDEX('Policy Characteristics'!F:F,MATCH($C1958,'Policy Characteristics'!$C:$C,0)))</f>
        <v>0</v>
      </c>
      <c r="M1958" s="205">
        <f>IF(ISBLANK(INDEX('Policy Characteristics'!G:G,MATCH($C1958,'Policy Characteristics'!$C:$C,0))),"",INDEX('Policy Characteristics'!G:G,MATCH($C1958,'Policy Characteristics'!$C:$C,0)))</f>
        <v>0.4</v>
      </c>
      <c r="N1958" s="205">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75">
      <c r="A1959" s="76" t="str">
        <f>IF(ISBLANK(INDEX('Policy Characteristics'!A:A,MATCH($C1959,'Policy Characteristics'!$C:$C,0))),"",INDEX('Policy Characteristics'!A:A,MATCH($C1959,'Policy Characteristics'!$C:$C,0)))</f>
        <v>Research and Development</v>
      </c>
      <c r="B1959" s="200"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3" t="s">
        <v>43</v>
      </c>
      <c r="J1959" s="202"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5">
        <f>IF(ISBLANK(INDEX('Policy Characteristics'!F:F,MATCH($C1959,'Policy Characteristics'!$C:$C,0))),"",INDEX('Policy Characteristics'!F:F,MATCH($C1959,'Policy Characteristics'!$C:$C,0)))</f>
        <v>0</v>
      </c>
      <c r="M1959" s="205">
        <f>IF(ISBLANK(INDEX('Policy Characteristics'!G:G,MATCH($C1959,'Policy Characteristics'!$C:$C,0))),"",INDEX('Policy Characteristics'!G:G,MATCH($C1959,'Policy Characteristics'!$C:$C,0)))</f>
        <v>0.4</v>
      </c>
      <c r="N1959" s="205">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75">
      <c r="A1960" s="76" t="str">
        <f>IF(ISBLANK(INDEX('Policy Characteristics'!A:A,MATCH($C1960,'Policy Characteristics'!$C:$C,0))),"",INDEX('Policy Characteristics'!A:A,MATCH($C1960,'Policy Characteristics'!$C:$C,0)))</f>
        <v>Research and Development</v>
      </c>
      <c r="B1960" s="200"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3" t="s">
        <v>43</v>
      </c>
      <c r="J1960" s="202"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5">
        <f>IF(ISBLANK(INDEX('Policy Characteristics'!F:F,MATCH($C1960,'Policy Characteristics'!$C:$C,0))),"",INDEX('Policy Characteristics'!F:F,MATCH($C1960,'Policy Characteristics'!$C:$C,0)))</f>
        <v>0</v>
      </c>
      <c r="M1960" s="205">
        <f>IF(ISBLANK(INDEX('Policy Characteristics'!G:G,MATCH($C1960,'Policy Characteristics'!$C:$C,0))),"",INDEX('Policy Characteristics'!G:G,MATCH($C1960,'Policy Characteristics'!$C:$C,0)))</f>
        <v>0.4</v>
      </c>
      <c r="N1960" s="205">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75">
      <c r="A1961" s="76" t="str">
        <f>IF(ISBLANK(INDEX('Policy Characteristics'!A:A,MATCH($C1961,'Policy Characteristics'!$C:$C,0))),"",INDEX('Policy Characteristics'!A:A,MATCH($C1961,'Policy Characteristics'!$C:$C,0)))</f>
        <v>Research and Development</v>
      </c>
      <c r="B1961" s="200"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3" t="s">
        <v>43</v>
      </c>
      <c r="J1961" s="202"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5">
        <f>IF(ISBLANK(INDEX('Policy Characteristics'!F:F,MATCH($C1961,'Policy Characteristics'!$C:$C,0))),"",INDEX('Policy Characteristics'!F:F,MATCH($C1961,'Policy Characteristics'!$C:$C,0)))</f>
        <v>0</v>
      </c>
      <c r="M1961" s="205">
        <f>IF(ISBLANK(INDEX('Policy Characteristics'!G:G,MATCH($C1961,'Policy Characteristics'!$C:$C,0))),"",INDEX('Policy Characteristics'!G:G,MATCH($C1961,'Policy Characteristics'!$C:$C,0)))</f>
        <v>0.4</v>
      </c>
      <c r="N1961" s="205">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75">
      <c r="A1962" s="76" t="str">
        <f>IF(ISBLANK(INDEX('Policy Characteristics'!A:A,MATCH($C1962,'Policy Characteristics'!$C:$C,0))),"",INDEX('Policy Characteristics'!A:A,MATCH($C1962,'Policy Characteristics'!$C:$C,0)))</f>
        <v>Research and Development</v>
      </c>
      <c r="B1962" s="200"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3" t="s">
        <v>43</v>
      </c>
      <c r="J1962" s="202"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5">
        <f>IF(ISBLANK(INDEX('Policy Characteristics'!F:F,MATCH($C1962,'Policy Characteristics'!$C:$C,0))),"",INDEX('Policy Characteristics'!F:F,MATCH($C1962,'Policy Characteristics'!$C:$C,0)))</f>
        <v>0</v>
      </c>
      <c r="M1962" s="205">
        <f>IF(ISBLANK(INDEX('Policy Characteristics'!G:G,MATCH($C1962,'Policy Characteristics'!$C:$C,0))),"",INDEX('Policy Characteristics'!G:G,MATCH($C1962,'Policy Characteristics'!$C:$C,0)))</f>
        <v>0.4</v>
      </c>
      <c r="N1962" s="205">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75">
      <c r="A1963" s="76" t="str">
        <f>IF(ISBLANK(INDEX('Policy Characteristics'!A:A,MATCH($C1963,'Policy Characteristics'!$C:$C,0))),"",INDEX('Policy Characteristics'!A:A,MATCH($C1963,'Policy Characteristics'!$C:$C,0)))</f>
        <v>Research and Development</v>
      </c>
      <c r="B1963" s="200"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3" t="s">
        <v>43</v>
      </c>
      <c r="J1963" s="202"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5">
        <f>IF(ISBLANK(INDEX('Policy Characteristics'!F:F,MATCH($C1963,'Policy Characteristics'!$C:$C,0))),"",INDEX('Policy Characteristics'!F:F,MATCH($C1963,'Policy Characteristics'!$C:$C,0)))</f>
        <v>0</v>
      </c>
      <c r="M1963" s="205">
        <f>IF(ISBLANK(INDEX('Policy Characteristics'!G:G,MATCH($C1963,'Policy Characteristics'!$C:$C,0))),"",INDEX('Policy Characteristics'!G:G,MATCH($C1963,'Policy Characteristics'!$C:$C,0)))</f>
        <v>0.4</v>
      </c>
      <c r="N1963" s="205">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75">
      <c r="A1964" s="76" t="str">
        <f>IF(ISBLANK(INDEX('Policy Characteristics'!A:A,MATCH($C1964,'Policy Characteristics'!$C:$C,0))),"",INDEX('Policy Characteristics'!A:A,MATCH($C1964,'Policy Characteristics'!$C:$C,0)))</f>
        <v>Research and Development</v>
      </c>
      <c r="B1964" s="200"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3" t="s">
        <v>43</v>
      </c>
      <c r="J1964" s="202"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5">
        <f>IF(ISBLANK(INDEX('Policy Characteristics'!F:F,MATCH($C1964,'Policy Characteristics'!$C:$C,0))),"",INDEX('Policy Characteristics'!F:F,MATCH($C1964,'Policy Characteristics'!$C:$C,0)))</f>
        <v>0</v>
      </c>
      <c r="M1964" s="205">
        <f>IF(ISBLANK(INDEX('Policy Characteristics'!G:G,MATCH($C1964,'Policy Characteristics'!$C:$C,0))),"",INDEX('Policy Characteristics'!G:G,MATCH($C1964,'Policy Characteristics'!$C:$C,0)))</f>
        <v>0.4</v>
      </c>
      <c r="N1964" s="205">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75">
      <c r="A1965" s="76" t="str">
        <f>IF(ISBLANK(INDEX('Policy Characteristics'!A:A,MATCH($C1965,'Policy Characteristics'!$C:$C,0))),"",INDEX('Policy Characteristics'!A:A,MATCH($C1965,'Policy Characteristics'!$C:$C,0)))</f>
        <v>Research and Development</v>
      </c>
      <c r="B1965" s="200"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3" t="s">
        <v>43</v>
      </c>
      <c r="J1965" s="202"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5">
        <f>IF(ISBLANK(INDEX('Policy Characteristics'!F:F,MATCH($C1965,'Policy Characteristics'!$C:$C,0))),"",INDEX('Policy Characteristics'!F:F,MATCH($C1965,'Policy Characteristics'!$C:$C,0)))</f>
        <v>0</v>
      </c>
      <c r="M1965" s="205">
        <f>IF(ISBLANK(INDEX('Policy Characteristics'!G:G,MATCH($C1965,'Policy Characteristics'!$C:$C,0))),"",INDEX('Policy Characteristics'!G:G,MATCH($C1965,'Policy Characteristics'!$C:$C,0)))</f>
        <v>0.4</v>
      </c>
      <c r="N1965" s="205">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75">
      <c r="A1966" s="76" t="str">
        <f>IF(ISBLANK(INDEX('Policy Characteristics'!A:A,MATCH($C1966,'Policy Characteristics'!$C:$C,0))),"",INDEX('Policy Characteristics'!A:A,MATCH($C1966,'Policy Characteristics'!$C:$C,0)))</f>
        <v>Research and Development</v>
      </c>
      <c r="B1966" s="200"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3" t="s">
        <v>43</v>
      </c>
      <c r="J1966" s="202"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5">
        <f>IF(ISBLANK(INDEX('Policy Characteristics'!F:F,MATCH($C1966,'Policy Characteristics'!$C:$C,0))),"",INDEX('Policy Characteristics'!F:F,MATCH($C1966,'Policy Characteristics'!$C:$C,0)))</f>
        <v>0</v>
      </c>
      <c r="M1966" s="205">
        <f>IF(ISBLANK(INDEX('Policy Characteristics'!G:G,MATCH($C1966,'Policy Characteristics'!$C:$C,0))),"",INDEX('Policy Characteristics'!G:G,MATCH($C1966,'Policy Characteristics'!$C:$C,0)))</f>
        <v>0.4</v>
      </c>
      <c r="N1966" s="205">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75">
      <c r="A1967" s="76" t="str">
        <f>IF(ISBLANK(INDEX('Policy Characteristics'!A:A,MATCH($C1967,'Policy Characteristics'!$C:$C,0))),"",INDEX('Policy Characteristics'!A:A,MATCH($C1967,'Policy Characteristics'!$C:$C,0)))</f>
        <v>Research and Development</v>
      </c>
      <c r="B1967" s="200"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3" t="s">
        <v>43</v>
      </c>
      <c r="J1967" s="202"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5">
        <f>IF(ISBLANK(INDEX('Policy Characteristics'!F:F,MATCH($C1967,'Policy Characteristics'!$C:$C,0))),"",INDEX('Policy Characteristics'!F:F,MATCH($C1967,'Policy Characteristics'!$C:$C,0)))</f>
        <v>0</v>
      </c>
      <c r="M1967" s="205">
        <f>IF(ISBLANK(INDEX('Policy Characteristics'!G:G,MATCH($C1967,'Policy Characteristics'!$C:$C,0))),"",INDEX('Policy Characteristics'!G:G,MATCH($C1967,'Policy Characteristics'!$C:$C,0)))</f>
        <v>0.4</v>
      </c>
      <c r="N1967" s="205">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75">
      <c r="A1968" s="76" t="str">
        <f>IF(ISBLANK(INDEX('Policy Characteristics'!A:A,MATCH($C1968,'Policy Characteristics'!$C:$C,0))),"",INDEX('Policy Characteristics'!A:A,MATCH($C1968,'Policy Characteristics'!$C:$C,0)))</f>
        <v>Research and Development</v>
      </c>
      <c r="B1968" s="200"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3" t="s">
        <v>43</v>
      </c>
      <c r="J1968" s="202"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5">
        <f>IF(ISBLANK(INDEX('Policy Characteristics'!F:F,MATCH($C1968,'Policy Characteristics'!$C:$C,0))),"",INDEX('Policy Characteristics'!F:F,MATCH($C1968,'Policy Characteristics'!$C:$C,0)))</f>
        <v>0</v>
      </c>
      <c r="M1968" s="205">
        <f>IF(ISBLANK(INDEX('Policy Characteristics'!G:G,MATCH($C1968,'Policy Characteristics'!$C:$C,0))),"",INDEX('Policy Characteristics'!G:G,MATCH($C1968,'Policy Characteristics'!$C:$C,0)))</f>
        <v>0.4</v>
      </c>
      <c r="N1968" s="205">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75">
      <c r="A1969" s="76" t="str">
        <f>IF(ISBLANK(INDEX('Policy Characteristics'!A:A,MATCH($C1969,'Policy Characteristics'!$C:$C,0))),"",INDEX('Policy Characteristics'!A:A,MATCH($C1969,'Policy Characteristics'!$C:$C,0)))</f>
        <v>Research and Development</v>
      </c>
      <c r="B1969" s="200"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3" t="s">
        <v>43</v>
      </c>
      <c r="J1969" s="202"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5">
        <f>IF(ISBLANK(INDEX('Policy Characteristics'!F:F,MATCH($C1969,'Policy Characteristics'!$C:$C,0))),"",INDEX('Policy Characteristics'!F:F,MATCH($C1969,'Policy Characteristics'!$C:$C,0)))</f>
        <v>0</v>
      </c>
      <c r="M1969" s="205">
        <f>IF(ISBLANK(INDEX('Policy Characteristics'!G:G,MATCH($C1969,'Policy Characteristics'!$C:$C,0))),"",INDEX('Policy Characteristics'!G:G,MATCH($C1969,'Policy Characteristics'!$C:$C,0)))</f>
        <v>0.4</v>
      </c>
      <c r="N1969" s="205">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75">
      <c r="A1970" s="76" t="str">
        <f>IF(ISBLANK(INDEX('Policy Characteristics'!A:A,MATCH($C1970,'Policy Characteristics'!$C:$C,0))),"",INDEX('Policy Characteristics'!A:A,MATCH($C1970,'Policy Characteristics'!$C:$C,0)))</f>
        <v>Government Revenue Accounting</v>
      </c>
      <c r="B1970" s="200" t="str">
        <f>IF(ISBLANK(INDEX('Policy Characteristics'!B:B,MATCH($C1970,'Policy Characteristics'!$C:$C,0))),"",INDEX('Policy Characteristics'!B:B,MATCH($C1970,'Policy Characteristics'!$C:$C,0)))</f>
        <v>Carbon Tax Revenue</v>
      </c>
      <c r="C1970" t="s">
        <v>1191</v>
      </c>
      <c r="D1970" t="s">
        <v>1199</v>
      </c>
      <c r="F1970" t="s">
        <v>1204</v>
      </c>
      <c r="H1970" s="15">
        <v>545</v>
      </c>
      <c r="I1970" s="204" t="s">
        <v>43</v>
      </c>
      <c r="J1970" s="202"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75">
      <c r="A1971" s="76" t="str">
        <f>IF(ISBLANK(INDEX('Policy Characteristics'!A:A,MATCH($C1971,'Policy Characteristics'!$C:$C,0))),"",INDEX('Policy Characteristics'!A:A,MATCH($C1971,'Policy Characteristics'!$C:$C,0)))</f>
        <v>Government Revenue Accounting</v>
      </c>
      <c r="B1971" s="200"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200" t="str">
        <f t="shared" ref="I1971:I1974" si="66">I$1970</f>
        <v>Yes</v>
      </c>
      <c r="J1971" s="202"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75">
      <c r="A1972" s="76" t="str">
        <f>IF(ISBLANK(INDEX('Policy Characteristics'!A:A,MATCH($C1972,'Policy Characteristics'!$C:$C,0))),"",INDEX('Policy Characteristics'!A:A,MATCH($C1972,'Policy Characteristics'!$C:$C,0)))</f>
        <v>Government Revenue Accounting</v>
      </c>
      <c r="B1972" s="200"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200" t="str">
        <f t="shared" si="66"/>
        <v>Yes</v>
      </c>
      <c r="J1972" s="202"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75">
      <c r="A1973" s="76" t="str">
        <f>IF(ISBLANK(INDEX('Policy Characteristics'!A:A,MATCH($C1973,'Policy Characteristics'!$C:$C,0))),"",INDEX('Policy Characteristics'!A:A,MATCH($C1973,'Policy Characteristics'!$C:$C,0)))</f>
        <v>Government Revenue Accounting</v>
      </c>
      <c r="B1973" s="200"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200" t="str">
        <f t="shared" si="66"/>
        <v>Yes</v>
      </c>
      <c r="J1973" s="202"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75">
      <c r="A1974" s="76" t="str">
        <f>IF(ISBLANK(INDEX('Policy Characteristics'!A:A,MATCH($C1974,'Policy Characteristics'!$C:$C,0))),"",INDEX('Policy Characteristics'!A:A,MATCH($C1974,'Policy Characteristics'!$C:$C,0)))</f>
        <v>Government Revenue Accounting</v>
      </c>
      <c r="B1974" s="200"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200" t="str">
        <f t="shared" si="66"/>
        <v>Yes</v>
      </c>
      <c r="J1974" s="202"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75">
      <c r="A1975" s="76" t="str">
        <f>IF(ISBLANK(INDEX('Policy Characteristics'!A:A,MATCH($C1975,'Policy Characteristics'!$C:$C,0))),"",INDEX('Policy Characteristics'!A:A,MATCH($C1975,'Policy Characteristics'!$C:$C,0)))</f>
        <v>Government Revenue Accounting</v>
      </c>
      <c r="B1975" s="200" t="str">
        <f>IF(ISBLANK(INDEX('Policy Characteristics'!B:B,MATCH($C1975,'Policy Characteristics'!$C:$C,0))),"",INDEX('Policy Characteristics'!B:B,MATCH($C1975,'Policy Characteristics'!$C:$C,0)))</f>
        <v>Fuel Tax Revenue</v>
      </c>
      <c r="C1975" t="s">
        <v>1192</v>
      </c>
      <c r="D1975" t="s">
        <v>1199</v>
      </c>
      <c r="F1975" t="s">
        <v>1204</v>
      </c>
      <c r="H1975" s="15">
        <v>550</v>
      </c>
      <c r="I1975" s="204" t="s">
        <v>43</v>
      </c>
      <c r="J1975" s="202"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75">
      <c r="A1976" s="76" t="str">
        <f>IF(ISBLANK(INDEX('Policy Characteristics'!A:A,MATCH($C1976,'Policy Characteristics'!$C:$C,0))),"",INDEX('Policy Characteristics'!A:A,MATCH($C1976,'Policy Characteristics'!$C:$C,0)))</f>
        <v>Government Revenue Accounting</v>
      </c>
      <c r="B1976" s="200"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200" t="str">
        <f t="shared" ref="I1976:I1979" si="68">I$1975</f>
        <v>Yes</v>
      </c>
      <c r="J1976" s="202"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75">
      <c r="A1977" s="76" t="str">
        <f>IF(ISBLANK(INDEX('Policy Characteristics'!A:A,MATCH($C1977,'Policy Characteristics'!$C:$C,0))),"",INDEX('Policy Characteristics'!A:A,MATCH($C1977,'Policy Characteristics'!$C:$C,0)))</f>
        <v>Government Revenue Accounting</v>
      </c>
      <c r="B1977" s="200"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200" t="str">
        <f t="shared" si="68"/>
        <v>Yes</v>
      </c>
      <c r="J1977" s="202"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75">
      <c r="A1978" s="76" t="str">
        <f>IF(ISBLANK(INDEX('Policy Characteristics'!A:A,MATCH($C1978,'Policy Characteristics'!$C:$C,0))),"",INDEX('Policy Characteristics'!A:A,MATCH($C1978,'Policy Characteristics'!$C:$C,0)))</f>
        <v>Government Revenue Accounting</v>
      </c>
      <c r="B1978" s="200"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200" t="str">
        <f t="shared" si="68"/>
        <v>Yes</v>
      </c>
      <c r="J1978" s="202"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75">
      <c r="A1979" s="76" t="str">
        <f>IF(ISBLANK(INDEX('Policy Characteristics'!A:A,MATCH($C1979,'Policy Characteristics'!$C:$C,0))),"",INDEX('Policy Characteristics'!A:A,MATCH($C1979,'Policy Characteristics'!$C:$C,0)))</f>
        <v>Government Revenue Accounting</v>
      </c>
      <c r="B1979" s="200"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200" t="str">
        <f t="shared" si="68"/>
        <v>Yes</v>
      </c>
      <c r="J1979" s="202"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75">
      <c r="A1980" s="76" t="str">
        <f>IF(ISBLANK(INDEX('Policy Characteristics'!A:A,MATCH($C1980,'Policy Characteristics'!$C:$C,0))),"",INDEX('Policy Characteristics'!A:A,MATCH($C1980,'Policy Characteristics'!$C:$C,0)))</f>
        <v>Government Revenue Accounting</v>
      </c>
      <c r="B1980" s="200" t="str">
        <f>IF(ISBLANK(INDEX('Policy Characteristics'!B:B,MATCH($C1980,'Policy Characteristics'!$C:$C,0))),"",INDEX('Policy Characteristics'!B:B,MATCH($C1980,'Policy Characteristics'!$C:$C,0)))</f>
        <v>Vehicle Subsidy</v>
      </c>
      <c r="C1980" t="s">
        <v>1786</v>
      </c>
      <c r="D1980" t="s">
        <v>1199</v>
      </c>
      <c r="F1980" t="s">
        <v>1204</v>
      </c>
      <c r="H1980" s="15">
        <v>555</v>
      </c>
      <c r="I1980" s="204" t="s">
        <v>43</v>
      </c>
      <c r="J1980" s="202"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75">
      <c r="A1981" s="76" t="str">
        <f>IF(ISBLANK(INDEX('Policy Characteristics'!A:A,MATCH($C1981,'Policy Characteristics'!$C:$C,0))),"",INDEX('Policy Characteristics'!A:A,MATCH($C1981,'Policy Characteristics'!$C:$C,0)))</f>
        <v>Government Revenue Accounting</v>
      </c>
      <c r="B1981" s="200"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200" t="str">
        <f t="shared" ref="I1981:I1989" si="70">I$1980</f>
        <v>Yes</v>
      </c>
      <c r="J1981" s="202"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75">
      <c r="A1982" s="76" t="str">
        <f>IF(ISBLANK(INDEX('Policy Characteristics'!A:A,MATCH($C1982,'Policy Characteristics'!$C:$C,0))),"",INDEX('Policy Characteristics'!A:A,MATCH($C1982,'Policy Characteristics'!$C:$C,0)))</f>
        <v>Government Revenue Accounting</v>
      </c>
      <c r="B1982" s="200"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200" t="str">
        <f t="shared" si="70"/>
        <v>Yes</v>
      </c>
      <c r="J1982" s="202"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75">
      <c r="A1983" s="76" t="str">
        <f>IF(ISBLANK(INDEX('Policy Characteristics'!A:A,MATCH($C1983,'Policy Characteristics'!$C:$C,0))),"",INDEX('Policy Characteristics'!A:A,MATCH($C1983,'Policy Characteristics'!$C:$C,0)))</f>
        <v>Government Revenue Accounting</v>
      </c>
      <c r="B1983" s="200"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200" t="str">
        <f t="shared" si="70"/>
        <v>Yes</v>
      </c>
      <c r="J1983" s="202"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75">
      <c r="A1984" s="76" t="str">
        <f>IF(ISBLANK(INDEX('Policy Characteristics'!A:A,MATCH($C1984,'Policy Characteristics'!$C:$C,0))),"",INDEX('Policy Characteristics'!A:A,MATCH($C1984,'Policy Characteristics'!$C:$C,0)))</f>
        <v>Government Revenue Accounting</v>
      </c>
      <c r="B1984" s="200"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200" t="str">
        <f t="shared" si="70"/>
        <v>Yes</v>
      </c>
      <c r="J1984" s="202"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8" x14ac:dyDescent="0.75">
      <c r="A1985" s="76" t="str">
        <f>IF(ISBLANK(INDEX('Policy Characteristics'!A:A,MATCH($C1985,'Policy Characteristics'!$C:$C,0))),"",INDEX('Policy Characteristics'!A:A,MATCH($C1985,'Policy Characteristics'!$C:$C,0)))</f>
        <v>Government Revenue Accounting</v>
      </c>
      <c r="B1985" s="200" t="str">
        <f>IF(ISBLANK(INDEX('Policy Characteristics'!B:B,MATCH($C1985,'Policy Characteristics'!$C:$C,0))),"",INDEX('Policy Characteristics'!B:B,MATCH($C1985,'Policy Characteristics'!$C:$C,0)))</f>
        <v>Battery Production Subsidy</v>
      </c>
      <c r="C1985" t="s">
        <v>2590</v>
      </c>
      <c r="D1985" t="s">
        <v>1199</v>
      </c>
      <c r="F1985" t="s">
        <v>1204</v>
      </c>
      <c r="H1985" s="15">
        <v>2247</v>
      </c>
      <c r="I1985" s="204" t="s">
        <v>43</v>
      </c>
      <c r="J1985" s="202"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8" x14ac:dyDescent="0.75">
      <c r="A1986" s="76" t="str">
        <f>IF(ISBLANK(INDEX('Policy Characteristics'!A:A,MATCH($C1986,'Policy Characteristics'!$C:$C,0))),"",INDEX('Policy Characteristics'!A:A,MATCH($C1986,'Policy Characteristics'!$C:$C,0)))</f>
        <v>Government Revenue Accounting</v>
      </c>
      <c r="B1986" s="200"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200" t="str">
        <f t="shared" si="70"/>
        <v>Yes</v>
      </c>
      <c r="J1986" s="202"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8" x14ac:dyDescent="0.75">
      <c r="A1987" s="76" t="str">
        <f>IF(ISBLANK(INDEX('Policy Characteristics'!A:A,MATCH($C1987,'Policy Characteristics'!$C:$C,0))),"",INDEX('Policy Characteristics'!A:A,MATCH($C1987,'Policy Characteristics'!$C:$C,0)))</f>
        <v>Government Revenue Accounting</v>
      </c>
      <c r="B1987" s="200"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200" t="str">
        <f t="shared" si="70"/>
        <v>Yes</v>
      </c>
      <c r="J1987" s="202"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8" x14ac:dyDescent="0.75">
      <c r="A1988" s="76" t="str">
        <f>IF(ISBLANK(INDEX('Policy Characteristics'!A:A,MATCH($C1988,'Policy Characteristics'!$C:$C,0))),"",INDEX('Policy Characteristics'!A:A,MATCH($C1988,'Policy Characteristics'!$C:$C,0)))</f>
        <v>Government Revenue Accounting</v>
      </c>
      <c r="B1988" s="200"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200" t="str">
        <f t="shared" si="70"/>
        <v>Yes</v>
      </c>
      <c r="J1988" s="202"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8" x14ac:dyDescent="0.75">
      <c r="A1989" s="76" t="str">
        <f>IF(ISBLANK(INDEX('Policy Characteristics'!A:A,MATCH($C1989,'Policy Characteristics'!$C:$C,0))),"",INDEX('Policy Characteristics'!A:A,MATCH($C1989,'Policy Characteristics'!$C:$C,0)))</f>
        <v>Government Revenue Accounting</v>
      </c>
      <c r="B1989" s="200"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200" t="str">
        <f t="shared" si="70"/>
        <v>Yes</v>
      </c>
      <c r="J1989" s="202"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8" x14ac:dyDescent="0.75">
      <c r="A1990" s="76" t="str">
        <f>IF(ISBLANK(INDEX('Policy Characteristics'!A:A,MATCH($C1990,'Policy Characteristics'!$C:$C,0))),"",INDEX('Policy Characteristics'!A:A,MATCH($C1990,'Policy Characteristics'!$C:$C,0)))</f>
        <v>Government Revenue Accounting</v>
      </c>
      <c r="B1990" s="200" t="str">
        <f>IF(ISBLANK(INDEX('Policy Characteristics'!B:B,MATCH($C1990,'Policy Characteristics'!$C:$C,0))),"",INDEX('Policy Characteristics'!B:B,MATCH($C1990,'Policy Characteristics'!$C:$C,0)))</f>
        <v>Electricity Generation Subsidy</v>
      </c>
      <c r="C1990" t="s">
        <v>1193</v>
      </c>
      <c r="D1990" t="s">
        <v>1199</v>
      </c>
      <c r="F1990" t="s">
        <v>1204</v>
      </c>
      <c r="H1990" s="15">
        <v>560</v>
      </c>
      <c r="I1990" s="204" t="s">
        <v>43</v>
      </c>
      <c r="J1990" s="202"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8" x14ac:dyDescent="0.75">
      <c r="A1991" s="76" t="str">
        <f>IF(ISBLANK(INDEX('Policy Characteristics'!A:A,MATCH($C1991,'Policy Characteristics'!$C:$C,0))),"",INDEX('Policy Characteristics'!A:A,MATCH($C1991,'Policy Characteristics'!$C:$C,0)))</f>
        <v>Government Revenue Accounting</v>
      </c>
      <c r="B1991" s="200"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200" t="str">
        <f t="shared" ref="I1991:I1994" si="73">I$1990</f>
        <v>Yes</v>
      </c>
      <c r="J1991" s="202"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8" x14ac:dyDescent="0.75">
      <c r="A1992" s="76" t="str">
        <f>IF(ISBLANK(INDEX('Policy Characteristics'!A:A,MATCH($C1992,'Policy Characteristics'!$C:$C,0))),"",INDEX('Policy Characteristics'!A:A,MATCH($C1992,'Policy Characteristics'!$C:$C,0)))</f>
        <v>Government Revenue Accounting</v>
      </c>
      <c r="B1992" s="200"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200" t="str">
        <f t="shared" si="73"/>
        <v>Yes</v>
      </c>
      <c r="J1992" s="202"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8" x14ac:dyDescent="0.75">
      <c r="A1993" s="76" t="str">
        <f>IF(ISBLANK(INDEX('Policy Characteristics'!A:A,MATCH($C1993,'Policy Characteristics'!$C:$C,0))),"",INDEX('Policy Characteristics'!A:A,MATCH($C1993,'Policy Characteristics'!$C:$C,0)))</f>
        <v>Government Revenue Accounting</v>
      </c>
      <c r="B1993" s="200"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200" t="str">
        <f t="shared" si="73"/>
        <v>Yes</v>
      </c>
      <c r="J1993" s="202"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8" x14ac:dyDescent="0.75">
      <c r="A1994" s="76" t="str">
        <f>IF(ISBLANK(INDEX('Policy Characteristics'!A:A,MATCH($C1994,'Policy Characteristics'!$C:$C,0))),"",INDEX('Policy Characteristics'!A:A,MATCH($C1994,'Policy Characteristics'!$C:$C,0)))</f>
        <v>Government Revenue Accounting</v>
      </c>
      <c r="B1994" s="200"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200" t="str">
        <f t="shared" si="73"/>
        <v>Yes</v>
      </c>
      <c r="J1994" s="202"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8" x14ac:dyDescent="0.75">
      <c r="A1995" s="76" t="str">
        <f>IF(ISBLANK(INDEX('Policy Characteristics'!A:A,MATCH($C1995,'Policy Characteristics'!$C:$C,0))),"",INDEX('Policy Characteristics'!A:A,MATCH($C1995,'Policy Characteristics'!$C:$C,0)))</f>
        <v>Government Revenue Accounting</v>
      </c>
      <c r="B1995" s="200"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4" t="s">
        <v>43</v>
      </c>
      <c r="J1995" s="202"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8" x14ac:dyDescent="0.75">
      <c r="A1996" s="76" t="str">
        <f>IF(ISBLANK(INDEX('Policy Characteristics'!A:A,MATCH($C1996,'Policy Characteristics'!$C:$C,0))),"",INDEX('Policy Characteristics'!A:A,MATCH($C1996,'Policy Characteristics'!$C:$C,0)))</f>
        <v>Government Revenue Accounting</v>
      </c>
      <c r="B1996" s="200"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200" t="str">
        <f t="shared" ref="I1996:I1999" si="75">I$1995</f>
        <v>Yes</v>
      </c>
      <c r="J1996" s="202"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8" x14ac:dyDescent="0.75">
      <c r="A1997" s="76" t="str">
        <f>IF(ISBLANK(INDEX('Policy Characteristics'!A:A,MATCH($C1997,'Policy Characteristics'!$C:$C,0))),"",INDEX('Policy Characteristics'!A:A,MATCH($C1997,'Policy Characteristics'!$C:$C,0)))</f>
        <v>Government Revenue Accounting</v>
      </c>
      <c r="B1997" s="200"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200" t="str">
        <f t="shared" si="75"/>
        <v>Yes</v>
      </c>
      <c r="J1997" s="202"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8" x14ac:dyDescent="0.75">
      <c r="A1998" s="76" t="str">
        <f>IF(ISBLANK(INDEX('Policy Characteristics'!A:A,MATCH($C1998,'Policy Characteristics'!$C:$C,0))),"",INDEX('Policy Characteristics'!A:A,MATCH($C1998,'Policy Characteristics'!$C:$C,0)))</f>
        <v>Government Revenue Accounting</v>
      </c>
      <c r="B1998" s="200"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200" t="str">
        <f t="shared" si="75"/>
        <v>Yes</v>
      </c>
      <c r="J1998" s="202"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8" x14ac:dyDescent="0.75">
      <c r="A1999" s="76" t="str">
        <f>IF(ISBLANK(INDEX('Policy Characteristics'!A:A,MATCH($C1999,'Policy Characteristics'!$C:$C,0))),"",INDEX('Policy Characteristics'!A:A,MATCH($C1999,'Policy Characteristics'!$C:$C,0)))</f>
        <v>Government Revenue Accounting</v>
      </c>
      <c r="B1999" s="200"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200" t="str">
        <f t="shared" si="75"/>
        <v>Yes</v>
      </c>
      <c r="J1999" s="202"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8" x14ac:dyDescent="0.75">
      <c r="A2000" s="76" t="str">
        <f>IF(ISBLANK(INDEX('Policy Characteristics'!A:A,MATCH($C2000,'Policy Characteristics'!$C:$C,0))),"",INDEX('Policy Characteristics'!A:A,MATCH($C2000,'Policy Characteristics'!$C:$C,0)))</f>
        <v>Government Revenue Accounting</v>
      </c>
      <c r="B2000" s="200" t="str">
        <f>IF(ISBLANK(INDEX('Policy Characteristics'!B:B,MATCH($C2000,'Policy Characteristics'!$C:$C,0))),"",INDEX('Policy Characteristics'!B:B,MATCH($C2000,'Policy Characteristics'!$C:$C,0)))</f>
        <v>Distributed Solar Subsidy</v>
      </c>
      <c r="C2000" t="s">
        <v>1195</v>
      </c>
      <c r="D2000" t="s">
        <v>1199</v>
      </c>
      <c r="F2000" t="s">
        <v>1204</v>
      </c>
      <c r="H2000" s="15">
        <v>570</v>
      </c>
      <c r="I2000" s="204" t="s">
        <v>43</v>
      </c>
      <c r="J2000" s="202"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row>
    <row r="2001" spans="1:18" x14ac:dyDescent="0.75">
      <c r="A2001" s="76" t="str">
        <f>IF(ISBLANK(INDEX('Policy Characteristics'!A:A,MATCH($C2001,'Policy Characteristics'!$C:$C,0))),"",INDEX('Policy Characteristics'!A:A,MATCH($C2001,'Policy Characteristics'!$C:$C,0)))</f>
        <v>Government Revenue Accounting</v>
      </c>
      <c r="B2001" s="200"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200" t="str">
        <f t="shared" ref="I2001:I2004" si="77">I$2000</f>
        <v>Yes</v>
      </c>
      <c r="J2001" s="202"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75">
      <c r="A2002" s="76" t="str">
        <f>IF(ISBLANK(INDEX('Policy Characteristics'!A:A,MATCH($C2002,'Policy Characteristics'!$C:$C,0))),"",INDEX('Policy Characteristics'!A:A,MATCH($C2002,'Policy Characteristics'!$C:$C,0)))</f>
        <v>Government Revenue Accounting</v>
      </c>
      <c r="B2002" s="200"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200" t="str">
        <f t="shared" si="77"/>
        <v>Yes</v>
      </c>
      <c r="J2002" s="202"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75">
      <c r="A2003" s="76" t="str">
        <f>IF(ISBLANK(INDEX('Policy Characteristics'!A:A,MATCH($C2003,'Policy Characteristics'!$C:$C,0))),"",INDEX('Policy Characteristics'!A:A,MATCH($C2003,'Policy Characteristics'!$C:$C,0)))</f>
        <v>Government Revenue Accounting</v>
      </c>
      <c r="B2003" s="200"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200" t="str">
        <f t="shared" si="77"/>
        <v>Yes</v>
      </c>
      <c r="J2003" s="202"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75">
      <c r="A2004" s="76" t="str">
        <f>IF(ISBLANK(INDEX('Policy Characteristics'!A:A,MATCH($C2004,'Policy Characteristics'!$C:$C,0))),"",INDEX('Policy Characteristics'!A:A,MATCH($C2004,'Policy Characteristics'!$C:$C,0)))</f>
        <v>Government Revenue Accounting</v>
      </c>
      <c r="B2004" s="200"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200" t="str">
        <f t="shared" si="77"/>
        <v>Yes</v>
      </c>
      <c r="J2004" s="202"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75">
      <c r="A2005" s="76" t="str">
        <f>IF(ISBLANK(INDEX('Policy Characteristics'!A:A,MATCH($C2005,'Policy Characteristics'!$C:$C,0))),"",INDEX('Policy Characteristics'!A:A,MATCH($C2005,'Policy Characteristics'!$C:$C,0)))</f>
        <v>Government Revenue Accounting</v>
      </c>
      <c r="B2005" s="200" t="str">
        <f>IF(ISBLANK(INDEX('Policy Characteristics'!B:B,MATCH($C2005,'Policy Characteristics'!$C:$C,0))),"",INDEX('Policy Characteristics'!B:B,MATCH($C2005,'Policy Characteristics'!$C:$C,0)))</f>
        <v>Fuel Subsidy</v>
      </c>
      <c r="C2005" t="s">
        <v>1196</v>
      </c>
      <c r="D2005" t="s">
        <v>1199</v>
      </c>
      <c r="F2005" t="s">
        <v>1204</v>
      </c>
      <c r="H2005" s="15">
        <v>575</v>
      </c>
      <c r="I2005" s="204" t="s">
        <v>43</v>
      </c>
      <c r="J2005" s="202"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75">
      <c r="A2006" s="76" t="str">
        <f>IF(ISBLANK(INDEX('Policy Characteristics'!A:A,MATCH($C2006,'Policy Characteristics'!$C:$C,0))),"",INDEX('Policy Characteristics'!A:A,MATCH($C2006,'Policy Characteristics'!$C:$C,0)))</f>
        <v>Government Revenue Accounting</v>
      </c>
      <c r="B2006" s="200"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200" t="str">
        <f t="shared" ref="I2006:I2014" si="79">I$2005</f>
        <v>Yes</v>
      </c>
      <c r="J2006" s="202"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75">
      <c r="A2007" s="76" t="str">
        <f>IF(ISBLANK(INDEX('Policy Characteristics'!A:A,MATCH($C2007,'Policy Characteristics'!$C:$C,0))),"",INDEX('Policy Characteristics'!A:A,MATCH($C2007,'Policy Characteristics'!$C:$C,0)))</f>
        <v>Government Revenue Accounting</v>
      </c>
      <c r="B2007" s="200"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200" t="str">
        <f t="shared" si="79"/>
        <v>Yes</v>
      </c>
      <c r="J2007" s="202"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75">
      <c r="A2008" s="76" t="str">
        <f>IF(ISBLANK(INDEX('Policy Characteristics'!A:A,MATCH($C2008,'Policy Characteristics'!$C:$C,0))),"",INDEX('Policy Characteristics'!A:A,MATCH($C2008,'Policy Characteristics'!$C:$C,0)))</f>
        <v>Government Revenue Accounting</v>
      </c>
      <c r="B2008" s="200"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200" t="str">
        <f t="shared" si="79"/>
        <v>Yes</v>
      </c>
      <c r="J2008" s="202"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75">
      <c r="A2009" s="76" t="str">
        <f>IF(ISBLANK(INDEX('Policy Characteristics'!A:A,MATCH($C2009,'Policy Characteristics'!$C:$C,0))),"",INDEX('Policy Characteristics'!A:A,MATCH($C2009,'Policy Characteristics'!$C:$C,0)))</f>
        <v>Government Revenue Accounting</v>
      </c>
      <c r="B2009" s="200"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200" t="str">
        <f t="shared" si="79"/>
        <v>Yes</v>
      </c>
      <c r="J2009" s="202"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75">
      <c r="A2010" s="76" t="str">
        <f>IF(ISBLANK(INDEX('Policy Characteristics'!A:A,MATCH($C2010,'Policy Characteristics'!$C:$C,0))),"",INDEX('Policy Characteristics'!A:A,MATCH($C2010,'Policy Characteristics'!$C:$C,0)))</f>
        <v>Government Revenue Accounting</v>
      </c>
      <c r="B2010" s="200" t="str">
        <f>IF(ISBLANK(INDEX('Policy Characteristics'!B:B,MATCH($C2010,'Policy Characteristics'!$C:$C,0))),"",INDEX('Policy Characteristics'!B:B,MATCH($C2010,'Policy Characteristics'!$C:$C,0)))</f>
        <v>CCS Subsidy</v>
      </c>
      <c r="C2010" t="s">
        <v>1788</v>
      </c>
      <c r="D2010" t="s">
        <v>1199</v>
      </c>
      <c r="F2010" t="s">
        <v>1204</v>
      </c>
      <c r="H2010" s="15">
        <v>2252</v>
      </c>
      <c r="I2010" s="204" t="s">
        <v>43</v>
      </c>
      <c r="J2010" s="202"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75">
      <c r="A2011" s="76" t="str">
        <f>IF(ISBLANK(INDEX('Policy Characteristics'!A:A,MATCH($C2011,'Policy Characteristics'!$C:$C,0))),"",INDEX('Policy Characteristics'!A:A,MATCH($C2011,'Policy Characteristics'!$C:$C,0)))</f>
        <v>Government Revenue Accounting</v>
      </c>
      <c r="B2011" s="200"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200" t="str">
        <f t="shared" si="79"/>
        <v>Yes</v>
      </c>
      <c r="J2011" s="202"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75">
      <c r="A2012" s="76" t="str">
        <f>IF(ISBLANK(INDEX('Policy Characteristics'!A:A,MATCH($C2012,'Policy Characteristics'!$C:$C,0))),"",INDEX('Policy Characteristics'!A:A,MATCH($C2012,'Policy Characteristics'!$C:$C,0)))</f>
        <v>Government Revenue Accounting</v>
      </c>
      <c r="B2012" s="200"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200" t="str">
        <f t="shared" si="79"/>
        <v>Yes</v>
      </c>
      <c r="J2012" s="202"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75">
      <c r="A2013" s="76" t="str">
        <f>IF(ISBLANK(INDEX('Policy Characteristics'!A:A,MATCH($C2013,'Policy Characteristics'!$C:$C,0))),"",INDEX('Policy Characteristics'!A:A,MATCH($C2013,'Policy Characteristics'!$C:$C,0)))</f>
        <v>Government Revenue Accounting</v>
      </c>
      <c r="B2013" s="200"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200" t="str">
        <f t="shared" si="79"/>
        <v>Yes</v>
      </c>
      <c r="J2013" s="202"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75">
      <c r="A2014" s="76" t="str">
        <f>IF(ISBLANK(INDEX('Policy Characteristics'!A:A,MATCH($C2014,'Policy Characteristics'!$C:$C,0))),"",INDEX('Policy Characteristics'!A:A,MATCH($C2014,'Policy Characteristics'!$C:$C,0)))</f>
        <v>Government Revenue Accounting</v>
      </c>
      <c r="B2014" s="200"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200" t="str">
        <f t="shared" si="79"/>
        <v>Yes</v>
      </c>
      <c r="J2014" s="202"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75">
      <c r="A2015" s="76" t="str">
        <f>IF(ISBLANK(INDEX('Policy Characteristics'!A:A,MATCH($C2015,'Policy Characteristics'!$C:$C,0))),"",INDEX('Policy Characteristics'!A:A,MATCH($C2015,'Policy Characteristics'!$C:$C,0)))</f>
        <v>Government Revenue Accounting</v>
      </c>
      <c r="B2015" s="200" t="str">
        <f>IF(ISBLANK(INDEX('Policy Characteristics'!B:B,MATCH($C2015,'Policy Characteristics'!$C:$C,0))),"",INDEX('Policy Characteristics'!B:B,MATCH($C2015,'Policy Characteristics'!$C:$C,0)))</f>
        <v>National Debt Interest</v>
      </c>
      <c r="C2015" t="s">
        <v>1197</v>
      </c>
      <c r="D2015" t="s">
        <v>1199</v>
      </c>
      <c r="F2015" t="s">
        <v>1204</v>
      </c>
      <c r="H2015" s="15">
        <v>580</v>
      </c>
      <c r="I2015" s="204" t="s">
        <v>43</v>
      </c>
      <c r="J2015" s="202"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75">
      <c r="A2016" s="76" t="str">
        <f>IF(ISBLANK(INDEX('Policy Characteristics'!A:A,MATCH($C2016,'Policy Characteristics'!$C:$C,0))),"",INDEX('Policy Characteristics'!A:A,MATCH($C2016,'Policy Characteristics'!$C:$C,0)))</f>
        <v>Government Revenue Accounting</v>
      </c>
      <c r="B2016" s="200"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200" t="str">
        <f t="shared" ref="I2016:I2019" si="82">I$2015</f>
        <v>Yes</v>
      </c>
      <c r="J2016" s="202"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75">
      <c r="A2017" s="76" t="str">
        <f>IF(ISBLANK(INDEX('Policy Characteristics'!A:A,MATCH($C2017,'Policy Characteristics'!$C:$C,0))),"",INDEX('Policy Characteristics'!A:A,MATCH($C2017,'Policy Characteristics'!$C:$C,0)))</f>
        <v>Government Revenue Accounting</v>
      </c>
      <c r="B2017" s="200"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200" t="str">
        <f t="shared" si="82"/>
        <v>Yes</v>
      </c>
      <c r="J2017" s="202"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75">
      <c r="A2018" s="76" t="str">
        <f>IF(ISBLANK(INDEX('Policy Characteristics'!A:A,MATCH($C2018,'Policy Characteristics'!$C:$C,0))),"",INDEX('Policy Characteristics'!A:A,MATCH($C2018,'Policy Characteristics'!$C:$C,0)))</f>
        <v>Government Revenue Accounting</v>
      </c>
      <c r="B2018" s="200"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200" t="str">
        <f t="shared" si="82"/>
        <v>Yes</v>
      </c>
      <c r="J2018" s="202"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75">
      <c r="A2019" s="76" t="str">
        <f>IF(ISBLANK(INDEX('Policy Characteristics'!A:A,MATCH($C2019,'Policy Characteristics'!$C:$C,0))),"",INDEX('Policy Characteristics'!A:A,MATCH($C2019,'Policy Characteristics'!$C:$C,0)))</f>
        <v>Government Revenue Accounting</v>
      </c>
      <c r="B2019" s="200"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200" t="str">
        <f t="shared" si="82"/>
        <v>Yes</v>
      </c>
      <c r="J2019" s="202"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75">
      <c r="A2020" s="76" t="str">
        <f>IF(ISBLANK(INDEX('Policy Characteristics'!A:A,MATCH($C2020,'Policy Characteristics'!$C:$C,0))),"",INDEX('Policy Characteristics'!A:A,MATCH($C2020,'Policy Characteristics'!$C:$C,0)))</f>
        <v>Government Revenue Accounting</v>
      </c>
      <c r="B2020" s="200" t="str">
        <f>IF(ISBLANK(INDEX('Policy Characteristics'!B:B,MATCH($C2020,'Policy Characteristics'!$C:$C,0))),"",INDEX('Policy Characteristics'!B:B,MATCH($C2020,'Policy Characteristics'!$C:$C,0)))</f>
        <v>Remaining Government Cash Flows</v>
      </c>
      <c r="C2020" t="s">
        <v>1198</v>
      </c>
      <c r="D2020" t="s">
        <v>1199</v>
      </c>
      <c r="F2020" t="s">
        <v>1204</v>
      </c>
      <c r="H2020" s="15">
        <v>585</v>
      </c>
      <c r="I2020" s="204" t="s">
        <v>43</v>
      </c>
      <c r="J2020" s="202"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75">
      <c r="A2021" s="76" t="str">
        <f>IF(ISBLANK(INDEX('Policy Characteristics'!A:A,MATCH($C2021,'Policy Characteristics'!$C:$C,0))),"",INDEX('Policy Characteristics'!A:A,MATCH($C2021,'Policy Characteristics'!$C:$C,0)))</f>
        <v>Government Revenue Accounting</v>
      </c>
      <c r="B2021" s="200"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200" t="str">
        <f t="shared" ref="I2021:I2024" si="84">I$2020</f>
        <v>Yes</v>
      </c>
      <c r="J2021" s="202"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75">
      <c r="A2022" s="76" t="str">
        <f>IF(ISBLANK(INDEX('Policy Characteristics'!A:A,MATCH($C2022,'Policy Characteristics'!$C:$C,0))),"",INDEX('Policy Characteristics'!A:A,MATCH($C2022,'Policy Characteristics'!$C:$C,0)))</f>
        <v>Government Revenue Accounting</v>
      </c>
      <c r="B2022" s="200"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200" t="str">
        <f t="shared" si="84"/>
        <v>Yes</v>
      </c>
      <c r="J2022" s="202"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75">
      <c r="A2023" s="76" t="str">
        <f>IF(ISBLANK(INDEX('Policy Characteristics'!A:A,MATCH($C2023,'Policy Characteristics'!$C:$C,0))),"",INDEX('Policy Characteristics'!A:A,MATCH($C2023,'Policy Characteristics'!$C:$C,0)))</f>
        <v>Government Revenue Accounting</v>
      </c>
      <c r="B2023" s="200"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200" t="str">
        <f t="shared" si="84"/>
        <v>Yes</v>
      </c>
      <c r="J2023" s="202"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75">
      <c r="A2024" s="76" t="str">
        <f>IF(ISBLANK(INDEX('Policy Characteristics'!A:A,MATCH($C2024,'Policy Characteristics'!$C:$C,0))),"",INDEX('Policy Characteristics'!A:A,MATCH($C2024,'Policy Characteristics'!$C:$C,0)))</f>
        <v>Government Revenue Accounting</v>
      </c>
      <c r="B2024" s="200"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200" t="str">
        <f t="shared" si="84"/>
        <v>Yes</v>
      </c>
      <c r="J2024" s="202"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75">
      <c r="A2025" s="76" t="str">
        <f>IF(ISBLANK(INDEX('Policy Characteristics'!A:A,MATCH($C2025,'Policy Characteristics'!$C:$C,0))),"",INDEX('Policy Characteristics'!A:A,MATCH($C2025,'Policy Characteristics'!$C:$C,0)))</f>
        <v>Control Settings</v>
      </c>
      <c r="B2025" s="200" t="str">
        <f>IF(ISBLANK(INDEX('Policy Characteristics'!B:B,MATCH($C2025,'Policy Characteristics'!$C:$C,0))),"",INDEX('Policy Characteristics'!B:B,MATCH($C2025,'Policy Characteristics'!$C:$C,0)))</f>
        <v>COVID-19 Recession</v>
      </c>
      <c r="C2025" t="s">
        <v>1593</v>
      </c>
      <c r="H2025" s="15">
        <v>543</v>
      </c>
      <c r="I2025" s="204" t="s">
        <v>44</v>
      </c>
      <c r="J2025" s="202"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6">
        <f>IF(ISBLANK(INDEX('Policy Characteristics'!F:F,MATCH($C2025,'Policy Characteristics'!$C:$C,0))),"",INDEX('Policy Characteristics'!F:F,MATCH($C2025,'Policy Characteristics'!$C:$C,0)))</f>
        <v>0</v>
      </c>
      <c r="M2025" s="206">
        <f>IF(ISBLANK(INDEX('Policy Characteristics'!G:G,MATCH($C2025,'Policy Characteristics'!$C:$C,0))),"",INDEX('Policy Characteristics'!G:G,MATCH($C2025,'Policy Characteristics'!$C:$C,0)))</f>
        <v>1</v>
      </c>
      <c r="N2025" s="206">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75">
      <c r="A2026" s="76" t="str">
        <f>IF(ISBLANK(INDEX('Policy Characteristics'!A:A,MATCH($C2026,'Policy Characteristics'!$C:$C,0))),"",INDEX('Policy Characteristics'!A:A,MATCH($C2026,'Policy Characteristics'!$C:$C,0)))</f>
        <v>Control Settings</v>
      </c>
      <c r="B2026" s="200" t="str">
        <f>IF(ISBLANK(INDEX('Policy Characteristics'!B:B,MATCH($C2026,'Policy Characteristics'!$C:$C,0))),"",INDEX('Policy Characteristics'!B:B,MATCH($C2026,'Policy Characteristics'!$C:$C,0)))</f>
        <v>Use 20-Year GWP Values</v>
      </c>
      <c r="C2026" t="s">
        <v>1477</v>
      </c>
      <c r="H2026" s="15">
        <v>1601</v>
      </c>
      <c r="I2026" s="204" t="s">
        <v>44</v>
      </c>
      <c r="J2026" s="202"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6">
        <f>IF(ISBLANK(INDEX('Policy Characteristics'!F:F,MATCH($C2026,'Policy Characteristics'!$C:$C,0))),"",INDEX('Policy Characteristics'!F:F,MATCH($C2026,'Policy Characteristics'!$C:$C,0)))</f>
        <v>0</v>
      </c>
      <c r="M2026" s="206">
        <f>IF(ISBLANK(INDEX('Policy Characteristics'!G:G,MATCH($C2026,'Policy Characteristics'!$C:$C,0))),"",INDEX('Policy Characteristics'!G:G,MATCH($C2026,'Policy Characteristics'!$C:$C,0)))</f>
        <v>1</v>
      </c>
      <c r="N2026" s="206">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328125" defaultRowHeight="14.75" x14ac:dyDescent="0.75"/>
  <cols>
    <col min="1" max="1" width="43" customWidth="1"/>
    <col min="2" max="2" width="76.86328125" customWidth="1"/>
  </cols>
  <sheetData>
    <row r="1" spans="1:2" x14ac:dyDescent="0.75">
      <c r="A1" s="265" t="s">
        <v>1054</v>
      </c>
      <c r="B1" s="265"/>
    </row>
    <row r="2" spans="1:2" x14ac:dyDescent="0.75">
      <c r="A2" s="66" t="s">
        <v>1055</v>
      </c>
      <c r="B2" s="66" t="s">
        <v>1056</v>
      </c>
    </row>
    <row r="3" spans="1:2" x14ac:dyDescent="0.75">
      <c r="A3" s="67" t="s">
        <v>350</v>
      </c>
      <c r="B3" t="str">
        <f>A3</f>
        <v>million metric tons / year</v>
      </c>
    </row>
    <row r="4" spans="1:2" x14ac:dyDescent="0.75">
      <c r="A4" s="67" t="s">
        <v>1645</v>
      </c>
      <c r="B4" t="str">
        <f>A4</f>
        <v>million metric tons</v>
      </c>
    </row>
    <row r="5" spans="1:2" x14ac:dyDescent="0.75">
      <c r="A5" s="67" t="s">
        <v>2602</v>
      </c>
      <c r="B5" t="str">
        <f>A5</f>
        <v>g CO2e / 2024 dollar</v>
      </c>
    </row>
    <row r="6" spans="1:2" x14ac:dyDescent="0.75">
      <c r="A6" s="68" t="s">
        <v>563</v>
      </c>
      <c r="B6" t="str">
        <f t="shared" ref="B6:B46" si="0">A6</f>
        <v>thousand metric tons / year</v>
      </c>
    </row>
    <row r="7" spans="1:2" x14ac:dyDescent="0.75">
      <c r="A7" s="68" t="s">
        <v>2603</v>
      </c>
      <c r="B7" t="str">
        <f>A7</f>
        <v>g CO2 / 2024 dollar</v>
      </c>
    </row>
    <row r="8" spans="1:2" ht="29.5" x14ac:dyDescent="0.75">
      <c r="A8" s="68" t="s">
        <v>2604</v>
      </c>
      <c r="B8" t="str">
        <f t="shared" si="0"/>
        <v>2024 dollars / metric ton CO2e abated, Annual average abatement (million metric tons CO2e)</v>
      </c>
    </row>
    <row r="9" spans="1:2" x14ac:dyDescent="0.75">
      <c r="A9" s="68" t="s">
        <v>2605</v>
      </c>
      <c r="B9" t="str">
        <f t="shared" si="0"/>
        <v>billion 2024 dollars / year</v>
      </c>
    </row>
    <row r="10" spans="1:2" x14ac:dyDescent="0.75">
      <c r="A10" s="68" t="s">
        <v>2606</v>
      </c>
      <c r="B10" t="str">
        <f t="shared" si="0"/>
        <v>billion 2024 dollars</v>
      </c>
    </row>
    <row r="11" spans="1:2" x14ac:dyDescent="0.75">
      <c r="A11" s="68" t="s">
        <v>1096</v>
      </c>
      <c r="B11" t="str">
        <f t="shared" si="0"/>
        <v>jobs</v>
      </c>
    </row>
    <row r="12" spans="1:2" x14ac:dyDescent="0.75">
      <c r="A12" s="68" t="s">
        <v>1138</v>
      </c>
      <c r="B12" t="str">
        <f t="shared" si="0"/>
        <v>incidents / year</v>
      </c>
    </row>
    <row r="13" spans="1:2" x14ac:dyDescent="0.75">
      <c r="A13" s="68" t="s">
        <v>1115</v>
      </c>
      <c r="B13" t="str">
        <f t="shared" si="0"/>
        <v>% change</v>
      </c>
    </row>
    <row r="14" spans="1:2" x14ac:dyDescent="0.75">
      <c r="A14" s="68" t="s">
        <v>2607</v>
      </c>
      <c r="B14" t="str">
        <f t="shared" si="0"/>
        <v>2024 dollars / employee-year</v>
      </c>
    </row>
    <row r="15" spans="1:2" x14ac:dyDescent="0.75">
      <c r="A15" s="68" t="s">
        <v>351</v>
      </c>
      <c r="B15" t="str">
        <f t="shared" si="0"/>
        <v>lives / year</v>
      </c>
    </row>
    <row r="16" spans="1:2" x14ac:dyDescent="0.75">
      <c r="A16" s="68" t="s">
        <v>352</v>
      </c>
      <c r="B16" t="str">
        <f t="shared" si="0"/>
        <v>terawatt-hours (TWh) / year</v>
      </c>
    </row>
    <row r="17" spans="1:2" x14ac:dyDescent="0.75">
      <c r="A17" s="68" t="s">
        <v>1723</v>
      </c>
      <c r="B17" t="str">
        <f t="shared" si="0"/>
        <v>terawatt-hours (TWh)</v>
      </c>
    </row>
    <row r="18" spans="1:2" x14ac:dyDescent="0.75">
      <c r="A18" s="68" t="s">
        <v>1521</v>
      </c>
      <c r="B18" t="str">
        <f t="shared" si="0"/>
        <v>%</v>
      </c>
    </row>
    <row r="19" spans="1:2" x14ac:dyDescent="0.75">
      <c r="A19" s="68" t="s">
        <v>1522</v>
      </c>
      <c r="B19" t="str">
        <f t="shared" si="0"/>
        <v>metric tons CO2e / megawatt-hour (MWh)</v>
      </c>
    </row>
    <row r="20" spans="1:2" x14ac:dyDescent="0.75">
      <c r="A20" s="68" t="s">
        <v>2608</v>
      </c>
      <c r="B20" t="str">
        <f t="shared" si="0"/>
        <v>kilowatt-hour / 2024 dollar</v>
      </c>
    </row>
    <row r="21" spans="1:2" x14ac:dyDescent="0.75">
      <c r="A21" s="68" t="s">
        <v>353</v>
      </c>
      <c r="B21" t="str">
        <f t="shared" si="0"/>
        <v>gigawatts (GW) / year</v>
      </c>
    </row>
    <row r="22" spans="1:2" x14ac:dyDescent="0.75">
      <c r="A22" s="68" t="s">
        <v>2609</v>
      </c>
      <c r="B22" t="str">
        <f t="shared" si="0"/>
        <v>2024 dollars / megawatt-hour (MWh)</v>
      </c>
    </row>
    <row r="23" spans="1:2" x14ac:dyDescent="0.75">
      <c r="A23" s="68" t="s">
        <v>702</v>
      </c>
      <c r="B23" t="str">
        <f t="shared" si="0"/>
        <v>cubic km / yr</v>
      </c>
    </row>
    <row r="24" spans="1:2" x14ac:dyDescent="0.75">
      <c r="A24" s="68" t="s">
        <v>622</v>
      </c>
      <c r="B24" t="str">
        <f t="shared" si="0"/>
        <v>trillion passenger-miles / year</v>
      </c>
    </row>
    <row r="25" spans="1:2" x14ac:dyDescent="0.75">
      <c r="A25" s="68" t="s">
        <v>623</v>
      </c>
      <c r="B25" t="str">
        <f t="shared" si="0"/>
        <v>trillion freight ton-miles / year</v>
      </c>
    </row>
    <row r="26" spans="1:2" x14ac:dyDescent="0.75">
      <c r="A26" s="68" t="s">
        <v>473</v>
      </c>
      <c r="B26" t="str">
        <f t="shared" si="0"/>
        <v>million vehicles / year</v>
      </c>
    </row>
    <row r="27" spans="1:2" x14ac:dyDescent="0.75">
      <c r="A27" s="68" t="s">
        <v>600</v>
      </c>
      <c r="B27" t="str">
        <f t="shared" si="0"/>
        <v>thousand vehicles / year</v>
      </c>
    </row>
    <row r="28" spans="1:2" x14ac:dyDescent="0.75">
      <c r="A28" s="68" t="s">
        <v>599</v>
      </c>
      <c r="B28" t="str">
        <f t="shared" si="0"/>
        <v>million vehicles</v>
      </c>
    </row>
    <row r="29" spans="1:2" x14ac:dyDescent="0.75">
      <c r="A29" s="68" t="s">
        <v>632</v>
      </c>
      <c r="B29" t="str">
        <f t="shared" si="0"/>
        <v>thousand vehicles</v>
      </c>
    </row>
    <row r="30" spans="1:2" x14ac:dyDescent="0.75">
      <c r="A30" s="68" t="s">
        <v>455</v>
      </c>
      <c r="B30" t="str">
        <f t="shared" si="0"/>
        <v>quads / year</v>
      </c>
    </row>
    <row r="31" spans="1:2" x14ac:dyDescent="0.75">
      <c r="A31" s="68" t="s">
        <v>2610</v>
      </c>
      <c r="B31" t="str">
        <f>A31</f>
        <v>thousand BTU / 2024 dollar</v>
      </c>
    </row>
    <row r="32" spans="1:2" x14ac:dyDescent="0.75">
      <c r="A32" s="68" t="s">
        <v>605</v>
      </c>
      <c r="B32" t="str">
        <f t="shared" si="0"/>
        <v>millions of short tons / year</v>
      </c>
    </row>
    <row r="33" spans="1:2" x14ac:dyDescent="0.75">
      <c r="A33" s="68" t="s">
        <v>606</v>
      </c>
      <c r="B33" t="str">
        <f t="shared" si="0"/>
        <v>trillion cubic feet / year</v>
      </c>
    </row>
    <row r="34" spans="1:2" x14ac:dyDescent="0.75">
      <c r="A34" s="68" t="s">
        <v>1491</v>
      </c>
      <c r="B34" t="str">
        <f t="shared" si="0"/>
        <v>million barrels of oil / year</v>
      </c>
    </row>
    <row r="35" spans="1:2" x14ac:dyDescent="0.75">
      <c r="A35" s="68" t="s">
        <v>874</v>
      </c>
      <c r="B35" t="str">
        <f t="shared" si="0"/>
        <v>million gallons / year</v>
      </c>
    </row>
    <row r="36" spans="1:2" x14ac:dyDescent="0.75">
      <c r="A36" s="68" t="s">
        <v>667</v>
      </c>
      <c r="B36" t="str">
        <f t="shared" si="0"/>
        <v>trillion BTU / year</v>
      </c>
    </row>
    <row r="37" spans="1:2" x14ac:dyDescent="0.75">
      <c r="A37" s="68" t="s">
        <v>2611</v>
      </c>
      <c r="B37" t="str">
        <f t="shared" si="0"/>
        <v>2024 dollars / short ton</v>
      </c>
    </row>
    <row r="38" spans="1:2" x14ac:dyDescent="0.75">
      <c r="A38" s="68" t="s">
        <v>2612</v>
      </c>
      <c r="B38" t="str">
        <f t="shared" si="0"/>
        <v>2024 dollars / thousand cubic feet</v>
      </c>
    </row>
    <row r="39" spans="1:2" x14ac:dyDescent="0.75">
      <c r="A39" s="68" t="s">
        <v>2613</v>
      </c>
      <c r="B39" t="str">
        <f t="shared" si="0"/>
        <v>2024 dollars / gallon</v>
      </c>
    </row>
    <row r="40" spans="1:2" x14ac:dyDescent="0.75">
      <c r="A40" s="68" t="s">
        <v>2614</v>
      </c>
      <c r="B40" t="str">
        <f t="shared" si="0"/>
        <v>2024 dollars / barrel of oil</v>
      </c>
    </row>
    <row r="41" spans="1:2" x14ac:dyDescent="0.75">
      <c r="A41" s="68" t="s">
        <v>2615</v>
      </c>
      <c r="B41" t="str">
        <f t="shared" si="0"/>
        <v>2024 dollars / kg</v>
      </c>
    </row>
    <row r="42" spans="1:2" x14ac:dyDescent="0.75">
      <c r="A42" s="68" t="s">
        <v>2616</v>
      </c>
      <c r="B42" t="str">
        <f t="shared" si="0"/>
        <v>2024 dollars / kilowatt-hour (kWh)</v>
      </c>
    </row>
    <row r="43" spans="1:2" x14ac:dyDescent="0.75">
      <c r="A43" s="68" t="s">
        <v>2609</v>
      </c>
      <c r="B43" t="str">
        <f t="shared" ref="B43" si="1">A43</f>
        <v>2024 dollars / megawatt-hour (MWh)</v>
      </c>
    </row>
    <row r="44" spans="1:2" ht="29.5" x14ac:dyDescent="0.75">
      <c r="A44" s="68" t="s">
        <v>1480</v>
      </c>
      <c r="B44" t="str">
        <f t="shared" si="0"/>
        <v>cost of eqpt. to capture 1 metric ton CO2e/yr (2020 dollars)</v>
      </c>
    </row>
    <row r="45" spans="1:2" x14ac:dyDescent="0.75">
      <c r="A45" s="68" t="s">
        <v>2617</v>
      </c>
      <c r="B45" t="str">
        <f t="shared" si="0"/>
        <v>million 2024 dollars / megawatt (MW)</v>
      </c>
    </row>
    <row r="46" spans="1:2" x14ac:dyDescent="0.75">
      <c r="A46" s="68" t="s">
        <v>2618</v>
      </c>
      <c r="B46" t="str">
        <f t="shared" si="0"/>
        <v>cost of eqpt. to produce 1 kg H2/yr (2024 dollars)</v>
      </c>
    </row>
    <row r="48" spans="1:2" x14ac:dyDescent="0.75">
      <c r="A48" s="265" t="s">
        <v>1058</v>
      </c>
      <c r="B48" s="265"/>
    </row>
    <row r="49" spans="1:2" x14ac:dyDescent="0.75">
      <c r="A49" s="66" t="s">
        <v>1055</v>
      </c>
      <c r="B49" s="66" t="s">
        <v>1056</v>
      </c>
    </row>
    <row r="50" spans="1:2" x14ac:dyDescent="0.75">
      <c r="A50" s="38" t="s">
        <v>137</v>
      </c>
      <c r="B50" t="str">
        <f t="shared" ref="B50:B51" si="2">A50</f>
        <v>$/metric ton CO2e</v>
      </c>
    </row>
    <row r="51" spans="1:2" x14ac:dyDescent="0.75">
      <c r="A51" s="38" t="s">
        <v>139</v>
      </c>
      <c r="B51" t="str">
        <f t="shared" si="2"/>
        <v>$/MWh</v>
      </c>
    </row>
    <row r="62" spans="1:2" x14ac:dyDescent="0.7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328125" defaultRowHeight="14.75" x14ac:dyDescent="0.75"/>
  <cols>
    <col min="1" max="1" width="37.40625" customWidth="1"/>
    <col min="2" max="2" width="27.40625" customWidth="1"/>
    <col min="3" max="3" width="9" customWidth="1"/>
    <col min="4" max="6" width="9.54296875" customWidth="1"/>
    <col min="7" max="7" width="50.40625" customWidth="1"/>
    <col min="8" max="8" width="26.54296875" customWidth="1"/>
    <col min="9" max="10" width="34.40625" customWidth="1"/>
  </cols>
  <sheetData>
    <row r="1" spans="1:10" s="4" customFormat="1" x14ac:dyDescent="0.75">
      <c r="A1" s="139" t="s">
        <v>554</v>
      </c>
      <c r="B1" s="140" t="s">
        <v>555</v>
      </c>
      <c r="C1" s="141" t="s">
        <v>1057</v>
      </c>
      <c r="D1" s="140" t="s">
        <v>60</v>
      </c>
      <c r="E1" s="140" t="s">
        <v>62</v>
      </c>
      <c r="F1" s="140" t="s">
        <v>437</v>
      </c>
      <c r="G1" s="140" t="s">
        <v>61</v>
      </c>
      <c r="H1" s="140" t="s">
        <v>564</v>
      </c>
      <c r="I1" s="142" t="s">
        <v>301</v>
      </c>
      <c r="J1" s="98" t="s">
        <v>1733</v>
      </c>
    </row>
    <row r="2" spans="1:10" x14ac:dyDescent="0.75">
      <c r="A2" s="218" t="s">
        <v>569</v>
      </c>
      <c r="B2" s="58" t="s">
        <v>571</v>
      </c>
      <c r="C2" s="219">
        <v>1</v>
      </c>
      <c r="D2" s="218" t="s">
        <v>63</v>
      </c>
      <c r="E2" s="218" t="s">
        <v>64</v>
      </c>
      <c r="F2" s="58" t="str">
        <f>UnitControlCenter!$B$3</f>
        <v>million metric tons / year</v>
      </c>
      <c r="G2" s="58" t="s">
        <v>553</v>
      </c>
      <c r="H2" s="58"/>
      <c r="I2" s="58"/>
      <c r="J2" s="58" t="s">
        <v>1739</v>
      </c>
    </row>
    <row r="3" spans="1:10" x14ac:dyDescent="0.75">
      <c r="A3" s="218" t="s">
        <v>569</v>
      </c>
      <c r="B3" s="58" t="s">
        <v>570</v>
      </c>
      <c r="C3" s="158">
        <v>1</v>
      </c>
      <c r="D3" s="58" t="s">
        <v>63</v>
      </c>
      <c r="E3" s="58" t="s">
        <v>64</v>
      </c>
      <c r="F3" s="58" t="str">
        <f>UnitControlCenter!$B$3</f>
        <v>million metric tons / year</v>
      </c>
      <c r="G3" s="58" t="s">
        <v>173</v>
      </c>
      <c r="H3" s="58"/>
      <c r="I3" s="58"/>
      <c r="J3" s="58"/>
    </row>
    <row r="4" spans="1:10" x14ac:dyDescent="0.75">
      <c r="A4" s="143" t="s">
        <v>569</v>
      </c>
      <c r="B4" t="s">
        <v>1644</v>
      </c>
      <c r="C4" s="80">
        <v>1</v>
      </c>
      <c r="D4" s="143" t="s">
        <v>63</v>
      </c>
      <c r="E4" s="143" t="s">
        <v>64</v>
      </c>
      <c r="F4" t="str">
        <f>UnitControlCenter!B4</f>
        <v>million metric tons</v>
      </c>
      <c r="G4" t="s">
        <v>1647</v>
      </c>
    </row>
    <row r="5" spans="1:10" x14ac:dyDescent="0.75">
      <c r="A5" s="143" t="s">
        <v>569</v>
      </c>
      <c r="B5" t="s">
        <v>1643</v>
      </c>
      <c r="C5" s="15">
        <v>1</v>
      </c>
      <c r="D5" t="s">
        <v>63</v>
      </c>
      <c r="E5" t="s">
        <v>64</v>
      </c>
      <c r="F5" t="str">
        <f>UnitControlCenter!B4</f>
        <v>million metric tons</v>
      </c>
      <c r="G5" t="s">
        <v>1646</v>
      </c>
    </row>
    <row r="6" spans="1:10" x14ac:dyDescent="0.75">
      <c r="A6" s="143" t="s">
        <v>569</v>
      </c>
      <c r="B6" s="143" t="s">
        <v>572</v>
      </c>
      <c r="C6" s="15">
        <v>1</v>
      </c>
      <c r="D6" t="s">
        <v>65</v>
      </c>
      <c r="E6" t="s">
        <v>66</v>
      </c>
      <c r="F6" t="str">
        <f>UnitControlCenter!$B$3</f>
        <v>million metric tons / year</v>
      </c>
      <c r="G6" t="s">
        <v>1035</v>
      </c>
      <c r="H6" t="s">
        <v>1036</v>
      </c>
      <c r="I6" t="s">
        <v>1037</v>
      </c>
    </row>
    <row r="7" spans="1:10" x14ac:dyDescent="0.75">
      <c r="A7" s="143" t="s">
        <v>569</v>
      </c>
      <c r="B7" s="143" t="s">
        <v>573</v>
      </c>
      <c r="C7" s="15">
        <v>1</v>
      </c>
      <c r="D7" t="s">
        <v>65</v>
      </c>
      <c r="E7" t="s">
        <v>66</v>
      </c>
      <c r="F7" t="str">
        <f>UnitControlCenter!$B$3</f>
        <v>million metric tons / year</v>
      </c>
      <c r="G7" t="s">
        <v>1038</v>
      </c>
      <c r="H7" t="s">
        <v>1039</v>
      </c>
      <c r="I7" t="s">
        <v>1040</v>
      </c>
    </row>
    <row r="8" spans="1:10" x14ac:dyDescent="0.75">
      <c r="A8" s="143" t="s">
        <v>569</v>
      </c>
      <c r="B8" s="143" t="s">
        <v>574</v>
      </c>
      <c r="C8" s="15">
        <v>1</v>
      </c>
      <c r="D8" t="s">
        <v>65</v>
      </c>
      <c r="E8" t="s">
        <v>66</v>
      </c>
      <c r="F8" t="str">
        <f>UnitControlCenter!$B$3</f>
        <v>million metric tons / year</v>
      </c>
      <c r="G8" t="s">
        <v>842</v>
      </c>
      <c r="H8" t="s">
        <v>843</v>
      </c>
      <c r="I8" t="s">
        <v>844</v>
      </c>
    </row>
    <row r="9" spans="1:10" x14ac:dyDescent="0.75">
      <c r="A9" s="143" t="s">
        <v>569</v>
      </c>
      <c r="B9" s="143" t="s">
        <v>1106</v>
      </c>
      <c r="C9" s="15">
        <v>0</v>
      </c>
      <c r="D9" t="s">
        <v>63</v>
      </c>
      <c r="E9" t="s">
        <v>64</v>
      </c>
      <c r="F9" t="str">
        <f>UnitControlCenter!$B$5</f>
        <v>g CO2e / 2024 dollar</v>
      </c>
      <c r="G9" t="s">
        <v>1060</v>
      </c>
    </row>
    <row r="10" spans="1:10" x14ac:dyDescent="0.75">
      <c r="A10" s="143" t="s">
        <v>569</v>
      </c>
      <c r="B10" s="143" t="s">
        <v>131</v>
      </c>
      <c r="C10" s="15">
        <v>1</v>
      </c>
      <c r="D10" t="s">
        <v>63</v>
      </c>
      <c r="E10" t="s">
        <v>64</v>
      </c>
      <c r="F10" t="str">
        <f>UnitControlCenter!$B$3</f>
        <v>million metric tons / year</v>
      </c>
      <c r="G10" t="s">
        <v>672</v>
      </c>
    </row>
    <row r="11" spans="1:10" x14ac:dyDescent="0.75">
      <c r="A11" s="143" t="s">
        <v>569</v>
      </c>
      <c r="B11" s="143" t="s">
        <v>670</v>
      </c>
      <c r="C11" s="15">
        <v>1</v>
      </c>
      <c r="D11" t="s">
        <v>63</v>
      </c>
      <c r="E11" t="s">
        <v>64</v>
      </c>
      <c r="F11" t="str">
        <f>UnitControlCenter!$B$3</f>
        <v>million metric tons / year</v>
      </c>
      <c r="G11" t="s">
        <v>673</v>
      </c>
    </row>
    <row r="12" spans="1:10" x14ac:dyDescent="0.75">
      <c r="A12" s="143" t="s">
        <v>569</v>
      </c>
      <c r="B12" s="143" t="s">
        <v>728</v>
      </c>
      <c r="C12" s="15">
        <v>1</v>
      </c>
      <c r="D12" t="s">
        <v>63</v>
      </c>
      <c r="E12" t="s">
        <v>64</v>
      </c>
      <c r="F12" t="str">
        <f>UnitControlCenter!$B$3</f>
        <v>million metric tons / year</v>
      </c>
      <c r="G12" t="s">
        <v>736</v>
      </c>
    </row>
    <row r="13" spans="1:10" x14ac:dyDescent="0.75">
      <c r="A13" s="143" t="s">
        <v>569</v>
      </c>
      <c r="B13" s="143" t="s">
        <v>93</v>
      </c>
      <c r="C13" s="15">
        <v>1</v>
      </c>
      <c r="D13" t="s">
        <v>63</v>
      </c>
      <c r="E13" t="s">
        <v>64</v>
      </c>
      <c r="F13" t="str">
        <f>UnitControlCenter!$B$3</f>
        <v>million metric tons / year</v>
      </c>
      <c r="G13" t="s">
        <v>674</v>
      </c>
    </row>
    <row r="14" spans="1:10" x14ac:dyDescent="0.75">
      <c r="A14" s="143" t="s">
        <v>569</v>
      </c>
      <c r="B14" s="143" t="s">
        <v>9</v>
      </c>
      <c r="C14" s="15">
        <v>1</v>
      </c>
      <c r="D14" t="s">
        <v>63</v>
      </c>
      <c r="E14" t="s">
        <v>64</v>
      </c>
      <c r="F14" t="str">
        <f>UnitControlCenter!$B$3</f>
        <v>million metric tons / year</v>
      </c>
      <c r="G14" t="s">
        <v>693</v>
      </c>
    </row>
    <row r="15" spans="1:10" x14ac:dyDescent="0.75">
      <c r="A15" s="143" t="s">
        <v>569</v>
      </c>
      <c r="B15" s="143" t="s">
        <v>671</v>
      </c>
      <c r="C15" s="15">
        <v>1</v>
      </c>
      <c r="D15" t="s">
        <v>63</v>
      </c>
      <c r="E15" t="s">
        <v>64</v>
      </c>
      <c r="F15" t="str">
        <f>UnitControlCenter!$B$3</f>
        <v>million metric tons / year</v>
      </c>
      <c r="G15" t="s">
        <v>675</v>
      </c>
    </row>
    <row r="16" spans="1:10" x14ac:dyDescent="0.75">
      <c r="A16" s="143" t="s">
        <v>569</v>
      </c>
      <c r="B16" s="143" t="s">
        <v>4</v>
      </c>
      <c r="C16" s="15">
        <v>1</v>
      </c>
      <c r="D16" t="s">
        <v>63</v>
      </c>
      <c r="E16" t="s">
        <v>64</v>
      </c>
      <c r="F16" t="str">
        <f>UnitControlCenter!$B$3</f>
        <v>million metric tons / year</v>
      </c>
      <c r="G16" t="s">
        <v>676</v>
      </c>
    </row>
    <row r="17" spans="1:10" x14ac:dyDescent="0.75">
      <c r="A17" s="143" t="s">
        <v>569</v>
      </c>
      <c r="B17" s="143" t="s">
        <v>680</v>
      </c>
      <c r="C17" s="15">
        <v>1</v>
      </c>
      <c r="D17" t="s">
        <v>63</v>
      </c>
      <c r="E17" t="s">
        <v>64</v>
      </c>
      <c r="F17" t="str">
        <f>UnitControlCenter!$B$3</f>
        <v>million metric tons / year</v>
      </c>
      <c r="G17" t="s">
        <v>677</v>
      </c>
    </row>
    <row r="18" spans="1:10" ht="15.5" thickBot="1" x14ac:dyDescent="0.9">
      <c r="A18" s="144" t="s">
        <v>569</v>
      </c>
      <c r="B18" s="144" t="s">
        <v>1836</v>
      </c>
      <c r="C18" s="145">
        <v>1</v>
      </c>
      <c r="D18" s="146" t="s">
        <v>65</v>
      </c>
      <c r="E18" s="146" t="s">
        <v>66</v>
      </c>
      <c r="F18" s="146" t="s">
        <v>350</v>
      </c>
      <c r="G18" s="146" t="s">
        <v>1837</v>
      </c>
      <c r="H18" s="146" t="s">
        <v>1869</v>
      </c>
      <c r="I18" s="146" t="s">
        <v>1838</v>
      </c>
      <c r="J18" s="146"/>
    </row>
    <row r="19" spans="1:10" x14ac:dyDescent="0.75">
      <c r="A19" s="143" t="s">
        <v>575</v>
      </c>
      <c r="B19" s="143" t="s">
        <v>479</v>
      </c>
      <c r="C19" s="15">
        <v>1</v>
      </c>
      <c r="D19" t="s">
        <v>65</v>
      </c>
      <c r="E19" t="s">
        <v>66</v>
      </c>
      <c r="F19" t="str">
        <f>UnitControlCenter!$B$3</f>
        <v>million metric tons / year</v>
      </c>
      <c r="G19" t="s">
        <v>1496</v>
      </c>
      <c r="H19" t="s">
        <v>1036</v>
      </c>
      <c r="I19" t="s">
        <v>1037</v>
      </c>
    </row>
    <row r="20" spans="1:10" x14ac:dyDescent="0.75">
      <c r="A20" s="143" t="s">
        <v>575</v>
      </c>
      <c r="B20" s="143" t="s">
        <v>487</v>
      </c>
      <c r="C20" s="15">
        <v>1</v>
      </c>
      <c r="D20" t="s">
        <v>65</v>
      </c>
      <c r="E20" t="s">
        <v>66</v>
      </c>
      <c r="F20" t="str">
        <f>UnitControlCenter!$B$3</f>
        <v>million metric tons / year</v>
      </c>
      <c r="G20" t="s">
        <v>1508</v>
      </c>
      <c r="H20" t="s">
        <v>1036</v>
      </c>
      <c r="I20" t="s">
        <v>1497</v>
      </c>
    </row>
    <row r="21" spans="1:10" x14ac:dyDescent="0.75">
      <c r="A21" s="143" t="s">
        <v>575</v>
      </c>
      <c r="B21" s="143" t="s">
        <v>488</v>
      </c>
      <c r="C21" s="15">
        <v>1</v>
      </c>
      <c r="D21" t="s">
        <v>65</v>
      </c>
      <c r="E21" t="s">
        <v>66</v>
      </c>
      <c r="F21" t="str">
        <f>UnitControlCenter!$B$3</f>
        <v>million metric tons / year</v>
      </c>
      <c r="G21" t="s">
        <v>1509</v>
      </c>
      <c r="H21" t="s">
        <v>1036</v>
      </c>
      <c r="I21" t="s">
        <v>1498</v>
      </c>
    </row>
    <row r="22" spans="1:10" x14ac:dyDescent="0.75">
      <c r="A22" s="143" t="s">
        <v>575</v>
      </c>
      <c r="B22" s="143" t="s">
        <v>562</v>
      </c>
      <c r="C22" s="15">
        <v>1</v>
      </c>
      <c r="D22" t="s">
        <v>65</v>
      </c>
      <c r="E22" t="s">
        <v>66</v>
      </c>
      <c r="F22" t="str">
        <f>UnitControlCenter!$B$3</f>
        <v>million metric tons / year</v>
      </c>
      <c r="G22" t="s">
        <v>1510</v>
      </c>
      <c r="H22" t="s">
        <v>1036</v>
      </c>
      <c r="I22" t="s">
        <v>1499</v>
      </c>
    </row>
    <row r="23" spans="1:10" x14ac:dyDescent="0.75">
      <c r="A23" s="143" t="s">
        <v>575</v>
      </c>
      <c r="B23" s="143" t="s">
        <v>561</v>
      </c>
      <c r="C23" s="15">
        <v>1</v>
      </c>
      <c r="D23" t="s">
        <v>65</v>
      </c>
      <c r="E23" t="s">
        <v>66</v>
      </c>
      <c r="F23" t="str">
        <f>UnitControlCenter!$B$6</f>
        <v>thousand metric tons / year</v>
      </c>
      <c r="G23" t="s">
        <v>1511</v>
      </c>
      <c r="H23" t="s">
        <v>1036</v>
      </c>
      <c r="I23" t="s">
        <v>1500</v>
      </c>
    </row>
    <row r="24" spans="1:10" x14ac:dyDescent="0.75">
      <c r="A24" s="143" t="s">
        <v>575</v>
      </c>
      <c r="B24" s="143" t="s">
        <v>482</v>
      </c>
      <c r="C24" s="15">
        <v>1</v>
      </c>
      <c r="D24" t="s">
        <v>65</v>
      </c>
      <c r="E24" t="s">
        <v>66</v>
      </c>
      <c r="F24" t="str">
        <f>UnitControlCenter!$B$6</f>
        <v>thousand metric tons / year</v>
      </c>
      <c r="G24" t="s">
        <v>1512</v>
      </c>
      <c r="H24" t="s">
        <v>1036</v>
      </c>
      <c r="I24" t="s">
        <v>1501</v>
      </c>
    </row>
    <row r="25" spans="1:10" x14ac:dyDescent="0.75">
      <c r="A25" s="143" t="s">
        <v>575</v>
      </c>
      <c r="B25" s="143" t="s">
        <v>485</v>
      </c>
      <c r="C25" s="15">
        <v>1</v>
      </c>
      <c r="D25" t="s">
        <v>65</v>
      </c>
      <c r="E25" t="s">
        <v>66</v>
      </c>
      <c r="F25" t="str">
        <f>UnitControlCenter!$B$6</f>
        <v>thousand metric tons / year</v>
      </c>
      <c r="G25" t="s">
        <v>1513</v>
      </c>
      <c r="H25" t="s">
        <v>1036</v>
      </c>
      <c r="I25" t="s">
        <v>1502</v>
      </c>
    </row>
    <row r="26" spans="1:10" x14ac:dyDescent="0.75">
      <c r="A26" s="143" t="s">
        <v>575</v>
      </c>
      <c r="B26" s="143" t="s">
        <v>486</v>
      </c>
      <c r="C26" s="15">
        <v>1</v>
      </c>
      <c r="D26" t="s">
        <v>65</v>
      </c>
      <c r="E26" t="s">
        <v>66</v>
      </c>
      <c r="F26" t="str">
        <f>UnitControlCenter!$B$6</f>
        <v>thousand metric tons / year</v>
      </c>
      <c r="G26" t="s">
        <v>1514</v>
      </c>
      <c r="H26" t="s">
        <v>1036</v>
      </c>
      <c r="I26" t="s">
        <v>1503</v>
      </c>
    </row>
    <row r="27" spans="1:10" x14ac:dyDescent="0.75">
      <c r="A27" s="143" t="s">
        <v>575</v>
      </c>
      <c r="B27" s="143" t="s">
        <v>481</v>
      </c>
      <c r="C27" s="15">
        <v>1</v>
      </c>
      <c r="D27" t="s">
        <v>65</v>
      </c>
      <c r="E27" t="s">
        <v>66</v>
      </c>
      <c r="F27" t="str">
        <f>UnitControlCenter!$B$3</f>
        <v>million metric tons / year</v>
      </c>
      <c r="G27" t="s">
        <v>1515</v>
      </c>
      <c r="H27" t="s">
        <v>1036</v>
      </c>
      <c r="I27" t="s">
        <v>1504</v>
      </c>
    </row>
    <row r="28" spans="1:10" x14ac:dyDescent="0.75">
      <c r="A28" s="143" t="s">
        <v>575</v>
      </c>
      <c r="B28" s="143" t="s">
        <v>480</v>
      </c>
      <c r="C28" s="15">
        <v>1</v>
      </c>
      <c r="D28" t="s">
        <v>65</v>
      </c>
      <c r="E28" t="s">
        <v>66</v>
      </c>
      <c r="F28" t="str">
        <f>UnitControlCenter!$B$6</f>
        <v>thousand metric tons / year</v>
      </c>
      <c r="G28" t="s">
        <v>1516</v>
      </c>
      <c r="H28" t="s">
        <v>1036</v>
      </c>
      <c r="I28" t="s">
        <v>1505</v>
      </c>
    </row>
    <row r="29" spans="1:10" x14ac:dyDescent="0.75">
      <c r="A29" s="143" t="s">
        <v>575</v>
      </c>
      <c r="B29" s="143" t="s">
        <v>484</v>
      </c>
      <c r="C29" s="15">
        <v>1</v>
      </c>
      <c r="D29" t="s">
        <v>65</v>
      </c>
      <c r="E29" t="s">
        <v>66</v>
      </c>
      <c r="F29" t="str">
        <f>UnitControlCenter!$B$3</f>
        <v>million metric tons / year</v>
      </c>
      <c r="G29" t="s">
        <v>1517</v>
      </c>
      <c r="H29" t="s">
        <v>1036</v>
      </c>
      <c r="I29" t="s">
        <v>1506</v>
      </c>
    </row>
    <row r="30" spans="1:10" ht="15.5" thickBot="1" x14ac:dyDescent="0.9">
      <c r="A30" s="144" t="s">
        <v>575</v>
      </c>
      <c r="B30" s="144" t="s">
        <v>474</v>
      </c>
      <c r="C30" s="145">
        <v>1</v>
      </c>
      <c r="D30" t="s">
        <v>65</v>
      </c>
      <c r="E30" t="s">
        <v>66</v>
      </c>
      <c r="F30" s="146" t="str">
        <f>UnitControlCenter!$B$3</f>
        <v>million metric tons / year</v>
      </c>
      <c r="G30" t="s">
        <v>1518</v>
      </c>
      <c r="H30" t="s">
        <v>1036</v>
      </c>
      <c r="I30" t="s">
        <v>1507</v>
      </c>
    </row>
    <row r="31" spans="1:10" x14ac:dyDescent="0.75">
      <c r="A31" s="143" t="s">
        <v>576</v>
      </c>
      <c r="B31" s="143" t="s">
        <v>572</v>
      </c>
      <c r="C31" s="15">
        <v>1</v>
      </c>
      <c r="D31" t="s">
        <v>65</v>
      </c>
      <c r="E31" t="s">
        <v>66</v>
      </c>
      <c r="F31" t="str">
        <f>UnitControlCenter!$B$3</f>
        <v>million metric tons / year</v>
      </c>
      <c r="G31" t="s">
        <v>1118</v>
      </c>
      <c r="H31" t="s">
        <v>1119</v>
      </c>
      <c r="I31" t="s">
        <v>1120</v>
      </c>
    </row>
    <row r="32" spans="1:10" x14ac:dyDescent="0.75">
      <c r="A32" s="143" t="s">
        <v>576</v>
      </c>
      <c r="B32" s="143" t="s">
        <v>737</v>
      </c>
      <c r="C32" s="15">
        <v>1</v>
      </c>
      <c r="D32" t="s">
        <v>65</v>
      </c>
      <c r="E32" t="s">
        <v>66</v>
      </c>
      <c r="F32" t="str">
        <f>UnitControlCenter!$B$3</f>
        <v>million metric tons / year</v>
      </c>
      <c r="G32" t="s">
        <v>1121</v>
      </c>
      <c r="H32" t="s">
        <v>1122</v>
      </c>
      <c r="I32" t="s">
        <v>1123</v>
      </c>
    </row>
    <row r="33" spans="1:10" x14ac:dyDescent="0.75">
      <c r="A33" s="143" t="s">
        <v>576</v>
      </c>
      <c r="B33" s="143" t="s">
        <v>577</v>
      </c>
      <c r="C33" s="15">
        <v>1</v>
      </c>
      <c r="D33" t="s">
        <v>65</v>
      </c>
      <c r="E33" t="s">
        <v>66</v>
      </c>
      <c r="F33" t="str">
        <f>UnitControlCenter!$B$3</f>
        <v>million metric tons / year</v>
      </c>
      <c r="G33" t="s">
        <v>1124</v>
      </c>
      <c r="H33" t="s">
        <v>1125</v>
      </c>
      <c r="I33" t="s">
        <v>1126</v>
      </c>
    </row>
    <row r="34" spans="1:10" ht="15.5" thickBot="1" x14ac:dyDescent="0.9">
      <c r="A34" s="144" t="s">
        <v>576</v>
      </c>
      <c r="B34" s="144" t="s">
        <v>1106</v>
      </c>
      <c r="C34" s="145">
        <v>0</v>
      </c>
      <c r="D34" s="146" t="s">
        <v>63</v>
      </c>
      <c r="E34" s="146" t="s">
        <v>64</v>
      </c>
      <c r="F34" s="146" t="str">
        <f>UnitControlCenter!$B$7</f>
        <v>g CO2 / 2024 dollar</v>
      </c>
      <c r="G34" s="146" t="s">
        <v>1059</v>
      </c>
      <c r="H34" s="146"/>
      <c r="I34" s="146"/>
      <c r="J34" s="146"/>
    </row>
    <row r="35" spans="1:10" x14ac:dyDescent="0.75">
      <c r="A35" s="143" t="s">
        <v>968</v>
      </c>
      <c r="B35" s="143" t="s">
        <v>807</v>
      </c>
      <c r="C35" s="15">
        <v>1</v>
      </c>
      <c r="D35" t="s">
        <v>63</v>
      </c>
      <c r="E35" t="s">
        <v>1211</v>
      </c>
      <c r="F35" t="str">
        <f>UnitControlCenter!$B$3</f>
        <v>million metric tons / year</v>
      </c>
      <c r="G35" t="s">
        <v>1254</v>
      </c>
    </row>
    <row r="36" spans="1:10" x14ac:dyDescent="0.75">
      <c r="A36" s="143" t="s">
        <v>968</v>
      </c>
      <c r="B36" s="143" t="s">
        <v>131</v>
      </c>
      <c r="C36" s="15">
        <v>1</v>
      </c>
      <c r="D36" t="s">
        <v>63</v>
      </c>
      <c r="E36" t="s">
        <v>1211</v>
      </c>
      <c r="F36" t="str">
        <f>UnitControlCenter!$B$3</f>
        <v>million metric tons / year</v>
      </c>
      <c r="G36" t="s">
        <v>672</v>
      </c>
    </row>
    <row r="37" spans="1:10" x14ac:dyDescent="0.75">
      <c r="A37" s="143" t="s">
        <v>968</v>
      </c>
      <c r="B37" s="143" t="s">
        <v>670</v>
      </c>
      <c r="C37" s="15">
        <v>1</v>
      </c>
      <c r="D37" t="s">
        <v>63</v>
      </c>
      <c r="E37" t="s">
        <v>1211</v>
      </c>
      <c r="F37" t="str">
        <f>UnitControlCenter!$B$3</f>
        <v>million metric tons / year</v>
      </c>
      <c r="G37" t="s">
        <v>673</v>
      </c>
    </row>
    <row r="38" spans="1:10" x14ac:dyDescent="0.75">
      <c r="A38" s="143" t="s">
        <v>968</v>
      </c>
      <c r="B38" s="143" t="s">
        <v>728</v>
      </c>
      <c r="C38" s="15">
        <v>1</v>
      </c>
      <c r="D38" t="s">
        <v>63</v>
      </c>
      <c r="E38" t="s">
        <v>1211</v>
      </c>
      <c r="F38" t="str">
        <f>UnitControlCenter!$B$3</f>
        <v>million metric tons / year</v>
      </c>
      <c r="G38" t="s">
        <v>736</v>
      </c>
    </row>
    <row r="39" spans="1:10" x14ac:dyDescent="0.75">
      <c r="A39" s="143" t="s">
        <v>968</v>
      </c>
      <c r="B39" s="143" t="s">
        <v>93</v>
      </c>
      <c r="C39" s="15">
        <v>1</v>
      </c>
      <c r="D39" t="s">
        <v>63</v>
      </c>
      <c r="E39" t="s">
        <v>1211</v>
      </c>
      <c r="F39" t="str">
        <f>UnitControlCenter!$B$3</f>
        <v>million metric tons / year</v>
      </c>
      <c r="G39" t="s">
        <v>674</v>
      </c>
    </row>
    <row r="40" spans="1:10" x14ac:dyDescent="0.75">
      <c r="A40" s="143" t="s">
        <v>968</v>
      </c>
      <c r="B40" s="143" t="s">
        <v>9</v>
      </c>
      <c r="C40" s="15">
        <v>1</v>
      </c>
      <c r="D40" t="s">
        <v>63</v>
      </c>
      <c r="E40" t="s">
        <v>1211</v>
      </c>
      <c r="F40" t="str">
        <f>UnitControlCenter!$B$3</f>
        <v>million metric tons / year</v>
      </c>
      <c r="G40" t="s">
        <v>1255</v>
      </c>
    </row>
    <row r="41" spans="1:10" ht="15.5" thickBot="1" x14ac:dyDescent="0.9">
      <c r="A41" s="144" t="s">
        <v>968</v>
      </c>
      <c r="B41" s="144" t="s">
        <v>4</v>
      </c>
      <c r="C41" s="145">
        <v>1</v>
      </c>
      <c r="D41" s="146" t="s">
        <v>63</v>
      </c>
      <c r="E41" s="146" t="s">
        <v>1211</v>
      </c>
      <c r="F41" s="146" t="str">
        <f>UnitControlCenter!$B$3</f>
        <v>million metric tons / year</v>
      </c>
      <c r="G41" s="146" t="s">
        <v>676</v>
      </c>
      <c r="H41" s="146"/>
      <c r="I41" s="146"/>
      <c r="J41" s="146"/>
    </row>
    <row r="42" spans="1:10" x14ac:dyDescent="0.75">
      <c r="A42" s="143" t="s">
        <v>354</v>
      </c>
      <c r="B42" s="143" t="s">
        <v>1178</v>
      </c>
      <c r="C42" s="15">
        <v>1</v>
      </c>
      <c r="D42" t="s">
        <v>65</v>
      </c>
      <c r="E42" t="s">
        <v>436</v>
      </c>
      <c r="F42" t="str">
        <f>UnitControlCenter!$B$8</f>
        <v>2024 dollars / metric ton CO2e abated, Annual average abatement (million metric tons CO2e)</v>
      </c>
      <c r="G42" t="s">
        <v>1256</v>
      </c>
    </row>
    <row r="43" spans="1:10" ht="15.5" thickBot="1" x14ac:dyDescent="0.9">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75">
      <c r="A44" s="143" t="s">
        <v>578</v>
      </c>
      <c r="B44" s="143" t="s">
        <v>1182</v>
      </c>
      <c r="C44" s="15">
        <v>1</v>
      </c>
      <c r="D44" t="s">
        <v>65</v>
      </c>
      <c r="E44" t="s">
        <v>64</v>
      </c>
      <c r="F44" t="str">
        <f>UnitControlCenter!$B$9</f>
        <v>billion 2024 dollars / year</v>
      </c>
      <c r="G44" t="s">
        <v>1180</v>
      </c>
      <c r="H44" t="s">
        <v>656</v>
      </c>
      <c r="I44" t="s">
        <v>640</v>
      </c>
    </row>
    <row r="45" spans="1:10" x14ac:dyDescent="0.75">
      <c r="A45" s="143" t="s">
        <v>578</v>
      </c>
      <c r="B45" s="147" t="s">
        <v>987</v>
      </c>
      <c r="C45" s="15">
        <v>1</v>
      </c>
      <c r="D45" t="s">
        <v>63</v>
      </c>
      <c r="E45" t="s">
        <v>64</v>
      </c>
      <c r="F45" t="str">
        <f>UnitControlCenter!$B$9</f>
        <v>billion 2024 dollars / year</v>
      </c>
      <c r="G45" t="s">
        <v>981</v>
      </c>
    </row>
    <row r="46" spans="1:10" x14ac:dyDescent="0.75">
      <c r="A46" s="143" t="s">
        <v>578</v>
      </c>
      <c r="B46" s="143" t="s">
        <v>1169</v>
      </c>
      <c r="C46" s="15">
        <v>1</v>
      </c>
      <c r="D46" t="s">
        <v>65</v>
      </c>
      <c r="E46" t="s">
        <v>66</v>
      </c>
      <c r="F46" t="str">
        <f>UnitControlCenter!$B$9</f>
        <v>billion 2024 dollars / year</v>
      </c>
      <c r="G46" t="s">
        <v>1170</v>
      </c>
      <c r="H46" t="s">
        <v>1171</v>
      </c>
      <c r="I46" t="s">
        <v>1172</v>
      </c>
    </row>
    <row r="47" spans="1:10" x14ac:dyDescent="0.75">
      <c r="A47" s="143" t="s">
        <v>578</v>
      </c>
      <c r="B47" s="147" t="s">
        <v>1173</v>
      </c>
      <c r="C47" s="15">
        <v>0</v>
      </c>
      <c r="D47" t="s">
        <v>63</v>
      </c>
      <c r="E47" t="s">
        <v>64</v>
      </c>
      <c r="F47" t="str">
        <f>UnitControlCenter!$B$10</f>
        <v>billion 2024 dollars</v>
      </c>
      <c r="G47" t="s">
        <v>1174</v>
      </c>
    </row>
    <row r="48" spans="1:10" x14ac:dyDescent="0.75">
      <c r="A48" s="143" t="s">
        <v>578</v>
      </c>
      <c r="B48" s="147" t="s">
        <v>1175</v>
      </c>
      <c r="C48" s="15">
        <v>1</v>
      </c>
      <c r="D48" t="s">
        <v>63</v>
      </c>
      <c r="E48" t="s">
        <v>64</v>
      </c>
      <c r="F48" t="str">
        <f>UnitControlCenter!$B$9</f>
        <v>billion 2024 dollars / year</v>
      </c>
      <c r="G48" t="s">
        <v>1176</v>
      </c>
    </row>
    <row r="49" spans="1:10" ht="15.5" thickBot="1" x14ac:dyDescent="0.9">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75">
      <c r="A50" s="143" t="s">
        <v>1093</v>
      </c>
      <c r="B50" s="147" t="s">
        <v>1110</v>
      </c>
      <c r="C50" s="15">
        <v>1</v>
      </c>
      <c r="D50" t="s">
        <v>65</v>
      </c>
      <c r="E50" t="s">
        <v>64</v>
      </c>
      <c r="F50" t="str">
        <f>UnitControlCenter!$B$11</f>
        <v>jobs</v>
      </c>
      <c r="G50" t="s">
        <v>1101</v>
      </c>
      <c r="H50" t="s">
        <v>1100</v>
      </c>
      <c r="I50" t="s">
        <v>641</v>
      </c>
    </row>
    <row r="51" spans="1:10" x14ac:dyDescent="0.75">
      <c r="A51" s="143" t="s">
        <v>1093</v>
      </c>
      <c r="B51" s="147" t="s">
        <v>1460</v>
      </c>
      <c r="C51" s="15">
        <v>0</v>
      </c>
      <c r="D51" t="s">
        <v>65</v>
      </c>
      <c r="E51" t="s">
        <v>66</v>
      </c>
      <c r="F51" t="str">
        <f>UnitControlCenter!$B$11</f>
        <v>jobs</v>
      </c>
      <c r="G51" t="s">
        <v>1379</v>
      </c>
      <c r="H51" t="s">
        <v>1380</v>
      </c>
      <c r="I51" t="s">
        <v>1381</v>
      </c>
    </row>
    <row r="52" spans="1:10" x14ac:dyDescent="0.75">
      <c r="A52" s="143" t="s">
        <v>1093</v>
      </c>
      <c r="B52" s="147" t="s">
        <v>1461</v>
      </c>
      <c r="C52" s="15">
        <v>0</v>
      </c>
      <c r="D52" t="s">
        <v>65</v>
      </c>
      <c r="E52" t="s">
        <v>64</v>
      </c>
      <c r="F52" t="str">
        <f>UnitControlCenter!$B$13</f>
        <v>% change</v>
      </c>
      <c r="G52" t="s">
        <v>1398</v>
      </c>
      <c r="H52" t="s">
        <v>1380</v>
      </c>
      <c r="I52" t="s">
        <v>1381</v>
      </c>
    </row>
    <row r="53" spans="1:10" x14ac:dyDescent="0.75">
      <c r="A53" s="143" t="s">
        <v>1093</v>
      </c>
      <c r="B53" s="147" t="s">
        <v>1363</v>
      </c>
      <c r="C53" s="15">
        <v>0</v>
      </c>
      <c r="D53" t="s">
        <v>65</v>
      </c>
      <c r="E53" t="s">
        <v>66</v>
      </c>
      <c r="F53" t="str">
        <f>UnitControlCenter!$B$11</f>
        <v>jobs</v>
      </c>
      <c r="G53" t="s">
        <v>1402</v>
      </c>
      <c r="H53" t="s">
        <v>1382</v>
      </c>
      <c r="I53" s="15" t="s">
        <v>1383</v>
      </c>
      <c r="J53" s="15"/>
    </row>
    <row r="54" spans="1:10" x14ac:dyDescent="0.75">
      <c r="A54" s="143" t="s">
        <v>1093</v>
      </c>
      <c r="B54" s="147" t="s">
        <v>1395</v>
      </c>
      <c r="C54" s="15">
        <v>0</v>
      </c>
      <c r="D54" t="s">
        <v>65</v>
      </c>
      <c r="E54" t="s">
        <v>64</v>
      </c>
      <c r="F54" t="str">
        <f>UnitControlCenter!$B$13</f>
        <v>% change</v>
      </c>
      <c r="G54" t="s">
        <v>1401</v>
      </c>
      <c r="H54" t="s">
        <v>1382</v>
      </c>
      <c r="I54" s="15" t="s">
        <v>1383</v>
      </c>
      <c r="J54" s="15"/>
    </row>
    <row r="55" spans="1:10" x14ac:dyDescent="0.75">
      <c r="A55" s="143" t="s">
        <v>1093</v>
      </c>
      <c r="B55" s="147" t="s">
        <v>1368</v>
      </c>
      <c r="C55" s="15">
        <v>0</v>
      </c>
      <c r="D55" t="s">
        <v>65</v>
      </c>
      <c r="E55" t="s">
        <v>66</v>
      </c>
      <c r="F55" t="str">
        <f>UnitControlCenter!$B$11</f>
        <v>jobs</v>
      </c>
      <c r="G55" t="s">
        <v>1384</v>
      </c>
      <c r="H55" t="s">
        <v>1385</v>
      </c>
      <c r="I55" t="s">
        <v>1386</v>
      </c>
    </row>
    <row r="56" spans="1:10" x14ac:dyDescent="0.75">
      <c r="A56" s="143" t="s">
        <v>1093</v>
      </c>
      <c r="B56" s="147" t="s">
        <v>1396</v>
      </c>
      <c r="C56" s="15">
        <v>0</v>
      </c>
      <c r="D56" t="s">
        <v>65</v>
      </c>
      <c r="E56" t="s">
        <v>64</v>
      </c>
      <c r="F56" t="str">
        <f>UnitControlCenter!$B$13</f>
        <v>% change</v>
      </c>
      <c r="G56" t="s">
        <v>1399</v>
      </c>
      <c r="H56" t="s">
        <v>1385</v>
      </c>
      <c r="I56" t="s">
        <v>1386</v>
      </c>
    </row>
    <row r="57" spans="1:10" x14ac:dyDescent="0.75">
      <c r="A57" s="143" t="s">
        <v>1093</v>
      </c>
      <c r="B57" s="147" t="s">
        <v>1371</v>
      </c>
      <c r="C57" s="15">
        <v>0</v>
      </c>
      <c r="D57" t="s">
        <v>65</v>
      </c>
      <c r="E57" t="s">
        <v>66</v>
      </c>
      <c r="F57" t="str">
        <f>UnitControlCenter!$B$11</f>
        <v>jobs</v>
      </c>
      <c r="G57" t="s">
        <v>1387</v>
      </c>
      <c r="H57" t="s">
        <v>1388</v>
      </c>
      <c r="I57" t="s">
        <v>1389</v>
      </c>
    </row>
    <row r="58" spans="1:10" x14ac:dyDescent="0.75">
      <c r="A58" s="143" t="s">
        <v>1093</v>
      </c>
      <c r="B58" s="147" t="s">
        <v>1397</v>
      </c>
      <c r="C58" s="15">
        <v>0</v>
      </c>
      <c r="D58" t="s">
        <v>65</v>
      </c>
      <c r="E58" t="s">
        <v>64</v>
      </c>
      <c r="F58" t="str">
        <f>UnitControlCenter!$B$13</f>
        <v>% change</v>
      </c>
      <c r="G58" t="s">
        <v>1400</v>
      </c>
      <c r="H58" t="s">
        <v>1388</v>
      </c>
      <c r="I58" t="s">
        <v>1389</v>
      </c>
    </row>
    <row r="59" spans="1:10" x14ac:dyDescent="0.75">
      <c r="A59" s="143" t="s">
        <v>1093</v>
      </c>
      <c r="B59" s="147" t="s">
        <v>1448</v>
      </c>
      <c r="C59" s="15">
        <v>1</v>
      </c>
      <c r="D59" t="s">
        <v>65</v>
      </c>
      <c r="E59" t="s">
        <v>66</v>
      </c>
      <c r="F59" t="str">
        <f>UnitControlCenter!$B$11</f>
        <v>jobs</v>
      </c>
      <c r="G59" t="s">
        <v>1449</v>
      </c>
      <c r="H59" t="s">
        <v>1450</v>
      </c>
      <c r="I59" t="s">
        <v>1451</v>
      </c>
    </row>
    <row r="60" spans="1:10" x14ac:dyDescent="0.75">
      <c r="A60" s="143" t="s">
        <v>1093</v>
      </c>
      <c r="B60" s="147" t="s">
        <v>1452</v>
      </c>
      <c r="C60" s="15">
        <v>1</v>
      </c>
      <c r="D60" t="s">
        <v>65</v>
      </c>
      <c r="E60" t="s">
        <v>64</v>
      </c>
      <c r="F60" t="str">
        <f>UnitControlCenter!$B$13</f>
        <v>% change</v>
      </c>
      <c r="G60" t="s">
        <v>1453</v>
      </c>
      <c r="H60" t="s">
        <v>1450</v>
      </c>
      <c r="I60" t="s">
        <v>1451</v>
      </c>
    </row>
    <row r="61" spans="1:10" x14ac:dyDescent="0.75">
      <c r="A61" s="143" t="s">
        <v>1093</v>
      </c>
      <c r="B61" s="147" t="s">
        <v>1154</v>
      </c>
      <c r="C61" s="15">
        <v>1</v>
      </c>
      <c r="D61" t="s">
        <v>65</v>
      </c>
      <c r="E61" t="s">
        <v>64</v>
      </c>
      <c r="F61" t="str">
        <f>UnitControlCenter!$B$11</f>
        <v>jobs</v>
      </c>
      <c r="G61" t="s">
        <v>1158</v>
      </c>
      <c r="H61" t="s">
        <v>1157</v>
      </c>
      <c r="I61" t="s">
        <v>1168</v>
      </c>
    </row>
    <row r="62" spans="1:10" x14ac:dyDescent="0.75">
      <c r="A62" s="143" t="s">
        <v>1093</v>
      </c>
      <c r="B62" s="147" t="s">
        <v>1209</v>
      </c>
      <c r="C62" s="15">
        <v>1</v>
      </c>
      <c r="D62" t="s">
        <v>65</v>
      </c>
      <c r="E62" t="s">
        <v>64</v>
      </c>
      <c r="F62" t="str">
        <f>UnitControlCenter!$B$11</f>
        <v>jobs</v>
      </c>
      <c r="G62" t="s">
        <v>1208</v>
      </c>
      <c r="H62" t="s">
        <v>1100</v>
      </c>
      <c r="I62" t="s">
        <v>641</v>
      </c>
    </row>
    <row r="63" spans="1:10" x14ac:dyDescent="0.75">
      <c r="A63" s="143" t="s">
        <v>1093</v>
      </c>
      <c r="B63" s="147" t="s">
        <v>1095</v>
      </c>
      <c r="C63" s="15">
        <v>1</v>
      </c>
      <c r="D63" t="s">
        <v>65</v>
      </c>
      <c r="E63" t="s">
        <v>64</v>
      </c>
      <c r="F63" t="str">
        <f>UnitControlCenter!$B$9</f>
        <v>billion 2024 dollars / year</v>
      </c>
      <c r="G63" t="s">
        <v>1102</v>
      </c>
      <c r="H63" t="s">
        <v>1104</v>
      </c>
      <c r="I63" t="s">
        <v>641</v>
      </c>
    </row>
    <row r="64" spans="1:10" x14ac:dyDescent="0.75">
      <c r="A64" s="143" t="s">
        <v>1093</v>
      </c>
      <c r="B64" s="147" t="s">
        <v>1114</v>
      </c>
      <c r="C64" s="15">
        <v>1</v>
      </c>
      <c r="D64" t="s">
        <v>65</v>
      </c>
      <c r="E64" t="s">
        <v>64</v>
      </c>
      <c r="F64" t="str">
        <f>UnitControlCenter!$B$13</f>
        <v>% change</v>
      </c>
      <c r="G64" t="s">
        <v>1116</v>
      </c>
      <c r="H64" t="s">
        <v>1104</v>
      </c>
      <c r="I64" t="s">
        <v>641</v>
      </c>
    </row>
    <row r="65" spans="1:10" x14ac:dyDescent="0.75">
      <c r="A65" s="143" t="s">
        <v>1093</v>
      </c>
      <c r="B65" s="147" t="s">
        <v>1155</v>
      </c>
      <c r="C65" s="15">
        <v>1</v>
      </c>
      <c r="D65" t="s">
        <v>65</v>
      </c>
      <c r="E65" t="s">
        <v>64</v>
      </c>
      <c r="F65" t="str">
        <f>UnitControlCenter!$B$9</f>
        <v>billion 2024 dollars / year</v>
      </c>
      <c r="G65" t="s">
        <v>1159</v>
      </c>
      <c r="H65" t="s">
        <v>1157</v>
      </c>
      <c r="I65" t="s">
        <v>1168</v>
      </c>
    </row>
    <row r="66" spans="1:10" x14ac:dyDescent="0.75">
      <c r="A66" s="143" t="s">
        <v>1093</v>
      </c>
      <c r="B66" s="147" t="s">
        <v>1109</v>
      </c>
      <c r="C66" s="15">
        <v>1</v>
      </c>
      <c r="D66" t="s">
        <v>65</v>
      </c>
      <c r="E66" t="s">
        <v>64</v>
      </c>
      <c r="F66" t="str">
        <f>UnitControlCenter!$B$9</f>
        <v>billion 2024 dollars / year</v>
      </c>
      <c r="G66" t="s">
        <v>1105</v>
      </c>
      <c r="H66" t="s">
        <v>1103</v>
      </c>
      <c r="I66" t="s">
        <v>641</v>
      </c>
    </row>
    <row r="67" spans="1:10" x14ac:dyDescent="0.75">
      <c r="A67" s="143" t="s">
        <v>1093</v>
      </c>
      <c r="B67" s="147" t="s">
        <v>1107</v>
      </c>
      <c r="C67" s="15">
        <v>1</v>
      </c>
      <c r="D67" t="s">
        <v>63</v>
      </c>
      <c r="E67" t="s">
        <v>64</v>
      </c>
      <c r="F67" t="str">
        <f>UnitControlCenter!$B$14</f>
        <v>2024 dollars / employee-year</v>
      </c>
      <c r="G67" t="s">
        <v>1108</v>
      </c>
    </row>
    <row r="68" spans="1:10" ht="15.5" thickBot="1" x14ac:dyDescent="0.9">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75">
      <c r="A69" s="143" t="s">
        <v>1094</v>
      </c>
      <c r="B69" s="143" t="s">
        <v>900</v>
      </c>
      <c r="C69" s="15">
        <v>0</v>
      </c>
      <c r="D69" t="s">
        <v>65</v>
      </c>
      <c r="E69" t="s">
        <v>64</v>
      </c>
      <c r="F69" t="str">
        <f>UnitControlCenter!$B$9</f>
        <v>billion 2024 dollars / year</v>
      </c>
      <c r="G69" t="s">
        <v>901</v>
      </c>
      <c r="H69" t="s">
        <v>902</v>
      </c>
      <c r="I69" t="s">
        <v>881</v>
      </c>
    </row>
    <row r="70" spans="1:10" x14ac:dyDescent="0.75">
      <c r="A70" s="143" t="s">
        <v>1094</v>
      </c>
      <c r="B70" s="143" t="s">
        <v>904</v>
      </c>
      <c r="C70" s="15">
        <v>0</v>
      </c>
      <c r="D70" t="s">
        <v>65</v>
      </c>
      <c r="E70" t="s">
        <v>64</v>
      </c>
      <c r="F70" t="str">
        <f>UnitControlCenter!$B$9</f>
        <v>billion 2024 dollars / year</v>
      </c>
      <c r="G70" t="s">
        <v>914</v>
      </c>
      <c r="H70" t="s">
        <v>915</v>
      </c>
      <c r="I70" t="s">
        <v>916</v>
      </c>
    </row>
    <row r="71" spans="1:10" x14ac:dyDescent="0.75">
      <c r="A71" s="143" t="s">
        <v>1094</v>
      </c>
      <c r="B71" s="143" t="s">
        <v>905</v>
      </c>
      <c r="C71" s="15">
        <v>0</v>
      </c>
      <c r="D71" t="s">
        <v>65</v>
      </c>
      <c r="E71" t="s">
        <v>64</v>
      </c>
      <c r="F71" t="str">
        <f>UnitControlCenter!$B$9</f>
        <v>billion 2024 dollars / year</v>
      </c>
      <c r="G71" t="s">
        <v>925</v>
      </c>
      <c r="H71" t="s">
        <v>923</v>
      </c>
      <c r="I71" t="s">
        <v>924</v>
      </c>
    </row>
    <row r="72" spans="1:10" x14ac:dyDescent="0.75">
      <c r="A72" s="143" t="s">
        <v>1094</v>
      </c>
      <c r="B72" s="143" t="s">
        <v>906</v>
      </c>
      <c r="C72" s="15">
        <v>0</v>
      </c>
      <c r="D72" t="s">
        <v>65</v>
      </c>
      <c r="E72" t="s">
        <v>64</v>
      </c>
      <c r="F72" t="str">
        <f>UnitControlCenter!$B$9</f>
        <v>billion 2024 dollars / year</v>
      </c>
      <c r="G72" t="s">
        <v>919</v>
      </c>
      <c r="H72" t="s">
        <v>915</v>
      </c>
      <c r="I72" t="s">
        <v>917</v>
      </c>
    </row>
    <row r="73" spans="1:10" x14ac:dyDescent="0.75">
      <c r="A73" s="143" t="s">
        <v>1094</v>
      </c>
      <c r="B73" s="143" t="s">
        <v>907</v>
      </c>
      <c r="C73" s="15">
        <v>0</v>
      </c>
      <c r="D73" t="s">
        <v>65</v>
      </c>
      <c r="E73" t="s">
        <v>64</v>
      </c>
      <c r="F73" t="str">
        <f>UnitControlCenter!$B$9</f>
        <v>billion 2024 dollars / year</v>
      </c>
      <c r="G73" t="s">
        <v>920</v>
      </c>
      <c r="H73" t="s">
        <v>915</v>
      </c>
      <c r="I73" t="s">
        <v>918</v>
      </c>
    </row>
    <row r="74" spans="1:10" x14ac:dyDescent="0.75">
      <c r="A74" s="143" t="s">
        <v>1094</v>
      </c>
      <c r="B74" s="143" t="s">
        <v>908</v>
      </c>
      <c r="C74" s="15">
        <v>0</v>
      </c>
      <c r="D74" t="s">
        <v>65</v>
      </c>
      <c r="E74" t="s">
        <v>64</v>
      </c>
      <c r="F74" t="str">
        <f>UnitControlCenter!$B$9</f>
        <v>billion 2024 dollars / year</v>
      </c>
      <c r="G74" t="s">
        <v>926</v>
      </c>
      <c r="H74" t="s">
        <v>923</v>
      </c>
      <c r="I74" t="s">
        <v>924</v>
      </c>
    </row>
    <row r="75" spans="1:10" x14ac:dyDescent="0.75">
      <c r="A75" s="143" t="s">
        <v>1094</v>
      </c>
      <c r="B75" s="143" t="s">
        <v>909</v>
      </c>
      <c r="C75" s="15">
        <v>0</v>
      </c>
      <c r="D75" t="s">
        <v>65</v>
      </c>
      <c r="E75" t="s">
        <v>64</v>
      </c>
      <c r="F75" t="str">
        <f>UnitControlCenter!$B$9</f>
        <v>billion 2024 dollars / year</v>
      </c>
      <c r="G75" t="s">
        <v>927</v>
      </c>
      <c r="H75" t="s">
        <v>923</v>
      </c>
      <c r="I75" t="s">
        <v>924</v>
      </c>
    </row>
    <row r="76" spans="1:10" x14ac:dyDescent="0.75">
      <c r="A76" s="143" t="s">
        <v>1094</v>
      </c>
      <c r="B76" s="143" t="s">
        <v>910</v>
      </c>
      <c r="C76" s="15">
        <v>0</v>
      </c>
      <c r="D76" t="s">
        <v>65</v>
      </c>
      <c r="E76" t="s">
        <v>64</v>
      </c>
      <c r="F76" t="str">
        <f>UnitControlCenter!$B$9</f>
        <v>billion 2024 dollars / year</v>
      </c>
      <c r="G76" t="s">
        <v>928</v>
      </c>
      <c r="H76" t="s">
        <v>923</v>
      </c>
      <c r="I76" t="s">
        <v>924</v>
      </c>
    </row>
    <row r="77" spans="1:10" x14ac:dyDescent="0.75">
      <c r="A77" s="143" t="s">
        <v>1094</v>
      </c>
      <c r="B77" s="143" t="s">
        <v>933</v>
      </c>
      <c r="C77" s="15">
        <v>0</v>
      </c>
      <c r="D77" t="s">
        <v>65</v>
      </c>
      <c r="E77" t="s">
        <v>64</v>
      </c>
      <c r="F77" t="str">
        <f>UnitControlCenter!$B$9</f>
        <v>billion 2024 dollars / year</v>
      </c>
      <c r="G77" t="s">
        <v>931</v>
      </c>
      <c r="H77" t="s">
        <v>923</v>
      </c>
      <c r="I77" t="s">
        <v>929</v>
      </c>
    </row>
    <row r="78" spans="1:10" ht="15.5" thickBot="1" x14ac:dyDescent="0.9">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75">
      <c r="A79" s="143" t="s">
        <v>579</v>
      </c>
      <c r="B79" s="143" t="s">
        <v>1210</v>
      </c>
      <c r="C79" s="15">
        <v>0</v>
      </c>
      <c r="D79" t="s">
        <v>63</v>
      </c>
      <c r="E79" t="s">
        <v>1212</v>
      </c>
      <c r="F79" t="str">
        <f>UnitControlCenter!$B$12</f>
        <v>incidents / year</v>
      </c>
      <c r="G79" t="s">
        <v>1139</v>
      </c>
    </row>
    <row r="80" spans="1:10" x14ac:dyDescent="0.75">
      <c r="A80" s="143" t="s">
        <v>579</v>
      </c>
      <c r="B80" s="143" t="s">
        <v>1408</v>
      </c>
      <c r="C80" s="15">
        <v>1</v>
      </c>
      <c r="D80" t="s">
        <v>63</v>
      </c>
      <c r="E80" t="s">
        <v>64</v>
      </c>
      <c r="F80" t="str">
        <f>UnitControlCenter!$B$13</f>
        <v>% change</v>
      </c>
      <c r="G80" t="s">
        <v>1409</v>
      </c>
    </row>
    <row r="81" spans="1:10" x14ac:dyDescent="0.75">
      <c r="A81" s="143" t="s">
        <v>579</v>
      </c>
      <c r="B81" s="143" t="s">
        <v>1458</v>
      </c>
      <c r="C81" s="15">
        <v>1</v>
      </c>
      <c r="D81" t="s">
        <v>65</v>
      </c>
      <c r="E81" t="s">
        <v>66</v>
      </c>
      <c r="F81" t="str">
        <f>UnitControlCenter!$B$12</f>
        <v>incidents / year</v>
      </c>
      <c r="G81" t="s">
        <v>1392</v>
      </c>
      <c r="H81" t="s">
        <v>1380</v>
      </c>
      <c r="I81" t="s">
        <v>1381</v>
      </c>
    </row>
    <row r="82" spans="1:10" x14ac:dyDescent="0.75">
      <c r="A82" s="143" t="s">
        <v>579</v>
      </c>
      <c r="B82" s="143" t="s">
        <v>1459</v>
      </c>
      <c r="C82" s="15">
        <v>1</v>
      </c>
      <c r="D82" t="s">
        <v>65</v>
      </c>
      <c r="E82" t="s">
        <v>64</v>
      </c>
      <c r="F82" t="str">
        <f>UnitControlCenter!$B$13</f>
        <v>% change</v>
      </c>
      <c r="G82" t="s">
        <v>1403</v>
      </c>
      <c r="H82" t="s">
        <v>1380</v>
      </c>
      <c r="I82" t="s">
        <v>1381</v>
      </c>
    </row>
    <row r="83" spans="1:10" x14ac:dyDescent="0.75">
      <c r="A83" s="143" t="s">
        <v>579</v>
      </c>
      <c r="B83" s="143" t="s">
        <v>1390</v>
      </c>
      <c r="C83" s="15">
        <v>1</v>
      </c>
      <c r="D83" t="s">
        <v>65</v>
      </c>
      <c r="E83" t="s">
        <v>66</v>
      </c>
      <c r="F83" t="str">
        <f>UnitControlCenter!$B$12</f>
        <v>incidents / year</v>
      </c>
      <c r="G83" t="s">
        <v>1393</v>
      </c>
      <c r="H83" t="s">
        <v>1382</v>
      </c>
      <c r="I83" s="15" t="s">
        <v>1383</v>
      </c>
      <c r="J83" s="15"/>
    </row>
    <row r="84" spans="1:10" x14ac:dyDescent="0.75">
      <c r="A84" s="143" t="s">
        <v>579</v>
      </c>
      <c r="B84" s="143" t="s">
        <v>1406</v>
      </c>
      <c r="C84" s="15">
        <v>1</v>
      </c>
      <c r="D84" t="s">
        <v>65</v>
      </c>
      <c r="E84" t="s">
        <v>64</v>
      </c>
      <c r="F84" t="str">
        <f>UnitControlCenter!$B$13</f>
        <v>% change</v>
      </c>
      <c r="G84" t="s">
        <v>1404</v>
      </c>
      <c r="H84" t="s">
        <v>1382</v>
      </c>
      <c r="I84" s="15" t="s">
        <v>1383</v>
      </c>
      <c r="J84" s="15"/>
    </row>
    <row r="85" spans="1:10" x14ac:dyDescent="0.75">
      <c r="A85" s="143" t="s">
        <v>579</v>
      </c>
      <c r="B85" s="143" t="s">
        <v>1391</v>
      </c>
      <c r="C85" s="15">
        <v>1</v>
      </c>
      <c r="D85" t="s">
        <v>65</v>
      </c>
      <c r="E85" t="s">
        <v>66</v>
      </c>
      <c r="F85" t="str">
        <f>UnitControlCenter!$B$12</f>
        <v>incidents / year</v>
      </c>
      <c r="G85" t="s">
        <v>1394</v>
      </c>
      <c r="H85" t="s">
        <v>1385</v>
      </c>
      <c r="I85" t="s">
        <v>1386</v>
      </c>
    </row>
    <row r="86" spans="1:10" x14ac:dyDescent="0.75">
      <c r="A86" s="143" t="s">
        <v>579</v>
      </c>
      <c r="B86" s="143" t="s">
        <v>1407</v>
      </c>
      <c r="C86" s="15">
        <v>1</v>
      </c>
      <c r="D86" t="s">
        <v>65</v>
      </c>
      <c r="E86" t="s">
        <v>64</v>
      </c>
      <c r="F86" t="str">
        <f>UnitControlCenter!$B$13</f>
        <v>% change</v>
      </c>
      <c r="G86" t="s">
        <v>1405</v>
      </c>
      <c r="H86" t="s">
        <v>1385</v>
      </c>
      <c r="I86" t="s">
        <v>1386</v>
      </c>
    </row>
    <row r="87" spans="1:10" x14ac:dyDescent="0.75">
      <c r="A87" s="143" t="s">
        <v>579</v>
      </c>
      <c r="B87" s="143" t="s">
        <v>1131</v>
      </c>
      <c r="C87" s="15">
        <v>0</v>
      </c>
      <c r="D87" t="s">
        <v>63</v>
      </c>
      <c r="E87" t="s">
        <v>64</v>
      </c>
      <c r="F87" t="str">
        <f>UnitControlCenter!$B$12</f>
        <v>incidents / year</v>
      </c>
      <c r="G87" t="s">
        <v>1139</v>
      </c>
    </row>
    <row r="88" spans="1:10" x14ac:dyDescent="0.75">
      <c r="A88" s="143" t="s">
        <v>579</v>
      </c>
      <c r="B88" s="143" t="s">
        <v>580</v>
      </c>
      <c r="C88" s="15">
        <v>1</v>
      </c>
      <c r="D88" t="s">
        <v>63</v>
      </c>
      <c r="E88" t="s">
        <v>64</v>
      </c>
      <c r="F88" t="str">
        <f>UnitControlCenter!$B$9</f>
        <v>billion 2024 dollars / year</v>
      </c>
      <c r="G88" t="s">
        <v>67</v>
      </c>
    </row>
    <row r="89" spans="1:10" x14ac:dyDescent="0.75">
      <c r="A89" s="143" t="s">
        <v>579</v>
      </c>
      <c r="B89" s="143" t="s">
        <v>1132</v>
      </c>
      <c r="C89" s="15">
        <v>1</v>
      </c>
      <c r="D89" t="s">
        <v>63</v>
      </c>
      <c r="E89" t="s">
        <v>64</v>
      </c>
      <c r="F89" t="str">
        <f>UnitControlCenter!$B$12</f>
        <v>incidents / year</v>
      </c>
      <c r="G89" t="s">
        <v>1140</v>
      </c>
    </row>
    <row r="90" spans="1:10" x14ac:dyDescent="0.75">
      <c r="A90" s="143" t="s">
        <v>579</v>
      </c>
      <c r="B90" s="143" t="s">
        <v>1133</v>
      </c>
      <c r="C90" s="15">
        <v>1</v>
      </c>
      <c r="D90" t="s">
        <v>63</v>
      </c>
      <c r="E90" t="s">
        <v>64</v>
      </c>
      <c r="F90" t="str">
        <f>UnitControlCenter!$B$12</f>
        <v>incidents / year</v>
      </c>
      <c r="G90" t="s">
        <v>1141</v>
      </c>
    </row>
    <row r="91" spans="1:10" x14ac:dyDescent="0.75">
      <c r="A91" s="143" t="s">
        <v>579</v>
      </c>
      <c r="B91" s="143" t="s">
        <v>1146</v>
      </c>
      <c r="C91" s="15">
        <v>1</v>
      </c>
      <c r="D91" t="s">
        <v>63</v>
      </c>
      <c r="E91" t="s">
        <v>64</v>
      </c>
      <c r="F91" t="str">
        <f>UnitControlCenter!$B$12</f>
        <v>incidents / year</v>
      </c>
      <c r="G91" t="s">
        <v>1147</v>
      </c>
    </row>
    <row r="92" spans="1:10" x14ac:dyDescent="0.75">
      <c r="A92" s="143" t="s">
        <v>579</v>
      </c>
      <c r="B92" s="143" t="s">
        <v>1134</v>
      </c>
      <c r="C92" s="15">
        <v>1</v>
      </c>
      <c r="D92" t="s">
        <v>63</v>
      </c>
      <c r="E92" t="s">
        <v>64</v>
      </c>
      <c r="F92" t="str">
        <f>UnitControlCenter!$B$12</f>
        <v>incidents / year</v>
      </c>
      <c r="G92" t="s">
        <v>1142</v>
      </c>
    </row>
    <row r="93" spans="1:10" x14ac:dyDescent="0.75">
      <c r="A93" s="143" t="s">
        <v>579</v>
      </c>
      <c r="B93" s="143" t="s">
        <v>1135</v>
      </c>
      <c r="C93" s="15">
        <v>1</v>
      </c>
      <c r="D93" t="s">
        <v>63</v>
      </c>
      <c r="E93" t="s">
        <v>64</v>
      </c>
      <c r="F93" t="str">
        <f>UnitControlCenter!$B$12</f>
        <v>incidents / year</v>
      </c>
      <c r="G93" t="s">
        <v>1143</v>
      </c>
    </row>
    <row r="94" spans="1:10" x14ac:dyDescent="0.75">
      <c r="A94" s="143" t="s">
        <v>579</v>
      </c>
      <c r="B94" s="143" t="s">
        <v>1136</v>
      </c>
      <c r="C94" s="15">
        <v>1</v>
      </c>
      <c r="D94" t="s">
        <v>63</v>
      </c>
      <c r="E94" t="s">
        <v>64</v>
      </c>
      <c r="F94" t="str">
        <f>UnitControlCenter!$B$12</f>
        <v>incidents / year</v>
      </c>
      <c r="G94" t="s">
        <v>1144</v>
      </c>
    </row>
    <row r="95" spans="1:10" ht="15.5" thickBot="1" x14ac:dyDescent="0.9">
      <c r="A95" s="144" t="s">
        <v>579</v>
      </c>
      <c r="B95" s="144" t="s">
        <v>1137</v>
      </c>
      <c r="C95" s="145">
        <v>1</v>
      </c>
      <c r="D95" s="146" t="s">
        <v>63</v>
      </c>
      <c r="E95" s="146" t="s">
        <v>64</v>
      </c>
      <c r="F95" s="146" t="str">
        <f>UnitControlCenter!$B$12</f>
        <v>incidents / year</v>
      </c>
      <c r="G95" s="146" t="s">
        <v>1145</v>
      </c>
      <c r="H95" s="146"/>
      <c r="I95" s="146"/>
      <c r="J95" s="146"/>
    </row>
    <row r="96" spans="1:10" x14ac:dyDescent="0.75">
      <c r="A96" s="143" t="s">
        <v>706</v>
      </c>
      <c r="B96" s="143" t="s">
        <v>581</v>
      </c>
      <c r="C96" s="15">
        <v>1</v>
      </c>
      <c r="D96" t="s">
        <v>65</v>
      </c>
      <c r="E96" t="s">
        <v>66</v>
      </c>
      <c r="F96" t="str">
        <f>UnitControlCenter!$B$16</f>
        <v>terawatt-hours (TWh) / year</v>
      </c>
      <c r="G96" s="58" t="s">
        <v>2421</v>
      </c>
      <c r="H96" s="58" t="s">
        <v>2422</v>
      </c>
      <c r="I96" t="s">
        <v>2423</v>
      </c>
    </row>
    <row r="97" spans="1:10" x14ac:dyDescent="0.75">
      <c r="A97" s="143" t="s">
        <v>706</v>
      </c>
      <c r="B97" s="143" t="s">
        <v>582</v>
      </c>
      <c r="C97" s="15">
        <v>1</v>
      </c>
      <c r="D97" t="s">
        <v>65</v>
      </c>
      <c r="E97" t="s">
        <v>64</v>
      </c>
      <c r="F97" t="str">
        <f>UnitControlCenter!$B$16</f>
        <v>terawatt-hours (TWh) / year</v>
      </c>
      <c r="G97" s="58" t="s">
        <v>2424</v>
      </c>
      <c r="H97" s="58" t="s">
        <v>2425</v>
      </c>
      <c r="I97" t="s">
        <v>2423</v>
      </c>
    </row>
    <row r="98" spans="1:10" x14ac:dyDescent="0.75">
      <c r="A98" s="143" t="s">
        <v>706</v>
      </c>
      <c r="B98" s="143" t="s">
        <v>583</v>
      </c>
      <c r="C98" s="15">
        <v>1</v>
      </c>
      <c r="D98" t="s">
        <v>65</v>
      </c>
      <c r="E98" t="s">
        <v>66</v>
      </c>
      <c r="F98" t="str">
        <f>UnitControlCenter!$B$21</f>
        <v>gigawatts (GW) / year</v>
      </c>
      <c r="G98" s="58" t="s">
        <v>2426</v>
      </c>
      <c r="H98" s="58" t="s">
        <v>2427</v>
      </c>
      <c r="I98" t="s">
        <v>2428</v>
      </c>
    </row>
    <row r="99" spans="1:10" x14ac:dyDescent="0.75">
      <c r="A99" s="143" t="s">
        <v>706</v>
      </c>
      <c r="B99" s="143" t="s">
        <v>584</v>
      </c>
      <c r="C99" s="15">
        <v>1</v>
      </c>
      <c r="D99" t="s">
        <v>65</v>
      </c>
      <c r="E99" t="s">
        <v>64</v>
      </c>
      <c r="F99" t="str">
        <f>UnitControlCenter!$B$21</f>
        <v>gigawatts (GW) / year</v>
      </c>
      <c r="G99" s="58" t="s">
        <v>2429</v>
      </c>
      <c r="H99" s="58" t="s">
        <v>2430</v>
      </c>
      <c r="I99" t="s">
        <v>2431</v>
      </c>
    </row>
    <row r="100" spans="1:10" x14ac:dyDescent="0.75">
      <c r="A100" s="143" t="s">
        <v>706</v>
      </c>
      <c r="B100" s="143" t="s">
        <v>707</v>
      </c>
      <c r="C100" s="15">
        <v>1</v>
      </c>
      <c r="D100" t="s">
        <v>65</v>
      </c>
      <c r="E100" t="s">
        <v>66</v>
      </c>
      <c r="F100" t="str">
        <f>UnitControlCenter!$B$16</f>
        <v>terawatt-hours (TWh) / year</v>
      </c>
      <c r="G100" t="s">
        <v>1918</v>
      </c>
      <c r="H100" t="s">
        <v>1919</v>
      </c>
      <c r="I100" t="s">
        <v>1920</v>
      </c>
    </row>
    <row r="101" spans="1:10" x14ac:dyDescent="0.75">
      <c r="A101" s="143" t="s">
        <v>706</v>
      </c>
      <c r="B101" s="143" t="s">
        <v>1894</v>
      </c>
      <c r="C101" s="15">
        <v>0</v>
      </c>
      <c r="D101" t="s">
        <v>63</v>
      </c>
      <c r="E101" t="s">
        <v>64</v>
      </c>
      <c r="F101" t="str">
        <f>UnitControlCenter!B18</f>
        <v>%</v>
      </c>
      <c r="G101" t="s">
        <v>1523</v>
      </c>
    </row>
    <row r="102" spans="1:10" x14ac:dyDescent="0.75">
      <c r="A102" s="143" t="s">
        <v>706</v>
      </c>
      <c r="B102" s="143" t="s">
        <v>1525</v>
      </c>
      <c r="C102" s="15">
        <v>1</v>
      </c>
      <c r="D102" t="s">
        <v>63</v>
      </c>
      <c r="E102" t="s">
        <v>64</v>
      </c>
      <c r="F102" t="str">
        <f>UnitControlCenter!B19</f>
        <v>metric tons CO2e / megawatt-hour (MWh)</v>
      </c>
      <c r="G102" t="s">
        <v>1524</v>
      </c>
    </row>
    <row r="103" spans="1:10" ht="15.5" thickBot="1" x14ac:dyDescent="0.9">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75">
      <c r="A104" s="143" t="s">
        <v>1351</v>
      </c>
      <c r="B104" s="143" t="s">
        <v>585</v>
      </c>
      <c r="C104" s="15">
        <v>0</v>
      </c>
      <c r="D104" t="s">
        <v>65</v>
      </c>
      <c r="E104" t="s">
        <v>597</v>
      </c>
      <c r="F104" t="str">
        <f>UnitControlCenter!$B$22</f>
        <v>2024 dollars / megawatt-hour (MWh)</v>
      </c>
      <c r="G104" t="s">
        <v>1752</v>
      </c>
      <c r="H104" t="s">
        <v>1818</v>
      </c>
      <c r="I104" s="15" t="s">
        <v>1820</v>
      </c>
    </row>
    <row r="105" spans="1:10" x14ac:dyDescent="0.75">
      <c r="A105" s="143" t="s">
        <v>1351</v>
      </c>
      <c r="B105" s="143" t="s">
        <v>1921</v>
      </c>
      <c r="C105" s="15">
        <v>0</v>
      </c>
      <c r="D105" t="s">
        <v>63</v>
      </c>
      <c r="E105" t="s">
        <v>64</v>
      </c>
      <c r="F105" t="str">
        <f>UnitControlCenter!B22</f>
        <v>2024 dollars / megawatt-hour (MWh)</v>
      </c>
      <c r="G105" t="s">
        <v>1922</v>
      </c>
    </row>
    <row r="106" spans="1:10" x14ac:dyDescent="0.75">
      <c r="A106" s="143" t="s">
        <v>1351</v>
      </c>
      <c r="B106" s="143" t="s">
        <v>586</v>
      </c>
      <c r="C106" s="15">
        <v>1</v>
      </c>
      <c r="D106" t="s">
        <v>65</v>
      </c>
      <c r="E106" t="s">
        <v>66</v>
      </c>
      <c r="F106" t="str">
        <f>UnitControlCenter!$B$16</f>
        <v>terawatt-hours (TWh) / year</v>
      </c>
      <c r="G106" t="s">
        <v>1005</v>
      </c>
      <c r="H106" t="s">
        <v>1006</v>
      </c>
      <c r="I106" t="s">
        <v>1007</v>
      </c>
    </row>
    <row r="107" spans="1:10" x14ac:dyDescent="0.75">
      <c r="A107" s="143" t="s">
        <v>1351</v>
      </c>
      <c r="B107" s="143" t="s">
        <v>1352</v>
      </c>
      <c r="C107" s="15">
        <v>1</v>
      </c>
      <c r="D107" t="s">
        <v>65</v>
      </c>
      <c r="E107" t="s">
        <v>66</v>
      </c>
      <c r="F107" t="str">
        <f>UnitControlCenter!$B$3</f>
        <v>million metric tons / year</v>
      </c>
      <c r="G107" t="s">
        <v>1754</v>
      </c>
      <c r="H107" t="s">
        <v>1819</v>
      </c>
      <c r="I107" s="15" t="s">
        <v>1821</v>
      </c>
    </row>
    <row r="108" spans="1:10" x14ac:dyDescent="0.75">
      <c r="A108" s="143" t="s">
        <v>1351</v>
      </c>
      <c r="B108" s="143" t="s">
        <v>700</v>
      </c>
      <c r="C108" s="15">
        <v>1</v>
      </c>
      <c r="D108" t="s">
        <v>65</v>
      </c>
      <c r="E108" t="s">
        <v>66</v>
      </c>
      <c r="F108" t="str">
        <f>UnitControlCenter!$B$23</f>
        <v>cubic km / yr</v>
      </c>
      <c r="G108" t="s">
        <v>1753</v>
      </c>
      <c r="H108" t="s">
        <v>1818</v>
      </c>
      <c r="I108" s="15" t="s">
        <v>1820</v>
      </c>
    </row>
    <row r="109" spans="1:10" s="146" customFormat="1" ht="15.5" thickBot="1" x14ac:dyDescent="0.9">
      <c r="A109" s="144" t="s">
        <v>1351</v>
      </c>
      <c r="B109" s="144" t="s">
        <v>701</v>
      </c>
      <c r="C109" s="145">
        <v>1</v>
      </c>
      <c r="D109" s="146" t="s">
        <v>65</v>
      </c>
      <c r="E109" s="146" t="s">
        <v>66</v>
      </c>
      <c r="F109" s="146" t="str">
        <f>UnitControlCenter!$B$23</f>
        <v>cubic km / yr</v>
      </c>
      <c r="G109" s="146" t="s">
        <v>1755</v>
      </c>
      <c r="H109" t="s">
        <v>1818</v>
      </c>
      <c r="I109" s="15" t="s">
        <v>1820</v>
      </c>
    </row>
    <row r="110" spans="1:10" x14ac:dyDescent="0.75">
      <c r="A110" s="143" t="s">
        <v>1714</v>
      </c>
      <c r="B110" s="143" t="s">
        <v>1715</v>
      </c>
      <c r="C110" s="15">
        <v>1</v>
      </c>
      <c r="D110" t="s">
        <v>65</v>
      </c>
      <c r="E110" t="s">
        <v>1721</v>
      </c>
      <c r="F110" t="str">
        <f>UnitControlCenter!$B$17</f>
        <v>terawatt-hours (TWh)</v>
      </c>
      <c r="G110" t="s">
        <v>1780</v>
      </c>
      <c r="H110" s="58" t="s">
        <v>2432</v>
      </c>
      <c r="I110" t="s">
        <v>1777</v>
      </c>
    </row>
    <row r="111" spans="1:10" x14ac:dyDescent="0.7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7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7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7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7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7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7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7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7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7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5" thickBot="1" x14ac:dyDescent="0.9">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75">
      <c r="A122" s="143" t="s">
        <v>982</v>
      </c>
      <c r="B122" s="143" t="s">
        <v>983</v>
      </c>
      <c r="C122" s="15">
        <v>1</v>
      </c>
      <c r="D122" t="s">
        <v>65</v>
      </c>
      <c r="E122" t="s">
        <v>66</v>
      </c>
      <c r="F122" t="str">
        <f>UnitControlCenter!$B$26</f>
        <v>million vehicles / year</v>
      </c>
      <c r="G122" t="s">
        <v>847</v>
      </c>
      <c r="H122" t="s">
        <v>848</v>
      </c>
      <c r="I122" t="s">
        <v>849</v>
      </c>
    </row>
    <row r="123" spans="1:10" x14ac:dyDescent="0.75">
      <c r="A123" s="143" t="s">
        <v>982</v>
      </c>
      <c r="B123" s="143" t="s">
        <v>984</v>
      </c>
      <c r="C123" s="15">
        <v>1</v>
      </c>
      <c r="D123" t="s">
        <v>65</v>
      </c>
      <c r="E123" t="s">
        <v>66</v>
      </c>
      <c r="F123" t="str">
        <f>UnitControlCenter!$B$27</f>
        <v>thousand vehicles / year</v>
      </c>
      <c r="G123" t="s">
        <v>850</v>
      </c>
      <c r="H123" t="s">
        <v>851</v>
      </c>
      <c r="I123" t="s">
        <v>852</v>
      </c>
    </row>
    <row r="124" spans="1:10" x14ac:dyDescent="0.75">
      <c r="A124" s="143" t="s">
        <v>982</v>
      </c>
      <c r="B124" s="143" t="s">
        <v>1353</v>
      </c>
      <c r="C124" s="15">
        <v>1</v>
      </c>
      <c r="D124" t="s">
        <v>65</v>
      </c>
      <c r="E124" t="s">
        <v>66</v>
      </c>
      <c r="F124" t="str">
        <f>UnitControlCenter!$B$27</f>
        <v>thousand vehicles / year</v>
      </c>
      <c r="G124" t="s">
        <v>853</v>
      </c>
      <c r="H124" t="s">
        <v>848</v>
      </c>
      <c r="I124" t="s">
        <v>849</v>
      </c>
    </row>
    <row r="125" spans="1:10" x14ac:dyDescent="0.75">
      <c r="A125" s="143" t="s">
        <v>982</v>
      </c>
      <c r="B125" s="143" t="s">
        <v>1356</v>
      </c>
      <c r="C125" s="15">
        <v>1</v>
      </c>
      <c r="D125" t="s">
        <v>65</v>
      </c>
      <c r="E125" t="s">
        <v>66</v>
      </c>
      <c r="F125" t="str">
        <f>UnitControlCenter!$B$27</f>
        <v>thousand vehicles / year</v>
      </c>
      <c r="G125" t="s">
        <v>854</v>
      </c>
      <c r="H125" t="s">
        <v>851</v>
      </c>
      <c r="I125" t="s">
        <v>852</v>
      </c>
    </row>
    <row r="126" spans="1:10" x14ac:dyDescent="0.75">
      <c r="A126" s="143" t="s">
        <v>982</v>
      </c>
      <c r="B126" s="143" t="s">
        <v>1555</v>
      </c>
      <c r="C126" s="15">
        <v>1</v>
      </c>
      <c r="D126" t="s">
        <v>65</v>
      </c>
      <c r="E126" t="s">
        <v>66</v>
      </c>
      <c r="F126" t="str">
        <f>UnitControlCenter!$B$27</f>
        <v>thousand vehicles / year</v>
      </c>
      <c r="G126" t="s">
        <v>738</v>
      </c>
      <c r="H126" t="s">
        <v>739</v>
      </c>
      <c r="I126" t="s">
        <v>838</v>
      </c>
    </row>
    <row r="127" spans="1:10" x14ac:dyDescent="0.75">
      <c r="A127" s="143" t="s">
        <v>982</v>
      </c>
      <c r="B127" s="143" t="s">
        <v>1556</v>
      </c>
      <c r="C127" s="15">
        <v>0</v>
      </c>
      <c r="D127" t="s">
        <v>65</v>
      </c>
      <c r="E127" t="s">
        <v>66</v>
      </c>
      <c r="F127" t="str">
        <f>UnitControlCenter!$B$27</f>
        <v>thousand vehicles / year</v>
      </c>
      <c r="G127" t="s">
        <v>1557</v>
      </c>
      <c r="H127" t="s">
        <v>739</v>
      </c>
      <c r="I127" t="s">
        <v>838</v>
      </c>
    </row>
    <row r="128" spans="1:10" x14ac:dyDescent="0.75">
      <c r="A128" s="143" t="s">
        <v>982</v>
      </c>
      <c r="B128" s="143" t="s">
        <v>985</v>
      </c>
      <c r="C128" s="15">
        <v>1</v>
      </c>
      <c r="D128" t="s">
        <v>65</v>
      </c>
      <c r="E128" t="s">
        <v>66</v>
      </c>
      <c r="F128" t="str">
        <f>UnitControlCenter!$B$28</f>
        <v>million vehicles</v>
      </c>
      <c r="G128" t="s">
        <v>855</v>
      </c>
      <c r="H128" t="s">
        <v>848</v>
      </c>
      <c r="I128" t="s">
        <v>849</v>
      </c>
    </row>
    <row r="129" spans="1:10" x14ac:dyDescent="0.75">
      <c r="A129" s="143" t="s">
        <v>982</v>
      </c>
      <c r="B129" s="143" t="s">
        <v>986</v>
      </c>
      <c r="C129" s="15">
        <v>1</v>
      </c>
      <c r="D129" t="s">
        <v>65</v>
      </c>
      <c r="E129" t="s">
        <v>66</v>
      </c>
      <c r="F129" t="str">
        <f>UnitControlCenter!$B$29</f>
        <v>thousand vehicles</v>
      </c>
      <c r="G129" t="s">
        <v>1065</v>
      </c>
      <c r="H129" t="s">
        <v>851</v>
      </c>
      <c r="I129" t="s">
        <v>852</v>
      </c>
    </row>
    <row r="130" spans="1:10" x14ac:dyDescent="0.75">
      <c r="A130" s="143" t="s">
        <v>982</v>
      </c>
      <c r="B130" s="143" t="s">
        <v>1354</v>
      </c>
      <c r="C130" s="15">
        <v>1</v>
      </c>
      <c r="D130" t="s">
        <v>65</v>
      </c>
      <c r="E130" t="s">
        <v>66</v>
      </c>
      <c r="F130" t="str">
        <f>UnitControlCenter!$B$28</f>
        <v>million vehicles</v>
      </c>
      <c r="G130" t="s">
        <v>856</v>
      </c>
      <c r="H130" t="s">
        <v>848</v>
      </c>
      <c r="I130" t="s">
        <v>849</v>
      </c>
    </row>
    <row r="131" spans="1:10" x14ac:dyDescent="0.75">
      <c r="A131" s="143" t="s">
        <v>982</v>
      </c>
      <c r="B131" s="143" t="s">
        <v>1357</v>
      </c>
      <c r="C131" s="15">
        <v>1</v>
      </c>
      <c r="D131" t="s">
        <v>65</v>
      </c>
      <c r="E131" t="s">
        <v>66</v>
      </c>
      <c r="F131" t="str">
        <f>UnitControlCenter!$B$28</f>
        <v>million vehicles</v>
      </c>
      <c r="G131" t="s">
        <v>857</v>
      </c>
      <c r="H131" t="s">
        <v>851</v>
      </c>
      <c r="I131" t="s">
        <v>852</v>
      </c>
    </row>
    <row r="132" spans="1:10" x14ac:dyDescent="0.75">
      <c r="A132" s="143" t="s">
        <v>982</v>
      </c>
      <c r="B132" s="143" t="s">
        <v>1558</v>
      </c>
      <c r="C132" s="15">
        <v>1</v>
      </c>
      <c r="D132" t="s">
        <v>65</v>
      </c>
      <c r="E132" t="s">
        <v>66</v>
      </c>
      <c r="F132" t="str">
        <f>UnitControlCenter!$B$28</f>
        <v>million vehicles</v>
      </c>
      <c r="G132" t="s">
        <v>839</v>
      </c>
      <c r="H132" t="s">
        <v>739</v>
      </c>
      <c r="I132" t="s">
        <v>838</v>
      </c>
    </row>
    <row r="133" spans="1:10" s="146" customFormat="1" ht="15.5" thickBot="1" x14ac:dyDescent="0.9">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75">
      <c r="A134" s="143" t="s">
        <v>1090</v>
      </c>
      <c r="B134" s="143" t="s">
        <v>588</v>
      </c>
      <c r="C134" s="15">
        <v>1</v>
      </c>
      <c r="D134" t="s">
        <v>65</v>
      </c>
      <c r="E134" t="s">
        <v>66</v>
      </c>
      <c r="F134" t="str">
        <f>UnitControlCenter!$B$3</f>
        <v>million metric tons / year</v>
      </c>
      <c r="G134" t="s">
        <v>1463</v>
      </c>
      <c r="H134" t="s">
        <v>1462</v>
      </c>
      <c r="I134" t="s">
        <v>840</v>
      </c>
    </row>
    <row r="135" spans="1:10" x14ac:dyDescent="0.75">
      <c r="A135" s="143" t="s">
        <v>1090</v>
      </c>
      <c r="B135" s="143" t="s">
        <v>589</v>
      </c>
      <c r="C135" s="15">
        <v>1</v>
      </c>
      <c r="D135" t="s">
        <v>65</v>
      </c>
      <c r="E135" t="s">
        <v>66</v>
      </c>
      <c r="F135" t="str">
        <f>UnitControlCenter!$B$30</f>
        <v>quads / year</v>
      </c>
      <c r="G135" t="s">
        <v>1004</v>
      </c>
      <c r="H135" t="s">
        <v>858</v>
      </c>
      <c r="I135" t="s">
        <v>859</v>
      </c>
    </row>
    <row r="136" spans="1:10" x14ac:dyDescent="0.75">
      <c r="A136" s="143" t="s">
        <v>1090</v>
      </c>
      <c r="B136" s="143" t="s">
        <v>639</v>
      </c>
      <c r="C136" s="15">
        <v>1</v>
      </c>
      <c r="D136" t="s">
        <v>65</v>
      </c>
      <c r="E136" t="s">
        <v>66</v>
      </c>
      <c r="F136" t="str">
        <f>UnitControlCenter!$B$30</f>
        <v>quads / year</v>
      </c>
      <c r="G136" t="s">
        <v>1464</v>
      </c>
      <c r="H136" t="s">
        <v>1462</v>
      </c>
      <c r="I136" t="s">
        <v>840</v>
      </c>
    </row>
    <row r="137" spans="1:10" x14ac:dyDescent="0.75">
      <c r="A137" s="143" t="s">
        <v>1090</v>
      </c>
      <c r="B137" s="143" t="s">
        <v>1470</v>
      </c>
      <c r="C137" s="15">
        <v>1</v>
      </c>
      <c r="D137" t="s">
        <v>63</v>
      </c>
      <c r="E137" t="s">
        <v>64</v>
      </c>
      <c r="F137" t="str">
        <f>UnitControlCenter!$B$30</f>
        <v>quads / year</v>
      </c>
      <c r="G137" t="s">
        <v>1471</v>
      </c>
    </row>
    <row r="138" spans="1:10" x14ac:dyDescent="0.75">
      <c r="A138" s="143" t="s">
        <v>1090</v>
      </c>
      <c r="B138" s="143" t="s">
        <v>1091</v>
      </c>
      <c r="C138" s="15">
        <v>1</v>
      </c>
      <c r="D138" t="s">
        <v>65</v>
      </c>
      <c r="E138" t="s">
        <v>66</v>
      </c>
      <c r="F138" t="str">
        <f>UnitControlCenter!$B$24</f>
        <v>trillion passenger-miles / year</v>
      </c>
      <c r="G138" t="s">
        <v>598</v>
      </c>
      <c r="H138" t="s">
        <v>799</v>
      </c>
      <c r="I138" t="s">
        <v>800</v>
      </c>
    </row>
    <row r="139" spans="1:10" ht="15.5" thickBot="1" x14ac:dyDescent="0.9">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75">
      <c r="A140" s="143" t="s">
        <v>590</v>
      </c>
      <c r="B140" s="143" t="s">
        <v>974</v>
      </c>
      <c r="C140" s="15">
        <v>1</v>
      </c>
      <c r="D140" t="s">
        <v>65</v>
      </c>
      <c r="E140" t="s">
        <v>66</v>
      </c>
      <c r="F140" t="str">
        <f>UnitControlCenter!$B$30</f>
        <v>quads / year</v>
      </c>
      <c r="G140" t="s">
        <v>1297</v>
      </c>
      <c r="H140" t="s">
        <v>1295</v>
      </c>
      <c r="I140" s="12" t="s">
        <v>1296</v>
      </c>
      <c r="J140" s="12"/>
    </row>
    <row r="141" spans="1:10" x14ac:dyDescent="0.75">
      <c r="A141" s="143" t="s">
        <v>590</v>
      </c>
      <c r="B141" s="143" t="s">
        <v>975</v>
      </c>
      <c r="C141" s="15">
        <v>1</v>
      </c>
      <c r="D141" t="s">
        <v>65</v>
      </c>
      <c r="E141" t="s">
        <v>66</v>
      </c>
      <c r="F141" t="str">
        <f>UnitControlCenter!$B$30</f>
        <v>quads / year</v>
      </c>
      <c r="G141" t="s">
        <v>976</v>
      </c>
      <c r="H141" t="s">
        <v>970</v>
      </c>
      <c r="I141" t="s">
        <v>971</v>
      </c>
    </row>
    <row r="142" spans="1:10" x14ac:dyDescent="0.75">
      <c r="A142" s="143" t="s">
        <v>590</v>
      </c>
      <c r="B142" s="143" t="s">
        <v>1472</v>
      </c>
      <c r="C142" s="15">
        <v>1</v>
      </c>
      <c r="D142" t="s">
        <v>63</v>
      </c>
      <c r="E142" t="s">
        <v>64</v>
      </c>
      <c r="F142" t="str">
        <f>UnitControlCenter!$B$30</f>
        <v>quads / year</v>
      </c>
      <c r="G142" t="s">
        <v>1473</v>
      </c>
    </row>
    <row r="143" spans="1:10" x14ac:dyDescent="0.75">
      <c r="A143" s="143" t="s">
        <v>590</v>
      </c>
      <c r="B143" s="143" t="s">
        <v>972</v>
      </c>
      <c r="C143" s="15">
        <v>1</v>
      </c>
      <c r="D143" t="s">
        <v>65</v>
      </c>
      <c r="E143" t="s">
        <v>66</v>
      </c>
      <c r="F143" t="str">
        <f>UnitControlCenter!$B$30</f>
        <v>quads / year</v>
      </c>
      <c r="G143" t="s">
        <v>1294</v>
      </c>
      <c r="H143" t="s">
        <v>1295</v>
      </c>
      <c r="I143" s="12" t="s">
        <v>1296</v>
      </c>
      <c r="J143" s="12"/>
    </row>
    <row r="144" spans="1:10" x14ac:dyDescent="0.75">
      <c r="A144" s="143" t="s">
        <v>590</v>
      </c>
      <c r="B144" s="143" t="s">
        <v>973</v>
      </c>
      <c r="C144" s="15">
        <v>1</v>
      </c>
      <c r="D144" t="s">
        <v>65</v>
      </c>
      <c r="E144" t="s">
        <v>66</v>
      </c>
      <c r="F144" t="str">
        <f>UnitControlCenter!$B$30</f>
        <v>quads / year</v>
      </c>
      <c r="G144" t="s">
        <v>969</v>
      </c>
      <c r="H144" t="s">
        <v>970</v>
      </c>
      <c r="I144" t="s">
        <v>971</v>
      </c>
    </row>
    <row r="145" spans="1:10" x14ac:dyDescent="0.75">
      <c r="A145" s="143" t="s">
        <v>590</v>
      </c>
      <c r="B145" s="143" t="s">
        <v>1474</v>
      </c>
      <c r="C145" s="15">
        <v>1</v>
      </c>
      <c r="D145" t="s">
        <v>63</v>
      </c>
      <c r="E145" t="s">
        <v>64</v>
      </c>
      <c r="F145" t="str">
        <f>UnitControlCenter!$B$30</f>
        <v>quads / year</v>
      </c>
      <c r="G145" t="s">
        <v>1475</v>
      </c>
    </row>
    <row r="146" spans="1:10" x14ac:dyDescent="0.75">
      <c r="A146" s="143" t="s">
        <v>590</v>
      </c>
      <c r="B146" s="143" t="s">
        <v>1697</v>
      </c>
      <c r="C146" s="15">
        <v>1</v>
      </c>
      <c r="D146" t="s">
        <v>65</v>
      </c>
      <c r="E146" t="s">
        <v>66</v>
      </c>
      <c r="F146" t="str">
        <f>UnitControlCenter!$B$30</f>
        <v>quads / year</v>
      </c>
      <c r="G146" t="s">
        <v>1829</v>
      </c>
      <c r="H146" t="s">
        <v>1701</v>
      </c>
      <c r="I146" t="s">
        <v>1702</v>
      </c>
    </row>
    <row r="147" spans="1:10" s="146" customFormat="1" ht="15.5" thickBot="1" x14ac:dyDescent="0.9">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7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75">
      <c r="A149" s="143" t="s">
        <v>1050</v>
      </c>
      <c r="B149" s="143" t="s">
        <v>636</v>
      </c>
      <c r="C149" s="15">
        <v>1</v>
      </c>
      <c r="D149" t="s">
        <v>65</v>
      </c>
      <c r="E149" t="s">
        <v>66</v>
      </c>
      <c r="F149" t="str">
        <f>UnitControlCenter!$B$3</f>
        <v>million metric tons / year</v>
      </c>
      <c r="G149" t="s">
        <v>845</v>
      </c>
      <c r="H149" t="s">
        <v>843</v>
      </c>
      <c r="I149" t="s">
        <v>844</v>
      </c>
    </row>
    <row r="150" spans="1:10" x14ac:dyDescent="0.7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75">
      <c r="A151" s="143" t="s">
        <v>1050</v>
      </c>
      <c r="B151" s="143" t="s">
        <v>638</v>
      </c>
      <c r="C151" s="15">
        <v>1</v>
      </c>
      <c r="D151" t="s">
        <v>65</v>
      </c>
      <c r="E151" t="s">
        <v>66</v>
      </c>
      <c r="F151" t="str">
        <f>UnitControlCenter!$B$3</f>
        <v>million metric tons / year</v>
      </c>
      <c r="G151" t="s">
        <v>846</v>
      </c>
      <c r="H151" t="s">
        <v>843</v>
      </c>
      <c r="I151" t="s">
        <v>844</v>
      </c>
    </row>
    <row r="152" spans="1:10" x14ac:dyDescent="0.7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75">
      <c r="A153" s="143" t="s">
        <v>1050</v>
      </c>
      <c r="B153" s="143" t="s">
        <v>1049</v>
      </c>
      <c r="C153" s="15">
        <v>1</v>
      </c>
      <c r="D153" t="s">
        <v>65</v>
      </c>
      <c r="E153" t="s">
        <v>66</v>
      </c>
      <c r="F153" t="str">
        <f>UnitControlCenter!$B$3</f>
        <v>million metric tons / year</v>
      </c>
      <c r="G153" t="s">
        <v>1087</v>
      </c>
      <c r="H153" t="s">
        <v>1051</v>
      </c>
      <c r="I153" t="s">
        <v>1052</v>
      </c>
    </row>
    <row r="154" spans="1:10" x14ac:dyDescent="0.75">
      <c r="A154" s="143" t="s">
        <v>1050</v>
      </c>
      <c r="B154" s="143" t="s">
        <v>1534</v>
      </c>
      <c r="C154" s="15">
        <v>1</v>
      </c>
      <c r="D154" t="s">
        <v>65</v>
      </c>
      <c r="E154" t="s">
        <v>66</v>
      </c>
      <c r="F154" t="str">
        <f>UnitControlCenter!$B$3</f>
        <v>million metric tons / year</v>
      </c>
      <c r="G154" t="s">
        <v>1608</v>
      </c>
      <c r="H154" t="s">
        <v>1528</v>
      </c>
      <c r="I154" t="s">
        <v>1531</v>
      </c>
    </row>
    <row r="155" spans="1:10" x14ac:dyDescent="0.75">
      <c r="A155" s="143" t="s">
        <v>1050</v>
      </c>
      <c r="B155" s="143" t="s">
        <v>1526</v>
      </c>
      <c r="C155" s="15">
        <v>1</v>
      </c>
      <c r="D155" t="s">
        <v>65</v>
      </c>
      <c r="E155" t="s">
        <v>66</v>
      </c>
      <c r="F155" t="str">
        <f>UnitControlCenter!$B$3</f>
        <v>million metric tons / year</v>
      </c>
      <c r="G155" t="s">
        <v>1529</v>
      </c>
      <c r="H155" t="s">
        <v>1295</v>
      </c>
      <c r="I155" s="12" t="s">
        <v>1296</v>
      </c>
      <c r="J155" s="12"/>
    </row>
    <row r="156" spans="1:10" ht="15.5" thickBot="1" x14ac:dyDescent="0.9">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75">
      <c r="A157" s="143" t="s">
        <v>1634</v>
      </c>
      <c r="B157" s="143" t="s">
        <v>1635</v>
      </c>
      <c r="C157" s="15">
        <v>1</v>
      </c>
      <c r="D157" t="s">
        <v>65</v>
      </c>
      <c r="E157" t="s">
        <v>66</v>
      </c>
      <c r="F157" t="str">
        <f>UnitControlCenter!$B$30</f>
        <v>quads / year</v>
      </c>
      <c r="G157" t="s">
        <v>601</v>
      </c>
      <c r="H157" t="s">
        <v>602</v>
      </c>
      <c r="I157" t="s">
        <v>829</v>
      </c>
    </row>
    <row r="158" spans="1:10" s="143" customFormat="1" x14ac:dyDescent="0.7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75">
      <c r="A159" s="143" t="s">
        <v>1634</v>
      </c>
      <c r="B159" s="143" t="s">
        <v>1637</v>
      </c>
      <c r="C159" s="15">
        <v>1</v>
      </c>
      <c r="D159" t="s">
        <v>65</v>
      </c>
      <c r="E159" t="s">
        <v>66</v>
      </c>
      <c r="F159" t="str">
        <f>UnitControlCenter!$B$30</f>
        <v>quads / year</v>
      </c>
      <c r="G159" t="s">
        <v>868</v>
      </c>
      <c r="H159" t="s">
        <v>870</v>
      </c>
      <c r="I159" t="s">
        <v>869</v>
      </c>
    </row>
    <row r="160" spans="1:10" s="143" customFormat="1" x14ac:dyDescent="0.75">
      <c r="A160" s="143" t="s">
        <v>1634</v>
      </c>
      <c r="B160" s="143" t="s">
        <v>1638</v>
      </c>
      <c r="C160" s="15">
        <v>1</v>
      </c>
      <c r="D160" s="143" t="s">
        <v>63</v>
      </c>
      <c r="E160" s="143" t="s">
        <v>64</v>
      </c>
      <c r="F160" s="143" t="str">
        <f>UnitControlCenter!$B$30</f>
        <v>quads / year</v>
      </c>
      <c r="G160" s="143" t="s">
        <v>1476</v>
      </c>
    </row>
    <row r="161" spans="1:10" x14ac:dyDescent="0.7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5" thickBot="1" x14ac:dyDescent="0.9">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75">
      <c r="A163" s="143" t="s">
        <v>657</v>
      </c>
      <c r="B163" s="143" t="s">
        <v>658</v>
      </c>
      <c r="C163" s="15">
        <v>1</v>
      </c>
      <c r="D163" t="s">
        <v>65</v>
      </c>
      <c r="E163" t="s">
        <v>66</v>
      </c>
      <c r="F163" t="str">
        <f>UnitControlCenter!$B$30</f>
        <v>quads / year</v>
      </c>
      <c r="G163" t="s">
        <v>1812</v>
      </c>
      <c r="H163" t="s">
        <v>1811</v>
      </c>
      <c r="I163" t="s">
        <v>1810</v>
      </c>
    </row>
    <row r="164" spans="1:10" x14ac:dyDescent="0.75">
      <c r="A164" s="143" t="s">
        <v>657</v>
      </c>
      <c r="B164" s="143" t="s">
        <v>659</v>
      </c>
      <c r="C164" s="15">
        <v>1</v>
      </c>
      <c r="D164" t="s">
        <v>65</v>
      </c>
      <c r="E164" t="s">
        <v>66</v>
      </c>
      <c r="F164" t="str">
        <f>UnitControlCenter!$B$30</f>
        <v>quads / year</v>
      </c>
      <c r="G164" t="s">
        <v>1813</v>
      </c>
      <c r="H164" t="s">
        <v>1468</v>
      </c>
      <c r="I164" t="s">
        <v>1469</v>
      </c>
    </row>
    <row r="165" spans="1:10" x14ac:dyDescent="0.75">
      <c r="A165" s="143" t="s">
        <v>657</v>
      </c>
      <c r="B165" s="143" t="s">
        <v>1808</v>
      </c>
      <c r="C165" s="15">
        <v>1</v>
      </c>
      <c r="D165" t="s">
        <v>65</v>
      </c>
      <c r="E165" t="s">
        <v>66</v>
      </c>
      <c r="F165" t="str">
        <f>UnitControlCenter!$B$30</f>
        <v>quads / year</v>
      </c>
      <c r="G165" t="s">
        <v>1822</v>
      </c>
      <c r="H165" t="s">
        <v>1814</v>
      </c>
      <c r="I165" s="15" t="s">
        <v>1815</v>
      </c>
    </row>
    <row r="166" spans="1:10" x14ac:dyDescent="0.75">
      <c r="A166" s="143" t="s">
        <v>657</v>
      </c>
      <c r="B166" s="143" t="s">
        <v>1809</v>
      </c>
      <c r="C166" s="15">
        <v>1</v>
      </c>
      <c r="D166" t="s">
        <v>65</v>
      </c>
      <c r="E166" t="s">
        <v>66</v>
      </c>
      <c r="F166" t="str">
        <f>UnitControlCenter!$B$30</f>
        <v>quads / year</v>
      </c>
      <c r="G166" t="s">
        <v>1823</v>
      </c>
      <c r="H166" t="s">
        <v>1468</v>
      </c>
      <c r="I166" t="s">
        <v>1469</v>
      </c>
    </row>
    <row r="167" spans="1:10" x14ac:dyDescent="0.75">
      <c r="A167" s="143" t="s">
        <v>657</v>
      </c>
      <c r="B167" s="143" t="s">
        <v>1106</v>
      </c>
      <c r="C167" s="15">
        <v>0</v>
      </c>
      <c r="D167" t="s">
        <v>63</v>
      </c>
      <c r="E167" t="s">
        <v>64</v>
      </c>
      <c r="F167" t="str">
        <f>UnitControlCenter!$B$31</f>
        <v>thousand BTU / 2024 dollar</v>
      </c>
      <c r="G167" t="s">
        <v>1061</v>
      </c>
    </row>
    <row r="168" spans="1:10" x14ac:dyDescent="0.75">
      <c r="A168" s="143" t="s">
        <v>657</v>
      </c>
      <c r="B168" s="143" t="s">
        <v>660</v>
      </c>
      <c r="C168" s="15">
        <v>1</v>
      </c>
      <c r="D168" t="s">
        <v>63</v>
      </c>
      <c r="E168" t="s">
        <v>64</v>
      </c>
      <c r="F168" t="str">
        <f>UnitControlCenter!$B$16</f>
        <v>terawatt-hours (TWh) / year</v>
      </c>
      <c r="G168" t="s">
        <v>560</v>
      </c>
    </row>
    <row r="169" spans="1:10" x14ac:dyDescent="0.75">
      <c r="A169" s="143" t="s">
        <v>657</v>
      </c>
      <c r="B169" s="143" t="s">
        <v>661</v>
      </c>
      <c r="C169" s="15">
        <v>1</v>
      </c>
      <c r="D169" t="s">
        <v>63</v>
      </c>
      <c r="E169" t="s">
        <v>64</v>
      </c>
      <c r="F169" t="str">
        <f>UnitControlCenter!$B$32</f>
        <v>millions of short tons / year</v>
      </c>
      <c r="G169" t="s">
        <v>559</v>
      </c>
    </row>
    <row r="170" spans="1:10" x14ac:dyDescent="0.75">
      <c r="A170" s="143" t="s">
        <v>657</v>
      </c>
      <c r="B170" s="143" t="s">
        <v>662</v>
      </c>
      <c r="C170" s="15">
        <v>1</v>
      </c>
      <c r="D170" t="s">
        <v>63</v>
      </c>
      <c r="E170" t="s">
        <v>64</v>
      </c>
      <c r="F170" t="str">
        <f>UnitControlCenter!$B$32</f>
        <v>millions of short tons / year</v>
      </c>
      <c r="G170" t="s">
        <v>558</v>
      </c>
    </row>
    <row r="171" spans="1:10" x14ac:dyDescent="0.75">
      <c r="A171" s="143" t="s">
        <v>657</v>
      </c>
      <c r="B171" s="143" t="s">
        <v>663</v>
      </c>
      <c r="C171" s="15">
        <v>1</v>
      </c>
      <c r="D171" t="s">
        <v>63</v>
      </c>
      <c r="E171" t="s">
        <v>64</v>
      </c>
      <c r="F171" t="str">
        <f>UnitControlCenter!$B$33</f>
        <v>trillion cubic feet / year</v>
      </c>
      <c r="G171" t="s">
        <v>557</v>
      </c>
    </row>
    <row r="172" spans="1:10" x14ac:dyDescent="0.75">
      <c r="A172" s="143" t="s">
        <v>657</v>
      </c>
      <c r="B172" s="143" t="s">
        <v>664</v>
      </c>
      <c r="C172" s="15">
        <v>1</v>
      </c>
      <c r="D172" t="s">
        <v>63</v>
      </c>
      <c r="E172" t="s">
        <v>64</v>
      </c>
      <c r="F172" t="str">
        <f>UnitControlCenter!$B$34</f>
        <v>million barrels of oil / year</v>
      </c>
      <c r="G172" t="s">
        <v>556</v>
      </c>
    </row>
    <row r="173" spans="1:10" x14ac:dyDescent="0.75">
      <c r="A173" s="143" t="s">
        <v>657</v>
      </c>
      <c r="B173" s="143" t="s">
        <v>665</v>
      </c>
      <c r="C173" s="15">
        <v>1</v>
      </c>
      <c r="D173" t="s">
        <v>63</v>
      </c>
      <c r="E173" t="s">
        <v>64</v>
      </c>
      <c r="F173" t="str">
        <f>UnitControlCenter!$B$34</f>
        <v>million barrels of oil / year</v>
      </c>
      <c r="G173" t="s">
        <v>607</v>
      </c>
    </row>
    <row r="174" spans="1:10" x14ac:dyDescent="0.75">
      <c r="A174" s="143" t="s">
        <v>657</v>
      </c>
      <c r="B174" s="143" t="s">
        <v>666</v>
      </c>
      <c r="C174" s="15">
        <v>1</v>
      </c>
      <c r="D174" t="s">
        <v>63</v>
      </c>
      <c r="E174" t="s">
        <v>64</v>
      </c>
      <c r="F174" t="str">
        <f>UnitControlCenter!$B$32</f>
        <v>millions of short tons / year</v>
      </c>
      <c r="G174" t="s">
        <v>608</v>
      </c>
    </row>
    <row r="175" spans="1:10" x14ac:dyDescent="0.75">
      <c r="A175" s="143" t="s">
        <v>657</v>
      </c>
      <c r="B175" s="143" t="s">
        <v>871</v>
      </c>
      <c r="C175" s="15">
        <v>1</v>
      </c>
      <c r="D175" t="s">
        <v>63</v>
      </c>
      <c r="E175" t="s">
        <v>64</v>
      </c>
      <c r="F175" t="str">
        <f>UnitControlCenter!$B$35</f>
        <v>million gallons / year</v>
      </c>
      <c r="G175" t="s">
        <v>875</v>
      </c>
    </row>
    <row r="176" spans="1:10" x14ac:dyDescent="0.75">
      <c r="A176" s="143" t="s">
        <v>657</v>
      </c>
      <c r="B176" s="143" t="s">
        <v>872</v>
      </c>
      <c r="C176" s="15">
        <v>1</v>
      </c>
      <c r="D176" t="s">
        <v>63</v>
      </c>
      <c r="E176" t="s">
        <v>64</v>
      </c>
      <c r="F176" t="str">
        <f>UnitControlCenter!$B$32</f>
        <v>millions of short tons / year</v>
      </c>
      <c r="G176" t="s">
        <v>876</v>
      </c>
    </row>
    <row r="177" spans="1:10" ht="15.5" thickBot="1" x14ac:dyDescent="0.9">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75">
      <c r="A178" s="143" t="s">
        <v>1537</v>
      </c>
      <c r="B178" s="143" t="s">
        <v>1564</v>
      </c>
      <c r="C178" s="15">
        <v>1</v>
      </c>
      <c r="D178" t="s">
        <v>65</v>
      </c>
      <c r="E178" t="s">
        <v>66</v>
      </c>
      <c r="F178" t="str">
        <f>UnitControlCenter!$B$36</f>
        <v>trillion BTU / year</v>
      </c>
      <c r="G178" t="s">
        <v>882</v>
      </c>
      <c r="H178" t="s">
        <v>883</v>
      </c>
      <c r="I178" t="s">
        <v>884</v>
      </c>
    </row>
    <row r="179" spans="1:10" x14ac:dyDescent="0.75">
      <c r="A179" s="143" t="s">
        <v>1537</v>
      </c>
      <c r="B179" s="143" t="s">
        <v>1565</v>
      </c>
      <c r="C179" s="15">
        <v>1</v>
      </c>
      <c r="D179" t="s">
        <v>65</v>
      </c>
      <c r="E179" t="s">
        <v>66</v>
      </c>
      <c r="F179" t="str">
        <f>UnitControlCenter!$B$36</f>
        <v>trillion BTU / year</v>
      </c>
      <c r="G179" t="s">
        <v>885</v>
      </c>
      <c r="H179" t="s">
        <v>883</v>
      </c>
      <c r="I179" t="s">
        <v>884</v>
      </c>
    </row>
    <row r="180" spans="1:10" x14ac:dyDescent="0.75">
      <c r="A180" s="143" t="s">
        <v>1537</v>
      </c>
      <c r="B180" s="143" t="s">
        <v>1566</v>
      </c>
      <c r="C180" s="15">
        <v>1</v>
      </c>
      <c r="D180" t="s">
        <v>65</v>
      </c>
      <c r="E180" t="s">
        <v>66</v>
      </c>
      <c r="F180" t="str">
        <f>UnitControlCenter!$B$9</f>
        <v>billion 2024 dollars / year</v>
      </c>
      <c r="G180" t="s">
        <v>886</v>
      </c>
      <c r="H180" t="s">
        <v>883</v>
      </c>
      <c r="I180" t="s">
        <v>884</v>
      </c>
    </row>
    <row r="181" spans="1:10" x14ac:dyDescent="0.75">
      <c r="A181" s="143" t="s">
        <v>1537</v>
      </c>
      <c r="B181" s="143" t="s">
        <v>1567</v>
      </c>
      <c r="C181" s="15">
        <v>1</v>
      </c>
      <c r="D181" t="s">
        <v>65</v>
      </c>
      <c r="E181" t="s">
        <v>66</v>
      </c>
      <c r="F181" t="str">
        <f>UnitControlCenter!$B$9</f>
        <v>billion 2024 dollars / year</v>
      </c>
      <c r="G181" t="s">
        <v>887</v>
      </c>
      <c r="H181" t="s">
        <v>883</v>
      </c>
      <c r="I181" t="s">
        <v>884</v>
      </c>
    </row>
    <row r="182" spans="1:10" x14ac:dyDescent="0.75">
      <c r="A182" s="143" t="s">
        <v>1537</v>
      </c>
      <c r="B182" s="143" t="s">
        <v>1568</v>
      </c>
      <c r="C182" s="15">
        <v>1</v>
      </c>
      <c r="D182" t="s">
        <v>65</v>
      </c>
      <c r="E182" t="s">
        <v>66</v>
      </c>
      <c r="F182" t="str">
        <f>UnitControlCenter!B3</f>
        <v>million metric tons / year</v>
      </c>
      <c r="G182" t="s">
        <v>1129</v>
      </c>
      <c r="H182" t="s">
        <v>1127</v>
      </c>
      <c r="I182" t="s">
        <v>1128</v>
      </c>
    </row>
    <row r="183" spans="1:10" x14ac:dyDescent="0.75">
      <c r="A183" s="143" t="s">
        <v>1537</v>
      </c>
      <c r="B183" s="143" t="s">
        <v>1569</v>
      </c>
      <c r="C183" s="15">
        <v>1</v>
      </c>
      <c r="D183" t="s">
        <v>65</v>
      </c>
      <c r="E183" t="s">
        <v>66</v>
      </c>
      <c r="F183" t="str">
        <f>UnitControlCenter!B3</f>
        <v>million metric tons / year</v>
      </c>
      <c r="G183" t="s">
        <v>1130</v>
      </c>
      <c r="H183" t="s">
        <v>1127</v>
      </c>
      <c r="I183" t="s">
        <v>1128</v>
      </c>
    </row>
    <row r="184" spans="1:10" x14ac:dyDescent="0.75">
      <c r="A184" s="143" t="s">
        <v>1537</v>
      </c>
      <c r="B184" s="143" t="s">
        <v>1570</v>
      </c>
      <c r="C184" s="15">
        <v>1</v>
      </c>
      <c r="D184" t="s">
        <v>65</v>
      </c>
      <c r="E184" t="s">
        <v>66</v>
      </c>
      <c r="F184" t="str">
        <f>UnitControlCenter!$B$36</f>
        <v>trillion BTU / year</v>
      </c>
      <c r="G184" t="s">
        <v>964</v>
      </c>
      <c r="H184" t="s">
        <v>959</v>
      </c>
      <c r="I184" t="s">
        <v>960</v>
      </c>
    </row>
    <row r="185" spans="1:10" x14ac:dyDescent="0.75">
      <c r="A185" s="143" t="s">
        <v>1537</v>
      </c>
      <c r="B185" s="143" t="s">
        <v>1571</v>
      </c>
      <c r="C185" s="15">
        <v>1</v>
      </c>
      <c r="D185" t="s">
        <v>65</v>
      </c>
      <c r="E185" t="s">
        <v>66</v>
      </c>
      <c r="F185" t="str">
        <f>UnitControlCenter!$B$36</f>
        <v>trillion BTU / year</v>
      </c>
      <c r="G185" t="s">
        <v>965</v>
      </c>
      <c r="H185" t="s">
        <v>959</v>
      </c>
      <c r="I185" t="s">
        <v>961</v>
      </c>
    </row>
    <row r="186" spans="1:10" x14ac:dyDescent="0.75">
      <c r="A186" s="143" t="s">
        <v>1537</v>
      </c>
      <c r="B186" s="143" t="s">
        <v>1572</v>
      </c>
      <c r="C186" s="15">
        <v>1</v>
      </c>
      <c r="D186" t="s">
        <v>65</v>
      </c>
      <c r="E186" t="s">
        <v>66</v>
      </c>
      <c r="F186" t="str">
        <f>UnitControlCenter!$B$9</f>
        <v>billion 2024 dollars / year</v>
      </c>
      <c r="G186" t="s">
        <v>966</v>
      </c>
      <c r="H186" t="s">
        <v>959</v>
      </c>
      <c r="I186" t="s">
        <v>962</v>
      </c>
    </row>
    <row r="187" spans="1:10" x14ac:dyDescent="0.75">
      <c r="A187" s="143" t="s">
        <v>1537</v>
      </c>
      <c r="B187" s="143" t="s">
        <v>1573</v>
      </c>
      <c r="C187" s="15">
        <v>1</v>
      </c>
      <c r="D187" t="s">
        <v>65</v>
      </c>
      <c r="E187" t="s">
        <v>66</v>
      </c>
      <c r="F187" t="str">
        <f>UnitControlCenter!$B$9</f>
        <v>billion 2024 dollars / year</v>
      </c>
      <c r="G187" t="s">
        <v>967</v>
      </c>
      <c r="H187" t="s">
        <v>959</v>
      </c>
      <c r="I187" t="s">
        <v>963</v>
      </c>
    </row>
    <row r="188" spans="1:10" x14ac:dyDescent="0.75">
      <c r="A188" s="143" t="s">
        <v>1537</v>
      </c>
      <c r="B188" s="143" t="s">
        <v>1574</v>
      </c>
      <c r="C188" s="15">
        <v>1</v>
      </c>
      <c r="D188" t="s">
        <v>65</v>
      </c>
      <c r="E188" t="s">
        <v>66</v>
      </c>
      <c r="F188" t="str">
        <f>UnitControlCenter!$B$30</f>
        <v>quads / year</v>
      </c>
      <c r="G188" t="s">
        <v>992</v>
      </c>
      <c r="H188" t="s">
        <v>994</v>
      </c>
      <c r="I188" t="s">
        <v>995</v>
      </c>
    </row>
    <row r="189" spans="1:10" x14ac:dyDescent="0.75">
      <c r="A189" s="143" t="s">
        <v>1537</v>
      </c>
      <c r="B189" s="143" t="s">
        <v>1575</v>
      </c>
      <c r="C189" s="15">
        <v>1</v>
      </c>
      <c r="D189" t="s">
        <v>65</v>
      </c>
      <c r="E189" t="s">
        <v>66</v>
      </c>
      <c r="F189" t="str">
        <f>UnitControlCenter!$B$30</f>
        <v>quads / year</v>
      </c>
      <c r="G189" t="s">
        <v>993</v>
      </c>
      <c r="H189" t="s">
        <v>994</v>
      </c>
      <c r="I189" t="s">
        <v>995</v>
      </c>
    </row>
    <row r="190" spans="1:10" ht="101.45" customHeight="1" x14ac:dyDescent="0.75">
      <c r="A190" s="143" t="s">
        <v>1537</v>
      </c>
      <c r="B190" s="143" t="s">
        <v>1839</v>
      </c>
      <c r="C190" s="15">
        <v>1</v>
      </c>
      <c r="D190" t="s">
        <v>65</v>
      </c>
      <c r="E190" t="s">
        <v>66</v>
      </c>
      <c r="F190" t="s">
        <v>350</v>
      </c>
      <c r="G190" t="s">
        <v>1923</v>
      </c>
      <c r="H190" t="s">
        <v>1924</v>
      </c>
      <c r="I190" t="s">
        <v>1937</v>
      </c>
    </row>
    <row r="191" spans="1:10" x14ac:dyDescent="0.7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7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7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7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7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7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75">
      <c r="A197" s="143" t="s">
        <v>1537</v>
      </c>
      <c r="B197" s="143" t="s">
        <v>1581</v>
      </c>
      <c r="C197" s="15">
        <v>1</v>
      </c>
      <c r="D197" t="s">
        <v>65</v>
      </c>
      <c r="E197" t="s">
        <v>66</v>
      </c>
      <c r="F197" t="str">
        <f>UnitControlCenter!$B$10</f>
        <v>billion 2024 dollars</v>
      </c>
      <c r="G197" t="s">
        <v>1551</v>
      </c>
      <c r="H197" t="s">
        <v>1539</v>
      </c>
      <c r="I197" s="12" t="s">
        <v>1546</v>
      </c>
      <c r="J197" s="12"/>
    </row>
    <row r="198" spans="1:10" ht="15.5" thickBot="1" x14ac:dyDescent="0.9">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75">
      <c r="A199" s="143" t="s">
        <v>591</v>
      </c>
      <c r="B199" s="143" t="s">
        <v>93</v>
      </c>
      <c r="C199" s="15">
        <v>1</v>
      </c>
      <c r="D199" t="s">
        <v>65</v>
      </c>
      <c r="E199" t="s">
        <v>597</v>
      </c>
      <c r="F199" t="str">
        <f>UnitControlCenter!$B$22</f>
        <v>2024 dollars / megawatt-hour (MWh)</v>
      </c>
      <c r="G199" t="s">
        <v>1493</v>
      </c>
      <c r="H199" t="s">
        <v>1492</v>
      </c>
      <c r="I199" t="s">
        <v>1816</v>
      </c>
    </row>
    <row r="200" spans="1:10" x14ac:dyDescent="0.75">
      <c r="A200" s="143" t="s">
        <v>591</v>
      </c>
      <c r="B200" s="143" t="s">
        <v>444</v>
      </c>
      <c r="C200" s="15">
        <v>1</v>
      </c>
      <c r="D200" t="s">
        <v>65</v>
      </c>
      <c r="E200" t="s">
        <v>597</v>
      </c>
      <c r="F200" t="str">
        <f>UnitControlCenter!$B$37</f>
        <v>2024 dollars / short ton</v>
      </c>
      <c r="G200" t="s">
        <v>895</v>
      </c>
      <c r="H200" t="s">
        <v>896</v>
      </c>
      <c r="I200" t="s">
        <v>897</v>
      </c>
    </row>
    <row r="201" spans="1:10" x14ac:dyDescent="0.75">
      <c r="A201" s="143" t="s">
        <v>591</v>
      </c>
      <c r="B201" s="143" t="s">
        <v>441</v>
      </c>
      <c r="C201" s="15">
        <v>1</v>
      </c>
      <c r="D201" t="s">
        <v>65</v>
      </c>
      <c r="E201" t="s">
        <v>597</v>
      </c>
      <c r="F201" t="str">
        <f>UnitControlCenter!$B$37</f>
        <v>2024 dollars / short ton</v>
      </c>
      <c r="G201" t="s">
        <v>610</v>
      </c>
      <c r="H201" t="s">
        <v>339</v>
      </c>
      <c r="I201" t="s">
        <v>782</v>
      </c>
    </row>
    <row r="202" spans="1:10" x14ac:dyDescent="0.75">
      <c r="A202" s="143" t="s">
        <v>591</v>
      </c>
      <c r="B202" s="143" t="s">
        <v>87</v>
      </c>
      <c r="C202" s="15">
        <v>1</v>
      </c>
      <c r="D202" t="s">
        <v>65</v>
      </c>
      <c r="E202" t="s">
        <v>597</v>
      </c>
      <c r="F202" t="str">
        <f>UnitControlCenter!$B$38</f>
        <v>2024 dollars / thousand cubic feet</v>
      </c>
      <c r="G202" t="s">
        <v>1495</v>
      </c>
      <c r="H202" t="s">
        <v>1494</v>
      </c>
      <c r="I202" t="s">
        <v>1817</v>
      </c>
    </row>
    <row r="203" spans="1:10" x14ac:dyDescent="0.75">
      <c r="A203" s="143" t="s">
        <v>591</v>
      </c>
      <c r="B203" s="143" t="s">
        <v>95</v>
      </c>
      <c r="C203" s="15">
        <v>1</v>
      </c>
      <c r="D203" t="s">
        <v>65</v>
      </c>
      <c r="E203" t="s">
        <v>597</v>
      </c>
      <c r="F203" t="str">
        <f>UnitControlCenter!$B$39</f>
        <v>2024 dollars / gallon</v>
      </c>
      <c r="G203" t="s">
        <v>612</v>
      </c>
      <c r="H203" t="s">
        <v>334</v>
      </c>
      <c r="I203" s="15">
        <v>969696</v>
      </c>
      <c r="J203" s="15"/>
    </row>
    <row r="204" spans="1:10" x14ac:dyDescent="0.75">
      <c r="A204" s="143" t="s">
        <v>591</v>
      </c>
      <c r="B204" s="143" t="s">
        <v>96</v>
      </c>
      <c r="C204" s="15">
        <v>1</v>
      </c>
      <c r="D204" t="s">
        <v>65</v>
      </c>
      <c r="E204" t="s">
        <v>597</v>
      </c>
      <c r="F204" t="str">
        <f>UnitControlCenter!$B$39</f>
        <v>2024 dollars / gallon</v>
      </c>
      <c r="G204" t="s">
        <v>890</v>
      </c>
      <c r="H204" t="s">
        <v>888</v>
      </c>
      <c r="I204" t="s">
        <v>889</v>
      </c>
    </row>
    <row r="205" spans="1:10" x14ac:dyDescent="0.75">
      <c r="A205" s="143" t="s">
        <v>591</v>
      </c>
      <c r="B205" s="143" t="s">
        <v>92</v>
      </c>
      <c r="C205" s="15">
        <v>1</v>
      </c>
      <c r="D205" t="s">
        <v>65</v>
      </c>
      <c r="E205" t="s">
        <v>597</v>
      </c>
      <c r="F205" t="str">
        <f>UnitControlCenter!$B$37</f>
        <v>2024 dollars / short ton</v>
      </c>
      <c r="G205" t="s">
        <v>891</v>
      </c>
      <c r="H205" t="s">
        <v>892</v>
      </c>
      <c r="I205" t="s">
        <v>893</v>
      </c>
    </row>
    <row r="206" spans="1:10" x14ac:dyDescent="0.75">
      <c r="A206" s="143" t="s">
        <v>591</v>
      </c>
      <c r="B206" s="143" t="s">
        <v>832</v>
      </c>
      <c r="C206" s="15">
        <v>1</v>
      </c>
      <c r="D206" t="s">
        <v>65</v>
      </c>
      <c r="E206" t="s">
        <v>597</v>
      </c>
      <c r="F206" t="str">
        <f>UnitControlCenter!$B$40</f>
        <v>2024 dollars / barrel of oil</v>
      </c>
      <c r="G206" t="s">
        <v>956</v>
      </c>
      <c r="H206" t="s">
        <v>957</v>
      </c>
      <c r="I206" t="s">
        <v>958</v>
      </c>
    </row>
    <row r="207" spans="1:10" x14ac:dyDescent="0.75">
      <c r="A207" s="143" t="s">
        <v>591</v>
      </c>
      <c r="B207" s="143" t="s">
        <v>894</v>
      </c>
      <c r="C207" s="15">
        <v>1</v>
      </c>
      <c r="D207" t="s">
        <v>65</v>
      </c>
      <c r="E207" t="s">
        <v>597</v>
      </c>
      <c r="F207" t="str">
        <f>UnitControlCenter!$B$39</f>
        <v>2024 dollars / gallon</v>
      </c>
      <c r="G207" t="s">
        <v>898</v>
      </c>
      <c r="H207" t="s">
        <v>609</v>
      </c>
      <c r="I207" t="s">
        <v>828</v>
      </c>
    </row>
    <row r="208" spans="1:10" ht="15.5" thickBot="1" x14ac:dyDescent="0.9">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75">
      <c r="A209" s="143" t="s">
        <v>592</v>
      </c>
      <c r="B209" s="143" t="s">
        <v>1648</v>
      </c>
      <c r="C209" s="15">
        <v>1</v>
      </c>
      <c r="D209" t="s">
        <v>63</v>
      </c>
      <c r="E209" t="s">
        <v>64</v>
      </c>
      <c r="F209" t="str">
        <f>UnitControlCenter!$B$42</f>
        <v>2024 dollars / kilowatt-hour (kWh)</v>
      </c>
      <c r="G209" t="s">
        <v>613</v>
      </c>
    </row>
    <row r="210" spans="1:10" x14ac:dyDescent="0.7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75">
      <c r="A211" s="143" t="s">
        <v>592</v>
      </c>
      <c r="B211" s="143" t="s">
        <v>594</v>
      </c>
      <c r="C211" s="15">
        <v>1</v>
      </c>
      <c r="D211" t="s">
        <v>63</v>
      </c>
      <c r="E211" t="s">
        <v>64</v>
      </c>
      <c r="F211" t="str">
        <f>UnitControlCenter!$B$45</f>
        <v>million 2024 dollars / megawatt (MW)</v>
      </c>
      <c r="G211" t="s">
        <v>614</v>
      </c>
    </row>
    <row r="212" spans="1:10" x14ac:dyDescent="0.75">
      <c r="A212" s="143" t="s">
        <v>592</v>
      </c>
      <c r="B212" s="143" t="s">
        <v>595</v>
      </c>
      <c r="C212" s="15">
        <v>1</v>
      </c>
      <c r="D212" t="s">
        <v>63</v>
      </c>
      <c r="E212" t="s">
        <v>64</v>
      </c>
      <c r="F212" t="str">
        <f>UnitControlCenter!$B$45</f>
        <v>million 2024 dollars / megawatt (MW)</v>
      </c>
      <c r="G212" t="s">
        <v>615</v>
      </c>
    </row>
    <row r="213" spans="1:10" x14ac:dyDescent="0.75">
      <c r="A213" s="143" t="s">
        <v>592</v>
      </c>
      <c r="B213" s="143" t="s">
        <v>596</v>
      </c>
      <c r="C213" s="15">
        <v>1</v>
      </c>
      <c r="D213" t="s">
        <v>63</v>
      </c>
      <c r="E213" t="s">
        <v>64</v>
      </c>
      <c r="F213" t="str">
        <f>UnitControlCenter!$B$45</f>
        <v>million 2024 dollars / megawatt (MW)</v>
      </c>
      <c r="G213" t="s">
        <v>616</v>
      </c>
    </row>
    <row r="214" spans="1:10" ht="15.5" thickBot="1" x14ac:dyDescent="0.9">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6328125" defaultRowHeight="14.75" x14ac:dyDescent="0.75"/>
  <cols>
    <col min="1" max="1" width="13.40625" customWidth="1"/>
    <col min="2" max="2" width="8.86328125" style="15"/>
    <col min="4" max="4" width="46" customWidth="1"/>
  </cols>
  <sheetData>
    <row r="1" spans="1:5" x14ac:dyDescent="0.75">
      <c r="A1" s="37" t="s">
        <v>777</v>
      </c>
      <c r="B1" s="43"/>
      <c r="C1" s="38"/>
      <c r="D1" s="38"/>
    </row>
    <row r="2" spans="1:5" x14ac:dyDescent="0.75">
      <c r="A2" s="4" t="s">
        <v>741</v>
      </c>
      <c r="B2" s="44" t="s">
        <v>742</v>
      </c>
      <c r="C2" s="4" t="s">
        <v>743</v>
      </c>
      <c r="D2" s="4" t="s">
        <v>744</v>
      </c>
    </row>
    <row r="3" spans="1:5" x14ac:dyDescent="0.75">
      <c r="A3" s="89" t="s">
        <v>1757</v>
      </c>
      <c r="B3" s="92" t="s">
        <v>1759</v>
      </c>
      <c r="C3" s="90"/>
      <c r="D3" s="91" t="s">
        <v>1758</v>
      </c>
    </row>
    <row r="4" spans="1:5" x14ac:dyDescent="0.75">
      <c r="A4" t="s">
        <v>791</v>
      </c>
      <c r="B4" s="15" t="s">
        <v>785</v>
      </c>
      <c r="C4" s="62"/>
      <c r="D4" s="93" t="s">
        <v>1761</v>
      </c>
      <c r="E4" t="s">
        <v>1764</v>
      </c>
    </row>
    <row r="5" spans="1:5" x14ac:dyDescent="0.75">
      <c r="A5" t="s">
        <v>1768</v>
      </c>
      <c r="B5" s="45" t="s">
        <v>1769</v>
      </c>
      <c r="C5" s="94"/>
      <c r="D5" s="93" t="s">
        <v>1763</v>
      </c>
      <c r="E5" t="s">
        <v>1767</v>
      </c>
    </row>
    <row r="6" spans="1:5" x14ac:dyDescent="0.75">
      <c r="A6" t="s">
        <v>1914</v>
      </c>
      <c r="B6" s="45" t="s">
        <v>1913</v>
      </c>
      <c r="C6" s="112"/>
      <c r="D6" s="109" t="s">
        <v>1907</v>
      </c>
    </row>
    <row r="7" spans="1:5" x14ac:dyDescent="0.75">
      <c r="A7" t="s">
        <v>1911</v>
      </c>
      <c r="B7" s="45" t="s">
        <v>1910</v>
      </c>
      <c r="C7" s="110"/>
      <c r="D7" s="109" t="s">
        <v>1908</v>
      </c>
    </row>
    <row r="8" spans="1:5" x14ac:dyDescent="0.75">
      <c r="A8" t="s">
        <v>1912</v>
      </c>
      <c r="B8" s="15">
        <v>6699</v>
      </c>
      <c r="C8" s="111"/>
      <c r="D8" s="109" t="s">
        <v>1909</v>
      </c>
    </row>
    <row r="9" spans="1:5" x14ac:dyDescent="0.75">
      <c r="A9" t="s">
        <v>1914</v>
      </c>
      <c r="B9" s="45" t="s">
        <v>1770</v>
      </c>
      <c r="C9" s="73"/>
      <c r="D9" t="s">
        <v>1774</v>
      </c>
    </row>
    <row r="10" spans="1:5" x14ac:dyDescent="0.75">
      <c r="A10" t="s">
        <v>1775</v>
      </c>
      <c r="B10" s="45" t="s">
        <v>1776</v>
      </c>
      <c r="C10" s="96"/>
      <c r="D10" s="95" t="s">
        <v>1747</v>
      </c>
    </row>
    <row r="11" spans="1:5" x14ac:dyDescent="0.75">
      <c r="A11" t="s">
        <v>751</v>
      </c>
      <c r="B11" s="15" t="s">
        <v>762</v>
      </c>
      <c r="C11" s="50"/>
      <c r="D11" t="s">
        <v>434</v>
      </c>
    </row>
    <row r="12" spans="1:5" x14ac:dyDescent="0.75">
      <c r="A12" t="s">
        <v>1732</v>
      </c>
      <c r="B12" s="15" t="s">
        <v>1731</v>
      </c>
      <c r="C12" s="83"/>
      <c r="D12" t="s">
        <v>1664</v>
      </c>
    </row>
    <row r="13" spans="1:5" x14ac:dyDescent="0.75">
      <c r="A13" t="s">
        <v>759</v>
      </c>
      <c r="B13" s="45" t="s">
        <v>760</v>
      </c>
      <c r="C13" s="49"/>
      <c r="D13" t="s">
        <v>92</v>
      </c>
    </row>
    <row r="14" spans="1:5" x14ac:dyDescent="0.75">
      <c r="A14" t="s">
        <v>787</v>
      </c>
      <c r="B14" s="15" t="s">
        <v>781</v>
      </c>
      <c r="C14" s="59"/>
      <c r="D14" t="s">
        <v>91</v>
      </c>
    </row>
    <row r="15" spans="1:5" x14ac:dyDescent="0.75">
      <c r="A15" t="s">
        <v>766</v>
      </c>
      <c r="B15" s="15" t="s">
        <v>782</v>
      </c>
      <c r="C15" s="54"/>
      <c r="D15" t="s">
        <v>778</v>
      </c>
    </row>
    <row r="16" spans="1:5" x14ac:dyDescent="0.75">
      <c r="A16" t="s">
        <v>788</v>
      </c>
      <c r="B16" s="15" t="s">
        <v>611</v>
      </c>
      <c r="C16" s="58"/>
      <c r="D16" t="s">
        <v>779</v>
      </c>
    </row>
    <row r="17" spans="1:4" x14ac:dyDescent="0.75">
      <c r="A17" t="s">
        <v>786</v>
      </c>
      <c r="B17" s="15" t="s">
        <v>783</v>
      </c>
      <c r="C17" s="61"/>
      <c r="D17" t="s">
        <v>449</v>
      </c>
    </row>
    <row r="18" spans="1:4" x14ac:dyDescent="0.75">
      <c r="A18" t="s">
        <v>767</v>
      </c>
      <c r="B18" s="15" t="s">
        <v>763</v>
      </c>
      <c r="C18" s="53"/>
      <c r="D18" t="s">
        <v>452</v>
      </c>
    </row>
    <row r="19" spans="1:4" x14ac:dyDescent="0.75">
      <c r="A19" t="s">
        <v>740</v>
      </c>
      <c r="B19" s="46" t="s">
        <v>747</v>
      </c>
      <c r="C19" s="42"/>
      <c r="D19" t="s">
        <v>89</v>
      </c>
    </row>
    <row r="20" spans="1:4" x14ac:dyDescent="0.75">
      <c r="A20" t="s">
        <v>1291</v>
      </c>
      <c r="B20" t="s">
        <v>1771</v>
      </c>
      <c r="C20" s="74"/>
      <c r="D20" t="s">
        <v>1666</v>
      </c>
    </row>
    <row r="21" spans="1:4" x14ac:dyDescent="0.75">
      <c r="A21" t="s">
        <v>768</v>
      </c>
      <c r="B21" s="15" t="s">
        <v>764</v>
      </c>
      <c r="C21" s="55"/>
      <c r="D21" t="s">
        <v>1667</v>
      </c>
    </row>
    <row r="22" spans="1:4" x14ac:dyDescent="0.75">
      <c r="A22" t="s">
        <v>750</v>
      </c>
      <c r="B22" s="45" t="s">
        <v>755</v>
      </c>
      <c r="C22" s="51"/>
      <c r="D22" t="s">
        <v>780</v>
      </c>
    </row>
    <row r="23" spans="1:4" x14ac:dyDescent="0.75">
      <c r="A23" t="s">
        <v>790</v>
      </c>
      <c r="B23" s="15" t="s">
        <v>784</v>
      </c>
      <c r="C23" s="60"/>
      <c r="D23" t="s">
        <v>714</v>
      </c>
    </row>
    <row r="24" spans="1:4" x14ac:dyDescent="0.75">
      <c r="A24" t="s">
        <v>753</v>
      </c>
      <c r="B24" s="45" t="s">
        <v>754</v>
      </c>
      <c r="C24" s="41"/>
      <c r="D24" t="s">
        <v>865</v>
      </c>
    </row>
    <row r="25" spans="1:4" x14ac:dyDescent="0.75">
      <c r="A25" t="s">
        <v>833</v>
      </c>
      <c r="B25" s="45" t="s">
        <v>835</v>
      </c>
      <c r="C25" s="63"/>
      <c r="D25" t="s">
        <v>832</v>
      </c>
    </row>
    <row r="26" spans="1:4" x14ac:dyDescent="0.75">
      <c r="A26" t="s">
        <v>834</v>
      </c>
      <c r="B26" s="45">
        <v>740000</v>
      </c>
      <c r="C26" s="64"/>
      <c r="D26" t="s">
        <v>712</v>
      </c>
    </row>
    <row r="27" spans="1:4" x14ac:dyDescent="0.75">
      <c r="A27" t="s">
        <v>769</v>
      </c>
      <c r="B27" s="15" t="s">
        <v>765</v>
      </c>
      <c r="C27" s="56"/>
      <c r="D27" t="s">
        <v>309</v>
      </c>
    </row>
    <row r="28" spans="1:4" x14ac:dyDescent="0.75">
      <c r="A28" t="s">
        <v>1730</v>
      </c>
      <c r="B28" s="15" t="s">
        <v>1772</v>
      </c>
      <c r="C28" s="82"/>
      <c r="D28" t="s">
        <v>1663</v>
      </c>
    </row>
    <row r="29" spans="1:4" x14ac:dyDescent="0.75">
      <c r="A29" t="s">
        <v>752</v>
      </c>
      <c r="B29" s="45" t="s">
        <v>757</v>
      </c>
      <c r="C29" s="48"/>
      <c r="D29" t="s">
        <v>1598</v>
      </c>
    </row>
    <row r="30" spans="1:4" x14ac:dyDescent="0.75">
      <c r="A30" t="s">
        <v>1599</v>
      </c>
      <c r="B30" s="45" t="s">
        <v>1600</v>
      </c>
      <c r="C30" s="81"/>
      <c r="D30" t="s">
        <v>1597</v>
      </c>
    </row>
    <row r="31" spans="1:4" x14ac:dyDescent="0.75">
      <c r="A31" t="s">
        <v>1292</v>
      </c>
      <c r="B31" s="12" t="s">
        <v>1773</v>
      </c>
      <c r="C31" s="75"/>
      <c r="D31" t="s">
        <v>1665</v>
      </c>
    </row>
    <row r="32" spans="1:4" x14ac:dyDescent="0.75">
      <c r="A32" t="s">
        <v>776</v>
      </c>
      <c r="B32" s="15" t="s">
        <v>775</v>
      </c>
      <c r="C32" s="57"/>
      <c r="D32" t="s">
        <v>441</v>
      </c>
    </row>
    <row r="33" spans="1:5" x14ac:dyDescent="0.75">
      <c r="A33" t="s">
        <v>1293</v>
      </c>
      <c r="B33" s="72" t="s">
        <v>1286</v>
      </c>
      <c r="C33" s="71"/>
      <c r="D33" t="s">
        <v>1662</v>
      </c>
    </row>
    <row r="34" spans="1:5" x14ac:dyDescent="0.75">
      <c r="A34" t="s">
        <v>746</v>
      </c>
      <c r="B34" s="45" t="s">
        <v>756</v>
      </c>
      <c r="C34" s="47"/>
      <c r="D34" t="s">
        <v>444</v>
      </c>
    </row>
    <row r="35" spans="1:5" x14ac:dyDescent="0.75">
      <c r="A35" t="s">
        <v>1768</v>
      </c>
      <c r="B35" s="45" t="s">
        <v>1769</v>
      </c>
      <c r="C35" s="94"/>
      <c r="D35" t="s">
        <v>1762</v>
      </c>
      <c r="E35" t="s">
        <v>1766</v>
      </c>
    </row>
    <row r="36" spans="1:5" x14ac:dyDescent="0.75">
      <c r="A36" t="s">
        <v>791</v>
      </c>
      <c r="B36" s="15" t="s">
        <v>785</v>
      </c>
      <c r="C36" s="62"/>
      <c r="D36" s="93" t="s">
        <v>1760</v>
      </c>
      <c r="E36" t="s">
        <v>1765</v>
      </c>
    </row>
    <row r="38" spans="1:5" x14ac:dyDescent="0.75">
      <c r="A38" s="37" t="s">
        <v>761</v>
      </c>
      <c r="B38" s="43"/>
      <c r="C38" s="38"/>
      <c r="D38" s="38"/>
    </row>
    <row r="39" spans="1:5" s="4" customFormat="1" x14ac:dyDescent="0.75">
      <c r="A39" s="4" t="s">
        <v>741</v>
      </c>
      <c r="B39" s="44" t="s">
        <v>742</v>
      </c>
      <c r="C39" s="4" t="s">
        <v>743</v>
      </c>
      <c r="D39" s="4" t="s">
        <v>825</v>
      </c>
    </row>
    <row r="40" spans="1:5" x14ac:dyDescent="0.75">
      <c r="A40" t="s">
        <v>767</v>
      </c>
      <c r="B40" s="15" t="s">
        <v>763</v>
      </c>
      <c r="C40" s="53"/>
      <c r="D40" t="s">
        <v>827</v>
      </c>
    </row>
    <row r="41" spans="1:5" x14ac:dyDescent="0.75">
      <c r="A41" t="s">
        <v>740</v>
      </c>
      <c r="B41" s="46" t="s">
        <v>747</v>
      </c>
      <c r="C41" s="42"/>
      <c r="D41" t="s">
        <v>826</v>
      </c>
    </row>
    <row r="42" spans="1:5" x14ac:dyDescent="0.75">
      <c r="A42" t="s">
        <v>752</v>
      </c>
      <c r="B42" s="15" t="s">
        <v>757</v>
      </c>
      <c r="C42" s="48"/>
      <c r="D42" t="s">
        <v>4</v>
      </c>
    </row>
    <row r="43" spans="1:5" x14ac:dyDescent="0.75">
      <c r="A43" t="s">
        <v>766</v>
      </c>
      <c r="B43" s="15" t="s">
        <v>782</v>
      </c>
      <c r="C43" s="54"/>
      <c r="D43" t="s">
        <v>93</v>
      </c>
    </row>
    <row r="44" spans="1:5" x14ac:dyDescent="0.75">
      <c r="A44" t="s">
        <v>746</v>
      </c>
      <c r="B44" s="15">
        <v>969696</v>
      </c>
      <c r="C44" s="47"/>
      <c r="D44" t="s">
        <v>9</v>
      </c>
    </row>
    <row r="45" spans="1:5" x14ac:dyDescent="0.75">
      <c r="A45" t="s">
        <v>759</v>
      </c>
      <c r="B45" s="15" t="s">
        <v>760</v>
      </c>
      <c r="C45" s="49"/>
      <c r="D45" t="s">
        <v>671</v>
      </c>
    </row>
    <row r="46" spans="1:5" x14ac:dyDescent="0.75">
      <c r="A46" t="s">
        <v>768</v>
      </c>
      <c r="B46" s="15" t="s">
        <v>764</v>
      </c>
      <c r="C46" s="55"/>
      <c r="D46" t="s">
        <v>131</v>
      </c>
    </row>
    <row r="47" spans="1:5" x14ac:dyDescent="0.75">
      <c r="A47" t="s">
        <v>769</v>
      </c>
      <c r="B47" s="15" t="s">
        <v>765</v>
      </c>
      <c r="C47" s="56"/>
      <c r="D47" t="s">
        <v>680</v>
      </c>
    </row>
    <row r="48" spans="1:5" x14ac:dyDescent="0.75">
      <c r="A48" t="s">
        <v>751</v>
      </c>
      <c r="B48" s="15" t="s">
        <v>762</v>
      </c>
      <c r="C48" s="52"/>
      <c r="D48" t="s">
        <v>1915</v>
      </c>
    </row>
    <row r="49" spans="1:4" x14ac:dyDescent="0.75">
      <c r="A49" t="s">
        <v>787</v>
      </c>
      <c r="B49" s="15" t="s">
        <v>781</v>
      </c>
      <c r="C49" s="59"/>
      <c r="D49" t="s">
        <v>1916</v>
      </c>
    </row>
    <row r="50" spans="1:4" x14ac:dyDescent="0.75">
      <c r="A50" t="s">
        <v>766</v>
      </c>
      <c r="B50" s="15" t="s">
        <v>782</v>
      </c>
      <c r="C50" s="54"/>
      <c r="D50" t="s">
        <v>1917</v>
      </c>
    </row>
    <row r="51" spans="1:4" x14ac:dyDescent="0.75">
      <c r="A51" t="s">
        <v>833</v>
      </c>
      <c r="B51" s="45" t="s">
        <v>835</v>
      </c>
      <c r="C51" s="63"/>
      <c r="D51" t="s">
        <v>1033</v>
      </c>
    </row>
    <row r="53" spans="1:4" x14ac:dyDescent="0.75">
      <c r="A53" s="37" t="s">
        <v>770</v>
      </c>
      <c r="B53" s="43"/>
      <c r="C53" s="38"/>
      <c r="D53" s="38"/>
    </row>
    <row r="54" spans="1:4" x14ac:dyDescent="0.75">
      <c r="A54" s="4" t="s">
        <v>741</v>
      </c>
      <c r="B54" s="44" t="s">
        <v>742</v>
      </c>
      <c r="C54" s="4" t="s">
        <v>743</v>
      </c>
      <c r="D54" s="4" t="s">
        <v>744</v>
      </c>
    </row>
    <row r="55" spans="1:4" x14ac:dyDescent="0.75">
      <c r="A55" t="s">
        <v>752</v>
      </c>
      <c r="B55" s="45" t="s">
        <v>757</v>
      </c>
      <c r="C55" s="48"/>
      <c r="D55" t="s">
        <v>771</v>
      </c>
    </row>
    <row r="56" spans="1:4" x14ac:dyDescent="0.75">
      <c r="A56" t="s">
        <v>746</v>
      </c>
      <c r="B56" s="15">
        <v>969696</v>
      </c>
      <c r="C56" s="47"/>
      <c r="D56" t="s">
        <v>772</v>
      </c>
    </row>
    <row r="57" spans="1:4" x14ac:dyDescent="0.75">
      <c r="A57" t="s">
        <v>759</v>
      </c>
      <c r="B57" s="15" t="s">
        <v>760</v>
      </c>
      <c r="C57" s="49"/>
      <c r="D57" t="s">
        <v>773</v>
      </c>
    </row>
    <row r="58" spans="1:4" x14ac:dyDescent="0.75">
      <c r="A58" t="s">
        <v>833</v>
      </c>
      <c r="B58" s="45" t="s">
        <v>835</v>
      </c>
      <c r="C58" s="63"/>
      <c r="D58" t="s">
        <v>1034</v>
      </c>
    </row>
    <row r="60" spans="1:4" x14ac:dyDescent="0.75">
      <c r="A60" s="37" t="s">
        <v>774</v>
      </c>
      <c r="B60" s="43"/>
      <c r="C60" s="38"/>
      <c r="D60" s="38"/>
    </row>
    <row r="61" spans="1:4" x14ac:dyDescent="0.75">
      <c r="A61" s="4" t="s">
        <v>741</v>
      </c>
      <c r="B61" s="44" t="s">
        <v>742</v>
      </c>
      <c r="C61" s="4" t="s">
        <v>743</v>
      </c>
      <c r="D61" s="4" t="s">
        <v>744</v>
      </c>
    </row>
    <row r="62" spans="1:4" x14ac:dyDescent="0.75">
      <c r="A62" t="s">
        <v>759</v>
      </c>
      <c r="B62" s="15" t="s">
        <v>760</v>
      </c>
      <c r="C62" s="49"/>
      <c r="D62" t="s">
        <v>488</v>
      </c>
    </row>
    <row r="63" spans="1:4" x14ac:dyDescent="0.75">
      <c r="A63" t="s">
        <v>753</v>
      </c>
      <c r="B63" s="45" t="s">
        <v>754</v>
      </c>
      <c r="C63" s="41"/>
      <c r="D63" t="s">
        <v>478</v>
      </c>
    </row>
    <row r="64" spans="1:4" x14ac:dyDescent="0.75">
      <c r="A64" t="s">
        <v>752</v>
      </c>
      <c r="B64" s="45" t="s">
        <v>757</v>
      </c>
      <c r="C64" s="48"/>
      <c r="D64" t="s">
        <v>487</v>
      </c>
    </row>
    <row r="65" spans="1:4" x14ac:dyDescent="0.75">
      <c r="A65" t="s">
        <v>746</v>
      </c>
      <c r="B65" s="45" t="s">
        <v>756</v>
      </c>
      <c r="C65" s="47"/>
      <c r="D65" t="s">
        <v>479</v>
      </c>
    </row>
    <row r="66" spans="1:4" x14ac:dyDescent="0.75">
      <c r="B66" s="45"/>
    </row>
    <row r="67" spans="1:4" x14ac:dyDescent="0.75">
      <c r="A67" s="37" t="s">
        <v>911</v>
      </c>
      <c r="B67" s="43"/>
      <c r="C67" s="38"/>
      <c r="D67" s="38"/>
    </row>
    <row r="68" spans="1:4" x14ac:dyDescent="0.75">
      <c r="A68" s="4" t="s">
        <v>741</v>
      </c>
      <c r="B68" s="44" t="s">
        <v>742</v>
      </c>
      <c r="C68" s="4" t="s">
        <v>743</v>
      </c>
      <c r="D68" s="4" t="s">
        <v>744</v>
      </c>
    </row>
    <row r="69" spans="1:4" x14ac:dyDescent="0.75">
      <c r="A69" t="s">
        <v>752</v>
      </c>
      <c r="B69" s="45" t="s">
        <v>757</v>
      </c>
      <c r="C69" s="48"/>
      <c r="D69" t="s">
        <v>803</v>
      </c>
    </row>
    <row r="70" spans="1:4" x14ac:dyDescent="0.75">
      <c r="A70" t="s">
        <v>767</v>
      </c>
      <c r="B70" s="15" t="s">
        <v>763</v>
      </c>
      <c r="C70" s="53"/>
      <c r="D70" t="s">
        <v>804</v>
      </c>
    </row>
    <row r="71" spans="1:4" x14ac:dyDescent="0.75">
      <c r="A71" t="s">
        <v>766</v>
      </c>
      <c r="B71" s="15" t="s">
        <v>782</v>
      </c>
      <c r="C71" s="54"/>
      <c r="D71" t="s">
        <v>805</v>
      </c>
    </row>
    <row r="72" spans="1:4" x14ac:dyDescent="0.75">
      <c r="A72" t="s">
        <v>759</v>
      </c>
      <c r="B72" s="45" t="s">
        <v>760</v>
      </c>
      <c r="C72" s="49"/>
      <c r="D72" t="s">
        <v>806</v>
      </c>
    </row>
    <row r="73" spans="1:4" x14ac:dyDescent="0.75">
      <c r="A73" t="s">
        <v>753</v>
      </c>
      <c r="B73" s="45" t="s">
        <v>754</v>
      </c>
      <c r="C73" s="41"/>
      <c r="D73" t="s">
        <v>807</v>
      </c>
    </row>
    <row r="75" spans="1:4" x14ac:dyDescent="0.75">
      <c r="A75" s="37" t="s">
        <v>1177</v>
      </c>
      <c r="B75" s="43"/>
      <c r="C75" s="38"/>
      <c r="D75" s="38"/>
    </row>
    <row r="76" spans="1:4" x14ac:dyDescent="0.75">
      <c r="A76" s="4" t="s">
        <v>741</v>
      </c>
      <c r="B76" s="44" t="s">
        <v>742</v>
      </c>
      <c r="C76" s="4" t="s">
        <v>743</v>
      </c>
      <c r="D76" s="4" t="s">
        <v>744</v>
      </c>
    </row>
    <row r="77" spans="1:4" x14ac:dyDescent="0.75">
      <c r="A77" t="s">
        <v>767</v>
      </c>
      <c r="B77" s="15" t="s">
        <v>763</v>
      </c>
      <c r="C77" s="53"/>
      <c r="D77" t="s">
        <v>1167</v>
      </c>
    </row>
    <row r="78" spans="1:4" x14ac:dyDescent="0.75">
      <c r="A78" t="s">
        <v>752</v>
      </c>
      <c r="B78" s="45" t="s">
        <v>757</v>
      </c>
      <c r="C78" s="48"/>
      <c r="D78" t="s">
        <v>1166</v>
      </c>
    </row>
    <row r="79" spans="1:4" x14ac:dyDescent="0.75">
      <c r="A79" t="s">
        <v>751</v>
      </c>
      <c r="B79" s="15" t="s">
        <v>762</v>
      </c>
      <c r="C79" s="52"/>
      <c r="D79" t="s">
        <v>1163</v>
      </c>
    </row>
    <row r="80" spans="1:4" x14ac:dyDescent="0.75">
      <c r="A80" t="s">
        <v>791</v>
      </c>
      <c r="B80" s="15" t="s">
        <v>785</v>
      </c>
      <c r="C80" s="62"/>
      <c r="D80" t="s">
        <v>1164</v>
      </c>
    </row>
    <row r="81" spans="1:4" x14ac:dyDescent="0.75">
      <c r="A81" t="s">
        <v>769</v>
      </c>
      <c r="B81" s="15" t="s">
        <v>765</v>
      </c>
      <c r="C81" s="56"/>
      <c r="D81" t="s">
        <v>1165</v>
      </c>
    </row>
    <row r="83" spans="1:4" x14ac:dyDescent="0.75">
      <c r="A83" s="37" t="s">
        <v>1251</v>
      </c>
      <c r="B83" s="43"/>
      <c r="C83" s="38"/>
      <c r="D83" s="38"/>
    </row>
    <row r="84" spans="1:4" x14ac:dyDescent="0.75">
      <c r="A84" s="4" t="s">
        <v>741</v>
      </c>
      <c r="B84" s="44" t="s">
        <v>742</v>
      </c>
      <c r="C84" s="4" t="s">
        <v>743</v>
      </c>
      <c r="D84" s="4" t="s">
        <v>744</v>
      </c>
    </row>
    <row r="85" spans="1:4" x14ac:dyDescent="0.75">
      <c r="A85" t="s">
        <v>833</v>
      </c>
      <c r="B85" s="45" t="s">
        <v>835</v>
      </c>
      <c r="C85" s="63"/>
      <c r="D85" t="s">
        <v>1184</v>
      </c>
    </row>
    <row r="86" spans="1:4" x14ac:dyDescent="0.75">
      <c r="A86" t="s">
        <v>767</v>
      </c>
      <c r="B86" s="15" t="s">
        <v>763</v>
      </c>
      <c r="C86" s="53"/>
      <c r="D86" t="s">
        <v>1185</v>
      </c>
    </row>
    <row r="87" spans="1:4" x14ac:dyDescent="0.75">
      <c r="A87" t="s">
        <v>769</v>
      </c>
      <c r="B87" s="15" t="s">
        <v>765</v>
      </c>
      <c r="C87" s="56"/>
      <c r="D87" t="s">
        <v>456</v>
      </c>
    </row>
    <row r="88" spans="1:4" x14ac:dyDescent="0.75">
      <c r="A88" t="s">
        <v>768</v>
      </c>
      <c r="B88" s="15" t="s">
        <v>764</v>
      </c>
      <c r="C88" s="55"/>
      <c r="D88" t="s">
        <v>1186</v>
      </c>
    </row>
    <row r="89" spans="1:4" x14ac:dyDescent="0.75">
      <c r="A89" t="s">
        <v>766</v>
      </c>
      <c r="B89" s="15" t="s">
        <v>782</v>
      </c>
      <c r="C89" s="54"/>
      <c r="D89" t="s">
        <v>1187</v>
      </c>
    </row>
    <row r="90" spans="1:4" x14ac:dyDescent="0.75">
      <c r="A90" t="s">
        <v>746</v>
      </c>
      <c r="B90" s="45" t="s">
        <v>756</v>
      </c>
      <c r="C90" s="47"/>
      <c r="D90" t="s">
        <v>261</v>
      </c>
    </row>
    <row r="91" spans="1:4" x14ac:dyDescent="0.75">
      <c r="A91" t="s">
        <v>752</v>
      </c>
      <c r="B91" s="45" t="s">
        <v>757</v>
      </c>
      <c r="C91" s="48"/>
      <c r="D91" t="s">
        <v>1188</v>
      </c>
    </row>
    <row r="92" spans="1:4" x14ac:dyDescent="0.75">
      <c r="A92" t="s">
        <v>759</v>
      </c>
      <c r="B92" s="45" t="s">
        <v>760</v>
      </c>
      <c r="C92" s="49"/>
      <c r="D92" t="s">
        <v>1189</v>
      </c>
    </row>
    <row r="93" spans="1:4" x14ac:dyDescent="0.75">
      <c r="A93" t="s">
        <v>751</v>
      </c>
      <c r="B93" s="15" t="s">
        <v>762</v>
      </c>
      <c r="C93" s="52"/>
      <c r="D93" t="s">
        <v>1190</v>
      </c>
    </row>
    <row r="94" spans="1:4" x14ac:dyDescent="0.75">
      <c r="A94" t="s">
        <v>753</v>
      </c>
      <c r="B94" s="45" t="s">
        <v>754</v>
      </c>
      <c r="C94" s="41"/>
      <c r="D94" t="s">
        <v>807</v>
      </c>
    </row>
    <row r="95" spans="1:4" x14ac:dyDescent="0.75">
      <c r="B95" s="45"/>
    </row>
    <row r="96" spans="1:4" x14ac:dyDescent="0.75">
      <c r="A96" s="37" t="s">
        <v>1149</v>
      </c>
      <c r="B96" s="43"/>
      <c r="C96" s="38"/>
      <c r="D96" s="38"/>
    </row>
    <row r="97" spans="1:4" x14ac:dyDescent="0.75">
      <c r="A97" s="4" t="s">
        <v>741</v>
      </c>
      <c r="B97" s="44" t="s">
        <v>742</v>
      </c>
      <c r="C97" s="4" t="s">
        <v>743</v>
      </c>
      <c r="D97" s="4" t="s">
        <v>744</v>
      </c>
    </row>
    <row r="98" spans="1:4" x14ac:dyDescent="0.75">
      <c r="A98" t="s">
        <v>752</v>
      </c>
      <c r="B98" s="45" t="s">
        <v>757</v>
      </c>
      <c r="C98" s="48"/>
      <c r="D98" t="s">
        <v>1097</v>
      </c>
    </row>
    <row r="99" spans="1:4" x14ac:dyDescent="0.75">
      <c r="A99" t="s">
        <v>767</v>
      </c>
      <c r="B99" s="15" t="s">
        <v>763</v>
      </c>
      <c r="C99" s="53"/>
      <c r="D99" t="s">
        <v>1098</v>
      </c>
    </row>
    <row r="100" spans="1:4" x14ac:dyDescent="0.75">
      <c r="A100" t="s">
        <v>766</v>
      </c>
      <c r="B100" s="15" t="s">
        <v>782</v>
      </c>
      <c r="C100" s="54"/>
      <c r="D100" t="s">
        <v>1099</v>
      </c>
    </row>
    <row r="101" spans="1:4" x14ac:dyDescent="0.75">
      <c r="A101" t="s">
        <v>753</v>
      </c>
      <c r="B101" s="45" t="s">
        <v>754</v>
      </c>
      <c r="C101" s="41"/>
      <c r="D101" t="s">
        <v>807</v>
      </c>
    </row>
    <row r="103" spans="1:4" x14ac:dyDescent="0.75">
      <c r="A103" s="37" t="s">
        <v>1460</v>
      </c>
      <c r="B103" s="43"/>
      <c r="C103" s="38"/>
      <c r="D103" s="38"/>
    </row>
    <row r="104" spans="1:4" x14ac:dyDescent="0.75">
      <c r="A104" s="4" t="s">
        <v>741</v>
      </c>
      <c r="B104" s="44" t="s">
        <v>742</v>
      </c>
      <c r="C104" s="4" t="s">
        <v>743</v>
      </c>
      <c r="D104" s="4" t="s">
        <v>744</v>
      </c>
    </row>
    <row r="105" spans="1:4" x14ac:dyDescent="0.75">
      <c r="A105" t="s">
        <v>787</v>
      </c>
      <c r="B105" s="15" t="s">
        <v>781</v>
      </c>
      <c r="C105" s="59"/>
      <c r="D105" t="s">
        <v>1361</v>
      </c>
    </row>
    <row r="106" spans="1:4" x14ac:dyDescent="0.75">
      <c r="A106" t="s">
        <v>759</v>
      </c>
      <c r="B106" s="45" t="s">
        <v>760</v>
      </c>
      <c r="C106" s="49"/>
      <c r="D106" t="s">
        <v>1362</v>
      </c>
    </row>
    <row r="108" spans="1:4" x14ac:dyDescent="0.75">
      <c r="A108" s="37" t="s">
        <v>1363</v>
      </c>
      <c r="B108" s="43"/>
      <c r="C108" s="38"/>
      <c r="D108" s="38"/>
    </row>
    <row r="109" spans="1:4" x14ac:dyDescent="0.75">
      <c r="A109" s="4" t="s">
        <v>741</v>
      </c>
      <c r="B109" s="44" t="s">
        <v>742</v>
      </c>
      <c r="C109" s="4" t="s">
        <v>743</v>
      </c>
      <c r="D109" s="4" t="s">
        <v>744</v>
      </c>
    </row>
    <row r="110" spans="1:4" x14ac:dyDescent="0.75">
      <c r="A110" t="s">
        <v>752</v>
      </c>
      <c r="B110" s="45" t="s">
        <v>757</v>
      </c>
      <c r="C110" s="48"/>
      <c r="D110" t="s">
        <v>1364</v>
      </c>
    </row>
    <row r="111" spans="1:4" x14ac:dyDescent="0.75">
      <c r="A111" t="s">
        <v>766</v>
      </c>
      <c r="B111" s="15" t="s">
        <v>782</v>
      </c>
      <c r="C111" s="54"/>
      <c r="D111" t="s">
        <v>1365</v>
      </c>
    </row>
    <row r="112" spans="1:4" x14ac:dyDescent="0.75">
      <c r="A112" t="s">
        <v>759</v>
      </c>
      <c r="B112" s="45" t="s">
        <v>760</v>
      </c>
      <c r="C112" s="49"/>
      <c r="D112" t="s">
        <v>1366</v>
      </c>
    </row>
    <row r="113" spans="1:4" x14ac:dyDescent="0.75">
      <c r="A113" t="s">
        <v>767</v>
      </c>
      <c r="B113" s="15" t="s">
        <v>763</v>
      </c>
      <c r="C113" s="53"/>
      <c r="D113" t="s">
        <v>1367</v>
      </c>
    </row>
    <row r="115" spans="1:4" x14ac:dyDescent="0.75">
      <c r="A115" s="37" t="s">
        <v>1368</v>
      </c>
      <c r="B115" s="43"/>
      <c r="C115" s="38"/>
      <c r="D115" s="38"/>
    </row>
    <row r="116" spans="1:4" x14ac:dyDescent="0.75">
      <c r="A116" s="4" t="s">
        <v>741</v>
      </c>
      <c r="B116" s="44" t="s">
        <v>742</v>
      </c>
      <c r="C116" s="4" t="s">
        <v>743</v>
      </c>
      <c r="D116" s="4" t="s">
        <v>744</v>
      </c>
    </row>
    <row r="117" spans="1:4" x14ac:dyDescent="0.75">
      <c r="A117" t="s">
        <v>791</v>
      </c>
      <c r="B117" s="15" t="s">
        <v>785</v>
      </c>
      <c r="C117" s="62"/>
      <c r="D117" t="s">
        <v>1369</v>
      </c>
    </row>
    <row r="118" spans="1:4" x14ac:dyDescent="0.75">
      <c r="A118" t="s">
        <v>768</v>
      </c>
      <c r="B118" s="15" t="s">
        <v>764</v>
      </c>
      <c r="C118" s="55"/>
      <c r="D118" t="s">
        <v>1370</v>
      </c>
    </row>
    <row r="120" spans="1:4" x14ac:dyDescent="0.75">
      <c r="A120" s="37" t="s">
        <v>1371</v>
      </c>
      <c r="B120" s="43"/>
      <c r="C120" s="38"/>
      <c r="D120" s="38"/>
    </row>
    <row r="121" spans="1:4" x14ac:dyDescent="0.75">
      <c r="A121" s="4" t="s">
        <v>741</v>
      </c>
      <c r="B121" s="44" t="s">
        <v>742</v>
      </c>
      <c r="C121" s="4" t="s">
        <v>743</v>
      </c>
      <c r="D121" s="4" t="s">
        <v>744</v>
      </c>
    </row>
    <row r="122" spans="1:4" x14ac:dyDescent="0.75">
      <c r="A122" t="s">
        <v>787</v>
      </c>
      <c r="B122" s="15" t="s">
        <v>781</v>
      </c>
      <c r="C122" s="59"/>
      <c r="D122" t="s">
        <v>1372</v>
      </c>
    </row>
    <row r="123" spans="1:4" x14ac:dyDescent="0.75">
      <c r="A123" t="s">
        <v>767</v>
      </c>
      <c r="B123" s="15" t="s">
        <v>763</v>
      </c>
      <c r="C123" s="53"/>
      <c r="D123" t="s">
        <v>1373</v>
      </c>
    </row>
    <row r="124" spans="1:4" x14ac:dyDescent="0.75">
      <c r="A124" t="s">
        <v>769</v>
      </c>
      <c r="B124" s="15" t="s">
        <v>765</v>
      </c>
      <c r="C124" s="56"/>
      <c r="D124" t="s">
        <v>1374</v>
      </c>
    </row>
    <row r="125" spans="1:4" x14ac:dyDescent="0.75">
      <c r="A125" t="s">
        <v>759</v>
      </c>
      <c r="B125" s="45" t="s">
        <v>760</v>
      </c>
      <c r="C125" s="49"/>
      <c r="D125" t="s">
        <v>1375</v>
      </c>
    </row>
    <row r="126" spans="1:4" x14ac:dyDescent="0.75">
      <c r="A126" t="s">
        <v>766</v>
      </c>
      <c r="B126" s="15" t="s">
        <v>782</v>
      </c>
      <c r="C126" s="54"/>
      <c r="D126" t="s">
        <v>1376</v>
      </c>
    </row>
    <row r="127" spans="1:4" x14ac:dyDescent="0.75">
      <c r="A127" t="s">
        <v>746</v>
      </c>
      <c r="B127" s="45" t="s">
        <v>756</v>
      </c>
      <c r="C127" s="47"/>
      <c r="D127" t="s">
        <v>1377</v>
      </c>
    </row>
    <row r="128" spans="1:4" x14ac:dyDescent="0.75">
      <c r="A128" t="s">
        <v>752</v>
      </c>
      <c r="B128" s="45" t="s">
        <v>757</v>
      </c>
      <c r="C128" s="48"/>
      <c r="D128" t="s">
        <v>1378</v>
      </c>
    </row>
    <row r="130" spans="1:4" x14ac:dyDescent="0.75">
      <c r="A130" s="37" t="s">
        <v>1111</v>
      </c>
      <c r="B130" s="43"/>
      <c r="C130" s="38"/>
      <c r="D130" s="38"/>
    </row>
    <row r="131" spans="1:4" x14ac:dyDescent="0.75">
      <c r="A131" s="4" t="s">
        <v>741</v>
      </c>
      <c r="B131" s="44" t="s">
        <v>742</v>
      </c>
      <c r="C131" s="4" t="s">
        <v>743</v>
      </c>
      <c r="D131" s="4" t="s">
        <v>744</v>
      </c>
    </row>
    <row r="132" spans="1:4" x14ac:dyDescent="0.75">
      <c r="A132" t="s">
        <v>767</v>
      </c>
      <c r="B132" s="15" t="s">
        <v>763</v>
      </c>
      <c r="C132" s="53"/>
      <c r="D132" t="s">
        <v>1112</v>
      </c>
    </row>
    <row r="133" spans="1:4" x14ac:dyDescent="0.75">
      <c r="A133" t="s">
        <v>759</v>
      </c>
      <c r="B133" s="45" t="s">
        <v>760</v>
      </c>
      <c r="C133" s="49"/>
      <c r="D133" t="s">
        <v>1113</v>
      </c>
    </row>
    <row r="134" spans="1:4" x14ac:dyDescent="0.75">
      <c r="A134" t="s">
        <v>753</v>
      </c>
      <c r="B134" s="45" t="s">
        <v>754</v>
      </c>
      <c r="C134" s="41"/>
      <c r="D134" t="s">
        <v>807</v>
      </c>
    </row>
    <row r="135" spans="1:4" x14ac:dyDescent="0.75">
      <c r="B135" s="45"/>
    </row>
    <row r="136" spans="1:4" x14ac:dyDescent="0.75">
      <c r="A136" s="37" t="s">
        <v>1150</v>
      </c>
      <c r="B136" s="43"/>
      <c r="C136" s="38"/>
      <c r="D136" s="38"/>
    </row>
    <row r="137" spans="1:4" x14ac:dyDescent="0.75">
      <c r="A137" s="4" t="s">
        <v>741</v>
      </c>
      <c r="B137" s="44" t="s">
        <v>742</v>
      </c>
      <c r="C137" s="4" t="s">
        <v>743</v>
      </c>
      <c r="D137" s="4" t="s">
        <v>744</v>
      </c>
    </row>
    <row r="138" spans="1:4" x14ac:dyDescent="0.75">
      <c r="A138" t="s">
        <v>752</v>
      </c>
      <c r="B138" s="45" t="s">
        <v>757</v>
      </c>
      <c r="C138" s="48"/>
      <c r="D138" t="s">
        <v>1151</v>
      </c>
    </row>
    <row r="139" spans="1:4" x14ac:dyDescent="0.75">
      <c r="A139" t="s">
        <v>791</v>
      </c>
      <c r="B139" s="15" t="s">
        <v>785</v>
      </c>
      <c r="C139" s="62"/>
      <c r="D139" t="s">
        <v>1152</v>
      </c>
    </row>
    <row r="140" spans="1:4" x14ac:dyDescent="0.75">
      <c r="A140" t="s">
        <v>769</v>
      </c>
      <c r="B140" s="15" t="s">
        <v>765</v>
      </c>
      <c r="C140" s="56"/>
      <c r="D140" t="s">
        <v>1153</v>
      </c>
    </row>
    <row r="141" spans="1:4" x14ac:dyDescent="0.75">
      <c r="A141" t="s">
        <v>753</v>
      </c>
      <c r="B141" s="45" t="s">
        <v>754</v>
      </c>
      <c r="C141" s="41"/>
      <c r="D141" t="s">
        <v>807</v>
      </c>
    </row>
    <row r="143" spans="1:4" x14ac:dyDescent="0.75">
      <c r="A143" s="37" t="s">
        <v>809</v>
      </c>
      <c r="B143" s="43"/>
      <c r="C143" s="38"/>
      <c r="D143" s="38"/>
    </row>
    <row r="144" spans="1:4" x14ac:dyDescent="0.75">
      <c r="A144" s="4" t="s">
        <v>741</v>
      </c>
      <c r="B144" s="44" t="s">
        <v>742</v>
      </c>
      <c r="C144" s="4" t="s">
        <v>743</v>
      </c>
      <c r="D144" s="4" t="s">
        <v>744</v>
      </c>
    </row>
    <row r="145" spans="1:4" x14ac:dyDescent="0.75">
      <c r="A145" t="s">
        <v>753</v>
      </c>
      <c r="B145" s="45" t="s">
        <v>754</v>
      </c>
      <c r="C145" s="41"/>
      <c r="D145" t="s">
        <v>810</v>
      </c>
    </row>
    <row r="146" spans="1:4" x14ac:dyDescent="0.75">
      <c r="A146" t="s">
        <v>767</v>
      </c>
      <c r="B146" s="15" t="s">
        <v>763</v>
      </c>
      <c r="C146" s="53"/>
      <c r="D146" t="s">
        <v>811</v>
      </c>
    </row>
    <row r="147" spans="1:4" x14ac:dyDescent="0.75">
      <c r="A147" t="s">
        <v>769</v>
      </c>
      <c r="B147" s="15" t="s">
        <v>765</v>
      </c>
      <c r="C147" s="56"/>
      <c r="D147" t="s">
        <v>903</v>
      </c>
    </row>
    <row r="148" spans="1:4" x14ac:dyDescent="0.75">
      <c r="A148" t="s">
        <v>768</v>
      </c>
      <c r="B148" s="15" t="s">
        <v>764</v>
      </c>
      <c r="C148" s="55"/>
      <c r="D148" t="s">
        <v>812</v>
      </c>
    </row>
    <row r="149" spans="1:4" x14ac:dyDescent="0.75">
      <c r="A149" t="s">
        <v>766</v>
      </c>
      <c r="B149" s="15" t="s">
        <v>782</v>
      </c>
      <c r="C149" s="54"/>
      <c r="D149" t="s">
        <v>813</v>
      </c>
    </row>
    <row r="150" spans="1:4" x14ac:dyDescent="0.75">
      <c r="A150" t="s">
        <v>746</v>
      </c>
      <c r="B150" s="45" t="s">
        <v>756</v>
      </c>
      <c r="C150" s="47"/>
      <c r="D150" t="s">
        <v>814</v>
      </c>
    </row>
    <row r="151" spans="1:4" x14ac:dyDescent="0.75">
      <c r="A151" t="s">
        <v>752</v>
      </c>
      <c r="B151" s="45" t="s">
        <v>757</v>
      </c>
      <c r="C151" s="48"/>
      <c r="D151" t="s">
        <v>815</v>
      </c>
    </row>
    <row r="152" spans="1:4" x14ac:dyDescent="0.75">
      <c r="A152" t="s">
        <v>759</v>
      </c>
      <c r="B152" s="45" t="s">
        <v>760</v>
      </c>
      <c r="C152" s="49"/>
      <c r="D152" t="s">
        <v>816</v>
      </c>
    </row>
    <row r="153" spans="1:4" x14ac:dyDescent="0.75">
      <c r="A153" t="s">
        <v>751</v>
      </c>
      <c r="B153" s="15" t="s">
        <v>762</v>
      </c>
      <c r="C153" s="52"/>
      <c r="D153" t="s">
        <v>817</v>
      </c>
    </row>
    <row r="155" spans="1:4" x14ac:dyDescent="0.75">
      <c r="A155" s="37" t="s">
        <v>808</v>
      </c>
      <c r="B155" s="43"/>
      <c r="C155" s="38"/>
      <c r="D155" s="38"/>
    </row>
    <row r="156" spans="1:4" x14ac:dyDescent="0.75">
      <c r="A156" s="4" t="s">
        <v>741</v>
      </c>
      <c r="B156" s="44" t="s">
        <v>742</v>
      </c>
      <c r="C156" s="4" t="s">
        <v>743</v>
      </c>
      <c r="D156" s="4" t="s">
        <v>744</v>
      </c>
    </row>
    <row r="157" spans="1:4" x14ac:dyDescent="0.75">
      <c r="A157" t="s">
        <v>759</v>
      </c>
      <c r="B157" s="45" t="s">
        <v>760</v>
      </c>
      <c r="C157" s="49"/>
      <c r="D157" t="s">
        <v>921</v>
      </c>
    </row>
    <row r="158" spans="1:4" x14ac:dyDescent="0.75">
      <c r="A158" t="s">
        <v>766</v>
      </c>
      <c r="B158" s="15" t="s">
        <v>782</v>
      </c>
      <c r="C158" s="54"/>
      <c r="D158" t="s">
        <v>922</v>
      </c>
    </row>
    <row r="159" spans="1:4" x14ac:dyDescent="0.75">
      <c r="A159" t="s">
        <v>752</v>
      </c>
      <c r="B159" s="45" t="s">
        <v>757</v>
      </c>
      <c r="C159" s="48"/>
      <c r="D159" t="s">
        <v>912</v>
      </c>
    </row>
    <row r="160" spans="1:4" x14ac:dyDescent="0.75">
      <c r="A160" t="s">
        <v>767</v>
      </c>
      <c r="B160" s="15" t="s">
        <v>763</v>
      </c>
      <c r="C160" s="53"/>
      <c r="D160" t="s">
        <v>913</v>
      </c>
    </row>
    <row r="161" spans="1:4" x14ac:dyDescent="0.75">
      <c r="A161" t="s">
        <v>753</v>
      </c>
      <c r="B161" s="45" t="s">
        <v>754</v>
      </c>
      <c r="C161" s="41"/>
      <c r="D161" t="s">
        <v>807</v>
      </c>
    </row>
    <row r="163" spans="1:4" x14ac:dyDescent="0.75">
      <c r="A163" s="37" t="s">
        <v>745</v>
      </c>
      <c r="B163" s="43"/>
      <c r="C163" s="38"/>
      <c r="D163" s="38"/>
    </row>
    <row r="164" spans="1:4" x14ac:dyDescent="0.75">
      <c r="A164" s="4" t="s">
        <v>741</v>
      </c>
      <c r="B164" s="44" t="s">
        <v>742</v>
      </c>
      <c r="C164" s="4" t="s">
        <v>743</v>
      </c>
      <c r="D164" s="4" t="s">
        <v>744</v>
      </c>
    </row>
    <row r="165" spans="1:4" x14ac:dyDescent="0.75">
      <c r="A165" t="s">
        <v>766</v>
      </c>
      <c r="B165" s="15" t="s">
        <v>782</v>
      </c>
      <c r="C165" s="54"/>
      <c r="D165" t="s">
        <v>491</v>
      </c>
    </row>
    <row r="166" spans="1:4" x14ac:dyDescent="0.75">
      <c r="A166" t="s">
        <v>746</v>
      </c>
      <c r="B166" s="45" t="s">
        <v>756</v>
      </c>
      <c r="C166" s="47"/>
      <c r="D166" t="s">
        <v>493</v>
      </c>
    </row>
    <row r="167" spans="1:4" x14ac:dyDescent="0.75">
      <c r="A167" t="s">
        <v>752</v>
      </c>
      <c r="B167" s="45" t="s">
        <v>757</v>
      </c>
      <c r="C167" s="48"/>
      <c r="D167" t="s">
        <v>492</v>
      </c>
    </row>
    <row r="168" spans="1:4" x14ac:dyDescent="0.75">
      <c r="A168" t="s">
        <v>751</v>
      </c>
      <c r="B168" s="15" t="s">
        <v>762</v>
      </c>
      <c r="C168" s="50"/>
      <c r="D168" t="s">
        <v>748</v>
      </c>
    </row>
    <row r="169" spans="1:4" x14ac:dyDescent="0.75">
      <c r="A169" t="s">
        <v>767</v>
      </c>
      <c r="B169" s="15" t="s">
        <v>763</v>
      </c>
      <c r="C169" s="53"/>
      <c r="D169" t="s">
        <v>749</v>
      </c>
    </row>
    <row r="170" spans="1:4" x14ac:dyDescent="0.75">
      <c r="A170" t="s">
        <v>753</v>
      </c>
      <c r="B170" s="45" t="s">
        <v>754</v>
      </c>
      <c r="C170" s="41"/>
      <c r="D170" t="s">
        <v>494</v>
      </c>
    </row>
    <row r="171" spans="1:4" x14ac:dyDescent="0.75">
      <c r="A171" t="s">
        <v>759</v>
      </c>
      <c r="B171" s="45" t="s">
        <v>760</v>
      </c>
      <c r="C171" s="49"/>
      <c r="D171" t="s">
        <v>758</v>
      </c>
    </row>
    <row r="173" spans="1:4" x14ac:dyDescent="0.75">
      <c r="A173" s="37" t="s">
        <v>792</v>
      </c>
      <c r="B173" s="43"/>
      <c r="C173" s="38"/>
      <c r="D173" s="38"/>
    </row>
    <row r="174" spans="1:4" x14ac:dyDescent="0.75">
      <c r="A174" s="4" t="s">
        <v>741</v>
      </c>
      <c r="B174" s="44" t="s">
        <v>742</v>
      </c>
      <c r="C174" s="4" t="s">
        <v>743</v>
      </c>
      <c r="D174" s="4" t="s">
        <v>744</v>
      </c>
    </row>
    <row r="175" spans="1:4" x14ac:dyDescent="0.75">
      <c r="A175" t="s">
        <v>752</v>
      </c>
      <c r="B175" s="45" t="s">
        <v>757</v>
      </c>
      <c r="C175" s="48"/>
      <c r="D175" t="s">
        <v>142</v>
      </c>
    </row>
    <row r="176" spans="1:4" x14ac:dyDescent="0.75">
      <c r="A176" t="s">
        <v>740</v>
      </c>
      <c r="B176" s="46" t="s">
        <v>747</v>
      </c>
      <c r="C176" s="42"/>
      <c r="D176" t="s">
        <v>794</v>
      </c>
    </row>
    <row r="177" spans="1:4" x14ac:dyDescent="0.75">
      <c r="A177" t="s">
        <v>791</v>
      </c>
      <c r="B177" s="15" t="s">
        <v>785</v>
      </c>
      <c r="C177" s="62"/>
      <c r="D177" t="s">
        <v>801</v>
      </c>
    </row>
    <row r="178" spans="1:4" x14ac:dyDescent="0.75">
      <c r="A178" t="s">
        <v>759</v>
      </c>
      <c r="B178" s="45" t="s">
        <v>760</v>
      </c>
      <c r="C178" s="49"/>
      <c r="D178" t="s">
        <v>795</v>
      </c>
    </row>
    <row r="179" spans="1:4" x14ac:dyDescent="0.75">
      <c r="A179" t="s">
        <v>768</v>
      </c>
      <c r="B179" s="15" t="s">
        <v>764</v>
      </c>
      <c r="C179" s="55"/>
      <c r="D179" t="s">
        <v>796</v>
      </c>
    </row>
    <row r="180" spans="1:4" x14ac:dyDescent="0.75">
      <c r="A180" t="s">
        <v>767</v>
      </c>
      <c r="B180" s="15" t="s">
        <v>763</v>
      </c>
      <c r="C180" s="53"/>
      <c r="D180" t="s">
        <v>797</v>
      </c>
    </row>
    <row r="181" spans="1:4" x14ac:dyDescent="0.75">
      <c r="A181" t="s">
        <v>786</v>
      </c>
      <c r="B181" s="15" t="s">
        <v>783</v>
      </c>
      <c r="C181" s="61"/>
      <c r="D181" t="s">
        <v>798</v>
      </c>
    </row>
    <row r="182" spans="1:4" x14ac:dyDescent="0.75">
      <c r="A182" t="s">
        <v>753</v>
      </c>
      <c r="B182" s="45" t="s">
        <v>754</v>
      </c>
      <c r="C182" s="41"/>
      <c r="D182" t="s">
        <v>802</v>
      </c>
    </row>
    <row r="183" spans="1:4" x14ac:dyDescent="0.75">
      <c r="A183" t="s">
        <v>766</v>
      </c>
      <c r="B183" s="15" t="s">
        <v>782</v>
      </c>
      <c r="C183" s="54"/>
      <c r="D183" t="s">
        <v>587</v>
      </c>
    </row>
    <row r="184" spans="1:4" x14ac:dyDescent="0.75">
      <c r="A184" t="s">
        <v>769</v>
      </c>
      <c r="B184" s="15" t="s">
        <v>765</v>
      </c>
      <c r="C184" s="56"/>
      <c r="D184" t="s">
        <v>1355</v>
      </c>
    </row>
    <row r="185" spans="1:4" x14ac:dyDescent="0.75">
      <c r="A185" t="s">
        <v>746</v>
      </c>
      <c r="B185" s="45" t="s">
        <v>756</v>
      </c>
      <c r="C185" s="47"/>
      <c r="D185" t="s">
        <v>793</v>
      </c>
    </row>
    <row r="187" spans="1:4" x14ac:dyDescent="0.75">
      <c r="A187" s="37" t="s">
        <v>818</v>
      </c>
      <c r="B187" s="43"/>
      <c r="C187" s="38"/>
      <c r="D187" s="38"/>
    </row>
    <row r="188" spans="1:4" x14ac:dyDescent="0.75">
      <c r="A188" s="4" t="s">
        <v>741</v>
      </c>
      <c r="B188" s="44" t="s">
        <v>742</v>
      </c>
      <c r="C188" s="4" t="s">
        <v>743</v>
      </c>
      <c r="D188" s="4" t="s">
        <v>744</v>
      </c>
    </row>
    <row r="189" spans="1:4" x14ac:dyDescent="0.75">
      <c r="A189" t="s">
        <v>746</v>
      </c>
      <c r="B189" s="45" t="s">
        <v>756</v>
      </c>
      <c r="C189" s="47"/>
      <c r="D189" t="s">
        <v>999</v>
      </c>
    </row>
    <row r="190" spans="1:4" x14ac:dyDescent="0.75">
      <c r="A190" t="s">
        <v>752</v>
      </c>
      <c r="B190" s="45" t="s">
        <v>757</v>
      </c>
      <c r="C190" s="48"/>
      <c r="D190" t="s">
        <v>1266</v>
      </c>
    </row>
    <row r="191" spans="1:4" x14ac:dyDescent="0.75">
      <c r="A191" t="s">
        <v>751</v>
      </c>
      <c r="B191" s="15" t="s">
        <v>762</v>
      </c>
      <c r="C191" s="50"/>
      <c r="D191" t="s">
        <v>1267</v>
      </c>
    </row>
    <row r="192" spans="1:4" x14ac:dyDescent="0.75">
      <c r="A192" t="s">
        <v>787</v>
      </c>
      <c r="B192" s="15" t="s">
        <v>781</v>
      </c>
      <c r="C192" s="59"/>
      <c r="D192" t="s">
        <v>1268</v>
      </c>
    </row>
    <row r="193" spans="1:4" x14ac:dyDescent="0.75">
      <c r="A193" t="s">
        <v>788</v>
      </c>
      <c r="B193" s="15" t="s">
        <v>611</v>
      </c>
      <c r="C193" s="58"/>
      <c r="D193" t="s">
        <v>1269</v>
      </c>
    </row>
    <row r="194" spans="1:4" x14ac:dyDescent="0.75">
      <c r="A194" t="s">
        <v>759</v>
      </c>
      <c r="B194" s="45" t="s">
        <v>760</v>
      </c>
      <c r="C194" s="49"/>
      <c r="D194" t="s">
        <v>1270</v>
      </c>
    </row>
    <row r="195" spans="1:4" x14ac:dyDescent="0.75">
      <c r="A195" t="s">
        <v>768</v>
      </c>
      <c r="B195" s="15" t="s">
        <v>764</v>
      </c>
      <c r="C195" s="55"/>
      <c r="D195" t="s">
        <v>1271</v>
      </c>
    </row>
    <row r="196" spans="1:4" x14ac:dyDescent="0.75">
      <c r="A196" t="s">
        <v>753</v>
      </c>
      <c r="B196" s="45" t="s">
        <v>754</v>
      </c>
      <c r="C196" s="41"/>
      <c r="D196" t="s">
        <v>1272</v>
      </c>
    </row>
    <row r="197" spans="1:4" x14ac:dyDescent="0.75">
      <c r="A197" t="s">
        <v>766</v>
      </c>
      <c r="B197" s="15" t="s">
        <v>782</v>
      </c>
      <c r="C197" s="54"/>
      <c r="D197" t="s">
        <v>819</v>
      </c>
    </row>
    <row r="198" spans="1:4" x14ac:dyDescent="0.75">
      <c r="A198" t="s">
        <v>790</v>
      </c>
      <c r="B198" s="15" t="s">
        <v>784</v>
      </c>
      <c r="C198" s="60"/>
      <c r="D198" t="s">
        <v>1273</v>
      </c>
    </row>
    <row r="199" spans="1:4" x14ac:dyDescent="0.75">
      <c r="A199" t="s">
        <v>833</v>
      </c>
      <c r="B199" s="45" t="s">
        <v>835</v>
      </c>
      <c r="C199" s="63"/>
      <c r="D199" t="s">
        <v>1274</v>
      </c>
    </row>
    <row r="200" spans="1:4" x14ac:dyDescent="0.75">
      <c r="A200" t="s">
        <v>786</v>
      </c>
      <c r="B200" s="15" t="s">
        <v>783</v>
      </c>
      <c r="C200" s="61"/>
      <c r="D200" t="s">
        <v>1275</v>
      </c>
    </row>
    <row r="201" spans="1:4" x14ac:dyDescent="0.75">
      <c r="A201" t="s">
        <v>740</v>
      </c>
      <c r="B201" s="46" t="s">
        <v>747</v>
      </c>
      <c r="C201" s="42"/>
      <c r="D201" t="s">
        <v>820</v>
      </c>
    </row>
    <row r="202" spans="1:4" x14ac:dyDescent="0.75">
      <c r="A202" t="s">
        <v>767</v>
      </c>
      <c r="B202" s="15" t="s">
        <v>763</v>
      </c>
      <c r="C202" s="53"/>
      <c r="D202" t="s">
        <v>1276</v>
      </c>
    </row>
    <row r="203" spans="1:4" x14ac:dyDescent="0.75">
      <c r="A203" t="s">
        <v>834</v>
      </c>
      <c r="B203" s="45">
        <v>740000</v>
      </c>
      <c r="C203" s="64"/>
      <c r="D203" t="s">
        <v>1277</v>
      </c>
    </row>
    <row r="204" spans="1:4" x14ac:dyDescent="0.75">
      <c r="A204" t="s">
        <v>769</v>
      </c>
      <c r="B204" s="15" t="s">
        <v>765</v>
      </c>
      <c r="C204" s="56"/>
      <c r="D204" t="s">
        <v>1278</v>
      </c>
    </row>
    <row r="205" spans="1:4" x14ac:dyDescent="0.75">
      <c r="A205" t="s">
        <v>776</v>
      </c>
      <c r="B205" s="15" t="s">
        <v>775</v>
      </c>
      <c r="C205" s="57"/>
      <c r="D205" t="s">
        <v>1279</v>
      </c>
    </row>
    <row r="206" spans="1:4" x14ac:dyDescent="0.75">
      <c r="A206" t="s">
        <v>791</v>
      </c>
      <c r="B206" s="15" t="s">
        <v>785</v>
      </c>
      <c r="C206" s="62"/>
      <c r="D206" t="s">
        <v>1280</v>
      </c>
    </row>
    <row r="207" spans="1:4" x14ac:dyDescent="0.75">
      <c r="A207" t="s">
        <v>750</v>
      </c>
      <c r="B207" s="45" t="s">
        <v>755</v>
      </c>
      <c r="C207" s="51"/>
      <c r="D207" t="s">
        <v>1281</v>
      </c>
    </row>
    <row r="208" spans="1:4" x14ac:dyDescent="0.75">
      <c r="A208" t="s">
        <v>1293</v>
      </c>
      <c r="B208" s="72" t="s">
        <v>1286</v>
      </c>
      <c r="C208" s="71"/>
      <c r="D208" t="s">
        <v>1282</v>
      </c>
    </row>
    <row r="209" spans="1:4" x14ac:dyDescent="0.75">
      <c r="A209" t="s">
        <v>1290</v>
      </c>
      <c r="B209" s="45" t="s">
        <v>1287</v>
      </c>
      <c r="C209" s="73"/>
      <c r="D209" t="s">
        <v>1283</v>
      </c>
    </row>
    <row r="210" spans="1:4" x14ac:dyDescent="0.75">
      <c r="A210" t="s">
        <v>1291</v>
      </c>
      <c r="B210" t="s">
        <v>1288</v>
      </c>
      <c r="C210" s="74"/>
      <c r="D210" t="s">
        <v>1284</v>
      </c>
    </row>
    <row r="211" spans="1:4" x14ac:dyDescent="0.75">
      <c r="A211" t="s">
        <v>1292</v>
      </c>
      <c r="B211" s="12" t="s">
        <v>1289</v>
      </c>
      <c r="C211" s="75"/>
      <c r="D211" t="s">
        <v>1285</v>
      </c>
    </row>
    <row r="213" spans="1:4" x14ac:dyDescent="0.75">
      <c r="A213" s="37" t="s">
        <v>821</v>
      </c>
      <c r="B213" s="43"/>
      <c r="C213" s="38"/>
      <c r="D213" s="38"/>
    </row>
    <row r="214" spans="1:4" x14ac:dyDescent="0.75">
      <c r="A214" s="4" t="s">
        <v>741</v>
      </c>
      <c r="B214" s="44" t="s">
        <v>742</v>
      </c>
      <c r="C214" s="4" t="s">
        <v>743</v>
      </c>
      <c r="D214" s="4" t="s">
        <v>744</v>
      </c>
    </row>
    <row r="215" spans="1:4" x14ac:dyDescent="0.75">
      <c r="A215" t="s">
        <v>753</v>
      </c>
      <c r="B215" s="45" t="s">
        <v>754</v>
      </c>
      <c r="C215" s="41"/>
      <c r="D215" t="s">
        <v>125</v>
      </c>
    </row>
    <row r="216" spans="1:4" x14ac:dyDescent="0.75">
      <c r="A216" t="s">
        <v>759</v>
      </c>
      <c r="B216" s="45" t="s">
        <v>760</v>
      </c>
      <c r="C216" s="49"/>
      <c r="D216" t="s">
        <v>124</v>
      </c>
    </row>
    <row r="217" spans="1:4" x14ac:dyDescent="0.75">
      <c r="A217" t="s">
        <v>766</v>
      </c>
      <c r="B217" s="15" t="s">
        <v>782</v>
      </c>
      <c r="C217" s="54"/>
      <c r="D217" t="s">
        <v>123</v>
      </c>
    </row>
    <row r="218" spans="1:4" x14ac:dyDescent="0.75">
      <c r="A218" t="s">
        <v>767</v>
      </c>
      <c r="B218" s="15" t="s">
        <v>763</v>
      </c>
      <c r="C218" s="53"/>
      <c r="D218" t="s">
        <v>121</v>
      </c>
    </row>
    <row r="219" spans="1:4" x14ac:dyDescent="0.75">
      <c r="A219" t="s">
        <v>752</v>
      </c>
      <c r="B219" s="45" t="s">
        <v>757</v>
      </c>
      <c r="C219" s="48"/>
      <c r="D219" t="s">
        <v>120</v>
      </c>
    </row>
    <row r="221" spans="1:4" x14ac:dyDescent="0.75">
      <c r="A221" s="37" t="s">
        <v>822</v>
      </c>
      <c r="B221" s="43"/>
      <c r="C221" s="38"/>
      <c r="D221" s="38"/>
    </row>
    <row r="222" spans="1:4" x14ac:dyDescent="0.75">
      <c r="A222" s="4" t="s">
        <v>741</v>
      </c>
      <c r="B222" s="44" t="s">
        <v>742</v>
      </c>
      <c r="C222" s="4" t="s">
        <v>743</v>
      </c>
      <c r="D222" s="4" t="s">
        <v>744</v>
      </c>
    </row>
    <row r="223" spans="1:4" x14ac:dyDescent="0.75">
      <c r="A223" t="s">
        <v>740</v>
      </c>
      <c r="B223" s="46" t="s">
        <v>747</v>
      </c>
      <c r="C223" s="42"/>
      <c r="D223" t="s">
        <v>163</v>
      </c>
    </row>
    <row r="224" spans="1:4" x14ac:dyDescent="0.75">
      <c r="A224" t="s">
        <v>759</v>
      </c>
      <c r="B224" s="45" t="s">
        <v>760</v>
      </c>
      <c r="C224" s="49"/>
      <c r="D224" t="s">
        <v>277</v>
      </c>
    </row>
    <row r="225" spans="1:4" x14ac:dyDescent="0.75">
      <c r="A225" t="s">
        <v>746</v>
      </c>
      <c r="B225" s="45" t="s">
        <v>756</v>
      </c>
      <c r="C225" s="47"/>
      <c r="D225" t="s">
        <v>278</v>
      </c>
    </row>
    <row r="227" spans="1:4" x14ac:dyDescent="0.75">
      <c r="A227" s="37" t="s">
        <v>861</v>
      </c>
      <c r="B227" s="43"/>
      <c r="C227" s="38"/>
      <c r="D227" s="38"/>
    </row>
    <row r="228" spans="1:4" x14ac:dyDescent="0.75">
      <c r="A228" s="4" t="s">
        <v>741</v>
      </c>
      <c r="B228" s="44" t="s">
        <v>742</v>
      </c>
      <c r="C228" s="4" t="s">
        <v>743</v>
      </c>
      <c r="D228" s="4" t="s">
        <v>744</v>
      </c>
    </row>
    <row r="229" spans="1:4" x14ac:dyDescent="0.75">
      <c r="A229" t="s">
        <v>751</v>
      </c>
      <c r="B229" s="15" t="s">
        <v>762</v>
      </c>
      <c r="C229" s="50"/>
      <c r="D229" t="s">
        <v>715</v>
      </c>
    </row>
    <row r="230" spans="1:4" x14ac:dyDescent="0.75">
      <c r="A230" t="s">
        <v>766</v>
      </c>
      <c r="B230" s="15" t="s">
        <v>782</v>
      </c>
      <c r="C230" s="54"/>
      <c r="D230" t="s">
        <v>93</v>
      </c>
    </row>
    <row r="231" spans="1:4" x14ac:dyDescent="0.75">
      <c r="A231" t="s">
        <v>752</v>
      </c>
      <c r="B231" s="45" t="s">
        <v>757</v>
      </c>
      <c r="C231" s="48"/>
      <c r="D231" t="s">
        <v>87</v>
      </c>
    </row>
    <row r="232" spans="1:4" x14ac:dyDescent="0.75">
      <c r="A232" t="s">
        <v>786</v>
      </c>
      <c r="B232" s="15" t="s">
        <v>783</v>
      </c>
      <c r="C232" s="61"/>
      <c r="D232" t="s">
        <v>862</v>
      </c>
    </row>
    <row r="233" spans="1:4" x14ac:dyDescent="0.75">
      <c r="A233" t="s">
        <v>767</v>
      </c>
      <c r="B233" s="15" t="s">
        <v>763</v>
      </c>
      <c r="C233" s="53"/>
      <c r="D233" t="s">
        <v>863</v>
      </c>
    </row>
    <row r="234" spans="1:4" x14ac:dyDescent="0.75">
      <c r="A234" t="s">
        <v>759</v>
      </c>
      <c r="B234" s="45" t="s">
        <v>760</v>
      </c>
      <c r="C234" s="49"/>
      <c r="D234" t="s">
        <v>98</v>
      </c>
    </row>
    <row r="235" spans="1:4" x14ac:dyDescent="0.75">
      <c r="A235" t="s">
        <v>768</v>
      </c>
      <c r="B235" s="15" t="s">
        <v>764</v>
      </c>
      <c r="C235" s="55"/>
      <c r="D235" t="s">
        <v>97</v>
      </c>
    </row>
    <row r="236" spans="1:4" x14ac:dyDescent="0.75">
      <c r="A236" t="s">
        <v>753</v>
      </c>
      <c r="B236" s="45" t="s">
        <v>754</v>
      </c>
      <c r="C236" s="41"/>
      <c r="D236" t="s">
        <v>96</v>
      </c>
    </row>
    <row r="237" spans="1:4" x14ac:dyDescent="0.75">
      <c r="A237" t="s">
        <v>746</v>
      </c>
      <c r="B237" s="45" t="s">
        <v>756</v>
      </c>
      <c r="C237" s="47"/>
      <c r="D237" t="s">
        <v>95</v>
      </c>
    </row>
    <row r="239" spans="1:4" x14ac:dyDescent="0.75">
      <c r="A239" s="37" t="s">
        <v>866</v>
      </c>
      <c r="B239" s="43"/>
      <c r="C239" s="38"/>
      <c r="D239" s="38"/>
    </row>
    <row r="240" spans="1:4" x14ac:dyDescent="0.75">
      <c r="A240" s="4" t="s">
        <v>741</v>
      </c>
      <c r="B240" s="44" t="s">
        <v>742</v>
      </c>
      <c r="C240" s="4" t="s">
        <v>743</v>
      </c>
      <c r="D240" s="4" t="s">
        <v>744</v>
      </c>
    </row>
    <row r="241" spans="1:4" x14ac:dyDescent="0.75">
      <c r="A241" t="s">
        <v>751</v>
      </c>
      <c r="B241" s="15" t="s">
        <v>762</v>
      </c>
      <c r="C241" s="50"/>
      <c r="D241" t="s">
        <v>715</v>
      </c>
    </row>
    <row r="242" spans="1:4" x14ac:dyDescent="0.75">
      <c r="A242" t="s">
        <v>769</v>
      </c>
      <c r="B242" s="15" t="s">
        <v>765</v>
      </c>
      <c r="C242" s="56"/>
      <c r="D242" t="s">
        <v>824</v>
      </c>
    </row>
    <row r="243" spans="1:4" x14ac:dyDescent="0.75">
      <c r="A243" t="s">
        <v>759</v>
      </c>
      <c r="B243" s="45" t="s">
        <v>760</v>
      </c>
      <c r="C243" s="49"/>
      <c r="D243" t="s">
        <v>92</v>
      </c>
    </row>
    <row r="244" spans="1:4" x14ac:dyDescent="0.75">
      <c r="A244" t="s">
        <v>766</v>
      </c>
      <c r="B244" s="15" t="s">
        <v>782</v>
      </c>
      <c r="C244" s="54"/>
      <c r="D244" t="s">
        <v>93</v>
      </c>
    </row>
    <row r="245" spans="1:4" x14ac:dyDescent="0.75">
      <c r="A245" t="s">
        <v>752</v>
      </c>
      <c r="B245" s="45" t="s">
        <v>757</v>
      </c>
      <c r="C245" s="48"/>
      <c r="D245" t="s">
        <v>87</v>
      </c>
    </row>
    <row r="246" spans="1:4" x14ac:dyDescent="0.75">
      <c r="A246" t="s">
        <v>767</v>
      </c>
      <c r="B246" s="15" t="s">
        <v>763</v>
      </c>
      <c r="C246" s="53"/>
      <c r="D246" t="s">
        <v>864</v>
      </c>
    </row>
    <row r="247" spans="1:4" x14ac:dyDescent="0.75">
      <c r="A247" t="s">
        <v>746</v>
      </c>
      <c r="B247" s="45" t="s">
        <v>756</v>
      </c>
      <c r="C247" s="47"/>
      <c r="D247" t="s">
        <v>444</v>
      </c>
    </row>
    <row r="248" spans="1:4" x14ac:dyDescent="0.75">
      <c r="A248" t="s">
        <v>833</v>
      </c>
      <c r="B248" s="45" t="s">
        <v>835</v>
      </c>
      <c r="C248" s="63"/>
      <c r="D248" t="s">
        <v>832</v>
      </c>
    </row>
    <row r="249" spans="1:4" x14ac:dyDescent="0.75">
      <c r="A249" t="s">
        <v>834</v>
      </c>
      <c r="B249" s="45">
        <v>740000</v>
      </c>
      <c r="C249" s="64"/>
      <c r="D249" t="s">
        <v>712</v>
      </c>
    </row>
    <row r="250" spans="1:4" x14ac:dyDescent="0.75">
      <c r="A250" t="s">
        <v>753</v>
      </c>
      <c r="B250" s="45" t="s">
        <v>754</v>
      </c>
      <c r="C250" s="41"/>
      <c r="D250" t="s">
        <v>865</v>
      </c>
    </row>
    <row r="252" spans="1:4" x14ac:dyDescent="0.75">
      <c r="A252" s="37" t="s">
        <v>1681</v>
      </c>
      <c r="B252" s="43"/>
      <c r="C252" s="38"/>
      <c r="D252" s="38"/>
    </row>
    <row r="253" spans="1:4" x14ac:dyDescent="0.75">
      <c r="A253" s="4" t="s">
        <v>741</v>
      </c>
      <c r="B253" s="44" t="s">
        <v>742</v>
      </c>
      <c r="C253" s="4" t="s">
        <v>743</v>
      </c>
      <c r="D253" s="4" t="s">
        <v>744</v>
      </c>
    </row>
    <row r="254" spans="1:4" x14ac:dyDescent="0.75">
      <c r="A254" t="s">
        <v>788</v>
      </c>
      <c r="B254" s="15" t="s">
        <v>611</v>
      </c>
      <c r="C254" s="58"/>
      <c r="D254" t="s">
        <v>1689</v>
      </c>
    </row>
    <row r="255" spans="1:4" x14ac:dyDescent="0.75">
      <c r="A255" t="s">
        <v>766</v>
      </c>
      <c r="B255" s="15" t="s">
        <v>782</v>
      </c>
      <c r="C255" s="54"/>
      <c r="D255" t="s">
        <v>1690</v>
      </c>
    </row>
    <row r="256" spans="1:4" x14ac:dyDescent="0.75">
      <c r="A256" t="s">
        <v>787</v>
      </c>
      <c r="B256" s="15" t="s">
        <v>781</v>
      </c>
      <c r="C256" s="59"/>
      <c r="D256" t="s">
        <v>1691</v>
      </c>
    </row>
    <row r="257" spans="1:4" x14ac:dyDescent="0.75">
      <c r="A257" t="s">
        <v>752</v>
      </c>
      <c r="B257" s="45" t="s">
        <v>757</v>
      </c>
      <c r="C257" s="48"/>
      <c r="D257" t="s">
        <v>1692</v>
      </c>
    </row>
    <row r="258" spans="1:4" x14ac:dyDescent="0.75">
      <c r="A258" t="s">
        <v>767</v>
      </c>
      <c r="B258" s="15" t="s">
        <v>763</v>
      </c>
      <c r="C258" s="53"/>
      <c r="D258" t="s">
        <v>1693</v>
      </c>
    </row>
    <row r="259" spans="1:4" x14ac:dyDescent="0.75">
      <c r="A259" t="s">
        <v>746</v>
      </c>
      <c r="B259" s="45" t="s">
        <v>756</v>
      </c>
      <c r="C259" s="47"/>
      <c r="D259" t="s">
        <v>1694</v>
      </c>
    </row>
    <row r="260" spans="1:4" x14ac:dyDescent="0.75">
      <c r="A260" t="s">
        <v>768</v>
      </c>
      <c r="B260" s="15" t="s">
        <v>764</v>
      </c>
      <c r="C260" s="55"/>
      <c r="D260" t="s">
        <v>1695</v>
      </c>
    </row>
    <row r="261" spans="1:4" x14ac:dyDescent="0.75">
      <c r="A261" t="s">
        <v>791</v>
      </c>
      <c r="B261" s="15" t="s">
        <v>785</v>
      </c>
      <c r="C261" s="62"/>
      <c r="D261" t="s">
        <v>1696</v>
      </c>
    </row>
    <row r="263" spans="1:4" x14ac:dyDescent="0.75">
      <c r="A263" s="37" t="s">
        <v>867</v>
      </c>
      <c r="B263" s="43"/>
      <c r="C263" s="38"/>
      <c r="D263" s="38"/>
    </row>
    <row r="264" spans="1:4" x14ac:dyDescent="0.75">
      <c r="A264" s="4" t="s">
        <v>741</v>
      </c>
      <c r="B264" s="44" t="s">
        <v>742</v>
      </c>
      <c r="C264" s="4" t="s">
        <v>743</v>
      </c>
      <c r="D264" s="4" t="s">
        <v>744</v>
      </c>
    </row>
    <row r="265" spans="1:4" x14ac:dyDescent="0.75">
      <c r="A265" t="s">
        <v>751</v>
      </c>
      <c r="B265" s="15" t="s">
        <v>762</v>
      </c>
      <c r="C265" s="50"/>
      <c r="D265" t="s">
        <v>715</v>
      </c>
    </row>
    <row r="266" spans="1:4" x14ac:dyDescent="0.75">
      <c r="A266" t="s">
        <v>746</v>
      </c>
      <c r="B266" s="45" t="s">
        <v>756</v>
      </c>
      <c r="C266" s="47"/>
      <c r="D266" t="s">
        <v>444</v>
      </c>
    </row>
    <row r="267" spans="1:4" x14ac:dyDescent="0.75">
      <c r="A267" t="s">
        <v>769</v>
      </c>
      <c r="B267" s="15" t="s">
        <v>765</v>
      </c>
      <c r="C267" s="56"/>
      <c r="D267" t="s">
        <v>824</v>
      </c>
    </row>
    <row r="268" spans="1:4" x14ac:dyDescent="0.75">
      <c r="A268" t="s">
        <v>759</v>
      </c>
      <c r="B268" s="45" t="s">
        <v>760</v>
      </c>
      <c r="C268" s="49"/>
      <c r="D268" t="s">
        <v>92</v>
      </c>
    </row>
    <row r="269" spans="1:4" x14ac:dyDescent="0.75">
      <c r="A269" t="s">
        <v>786</v>
      </c>
      <c r="B269" s="15" t="s">
        <v>783</v>
      </c>
      <c r="C269" s="61"/>
      <c r="D269" t="s">
        <v>860</v>
      </c>
    </row>
    <row r="270" spans="1:4" x14ac:dyDescent="0.75">
      <c r="A270" t="s">
        <v>833</v>
      </c>
      <c r="B270" s="45" t="s">
        <v>835</v>
      </c>
      <c r="C270" s="63"/>
      <c r="D270" t="s">
        <v>832</v>
      </c>
    </row>
    <row r="271" spans="1:4" x14ac:dyDescent="0.75">
      <c r="A271" t="s">
        <v>753</v>
      </c>
      <c r="B271" s="45" t="s">
        <v>754</v>
      </c>
      <c r="C271" s="41"/>
      <c r="D271" t="s">
        <v>865</v>
      </c>
    </row>
    <row r="272" spans="1:4" x14ac:dyDescent="0.75">
      <c r="A272" t="s">
        <v>767</v>
      </c>
      <c r="B272" s="15" t="s">
        <v>763</v>
      </c>
      <c r="C272" s="53"/>
      <c r="D272" t="s">
        <v>864</v>
      </c>
    </row>
    <row r="273" spans="1:4" x14ac:dyDescent="0.75">
      <c r="A273" t="s">
        <v>752</v>
      </c>
      <c r="B273" s="45" t="s">
        <v>757</v>
      </c>
      <c r="C273" s="48"/>
      <c r="D273" t="s">
        <v>87</v>
      </c>
    </row>
    <row r="274" spans="1:4" x14ac:dyDescent="0.75">
      <c r="A274" t="s">
        <v>766</v>
      </c>
      <c r="B274" s="15" t="s">
        <v>782</v>
      </c>
      <c r="C274" s="54"/>
      <c r="D274" t="s">
        <v>93</v>
      </c>
    </row>
    <row r="276" spans="1:4" x14ac:dyDescent="0.75">
      <c r="A276" s="37" t="s">
        <v>841</v>
      </c>
      <c r="B276" s="43"/>
      <c r="C276" s="38"/>
      <c r="D276" s="38"/>
    </row>
    <row r="277" spans="1:4" x14ac:dyDescent="0.75">
      <c r="A277" s="4" t="s">
        <v>741</v>
      </c>
      <c r="B277" s="44" t="s">
        <v>742</v>
      </c>
      <c r="C277" s="4" t="s">
        <v>743</v>
      </c>
      <c r="D277" s="4" t="s">
        <v>744</v>
      </c>
    </row>
    <row r="278" spans="1:4" x14ac:dyDescent="0.75">
      <c r="A278" t="s">
        <v>751</v>
      </c>
      <c r="B278" s="15" t="s">
        <v>762</v>
      </c>
      <c r="C278" s="50"/>
      <c r="D278" t="s">
        <v>434</v>
      </c>
    </row>
    <row r="279" spans="1:4" x14ac:dyDescent="0.75">
      <c r="A279" t="s">
        <v>790</v>
      </c>
      <c r="B279" s="15" t="s">
        <v>784</v>
      </c>
      <c r="C279" s="60"/>
      <c r="D279" t="s">
        <v>714</v>
      </c>
    </row>
    <row r="280" spans="1:4" x14ac:dyDescent="0.75">
      <c r="A280" t="s">
        <v>759</v>
      </c>
      <c r="B280" s="45" t="s">
        <v>760</v>
      </c>
      <c r="C280" s="49"/>
      <c r="D280" t="s">
        <v>92</v>
      </c>
    </row>
    <row r="281" spans="1:4" x14ac:dyDescent="0.75">
      <c r="A281" t="s">
        <v>766</v>
      </c>
      <c r="B281" s="15" t="s">
        <v>782</v>
      </c>
      <c r="C281" s="54"/>
      <c r="D281" t="s">
        <v>830</v>
      </c>
    </row>
    <row r="282" spans="1:4" x14ac:dyDescent="0.75">
      <c r="A282" t="s">
        <v>786</v>
      </c>
      <c r="B282" s="15" t="s">
        <v>783</v>
      </c>
      <c r="C282" s="61"/>
      <c r="D282" t="s">
        <v>831</v>
      </c>
    </row>
    <row r="283" spans="1:4" x14ac:dyDescent="0.75">
      <c r="A283" t="s">
        <v>740</v>
      </c>
      <c r="B283" s="46" t="s">
        <v>747</v>
      </c>
      <c r="C283" s="42"/>
      <c r="D283" t="s">
        <v>89</v>
      </c>
    </row>
    <row r="284" spans="1:4" x14ac:dyDescent="0.75">
      <c r="A284" t="s">
        <v>768</v>
      </c>
      <c r="B284" s="15" t="s">
        <v>764</v>
      </c>
      <c r="C284" s="55"/>
      <c r="D284" t="s">
        <v>88</v>
      </c>
    </row>
    <row r="285" spans="1:4" x14ac:dyDescent="0.75">
      <c r="A285" t="s">
        <v>752</v>
      </c>
      <c r="B285" s="45" t="s">
        <v>757</v>
      </c>
      <c r="C285" s="48"/>
      <c r="D285" t="s">
        <v>87</v>
      </c>
    </row>
    <row r="286" spans="1:4" x14ac:dyDescent="0.75">
      <c r="A286" t="s">
        <v>776</v>
      </c>
      <c r="B286" s="15" t="s">
        <v>775</v>
      </c>
      <c r="C286" s="57"/>
      <c r="D286" t="s">
        <v>441</v>
      </c>
    </row>
    <row r="287" spans="1:4" x14ac:dyDescent="0.75">
      <c r="A287" t="s">
        <v>746</v>
      </c>
      <c r="B287" s="45" t="s">
        <v>756</v>
      </c>
      <c r="C287" s="47"/>
      <c r="D287" t="s">
        <v>444</v>
      </c>
    </row>
    <row r="288" spans="1:4" x14ac:dyDescent="0.75">
      <c r="A288" t="s">
        <v>834</v>
      </c>
      <c r="B288" s="45">
        <v>740000</v>
      </c>
      <c r="C288" s="64"/>
      <c r="D288" t="s">
        <v>712</v>
      </c>
    </row>
    <row r="289" spans="1:4" x14ac:dyDescent="0.75">
      <c r="B289" s="45"/>
    </row>
    <row r="290" spans="1:4" x14ac:dyDescent="0.75">
      <c r="A290" s="37" t="s">
        <v>841</v>
      </c>
      <c r="B290" s="43"/>
      <c r="C290" s="38"/>
      <c r="D290" s="38"/>
    </row>
    <row r="291" spans="1:4" x14ac:dyDescent="0.75">
      <c r="A291" s="4" t="s">
        <v>741</v>
      </c>
      <c r="B291" s="44" t="s">
        <v>742</v>
      </c>
      <c r="C291" s="4" t="s">
        <v>743</v>
      </c>
      <c r="D291" s="4" t="s">
        <v>744</v>
      </c>
    </row>
    <row r="292" spans="1:4" x14ac:dyDescent="0.75">
      <c r="A292" t="s">
        <v>751</v>
      </c>
      <c r="B292" s="15" t="s">
        <v>762</v>
      </c>
      <c r="C292" s="50"/>
      <c r="D292" s="97" t="s">
        <v>715</v>
      </c>
    </row>
    <row r="293" spans="1:4" x14ac:dyDescent="0.75">
      <c r="A293" t="s">
        <v>791</v>
      </c>
      <c r="B293" s="15" t="s">
        <v>785</v>
      </c>
      <c r="C293" s="62"/>
      <c r="D293" t="s">
        <v>823</v>
      </c>
    </row>
    <row r="294" spans="1:4" x14ac:dyDescent="0.75">
      <c r="A294" t="s">
        <v>759</v>
      </c>
      <c r="B294" s="45" t="s">
        <v>760</v>
      </c>
      <c r="C294" s="49"/>
      <c r="D294" t="s">
        <v>92</v>
      </c>
    </row>
    <row r="295" spans="1:4" x14ac:dyDescent="0.75">
      <c r="A295" t="s">
        <v>753</v>
      </c>
      <c r="B295" s="45" t="s">
        <v>754</v>
      </c>
      <c r="C295" s="41"/>
      <c r="D295" t="s">
        <v>878</v>
      </c>
    </row>
    <row r="296" spans="1:4" x14ac:dyDescent="0.75">
      <c r="A296" t="s">
        <v>752</v>
      </c>
      <c r="B296" s="45" t="s">
        <v>757</v>
      </c>
      <c r="C296" s="48"/>
      <c r="D296" t="s">
        <v>87</v>
      </c>
    </row>
    <row r="297" spans="1:4" x14ac:dyDescent="0.75">
      <c r="A297" t="s">
        <v>776</v>
      </c>
      <c r="B297" s="15" t="s">
        <v>775</v>
      </c>
      <c r="C297" s="57"/>
      <c r="D297" t="s">
        <v>441</v>
      </c>
    </row>
    <row r="298" spans="1:4" x14ac:dyDescent="0.75">
      <c r="A298" t="s">
        <v>746</v>
      </c>
      <c r="B298" s="45" t="s">
        <v>756</v>
      </c>
      <c r="C298" s="47"/>
      <c r="D298" t="s">
        <v>444</v>
      </c>
    </row>
    <row r="299" spans="1:4" x14ac:dyDescent="0.75">
      <c r="A299" t="s">
        <v>834</v>
      </c>
      <c r="B299" s="45">
        <v>740000</v>
      </c>
      <c r="C299" s="64"/>
      <c r="D299" t="s">
        <v>712</v>
      </c>
    </row>
    <row r="300" spans="1:4" x14ac:dyDescent="0.75">
      <c r="A300" t="s">
        <v>769</v>
      </c>
      <c r="B300" s="15" t="s">
        <v>765</v>
      </c>
      <c r="C300" s="56"/>
      <c r="D300" t="s">
        <v>824</v>
      </c>
    </row>
    <row r="301" spans="1:4" x14ac:dyDescent="0.75">
      <c r="A301" t="s">
        <v>766</v>
      </c>
      <c r="B301" s="15" t="s">
        <v>782</v>
      </c>
      <c r="C301" s="54"/>
      <c r="D301" t="s">
        <v>93</v>
      </c>
    </row>
    <row r="302" spans="1:4" x14ac:dyDescent="0.75">
      <c r="B302"/>
    </row>
    <row r="303" spans="1:4" x14ac:dyDescent="0.75">
      <c r="A303" s="37" t="s">
        <v>991</v>
      </c>
      <c r="B303" s="43"/>
      <c r="C303" s="38"/>
      <c r="D303" s="38"/>
    </row>
    <row r="304" spans="1:4" x14ac:dyDescent="0.75">
      <c r="A304" s="4" t="s">
        <v>741</v>
      </c>
      <c r="B304" s="44" t="s">
        <v>742</v>
      </c>
      <c r="C304" s="4" t="s">
        <v>743</v>
      </c>
      <c r="D304" s="4" t="s">
        <v>744</v>
      </c>
    </row>
    <row r="305" spans="1:4" x14ac:dyDescent="0.75">
      <c r="A305" t="s">
        <v>751</v>
      </c>
      <c r="B305" s="15" t="s">
        <v>762</v>
      </c>
      <c r="C305" s="50"/>
      <c r="D305" t="s">
        <v>715</v>
      </c>
    </row>
    <row r="306" spans="1:4" x14ac:dyDescent="0.75">
      <c r="A306" t="s">
        <v>766</v>
      </c>
      <c r="B306" s="15" t="s">
        <v>782</v>
      </c>
      <c r="C306" s="54"/>
      <c r="D306" t="s">
        <v>93</v>
      </c>
    </row>
    <row r="307" spans="1:4" x14ac:dyDescent="0.75">
      <c r="A307" t="s">
        <v>769</v>
      </c>
      <c r="B307" s="15" t="s">
        <v>765</v>
      </c>
      <c r="C307" s="56"/>
      <c r="D307" t="s">
        <v>824</v>
      </c>
    </row>
    <row r="308" spans="1:4" x14ac:dyDescent="0.75">
      <c r="A308" t="s">
        <v>790</v>
      </c>
      <c r="B308" s="15" t="s">
        <v>784</v>
      </c>
      <c r="C308" s="60"/>
      <c r="D308" t="s">
        <v>714</v>
      </c>
    </row>
    <row r="309" spans="1:4" x14ac:dyDescent="0.75">
      <c r="A309" t="s">
        <v>791</v>
      </c>
      <c r="B309" s="15" t="s">
        <v>785</v>
      </c>
      <c r="C309" s="62"/>
      <c r="D309" t="s">
        <v>823</v>
      </c>
    </row>
    <row r="310" spans="1:4" x14ac:dyDescent="0.75">
      <c r="A310" t="s">
        <v>759</v>
      </c>
      <c r="B310" s="45" t="s">
        <v>760</v>
      </c>
      <c r="C310" s="49"/>
      <c r="D310" t="s">
        <v>92</v>
      </c>
    </row>
    <row r="311" spans="1:4" x14ac:dyDescent="0.75">
      <c r="A311" t="s">
        <v>768</v>
      </c>
      <c r="B311" s="15" t="s">
        <v>764</v>
      </c>
      <c r="C311" s="55"/>
      <c r="D311" t="s">
        <v>880</v>
      </c>
    </row>
    <row r="312" spans="1:4" x14ac:dyDescent="0.75">
      <c r="A312" t="s">
        <v>746</v>
      </c>
      <c r="B312" s="45" t="s">
        <v>756</v>
      </c>
      <c r="C312" s="47"/>
      <c r="D312" t="s">
        <v>879</v>
      </c>
    </row>
    <row r="313" spans="1:4" x14ac:dyDescent="0.75">
      <c r="A313" t="s">
        <v>752</v>
      </c>
      <c r="B313" s="45" t="s">
        <v>757</v>
      </c>
      <c r="C313" s="48"/>
      <c r="D313" t="s">
        <v>87</v>
      </c>
    </row>
    <row r="314" spans="1:4" x14ac:dyDescent="0.75">
      <c r="A314" t="s">
        <v>753</v>
      </c>
      <c r="B314" s="45" t="s">
        <v>754</v>
      </c>
      <c r="C314" s="41"/>
      <c r="D314" t="s">
        <v>878</v>
      </c>
    </row>
    <row r="315" spans="1:4" x14ac:dyDescent="0.75">
      <c r="A315" t="s">
        <v>834</v>
      </c>
      <c r="B315" s="45">
        <v>740000</v>
      </c>
      <c r="C315" s="64"/>
      <c r="D315" t="s">
        <v>712</v>
      </c>
    </row>
    <row r="317" spans="1:4" x14ac:dyDescent="0.75">
      <c r="A317" s="37" t="s">
        <v>1926</v>
      </c>
      <c r="B317" s="43"/>
      <c r="C317" s="38"/>
      <c r="D317" s="38"/>
    </row>
    <row r="318" spans="1:4" x14ac:dyDescent="0.75">
      <c r="A318" s="4" t="s">
        <v>741</v>
      </c>
      <c r="B318" s="44" t="s">
        <v>742</v>
      </c>
      <c r="C318" s="4" t="s">
        <v>743</v>
      </c>
      <c r="D318" s="4" t="s">
        <v>744</v>
      </c>
    </row>
    <row r="319" spans="1:4" x14ac:dyDescent="0.75">
      <c r="A319" t="s">
        <v>766</v>
      </c>
      <c r="B319" s="15" t="s">
        <v>782</v>
      </c>
      <c r="C319" s="54"/>
      <c r="D319" t="s">
        <v>1927</v>
      </c>
    </row>
    <row r="320" spans="1:4" x14ac:dyDescent="0.75">
      <c r="A320" t="s">
        <v>1935</v>
      </c>
      <c r="B320" s="15" t="s">
        <v>1934</v>
      </c>
      <c r="C320" s="38"/>
      <c r="D320" t="s">
        <v>1928</v>
      </c>
    </row>
    <row r="321" spans="1:4" x14ac:dyDescent="0.75">
      <c r="A321" t="s">
        <v>753</v>
      </c>
      <c r="B321" s="45" t="s">
        <v>754</v>
      </c>
      <c r="C321" s="41"/>
      <c r="D321" t="s">
        <v>1929</v>
      </c>
    </row>
    <row r="322" spans="1:4" x14ac:dyDescent="0.75">
      <c r="A322" t="s">
        <v>833</v>
      </c>
      <c r="B322" s="45" t="s">
        <v>835</v>
      </c>
      <c r="C322" s="63"/>
      <c r="D322" t="s">
        <v>1930</v>
      </c>
    </row>
    <row r="323" spans="1:4" x14ac:dyDescent="0.75">
      <c r="A323" t="s">
        <v>1936</v>
      </c>
      <c r="B323" s="45">
        <v>808080</v>
      </c>
      <c r="C323" s="113"/>
      <c r="D323" t="s">
        <v>1931</v>
      </c>
    </row>
    <row r="324" spans="1:4" x14ac:dyDescent="0.75">
      <c r="A324" t="s">
        <v>759</v>
      </c>
      <c r="B324" s="45" t="s">
        <v>760</v>
      </c>
      <c r="C324" s="49"/>
      <c r="D324" t="s">
        <v>1932</v>
      </c>
    </row>
    <row r="325" spans="1:4" x14ac:dyDescent="0.7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6328125" defaultRowHeight="14.75" x14ac:dyDescent="0.75"/>
  <cols>
    <col min="1" max="1" width="31.40625" customWidth="1"/>
    <col min="2" max="2" width="28.1328125" customWidth="1"/>
    <col min="3" max="3" width="85.40625" customWidth="1"/>
  </cols>
  <sheetData>
    <row r="1" spans="1:3" x14ac:dyDescent="0.75">
      <c r="A1" s="37" t="s">
        <v>72</v>
      </c>
      <c r="B1" s="37" t="s">
        <v>73</v>
      </c>
    </row>
    <row r="2" spans="1:3" ht="147.5" x14ac:dyDescent="0.75">
      <c r="A2" t="s">
        <v>2262</v>
      </c>
      <c r="B2" t="s">
        <v>1595</v>
      </c>
      <c r="C2" s="40" t="s">
        <v>1596</v>
      </c>
    </row>
    <row r="3" spans="1:3" x14ac:dyDescent="0.75">
      <c r="A3" t="s">
        <v>1831</v>
      </c>
      <c r="B3" t="s">
        <v>1832</v>
      </c>
    </row>
    <row r="4" spans="1:3" x14ac:dyDescent="0.7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0625" defaultRowHeight="14.75" x14ac:dyDescent="0.75"/>
  <cols>
    <col min="1" max="1" width="11.1328125" customWidth="1"/>
    <col min="2" max="2" width="25.1328125" customWidth="1"/>
    <col min="3" max="3" width="10.1328125" style="88" customWidth="1"/>
    <col min="4" max="33" width="10.1328125" customWidth="1"/>
  </cols>
  <sheetData>
    <row r="1" spans="1:33" x14ac:dyDescent="0.7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7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0625" defaultRowHeight="14.75" x14ac:dyDescent="0.75"/>
  <cols>
    <col min="1" max="1" width="15.86328125" customWidth="1"/>
    <col min="2" max="2" width="39" customWidth="1"/>
    <col min="3" max="3" width="13.1328125" customWidth="1"/>
    <col min="4" max="4" width="17.1328125" customWidth="1"/>
    <col min="5" max="5" width="16.1328125" customWidth="1"/>
    <col min="6" max="6" width="39.1328125" customWidth="1"/>
  </cols>
  <sheetData>
    <row r="1" spans="1:6" x14ac:dyDescent="0.75">
      <c r="A1" s="84" t="s">
        <v>1733</v>
      </c>
      <c r="B1" s="85" t="s">
        <v>1734</v>
      </c>
      <c r="C1" s="85" t="s">
        <v>1735</v>
      </c>
      <c r="D1" s="85" t="s">
        <v>1736</v>
      </c>
      <c r="E1" s="85" t="s">
        <v>1737</v>
      </c>
      <c r="F1" s="86" t="s">
        <v>1738</v>
      </c>
    </row>
    <row r="2" spans="1:6" ht="44.25" x14ac:dyDescent="0.75">
      <c r="A2" s="1" t="s">
        <v>1739</v>
      </c>
      <c r="B2" s="1" t="str">
        <f>IF(INDEX('State Targets'!H:H,MATCH(About!$C$2,'State Targets'!$B:$B,0))=0,"",INDEX('State Targets'!H:H,MATCH(About!$C$2,'State Targets'!$B:$B,0)))</f>
        <v/>
      </c>
      <c r="C2" s="1" t="str">
        <f>IF(INDEX('State Targets'!I:I,MATCH(About!$C$2,'State Targets'!$B:$B,0))=0,"",INDEX('State Targets'!I:I,MATCH(About!$C$2,'State Targets'!$B:$B,0)))</f>
        <v/>
      </c>
      <c r="D2" s="1" t="str">
        <f>INDEX('State Targets'!J:J,MATCH(About!$C$2,'State Targets'!$B:$B,0))</f>
        <v/>
      </c>
      <c r="E2" s="1" t="str">
        <f>INDEX('State Targets'!K:K,MATCH(About!$C$2,'State Targets'!$B:$B,0))</f>
        <v/>
      </c>
      <c r="F2" s="1" t="str">
        <f>IF(INDEX('State Targets'!L:L,MATCH(About!$C$2,'State Targets'!$B:$B,0))=0,"",INDEX('State Targets'!L:L,MATCH(About!$C$2,'State Targets'!$B:$B,0)))</f>
        <v/>
      </c>
    </row>
    <row r="3" spans="1:6" ht="44.25" x14ac:dyDescent="0.75">
      <c r="A3" s="1" t="s">
        <v>1739</v>
      </c>
      <c r="B3" s="1" t="str">
        <f>IF(INDEX('State Targets'!M:M,MATCH(About!$C$2,'State Targets'!$B:$B,0))=0,"",INDEX('State Targets'!M:M,MATCH(About!$C$2,'State Targets'!$B:$B,0)))</f>
        <v/>
      </c>
      <c r="C3" s="1" t="str">
        <f>IF(INDEX('State Targets'!N:N,MATCH(About!$C$2,'State Targets'!$B:$B,0))=0,"",INDEX('State Targets'!N:N,MATCH(About!$C$2,'State Targets'!$B:$B,0)))</f>
        <v/>
      </c>
      <c r="D3" s="1" t="str">
        <f>INDEX('State Targets'!O:O,MATCH(About!$C$2,'State Targets'!$B:$B,0))</f>
        <v/>
      </c>
      <c r="E3" s="1" t="str">
        <f>INDEX('State Targets'!P:P,MATCH(About!$C$2,'State Targets'!$B:$B,0))</f>
        <v/>
      </c>
      <c r="F3" s="1" t="str">
        <f>IF(INDEX('State Targets'!Q:Q,MATCH(About!$C$2,'State Targets'!$B:$B,0))=0,"",INDEX('State Targets'!Q:Q,MATCH(About!$C$2,'State Targets'!$B:$B,0)))</f>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RowHeight="14.75" x14ac:dyDescent="0.75"/>
  <cols>
    <col min="3" max="3" width="41.54296875" style="102" customWidth="1"/>
    <col min="4" max="4" width="12.86328125" customWidth="1"/>
    <col min="5" max="6" width="8.7265625" style="130"/>
    <col min="7" max="7" width="30.26953125" style="131" customWidth="1"/>
    <col min="8" max="8" width="12.86328125" customWidth="1"/>
    <col min="9" max="11" width="8.7265625" style="132"/>
    <col min="12" max="13" width="20.1328125" style="132" customWidth="1"/>
    <col min="14" max="14" width="8.7265625" style="133"/>
    <col min="15" max="16" width="7" customWidth="1"/>
    <col min="17" max="17" width="22.54296875" style="131" customWidth="1"/>
  </cols>
  <sheetData>
    <row r="1" spans="1:17" ht="15.5" thickBot="1" x14ac:dyDescent="0.9">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75">
      <c r="A2" t="s">
        <v>2080</v>
      </c>
      <c r="B2" t="s">
        <v>2280</v>
      </c>
    </row>
    <row r="3" spans="1:17" x14ac:dyDescent="0.75">
      <c r="A3" t="s">
        <v>2081</v>
      </c>
      <c r="B3" t="s">
        <v>2281</v>
      </c>
    </row>
    <row r="4" spans="1:17" x14ac:dyDescent="0.75">
      <c r="A4" t="s">
        <v>2082</v>
      </c>
      <c r="B4" t="s">
        <v>2282</v>
      </c>
    </row>
    <row r="5" spans="1:17" x14ac:dyDescent="0.75">
      <c r="A5" t="s">
        <v>2083</v>
      </c>
      <c r="B5" t="s">
        <v>2283</v>
      </c>
    </row>
    <row r="6" spans="1:17" x14ac:dyDescent="0.7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7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7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75">
      <c r="A9" t="s">
        <v>2086</v>
      </c>
      <c r="B9" t="s">
        <v>2086</v>
      </c>
      <c r="J9" s="132" t="str">
        <f t="shared" si="0"/>
        <v/>
      </c>
      <c r="K9" s="132" t="str">
        <f t="shared" si="1"/>
        <v/>
      </c>
      <c r="O9" t="str">
        <f t="shared" si="2"/>
        <v/>
      </c>
      <c r="P9" t="str">
        <f t="shared" si="3"/>
        <v/>
      </c>
    </row>
    <row r="10" spans="1:17" x14ac:dyDescent="0.7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7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75">
      <c r="A12" t="s">
        <v>2089</v>
      </c>
      <c r="B12" t="s">
        <v>2311</v>
      </c>
      <c r="J12" s="132" t="str">
        <f t="shared" si="0"/>
        <v/>
      </c>
      <c r="K12" s="132" t="str">
        <f t="shared" si="1"/>
        <v/>
      </c>
      <c r="O12" t="str">
        <f t="shared" si="2"/>
        <v/>
      </c>
      <c r="P12" t="str">
        <f t="shared" si="3"/>
        <v/>
      </c>
    </row>
    <row r="13" spans="1:17" x14ac:dyDescent="0.75">
      <c r="A13" t="s">
        <v>2090</v>
      </c>
      <c r="B13" t="s">
        <v>2312</v>
      </c>
      <c r="J13" s="132" t="str">
        <f t="shared" si="0"/>
        <v/>
      </c>
      <c r="K13" s="132" t="str">
        <f t="shared" si="1"/>
        <v/>
      </c>
      <c r="O13" t="str">
        <f t="shared" si="2"/>
        <v/>
      </c>
      <c r="P13" t="str">
        <f t="shared" si="3"/>
        <v/>
      </c>
    </row>
    <row r="14" spans="1:17" x14ac:dyDescent="0.75">
      <c r="A14" t="s">
        <v>2091</v>
      </c>
      <c r="B14" t="s">
        <v>2313</v>
      </c>
      <c r="J14" s="132" t="str">
        <f t="shared" si="0"/>
        <v/>
      </c>
      <c r="K14" s="132" t="str">
        <f t="shared" si="1"/>
        <v/>
      </c>
      <c r="O14" t="str">
        <f t="shared" si="2"/>
        <v/>
      </c>
      <c r="P14" t="str">
        <f t="shared" si="3"/>
        <v/>
      </c>
    </row>
    <row r="15" spans="1:17" x14ac:dyDescent="0.75">
      <c r="A15" t="s">
        <v>2092</v>
      </c>
      <c r="B15" t="s">
        <v>2314</v>
      </c>
      <c r="J15" s="132" t="str">
        <f t="shared" si="0"/>
        <v/>
      </c>
      <c r="K15" s="132" t="str">
        <f t="shared" si="1"/>
        <v/>
      </c>
      <c r="O15" t="str">
        <f t="shared" si="2"/>
        <v/>
      </c>
      <c r="P15" t="str">
        <f t="shared" si="3"/>
        <v/>
      </c>
    </row>
    <row r="16" spans="1:17" x14ac:dyDescent="0.75">
      <c r="A16" t="s">
        <v>2093</v>
      </c>
      <c r="B16" t="s">
        <v>2315</v>
      </c>
      <c r="J16" s="132" t="str">
        <f t="shared" si="0"/>
        <v/>
      </c>
      <c r="K16" s="132" t="str">
        <f t="shared" si="1"/>
        <v/>
      </c>
      <c r="O16" t="str">
        <f t="shared" si="2"/>
        <v/>
      </c>
      <c r="P16" t="str">
        <f t="shared" si="3"/>
        <v/>
      </c>
    </row>
    <row r="17" spans="1:17" x14ac:dyDescent="0.75">
      <c r="A17" t="s">
        <v>2094</v>
      </c>
      <c r="B17" t="s">
        <v>2316</v>
      </c>
      <c r="J17" s="132" t="str">
        <f t="shared" si="0"/>
        <v/>
      </c>
      <c r="K17" s="132" t="str">
        <f t="shared" si="1"/>
        <v/>
      </c>
      <c r="O17" t="str">
        <f t="shared" si="2"/>
        <v/>
      </c>
      <c r="P17" t="str">
        <f t="shared" si="3"/>
        <v/>
      </c>
    </row>
    <row r="18" spans="1:17" x14ac:dyDescent="0.75">
      <c r="A18" t="s">
        <v>2095</v>
      </c>
      <c r="B18" t="s">
        <v>2317</v>
      </c>
      <c r="J18" s="132" t="str">
        <f t="shared" si="0"/>
        <v/>
      </c>
      <c r="K18" s="132" t="str">
        <f t="shared" si="1"/>
        <v/>
      </c>
      <c r="O18" t="str">
        <f t="shared" si="2"/>
        <v/>
      </c>
      <c r="P18" t="str">
        <f t="shared" si="3"/>
        <v/>
      </c>
    </row>
    <row r="19" spans="1:17" x14ac:dyDescent="0.7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7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7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7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7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7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7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75">
      <c r="A26" t="s">
        <v>2103</v>
      </c>
      <c r="B26" t="s">
        <v>2354</v>
      </c>
      <c r="J26" s="132" t="str">
        <f t="shared" si="0"/>
        <v/>
      </c>
      <c r="K26" s="132" t="str">
        <f t="shared" si="1"/>
        <v/>
      </c>
      <c r="O26" t="str">
        <f t="shared" si="2"/>
        <v/>
      </c>
      <c r="P26" t="str">
        <f t="shared" si="3"/>
        <v/>
      </c>
    </row>
    <row r="27" spans="1:17" x14ac:dyDescent="0.75">
      <c r="A27" t="s">
        <v>2104</v>
      </c>
      <c r="B27" t="s">
        <v>2355</v>
      </c>
      <c r="J27" s="132" t="str">
        <f t="shared" si="0"/>
        <v/>
      </c>
      <c r="K27" s="132" t="str">
        <f t="shared" si="1"/>
        <v/>
      </c>
      <c r="O27" t="str">
        <f t="shared" si="2"/>
        <v/>
      </c>
      <c r="P27" t="str">
        <f t="shared" si="3"/>
        <v/>
      </c>
    </row>
    <row r="28" spans="1:17" x14ac:dyDescent="0.7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7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75">
      <c r="A30" t="s">
        <v>2107</v>
      </c>
      <c r="B30" t="s">
        <v>2362</v>
      </c>
      <c r="J30" s="132" t="str">
        <f t="shared" si="0"/>
        <v/>
      </c>
      <c r="K30" s="132" t="str">
        <f t="shared" si="1"/>
        <v/>
      </c>
      <c r="O30" t="str">
        <f t="shared" si="2"/>
        <v/>
      </c>
      <c r="P30" t="str">
        <f t="shared" si="3"/>
        <v/>
      </c>
    </row>
    <row r="31" spans="1:17" x14ac:dyDescent="0.75">
      <c r="A31" t="s">
        <v>475</v>
      </c>
      <c r="B31" t="s">
        <v>2363</v>
      </c>
      <c r="J31" s="132" t="str">
        <f t="shared" si="0"/>
        <v/>
      </c>
      <c r="K31" s="132" t="str">
        <f t="shared" si="1"/>
        <v/>
      </c>
      <c r="O31" t="str">
        <f t="shared" si="2"/>
        <v/>
      </c>
      <c r="P31" t="str">
        <f t="shared" si="3"/>
        <v/>
      </c>
    </row>
    <row r="32" spans="1:17" x14ac:dyDescent="0.7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75">
      <c r="A33" t="s">
        <v>2109</v>
      </c>
      <c r="B33" t="s">
        <v>2369</v>
      </c>
      <c r="C33" s="102" t="s">
        <v>2370</v>
      </c>
      <c r="D33">
        <v>2006</v>
      </c>
      <c r="E33" s="130">
        <v>0.5</v>
      </c>
      <c r="F33" s="130">
        <v>0.8</v>
      </c>
      <c r="G33" s="134">
        <f>ROUND(IF(About!$B$2=$A33,INDEX('State GHG Summary'!$C$1:$AH$1,MATCH('State Targets'!D33,'State GHG Summary'!$C$3:$AH$3,0)),0),0)</f>
        <v>0</v>
      </c>
      <c r="H33" t="s">
        <v>2371</v>
      </c>
      <c r="I33" s="132">
        <v>2030</v>
      </c>
      <c r="J33" s="132">
        <f t="shared" si="0"/>
        <v>0</v>
      </c>
      <c r="K33" s="132">
        <f t="shared" si="1"/>
        <v>0</v>
      </c>
      <c r="L33" s="132" t="s">
        <v>2372</v>
      </c>
      <c r="M33" t="s">
        <v>2373</v>
      </c>
      <c r="N33" s="133">
        <v>2050</v>
      </c>
      <c r="O33">
        <f t="shared" si="2"/>
        <v>0</v>
      </c>
      <c r="P33">
        <f t="shared" si="3"/>
        <v>0</v>
      </c>
      <c r="Q33" s="131" t="s">
        <v>2374</v>
      </c>
    </row>
    <row r="34" spans="1:17" x14ac:dyDescent="0.7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7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7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75">
      <c r="A37" t="s">
        <v>2113</v>
      </c>
      <c r="B37" t="s">
        <v>2386</v>
      </c>
      <c r="J37" s="132" t="str">
        <f t="shared" si="0"/>
        <v/>
      </c>
      <c r="K37" s="132" t="str">
        <f t="shared" si="1"/>
        <v/>
      </c>
      <c r="O37" t="str">
        <f t="shared" si="2"/>
        <v/>
      </c>
      <c r="P37" t="str">
        <f t="shared" si="3"/>
        <v/>
      </c>
    </row>
    <row r="38" spans="1:17" x14ac:dyDescent="0.75">
      <c r="A38" t="s">
        <v>2114</v>
      </c>
      <c r="B38" t="s">
        <v>2387</v>
      </c>
      <c r="J38" s="132" t="str">
        <f t="shared" si="0"/>
        <v/>
      </c>
      <c r="K38" s="132" t="str">
        <f t="shared" si="1"/>
        <v/>
      </c>
      <c r="O38" t="str">
        <f t="shared" si="2"/>
        <v/>
      </c>
      <c r="P38" t="str">
        <f t="shared" si="3"/>
        <v/>
      </c>
    </row>
    <row r="39" spans="1:17" x14ac:dyDescent="0.7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7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7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75">
      <c r="A42" t="s">
        <v>2118</v>
      </c>
      <c r="B42" t="s">
        <v>2403</v>
      </c>
      <c r="J42" s="132" t="str">
        <f t="shared" si="0"/>
        <v/>
      </c>
      <c r="K42" s="132" t="str">
        <f t="shared" si="1"/>
        <v/>
      </c>
      <c r="O42" t="str">
        <f t="shared" si="2"/>
        <v/>
      </c>
      <c r="P42" t="str">
        <f t="shared" si="3"/>
        <v/>
      </c>
    </row>
    <row r="43" spans="1:17" x14ac:dyDescent="0.75">
      <c r="A43" t="s">
        <v>2119</v>
      </c>
      <c r="B43" t="s">
        <v>2404</v>
      </c>
      <c r="J43" s="132" t="str">
        <f t="shared" si="0"/>
        <v/>
      </c>
      <c r="K43" s="132" t="str">
        <f t="shared" si="1"/>
        <v/>
      </c>
      <c r="O43" t="str">
        <f t="shared" si="2"/>
        <v/>
      </c>
      <c r="P43" t="str">
        <f t="shared" si="3"/>
        <v/>
      </c>
    </row>
    <row r="44" spans="1:17" x14ac:dyDescent="0.75">
      <c r="A44" t="s">
        <v>2120</v>
      </c>
      <c r="B44" t="s">
        <v>2405</v>
      </c>
      <c r="J44" s="132" t="str">
        <f t="shared" si="0"/>
        <v/>
      </c>
      <c r="K44" s="132" t="str">
        <f t="shared" si="1"/>
        <v/>
      </c>
      <c r="O44" t="str">
        <f t="shared" si="2"/>
        <v/>
      </c>
      <c r="P44" t="str">
        <f t="shared" si="3"/>
        <v/>
      </c>
    </row>
    <row r="45" spans="1:17" x14ac:dyDescent="0.75">
      <c r="A45" t="s">
        <v>2121</v>
      </c>
      <c r="B45" t="s">
        <v>2406</v>
      </c>
      <c r="J45" s="132" t="str">
        <f t="shared" si="0"/>
        <v/>
      </c>
      <c r="K45" s="132" t="str">
        <f t="shared" si="1"/>
        <v/>
      </c>
      <c r="O45" t="str">
        <f t="shared" si="2"/>
        <v/>
      </c>
      <c r="P45" t="str">
        <f t="shared" si="3"/>
        <v/>
      </c>
    </row>
    <row r="46" spans="1:17" x14ac:dyDescent="0.75">
      <c r="A46" t="s">
        <v>2122</v>
      </c>
      <c r="B46" t="s">
        <v>2407</v>
      </c>
      <c r="J46" s="132" t="str">
        <f t="shared" si="0"/>
        <v/>
      </c>
      <c r="K46" s="132" t="str">
        <f t="shared" si="1"/>
        <v/>
      </c>
      <c r="O46" t="str">
        <f t="shared" si="2"/>
        <v/>
      </c>
      <c r="P46" t="str">
        <f t="shared" si="3"/>
        <v/>
      </c>
    </row>
    <row r="47" spans="1:17" x14ac:dyDescent="0.7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7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7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75">
      <c r="A50" t="s">
        <v>2126</v>
      </c>
      <c r="B50" t="s">
        <v>2418</v>
      </c>
      <c r="J50" s="132" t="str">
        <f t="shared" si="0"/>
        <v/>
      </c>
      <c r="K50" s="132" t="str">
        <f t="shared" si="1"/>
        <v/>
      </c>
      <c r="O50" t="str">
        <f t="shared" si="2"/>
        <v/>
      </c>
      <c r="P50" t="str">
        <f t="shared" si="3"/>
        <v/>
      </c>
    </row>
    <row r="51" spans="1:17" x14ac:dyDescent="0.75">
      <c r="A51" t="s">
        <v>2127</v>
      </c>
      <c r="B51" t="s">
        <v>2419</v>
      </c>
      <c r="J51" s="132" t="str">
        <f t="shared" si="0"/>
        <v/>
      </c>
      <c r="K51" s="132" t="str">
        <f t="shared" si="1"/>
        <v/>
      </c>
      <c r="O51" t="str">
        <f t="shared" si="2"/>
        <v/>
      </c>
      <c r="P51" t="str">
        <f t="shared" si="3"/>
        <v/>
      </c>
    </row>
    <row r="52" spans="1:17" x14ac:dyDescent="0.7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75" x14ac:dyDescent="0.75"/>
  <cols>
    <col min="1" max="1" width="79.40625" customWidth="1"/>
    <col min="2" max="2" width="12.40625" customWidth="1"/>
    <col min="3" max="3" width="17.40625" customWidth="1"/>
    <col min="4" max="4" width="22" customWidth="1"/>
    <col min="5" max="5" width="19.40625" customWidth="1"/>
    <col min="6" max="6" width="14.40625" customWidth="1"/>
    <col min="7" max="7" width="26.1328125" customWidth="1"/>
    <col min="8" max="8" width="26.40625" customWidth="1"/>
    <col min="9" max="9" width="17.86328125" customWidth="1"/>
    <col min="15" max="15" width="25.86328125" customWidth="1"/>
    <col min="16" max="16" width="12.40625" customWidth="1"/>
    <col min="17" max="17" width="19.86328125" customWidth="1"/>
    <col min="18" max="19" width="12.40625" customWidth="1"/>
    <col min="20" max="21" width="16.40625" customWidth="1"/>
    <col min="22" max="22" width="10.86328125" customWidth="1"/>
  </cols>
  <sheetData>
    <row r="1" spans="1:5" x14ac:dyDescent="0.75">
      <c r="A1" s="266" t="s">
        <v>11</v>
      </c>
      <c r="B1" s="266"/>
      <c r="C1" s="266"/>
      <c r="D1" s="266"/>
      <c r="E1" s="266"/>
    </row>
    <row r="2" spans="1:5" x14ac:dyDescent="0.75">
      <c r="A2" s="267" t="s">
        <v>152</v>
      </c>
      <c r="B2" s="267"/>
      <c r="C2" s="267"/>
      <c r="D2" s="267"/>
      <c r="E2" s="267"/>
    </row>
    <row r="19" spans="1:5" x14ac:dyDescent="0.75">
      <c r="A19" t="s">
        <v>153</v>
      </c>
    </row>
    <row r="20" spans="1:5" x14ac:dyDescent="0.75">
      <c r="A20">
        <v>155400</v>
      </c>
      <c r="B20" t="s">
        <v>154</v>
      </c>
    </row>
    <row r="21" spans="1:5" x14ac:dyDescent="0.75">
      <c r="A21" s="267" t="s">
        <v>155</v>
      </c>
      <c r="B21" s="267"/>
      <c r="C21" s="267"/>
      <c r="D21" s="267"/>
      <c r="E21" s="267"/>
    </row>
    <row r="38" spans="1:5" x14ac:dyDescent="0.75">
      <c r="A38" t="s">
        <v>153</v>
      </c>
    </row>
    <row r="39" spans="1:5" x14ac:dyDescent="0.75">
      <c r="A39">
        <v>100800</v>
      </c>
      <c r="B39" t="s">
        <v>154</v>
      </c>
    </row>
    <row r="40" spans="1:5" x14ac:dyDescent="0.75">
      <c r="A40" s="267" t="s">
        <v>156</v>
      </c>
      <c r="B40" s="267"/>
      <c r="C40" s="267"/>
      <c r="D40" s="267"/>
      <c r="E40" s="267"/>
    </row>
    <row r="57" spans="1:5" ht="15.5" thickBot="1" x14ac:dyDescent="0.9">
      <c r="A57" t="s">
        <v>153</v>
      </c>
    </row>
    <row r="58" spans="1:5" ht="15.5" thickBot="1" x14ac:dyDescent="0.9">
      <c r="A58" s="2">
        <v>194000</v>
      </c>
      <c r="B58" t="s">
        <v>157</v>
      </c>
    </row>
    <row r="60" spans="1:5" x14ac:dyDescent="0.75">
      <c r="A60" s="266" t="s">
        <v>158</v>
      </c>
      <c r="B60" s="266"/>
      <c r="C60" s="266"/>
      <c r="D60" s="266"/>
      <c r="E60" s="266"/>
    </row>
    <row r="85" spans="1:37" s="3" customFormat="1" x14ac:dyDescent="0.7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7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5" thickBot="1" x14ac:dyDescent="0.9"/>
    <row r="88" spans="1:37" ht="15.5" thickBot="1" x14ac:dyDescent="0.9">
      <c r="A88" s="4" t="s">
        <v>360</v>
      </c>
      <c r="B88" s="5">
        <f>(B86-B85)/B85</f>
        <v>1.0254083484573502</v>
      </c>
    </row>
    <row r="89" spans="1:37" x14ac:dyDescent="0.75">
      <c r="A89" s="266" t="s">
        <v>159</v>
      </c>
      <c r="B89" s="266"/>
      <c r="C89" s="266"/>
      <c r="D89" s="266"/>
      <c r="E89" s="266"/>
    </row>
    <row r="90" spans="1:37" x14ac:dyDescent="0.75">
      <c r="A90">
        <v>6.6290250000000004</v>
      </c>
      <c r="B90" t="s">
        <v>363</v>
      </c>
      <c r="E90" t="s">
        <v>368</v>
      </c>
    </row>
    <row r="91" spans="1:37" x14ac:dyDescent="0.75">
      <c r="A91">
        <f>1/A90</f>
        <v>0.15085174667466181</v>
      </c>
      <c r="B91" t="s">
        <v>364</v>
      </c>
      <c r="E91" t="s">
        <v>164</v>
      </c>
    </row>
    <row r="92" spans="1:37" x14ac:dyDescent="0.75">
      <c r="A92" s="6">
        <v>0.5</v>
      </c>
      <c r="B92" t="s">
        <v>365</v>
      </c>
      <c r="E92" t="s">
        <v>369</v>
      </c>
    </row>
    <row r="93" spans="1:37" x14ac:dyDescent="0.75">
      <c r="A93">
        <f>A92*A91</f>
        <v>7.5425873337330904E-2</v>
      </c>
      <c r="B93" t="s">
        <v>366</v>
      </c>
      <c r="E93" t="s">
        <v>164</v>
      </c>
    </row>
    <row r="94" spans="1:37" x14ac:dyDescent="0.75">
      <c r="A94">
        <f>1/A93</f>
        <v>13.258050000000001</v>
      </c>
      <c r="B94" t="s">
        <v>367</v>
      </c>
      <c r="E94" t="s">
        <v>164</v>
      </c>
      <c r="J94" s="6"/>
    </row>
    <row r="95" spans="1:37" ht="15.5" thickBot="1" x14ac:dyDescent="0.9">
      <c r="A95">
        <v>8.0274920000000005</v>
      </c>
      <c r="B95" t="s">
        <v>361</v>
      </c>
      <c r="E95" t="s">
        <v>370</v>
      </c>
      <c r="J95" s="6"/>
    </row>
    <row r="96" spans="1:37" ht="15.5" thickBot="1" x14ac:dyDescent="0.9">
      <c r="A96" s="7">
        <f>(A94-A95)/A95</f>
        <v>0.65158059329115492</v>
      </c>
      <c r="B96" t="s">
        <v>362</v>
      </c>
      <c r="C96" s="8"/>
      <c r="E96" t="s">
        <v>164</v>
      </c>
    </row>
    <row r="98" spans="1:5" x14ac:dyDescent="0.75">
      <c r="A98" s="266" t="s">
        <v>160</v>
      </c>
      <c r="B98" s="266"/>
      <c r="C98" s="266"/>
      <c r="D98" s="266"/>
      <c r="E98" s="266"/>
    </row>
    <row r="99" spans="1:5" x14ac:dyDescent="0.75">
      <c r="A99" s="8">
        <v>0.3</v>
      </c>
      <c r="B99" s="6" t="s">
        <v>372</v>
      </c>
    </row>
    <row r="100" spans="1:5" x14ac:dyDescent="0.75">
      <c r="A100">
        <v>63.5</v>
      </c>
      <c r="B100" t="s">
        <v>373</v>
      </c>
    </row>
    <row r="101" spans="1:5" x14ac:dyDescent="0.75">
      <c r="A101">
        <f>1/A100</f>
        <v>1.5748031496062992E-2</v>
      </c>
      <c r="B101" t="s">
        <v>371</v>
      </c>
    </row>
    <row r="102" spans="1:5" x14ac:dyDescent="0.75">
      <c r="A102" s="9">
        <f>A101*(1-A99)</f>
        <v>1.1023622047244094E-2</v>
      </c>
      <c r="B102" t="s">
        <v>374</v>
      </c>
    </row>
    <row r="103" spans="1:5" x14ac:dyDescent="0.75">
      <c r="A103" s="9">
        <f>1/A102</f>
        <v>90.714285714285722</v>
      </c>
      <c r="B103" t="s">
        <v>378</v>
      </c>
    </row>
    <row r="104" spans="1:5" x14ac:dyDescent="0.75">
      <c r="A104" s="8">
        <v>0.35</v>
      </c>
      <c r="B104" t="s">
        <v>375</v>
      </c>
    </row>
    <row r="105" spans="1:5" x14ac:dyDescent="0.75">
      <c r="A105">
        <f>A102*(1-A104)</f>
        <v>7.1653543307086615E-3</v>
      </c>
      <c r="B105" t="s">
        <v>376</v>
      </c>
    </row>
    <row r="106" spans="1:5" ht="15.5" thickBot="1" x14ac:dyDescent="0.9">
      <c r="A106">
        <f>1/A105</f>
        <v>139.56043956043956</v>
      </c>
      <c r="B106" t="s">
        <v>377</v>
      </c>
    </row>
    <row r="107" spans="1:5" ht="15.5" thickBot="1" x14ac:dyDescent="0.9">
      <c r="A107" s="7">
        <f>(A106-A103)/A103</f>
        <v>0.53846153846153832</v>
      </c>
      <c r="B107" t="s">
        <v>379</v>
      </c>
    </row>
    <row r="108" spans="1:5" x14ac:dyDescent="0.75">
      <c r="A108" s="10"/>
    </row>
    <row r="109" spans="1:5" x14ac:dyDescent="0.75">
      <c r="A109" s="266" t="s">
        <v>162</v>
      </c>
      <c r="B109" s="266"/>
      <c r="C109" s="266"/>
      <c r="D109" s="266"/>
      <c r="E109" s="266"/>
    </row>
    <row r="110" spans="1:5" ht="15.5" thickBot="1" x14ac:dyDescent="0.9"/>
    <row r="111" spans="1:5" ht="15.5" thickBot="1" x14ac:dyDescent="0.9">
      <c r="A111" s="7">
        <f>A122</f>
        <v>0.20481927710843381</v>
      </c>
      <c r="B111" t="s">
        <v>381</v>
      </c>
    </row>
    <row r="113" spans="1:12" x14ac:dyDescent="0.75">
      <c r="A113" s="266" t="s">
        <v>161</v>
      </c>
      <c r="B113" s="266"/>
      <c r="C113" s="266"/>
      <c r="D113" s="266"/>
      <c r="E113" s="266"/>
    </row>
    <row r="114" spans="1:12" x14ac:dyDescent="0.75">
      <c r="A114" s="8">
        <v>0.2</v>
      </c>
      <c r="B114" s="6" t="s">
        <v>372</v>
      </c>
    </row>
    <row r="115" spans="1:12" x14ac:dyDescent="0.75">
      <c r="A115">
        <v>1.95</v>
      </c>
      <c r="B115" t="s">
        <v>380</v>
      </c>
    </row>
    <row r="116" spans="1:12" x14ac:dyDescent="0.75">
      <c r="A116">
        <f>1/A115</f>
        <v>0.51282051282051289</v>
      </c>
      <c r="B116" t="s">
        <v>371</v>
      </c>
    </row>
    <row r="117" spans="1:12" x14ac:dyDescent="0.75">
      <c r="A117" s="9">
        <f>A116*(1-A114)</f>
        <v>0.41025641025641035</v>
      </c>
      <c r="B117" t="s">
        <v>374</v>
      </c>
    </row>
    <row r="118" spans="1:12" x14ac:dyDescent="0.75">
      <c r="A118" s="9">
        <f>1/A117</f>
        <v>2.4374999999999996</v>
      </c>
      <c r="B118" t="s">
        <v>378</v>
      </c>
    </row>
    <row r="119" spans="1:12" x14ac:dyDescent="0.75">
      <c r="A119" s="8">
        <v>0.17</v>
      </c>
      <c r="B119" t="s">
        <v>375</v>
      </c>
    </row>
    <row r="120" spans="1:12" x14ac:dyDescent="0.75">
      <c r="A120">
        <f>A117*(1-A119)</f>
        <v>0.34051282051282056</v>
      </c>
      <c r="B120" t="s">
        <v>376</v>
      </c>
    </row>
    <row r="121" spans="1:12" ht="15.5" thickBot="1" x14ac:dyDescent="0.9">
      <c r="A121">
        <f>1/A120</f>
        <v>2.9367469879518069</v>
      </c>
      <c r="B121" t="s">
        <v>377</v>
      </c>
    </row>
    <row r="122" spans="1:12" ht="15.5" thickBot="1" x14ac:dyDescent="0.9">
      <c r="A122" s="7">
        <f>(A121-A118)/A118</f>
        <v>0.20481927710843381</v>
      </c>
      <c r="B122" t="s">
        <v>379</v>
      </c>
    </row>
    <row r="124" spans="1:12" x14ac:dyDescent="0.75">
      <c r="A124" s="266" t="s">
        <v>382</v>
      </c>
      <c r="B124" s="266"/>
      <c r="C124" s="266"/>
      <c r="D124" s="266"/>
      <c r="E124" s="266"/>
      <c r="J124" s="11"/>
    </row>
    <row r="125" spans="1:12" x14ac:dyDescent="0.75">
      <c r="A125" s="12">
        <v>4.4824543659231753E-4</v>
      </c>
      <c r="B125" t="s">
        <v>384</v>
      </c>
      <c r="K125" s="6"/>
      <c r="L125" s="6"/>
    </row>
    <row r="126" spans="1:12" x14ac:dyDescent="0.75">
      <c r="A126">
        <v>1.27</v>
      </c>
      <c r="B126" t="s">
        <v>388</v>
      </c>
      <c r="F126" s="13"/>
      <c r="J126" s="1"/>
      <c r="K126" s="12"/>
      <c r="L126" s="12"/>
    </row>
    <row r="127" spans="1:12" x14ac:dyDescent="0.75">
      <c r="A127">
        <f>(1/CONVERT(A125/A126,"mi","km")*0.00105505585)</f>
        <v>1.857438352962903</v>
      </c>
      <c r="B127" t="s">
        <v>385</v>
      </c>
      <c r="K127" s="12"/>
      <c r="L127" s="12"/>
    </row>
    <row r="128" spans="1:12" x14ac:dyDescent="0.75">
      <c r="A128">
        <f>1/A127</f>
        <v>0.53837587578874124</v>
      </c>
      <c r="B128" t="s">
        <v>386</v>
      </c>
      <c r="F128" s="13"/>
      <c r="K128" s="8"/>
      <c r="L128" s="6"/>
    </row>
    <row r="129" spans="1:12" x14ac:dyDescent="0.75">
      <c r="A129">
        <v>1.07</v>
      </c>
      <c r="B129" t="s">
        <v>383</v>
      </c>
      <c r="F129" s="13"/>
      <c r="K129" s="8"/>
      <c r="L129" s="6"/>
    </row>
    <row r="130" spans="1:12" ht="15.5" thickBot="1" x14ac:dyDescent="0.9">
      <c r="A130">
        <f>1/A129</f>
        <v>0.93457943925233644</v>
      </c>
      <c r="B130" t="s">
        <v>387</v>
      </c>
      <c r="F130" s="13"/>
      <c r="K130" s="6"/>
      <c r="L130" s="6"/>
    </row>
    <row r="131" spans="1:12" ht="15.5" thickBot="1" x14ac:dyDescent="0.9">
      <c r="A131" s="7">
        <f>(A130-A128)/A128</f>
        <v>0.73592369435785332</v>
      </c>
      <c r="B131" t="s">
        <v>379</v>
      </c>
      <c r="F131" s="13"/>
    </row>
    <row r="133" spans="1:12" x14ac:dyDescent="0.75">
      <c r="A133" s="11"/>
      <c r="B133" s="6"/>
      <c r="C133" s="6"/>
    </row>
    <row r="134" spans="1:12" x14ac:dyDescent="0.75">
      <c r="A134" s="266" t="s">
        <v>100</v>
      </c>
      <c r="B134" s="266"/>
      <c r="C134" s="266"/>
      <c r="D134" s="266"/>
      <c r="E134" s="266"/>
    </row>
    <row r="135" spans="1:12" x14ac:dyDescent="0.75">
      <c r="A135" s="14" t="s">
        <v>399</v>
      </c>
      <c r="B135" s="15"/>
      <c r="C135" s="15"/>
      <c r="D135" s="15"/>
      <c r="E135" s="15"/>
      <c r="F135" s="15"/>
      <c r="G135" s="15"/>
    </row>
    <row r="136" spans="1:12" x14ac:dyDescent="0.75">
      <c r="A136" s="16"/>
      <c r="B136" s="269" t="s">
        <v>400</v>
      </c>
      <c r="C136" s="270"/>
      <c r="D136" s="270"/>
      <c r="E136" s="271"/>
      <c r="F136" s="15"/>
      <c r="G136" s="15"/>
    </row>
    <row r="137" spans="1:12" x14ac:dyDescent="0.75">
      <c r="A137" s="17"/>
      <c r="B137" s="269" t="s">
        <v>401</v>
      </c>
      <c r="C137" s="271"/>
      <c r="D137" s="269" t="s">
        <v>402</v>
      </c>
      <c r="E137" s="271"/>
      <c r="F137" s="15"/>
      <c r="G137" s="15"/>
    </row>
    <row r="138" spans="1:12" x14ac:dyDescent="0.75">
      <c r="A138" s="18" t="s">
        <v>403</v>
      </c>
      <c r="B138" s="19" t="s">
        <v>404</v>
      </c>
      <c r="C138" s="19" t="s">
        <v>405</v>
      </c>
      <c r="D138" s="19" t="s">
        <v>404</v>
      </c>
      <c r="E138" s="19" t="s">
        <v>405</v>
      </c>
      <c r="F138" s="15"/>
      <c r="G138" s="20" t="s">
        <v>406</v>
      </c>
    </row>
    <row r="139" spans="1:12" x14ac:dyDescent="0.75">
      <c r="A139" s="21" t="s">
        <v>407</v>
      </c>
      <c r="B139" s="22">
        <v>95</v>
      </c>
      <c r="C139" s="23">
        <v>95</v>
      </c>
      <c r="D139" s="22">
        <v>50</v>
      </c>
      <c r="E139" s="23">
        <v>50</v>
      </c>
      <c r="F139" s="20" t="s">
        <v>124</v>
      </c>
      <c r="G139" s="15">
        <f>(C139-E139)/C139</f>
        <v>0.47368421052631576</v>
      </c>
    </row>
    <row r="140" spans="1:12" x14ac:dyDescent="0.75">
      <c r="A140" s="24" t="s">
        <v>408</v>
      </c>
      <c r="B140" s="25">
        <v>100</v>
      </c>
      <c r="C140" s="26">
        <v>100</v>
      </c>
      <c r="D140" s="25">
        <v>70</v>
      </c>
      <c r="E140" s="26">
        <v>70</v>
      </c>
      <c r="F140" s="20" t="s">
        <v>124</v>
      </c>
      <c r="G140" s="15">
        <f t="shared" ref="G140:G156" si="0">(C140-E140)/C140</f>
        <v>0.3</v>
      </c>
    </row>
    <row r="141" spans="1:12" x14ac:dyDescent="0.75">
      <c r="A141" s="24" t="s">
        <v>409</v>
      </c>
      <c r="B141" s="25">
        <v>95</v>
      </c>
      <c r="C141" s="26">
        <v>95</v>
      </c>
      <c r="D141" s="25">
        <v>50</v>
      </c>
      <c r="E141" s="26">
        <v>50</v>
      </c>
      <c r="F141" s="20" t="s">
        <v>124</v>
      </c>
      <c r="G141" s="15">
        <f t="shared" si="0"/>
        <v>0.47368421052631576</v>
      </c>
    </row>
    <row r="142" spans="1:12" x14ac:dyDescent="0.75">
      <c r="A142" s="24" t="s">
        <v>410</v>
      </c>
      <c r="B142" s="25">
        <v>105</v>
      </c>
      <c r="C142" s="26">
        <v>105</v>
      </c>
      <c r="D142" s="25">
        <v>110</v>
      </c>
      <c r="E142" s="26">
        <v>110</v>
      </c>
      <c r="F142" s="27" t="s">
        <v>426</v>
      </c>
      <c r="G142" s="15">
        <f t="shared" si="0"/>
        <v>-4.7619047619047616E-2</v>
      </c>
    </row>
    <row r="143" spans="1:12" x14ac:dyDescent="0.75">
      <c r="A143" s="24" t="s">
        <v>411</v>
      </c>
      <c r="B143" s="25">
        <v>80</v>
      </c>
      <c r="C143" s="26">
        <v>80</v>
      </c>
      <c r="D143" s="25">
        <v>35</v>
      </c>
      <c r="E143" s="26">
        <v>35</v>
      </c>
      <c r="F143" s="20" t="s">
        <v>124</v>
      </c>
      <c r="G143" s="15">
        <f t="shared" si="0"/>
        <v>0.5625</v>
      </c>
    </row>
    <row r="144" spans="1:12" x14ac:dyDescent="0.75">
      <c r="A144" s="24" t="s">
        <v>412</v>
      </c>
      <c r="B144" s="25">
        <v>70</v>
      </c>
      <c r="C144" s="26">
        <v>70</v>
      </c>
      <c r="D144" s="25">
        <v>50</v>
      </c>
      <c r="E144" s="26">
        <v>50</v>
      </c>
      <c r="F144" s="20" t="s">
        <v>124</v>
      </c>
      <c r="G144" s="15">
        <f t="shared" si="0"/>
        <v>0.2857142857142857</v>
      </c>
    </row>
    <row r="145" spans="1:9" x14ac:dyDescent="0.75">
      <c r="A145" s="24" t="s">
        <v>413</v>
      </c>
      <c r="B145" s="25">
        <v>90</v>
      </c>
      <c r="C145" s="26">
        <v>90</v>
      </c>
      <c r="D145" s="25">
        <v>80</v>
      </c>
      <c r="E145" s="26">
        <v>80</v>
      </c>
      <c r="F145" s="20" t="s">
        <v>414</v>
      </c>
      <c r="G145" s="15">
        <f t="shared" si="0"/>
        <v>0.1111111111111111</v>
      </c>
    </row>
    <row r="146" spans="1:9" x14ac:dyDescent="0.75">
      <c r="A146" s="24" t="s">
        <v>415</v>
      </c>
      <c r="B146" s="25">
        <v>100</v>
      </c>
      <c r="C146" s="26">
        <v>100</v>
      </c>
      <c r="D146" s="25">
        <v>90</v>
      </c>
      <c r="E146" s="26">
        <v>90</v>
      </c>
      <c r="F146" s="20" t="s">
        <v>124</v>
      </c>
      <c r="G146" s="15">
        <f t="shared" si="0"/>
        <v>0.1</v>
      </c>
    </row>
    <row r="147" spans="1:9" x14ac:dyDescent="0.75">
      <c r="A147" s="24" t="s">
        <v>416</v>
      </c>
      <c r="B147" s="25">
        <v>80</v>
      </c>
      <c r="C147" s="26">
        <v>80</v>
      </c>
      <c r="D147" s="25">
        <v>40</v>
      </c>
      <c r="E147" s="26">
        <v>40</v>
      </c>
      <c r="F147" s="20" t="s">
        <v>124</v>
      </c>
      <c r="G147" s="15">
        <f t="shared" si="0"/>
        <v>0.5</v>
      </c>
    </row>
    <row r="148" spans="1:9" x14ac:dyDescent="0.75">
      <c r="A148" s="24" t="s">
        <v>417</v>
      </c>
      <c r="B148" s="25">
        <v>80</v>
      </c>
      <c r="C148" s="26">
        <v>80</v>
      </c>
      <c r="D148" s="25">
        <v>50</v>
      </c>
      <c r="E148" s="26">
        <v>50</v>
      </c>
      <c r="F148" s="20" t="s">
        <v>124</v>
      </c>
      <c r="G148" s="15">
        <f t="shared" si="0"/>
        <v>0.375</v>
      </c>
    </row>
    <row r="149" spans="1:9" x14ac:dyDescent="0.75">
      <c r="A149" s="24" t="s">
        <v>418</v>
      </c>
      <c r="B149" s="25">
        <v>90</v>
      </c>
      <c r="C149" s="26">
        <v>90</v>
      </c>
      <c r="D149" s="25">
        <v>80</v>
      </c>
      <c r="E149" s="26">
        <v>80</v>
      </c>
      <c r="F149" s="20" t="s">
        <v>414</v>
      </c>
      <c r="G149" s="15">
        <f t="shared" si="0"/>
        <v>0.1111111111111111</v>
      </c>
    </row>
    <row r="150" spans="1:9" x14ac:dyDescent="0.75">
      <c r="A150" s="24" t="s">
        <v>419</v>
      </c>
      <c r="B150" s="25">
        <v>95</v>
      </c>
      <c r="C150" s="26">
        <v>95</v>
      </c>
      <c r="D150" s="25">
        <v>90</v>
      </c>
      <c r="E150" s="26">
        <v>90</v>
      </c>
      <c r="F150" s="27" t="s">
        <v>426</v>
      </c>
      <c r="G150" s="15">
        <f t="shared" si="0"/>
        <v>5.2631578947368418E-2</v>
      </c>
    </row>
    <row r="151" spans="1:9" x14ac:dyDescent="0.75">
      <c r="A151" s="24" t="s">
        <v>420</v>
      </c>
      <c r="B151" s="25">
        <v>95</v>
      </c>
      <c r="C151" s="26">
        <v>95</v>
      </c>
      <c r="D151" s="25">
        <v>90</v>
      </c>
      <c r="E151" s="26">
        <v>90</v>
      </c>
      <c r="F151" s="27" t="s">
        <v>426</v>
      </c>
      <c r="G151" s="15">
        <f t="shared" si="0"/>
        <v>5.2631578947368418E-2</v>
      </c>
    </row>
    <row r="152" spans="1:9" x14ac:dyDescent="0.75">
      <c r="A152" s="24" t="s">
        <v>421</v>
      </c>
      <c r="B152" s="25">
        <v>80</v>
      </c>
      <c r="C152" s="26">
        <v>50</v>
      </c>
      <c r="D152" s="25">
        <v>30</v>
      </c>
      <c r="E152" s="26">
        <v>30</v>
      </c>
      <c r="F152" s="20" t="s">
        <v>123</v>
      </c>
      <c r="G152" s="15">
        <f>(C152-E152)/C152</f>
        <v>0.4</v>
      </c>
    </row>
    <row r="153" spans="1:9" x14ac:dyDescent="0.75">
      <c r="A153" s="24" t="s">
        <v>422</v>
      </c>
      <c r="B153" s="25">
        <v>90</v>
      </c>
      <c r="C153" s="26">
        <v>90</v>
      </c>
      <c r="D153" s="25">
        <v>70</v>
      </c>
      <c r="E153" s="26">
        <v>70</v>
      </c>
      <c r="F153" s="20" t="s">
        <v>120</v>
      </c>
      <c r="G153" s="15">
        <f t="shared" si="0"/>
        <v>0.22222222222222221</v>
      </c>
    </row>
    <row r="154" spans="1:9" x14ac:dyDescent="0.75">
      <c r="A154" s="24" t="s">
        <v>423</v>
      </c>
      <c r="B154" s="25">
        <v>95</v>
      </c>
      <c r="C154" s="26">
        <v>90</v>
      </c>
      <c r="D154" s="25">
        <v>80</v>
      </c>
      <c r="E154" s="26">
        <v>80</v>
      </c>
      <c r="F154" s="27" t="s">
        <v>426</v>
      </c>
      <c r="G154" s="15">
        <f t="shared" si="0"/>
        <v>0.1111111111111111</v>
      </c>
      <c r="I154" s="28"/>
    </row>
    <row r="155" spans="1:9" x14ac:dyDescent="0.75">
      <c r="A155" s="24" t="s">
        <v>424</v>
      </c>
      <c r="B155" s="25">
        <v>80</v>
      </c>
      <c r="C155" s="26">
        <v>65</v>
      </c>
      <c r="D155" s="25">
        <v>60</v>
      </c>
      <c r="E155" s="26">
        <v>30</v>
      </c>
      <c r="F155" s="20" t="s">
        <v>121</v>
      </c>
      <c r="G155" s="15">
        <f t="shared" si="0"/>
        <v>0.53846153846153844</v>
      </c>
    </row>
    <row r="156" spans="1:9" x14ac:dyDescent="0.75">
      <c r="A156" s="29" t="s">
        <v>425</v>
      </c>
      <c r="B156" s="30">
        <v>90</v>
      </c>
      <c r="C156" s="31">
        <v>90</v>
      </c>
      <c r="D156" s="30">
        <v>70</v>
      </c>
      <c r="E156" s="31">
        <v>70</v>
      </c>
      <c r="F156" s="20" t="s">
        <v>121</v>
      </c>
      <c r="G156" s="15">
        <f t="shared" si="0"/>
        <v>0.22222222222222221</v>
      </c>
    </row>
    <row r="157" spans="1:9" x14ac:dyDescent="0.75">
      <c r="A157" s="15"/>
      <c r="B157" s="15"/>
      <c r="C157" s="15"/>
      <c r="D157" s="15"/>
      <c r="E157" s="15"/>
      <c r="F157" s="15"/>
      <c r="G157" s="15"/>
    </row>
    <row r="158" spans="1:9" x14ac:dyDescent="0.75">
      <c r="A158" s="15"/>
      <c r="B158" s="15"/>
      <c r="C158" s="15"/>
      <c r="D158" s="15"/>
      <c r="E158" s="15"/>
      <c r="F158" s="15"/>
      <c r="G158" s="15"/>
    </row>
    <row r="159" spans="1:9" x14ac:dyDescent="0.75">
      <c r="A159" s="15" t="s">
        <v>124</v>
      </c>
      <c r="B159" s="15">
        <f>AVERAGEIF(F139:F156,A159,G139:G156)</f>
        <v>0.38382283834586467</v>
      </c>
      <c r="C159" s="15"/>
      <c r="D159" s="15"/>
      <c r="E159" s="15"/>
      <c r="F159" s="15"/>
      <c r="G159" s="15"/>
    </row>
    <row r="160" spans="1:9" x14ac:dyDescent="0.75">
      <c r="A160" s="15" t="s">
        <v>414</v>
      </c>
      <c r="B160" s="15">
        <f>AVERAGEIF(F139:F156,A160,G139:G156)</f>
        <v>0.1111111111111111</v>
      </c>
      <c r="C160" s="15"/>
      <c r="D160" s="15"/>
      <c r="E160" s="15"/>
      <c r="F160" s="15"/>
      <c r="G160" s="15"/>
    </row>
    <row r="161" spans="1:7" x14ac:dyDescent="0.75">
      <c r="A161" s="15" t="s">
        <v>123</v>
      </c>
      <c r="B161" s="15">
        <f>AVERAGEIF(F139:F156,A161,G139:G156)</f>
        <v>0.4</v>
      </c>
      <c r="C161" s="15"/>
      <c r="D161" s="15"/>
      <c r="E161" s="15"/>
      <c r="F161" s="15"/>
      <c r="G161" s="15"/>
    </row>
    <row r="162" spans="1:7" x14ac:dyDescent="0.75">
      <c r="A162" s="15" t="s">
        <v>120</v>
      </c>
      <c r="B162" s="15">
        <f>AVERAGEIF(F139:F156,A162,G139:G156)</f>
        <v>0.22222222222222221</v>
      </c>
      <c r="C162" s="15"/>
      <c r="D162" s="15"/>
      <c r="E162" s="15"/>
      <c r="F162" s="15"/>
      <c r="G162" s="15"/>
    </row>
    <row r="163" spans="1:7" x14ac:dyDescent="0.75">
      <c r="A163" s="15" t="s">
        <v>121</v>
      </c>
      <c r="B163" s="15">
        <f>AVERAGEIF(F139:F156,A163,G139:G156)</f>
        <v>0.38034188034188032</v>
      </c>
      <c r="C163" s="15"/>
      <c r="D163" s="15"/>
      <c r="E163" s="15"/>
      <c r="F163" s="15"/>
      <c r="G163" s="15"/>
    </row>
    <row r="165" spans="1:7" x14ac:dyDescent="0.75">
      <c r="A165" s="266" t="s">
        <v>165</v>
      </c>
      <c r="B165" s="266"/>
      <c r="C165" s="266"/>
      <c r="D165" s="266"/>
      <c r="E165" s="266"/>
    </row>
    <row r="166" spans="1:7" ht="15.5" thickBot="1" x14ac:dyDescent="0.9">
      <c r="A166" t="s">
        <v>166</v>
      </c>
      <c r="B166" s="8">
        <v>0.4</v>
      </c>
    </row>
    <row r="167" spans="1:7" ht="15.5" thickBot="1" x14ac:dyDescent="0.9">
      <c r="A167" t="s">
        <v>167</v>
      </c>
      <c r="B167" s="32">
        <f>(1+B166)^(1/(2020-2010))-1</f>
        <v>3.4219694129380196E-2</v>
      </c>
    </row>
    <row r="168" spans="1:7" x14ac:dyDescent="0.75">
      <c r="B168" s="33"/>
    </row>
    <row r="169" spans="1:7" x14ac:dyDescent="0.75">
      <c r="A169" s="266" t="s">
        <v>389</v>
      </c>
      <c r="B169" s="266"/>
    </row>
    <row r="170" spans="1:7" x14ac:dyDescent="0.75">
      <c r="A170" t="s">
        <v>390</v>
      </c>
      <c r="B170" s="34">
        <v>972.7</v>
      </c>
    </row>
    <row r="171" spans="1:7" ht="15.5" thickBot="1" x14ac:dyDescent="0.9">
      <c r="A171" t="s">
        <v>391</v>
      </c>
      <c r="B171" s="35">
        <f>400.9+53.5+276.5+255.7+63.5+462.5+B170+975.4+227.6+436.5</f>
        <v>4124.8</v>
      </c>
    </row>
    <row r="172" spans="1:7" ht="15.5" thickBot="1" x14ac:dyDescent="0.9">
      <c r="A172" t="s">
        <v>392</v>
      </c>
      <c r="B172" s="32">
        <f>B170/B171</f>
        <v>0.23581749418153608</v>
      </c>
    </row>
    <row r="173" spans="1:7" x14ac:dyDescent="0.75">
      <c r="B173" s="33"/>
    </row>
    <row r="174" spans="1:7" x14ac:dyDescent="0.75">
      <c r="A174" s="266" t="s">
        <v>172</v>
      </c>
      <c r="B174" s="266"/>
      <c r="C174" s="266"/>
      <c r="D174" s="266"/>
      <c r="E174" s="266"/>
    </row>
    <row r="175" spans="1:7" ht="15.5" thickBot="1" x14ac:dyDescent="0.9">
      <c r="A175" t="s">
        <v>398</v>
      </c>
      <c r="B175" s="33">
        <v>0.1246</v>
      </c>
    </row>
    <row r="176" spans="1:7" ht="15.5" thickBot="1" x14ac:dyDescent="0.9">
      <c r="A176" t="s">
        <v>394</v>
      </c>
      <c r="B176" s="32">
        <f>1-B175</f>
        <v>0.87539999999999996</v>
      </c>
    </row>
    <row r="178" spans="1:5" x14ac:dyDescent="0.75">
      <c r="A178" s="266" t="s">
        <v>168</v>
      </c>
      <c r="B178" s="266"/>
      <c r="C178" s="266"/>
      <c r="D178" s="266"/>
      <c r="E178" s="266"/>
    </row>
    <row r="179" spans="1:5" x14ac:dyDescent="0.75">
      <c r="A179" t="s">
        <v>396</v>
      </c>
      <c r="B179">
        <v>197000</v>
      </c>
    </row>
    <row r="180" spans="1:5" ht="15.5" thickBot="1" x14ac:dyDescent="0.9">
      <c r="A180" t="s">
        <v>397</v>
      </c>
      <c r="B180">
        <v>175000</v>
      </c>
    </row>
    <row r="181" spans="1:5" ht="15.5" thickBot="1" x14ac:dyDescent="0.9">
      <c r="A181" t="s">
        <v>169</v>
      </c>
      <c r="B181" s="7">
        <f>B179/B180</f>
        <v>1.1257142857142857</v>
      </c>
    </row>
    <row r="183" spans="1:5" x14ac:dyDescent="0.75">
      <c r="A183" s="266" t="s">
        <v>170</v>
      </c>
      <c r="B183" s="266"/>
      <c r="C183" s="266"/>
      <c r="D183" s="266"/>
      <c r="E183" s="266"/>
    </row>
    <row r="184" spans="1:5" x14ac:dyDescent="0.75">
      <c r="A184" t="s">
        <v>496</v>
      </c>
      <c r="B184" s="39">
        <v>1.2E-2</v>
      </c>
    </row>
    <row r="185" spans="1:5" x14ac:dyDescent="0.75">
      <c r="A185" t="s">
        <v>497</v>
      </c>
      <c r="B185" s="39">
        <v>2.4E-2</v>
      </c>
    </row>
    <row r="186" spans="1:5" x14ac:dyDescent="0.75">
      <c r="A186" t="s">
        <v>498</v>
      </c>
      <c r="B186">
        <f>2050-2018+1</f>
        <v>33</v>
      </c>
    </row>
    <row r="187" spans="1:5" x14ac:dyDescent="0.75">
      <c r="A187" t="s">
        <v>499</v>
      </c>
      <c r="B187" s="6">
        <f>(1-B184)^B186</f>
        <v>0.67139665221009714</v>
      </c>
    </row>
    <row r="188" spans="1:5" ht="15.5" thickBot="1" x14ac:dyDescent="0.9">
      <c r="A188" t="s">
        <v>500</v>
      </c>
      <c r="B188" s="6">
        <f>(1-B185)^B186</f>
        <v>0.44858421050781644</v>
      </c>
    </row>
    <row r="189" spans="1:5" ht="15.5" thickBot="1" x14ac:dyDescent="0.9">
      <c r="A189" t="s">
        <v>501</v>
      </c>
      <c r="B189" s="7">
        <f>(B187-B188)/B187</f>
        <v>0.33186409400289502</v>
      </c>
    </row>
    <row r="191" spans="1:5" x14ac:dyDescent="0.75">
      <c r="A191" s="266" t="s">
        <v>182</v>
      </c>
      <c r="B191" s="266"/>
      <c r="C191" s="266"/>
      <c r="D191" s="266"/>
      <c r="E191" s="266"/>
    </row>
    <row r="192" spans="1:5" x14ac:dyDescent="0.75">
      <c r="A192" s="11" t="s">
        <v>174</v>
      </c>
      <c r="B192" s="11" t="s">
        <v>175</v>
      </c>
      <c r="C192" s="11"/>
    </row>
    <row r="193" spans="1:9" x14ac:dyDescent="0.75">
      <c r="A193" t="s">
        <v>176</v>
      </c>
      <c r="B193" s="12">
        <v>15277777.777777778</v>
      </c>
      <c r="C193" t="s">
        <v>177</v>
      </c>
    </row>
    <row r="194" spans="1:9" x14ac:dyDescent="0.75">
      <c r="A194" t="s">
        <v>178</v>
      </c>
      <c r="B194" s="12">
        <f>3.4*10^6</f>
        <v>3400000</v>
      </c>
      <c r="C194" s="36"/>
    </row>
    <row r="195" spans="1:9" x14ac:dyDescent="0.75">
      <c r="A195" t="s">
        <v>179</v>
      </c>
      <c r="B195">
        <v>2</v>
      </c>
    </row>
    <row r="196" spans="1:9" ht="15.5" thickBot="1" x14ac:dyDescent="0.9">
      <c r="A196" t="s">
        <v>180</v>
      </c>
      <c r="B196" s="12">
        <f>B195*B194</f>
        <v>6800000</v>
      </c>
    </row>
    <row r="197" spans="1:9" ht="15.5" thickBot="1" x14ac:dyDescent="0.9">
      <c r="A197" t="s">
        <v>181</v>
      </c>
      <c r="B197" s="7">
        <f>B196/B193</f>
        <v>0.44509090909090909</v>
      </c>
    </row>
    <row r="199" spans="1:9" x14ac:dyDescent="0.75">
      <c r="A199" s="69" t="s">
        <v>1225</v>
      </c>
    </row>
    <row r="201" spans="1:9" x14ac:dyDescent="0.75">
      <c r="A201" s="70" t="s">
        <v>1246</v>
      </c>
      <c r="B201" s="268" t="s">
        <v>1229</v>
      </c>
      <c r="C201" s="268"/>
      <c r="D201" s="268"/>
      <c r="E201" s="268"/>
      <c r="F201" s="268"/>
      <c r="G201" s="268"/>
      <c r="H201" s="268"/>
      <c r="I201" s="268"/>
    </row>
    <row r="202" spans="1:9" x14ac:dyDescent="0.75">
      <c r="A202" s="37" t="s">
        <v>1230</v>
      </c>
      <c r="B202" s="37" t="s">
        <v>1231</v>
      </c>
      <c r="C202" s="37" t="s">
        <v>1232</v>
      </c>
      <c r="D202" s="37" t="s">
        <v>1233</v>
      </c>
      <c r="E202" s="37" t="s">
        <v>587</v>
      </c>
      <c r="F202" s="37" t="s">
        <v>86</v>
      </c>
      <c r="G202" s="37" t="s">
        <v>1234</v>
      </c>
      <c r="H202" s="37" t="s">
        <v>1235</v>
      </c>
      <c r="I202" s="37" t="s">
        <v>1236</v>
      </c>
    </row>
    <row r="203" spans="1:9" x14ac:dyDescent="0.75">
      <c r="A203" s="37" t="s">
        <v>1237</v>
      </c>
      <c r="B203">
        <v>0</v>
      </c>
      <c r="C203">
        <v>6</v>
      </c>
      <c r="D203">
        <v>9</v>
      </c>
      <c r="E203">
        <v>25</v>
      </c>
      <c r="F203">
        <v>21</v>
      </c>
      <c r="G203">
        <v>215</v>
      </c>
      <c r="H203">
        <v>81</v>
      </c>
      <c r="I203">
        <v>134</v>
      </c>
    </row>
    <row r="204" spans="1:9" x14ac:dyDescent="0.75">
      <c r="A204" s="37" t="s">
        <v>1238</v>
      </c>
      <c r="B204">
        <v>4</v>
      </c>
      <c r="C204">
        <v>3</v>
      </c>
      <c r="D204">
        <v>15</v>
      </c>
      <c r="E204">
        <v>40</v>
      </c>
      <c r="F204">
        <v>43</v>
      </c>
      <c r="G204">
        <v>163</v>
      </c>
      <c r="H204">
        <v>56</v>
      </c>
      <c r="I204">
        <v>94</v>
      </c>
    </row>
    <row r="205" spans="1:9" ht="15.5" thickBot="1" x14ac:dyDescent="0.9">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5" thickBot="1" x14ac:dyDescent="0.9">
      <c r="A206" t="s">
        <v>1240</v>
      </c>
      <c r="B206" s="7">
        <v>-0.33</v>
      </c>
    </row>
    <row r="207" spans="1:9" ht="15.5" thickBot="1" x14ac:dyDescent="0.9">
      <c r="A207" t="s">
        <v>1241</v>
      </c>
      <c r="B207" s="7">
        <f>I205/I203</f>
        <v>-0.29850746268656714</v>
      </c>
    </row>
    <row r="209" spans="1:9" x14ac:dyDescent="0.75">
      <c r="A209" s="70" t="s">
        <v>1247</v>
      </c>
      <c r="B209" s="268" t="s">
        <v>1229</v>
      </c>
      <c r="C209" s="268"/>
      <c r="D209" s="268"/>
      <c r="E209" s="268"/>
      <c r="F209" s="268"/>
      <c r="G209" s="268"/>
      <c r="H209" s="268"/>
      <c r="I209" s="268"/>
    </row>
    <row r="210" spans="1:9" x14ac:dyDescent="0.75">
      <c r="A210" s="37" t="s">
        <v>1230</v>
      </c>
      <c r="B210" s="37" t="s">
        <v>1231</v>
      </c>
      <c r="C210" s="37" t="s">
        <v>1232</v>
      </c>
      <c r="D210" s="37" t="s">
        <v>1233</v>
      </c>
      <c r="E210" s="37" t="s">
        <v>587</v>
      </c>
      <c r="F210" s="37" t="s">
        <v>86</v>
      </c>
      <c r="G210" s="37" t="s">
        <v>1234</v>
      </c>
      <c r="H210" s="37" t="s">
        <v>1235</v>
      </c>
      <c r="I210" s="37" t="s">
        <v>1236</v>
      </c>
    </row>
    <row r="211" spans="1:9" x14ac:dyDescent="0.75">
      <c r="A211" s="37" t="s">
        <v>1237</v>
      </c>
      <c r="B211">
        <v>0</v>
      </c>
      <c r="C211">
        <v>17</v>
      </c>
      <c r="D211">
        <v>18</v>
      </c>
      <c r="E211">
        <v>22</v>
      </c>
      <c r="F211">
        <v>12</v>
      </c>
      <c r="G211">
        <v>73</v>
      </c>
      <c r="H211">
        <v>21</v>
      </c>
      <c r="I211">
        <v>21</v>
      </c>
    </row>
    <row r="212" spans="1:9" x14ac:dyDescent="0.75">
      <c r="A212" s="37" t="s">
        <v>1238</v>
      </c>
      <c r="B212">
        <v>0</v>
      </c>
      <c r="C212">
        <v>15</v>
      </c>
      <c r="D212">
        <v>22</v>
      </c>
      <c r="E212">
        <v>39</v>
      </c>
      <c r="F212">
        <v>23</v>
      </c>
      <c r="G212">
        <v>51</v>
      </c>
      <c r="H212">
        <v>17</v>
      </c>
      <c r="I212">
        <v>19</v>
      </c>
    </row>
    <row r="213" spans="1:9" ht="15.5" thickBot="1" x14ac:dyDescent="0.9">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5" thickBot="1" x14ac:dyDescent="0.9">
      <c r="A214" t="s">
        <v>1240</v>
      </c>
      <c r="B214" s="7">
        <f>SUM(G213:H213)/SUM(G211:H211)</f>
        <v>-0.27659574468085107</v>
      </c>
    </row>
    <row r="215" spans="1:9" ht="15.5" thickBot="1" x14ac:dyDescent="0.9">
      <c r="A215" t="s">
        <v>1241</v>
      </c>
      <c r="B215" s="7">
        <f>I213/I211</f>
        <v>-9.5238095238095233E-2</v>
      </c>
    </row>
    <row r="217" spans="1:9" x14ac:dyDescent="0.75">
      <c r="A217" s="70" t="s">
        <v>1248</v>
      </c>
      <c r="B217" s="268" t="s">
        <v>1229</v>
      </c>
      <c r="C217" s="268"/>
      <c r="D217" s="268"/>
      <c r="E217" s="268"/>
    </row>
    <row r="218" spans="1:9" x14ac:dyDescent="0.75">
      <c r="A218" s="37" t="s">
        <v>1230</v>
      </c>
      <c r="B218" s="37" t="s">
        <v>1242</v>
      </c>
      <c r="C218" s="37" t="s">
        <v>1243</v>
      </c>
      <c r="D218" s="37" t="s">
        <v>1244</v>
      </c>
      <c r="E218" s="37" t="s">
        <v>86</v>
      </c>
    </row>
    <row r="219" spans="1:9" x14ac:dyDescent="0.75">
      <c r="A219" s="37" t="s">
        <v>1237</v>
      </c>
      <c r="B219">
        <v>112</v>
      </c>
      <c r="C219">
        <v>16</v>
      </c>
      <c r="D219">
        <v>9</v>
      </c>
      <c r="E219">
        <v>134</v>
      </c>
    </row>
    <row r="220" spans="1:9" x14ac:dyDescent="0.75">
      <c r="A220" s="37" t="s">
        <v>1238</v>
      </c>
      <c r="B220">
        <v>87</v>
      </c>
      <c r="C220">
        <v>17</v>
      </c>
      <c r="D220">
        <v>9</v>
      </c>
      <c r="E220">
        <v>151</v>
      </c>
    </row>
    <row r="221" spans="1:9" ht="15.5" thickBot="1" x14ac:dyDescent="0.9">
      <c r="A221" s="37" t="s">
        <v>1239</v>
      </c>
      <c r="B221">
        <f>B220-B219</f>
        <v>-25</v>
      </c>
      <c r="C221">
        <f t="shared" ref="C221:E221" si="9">C220-C219</f>
        <v>1</v>
      </c>
      <c r="D221">
        <f t="shared" si="9"/>
        <v>0</v>
      </c>
      <c r="E221">
        <f t="shared" si="9"/>
        <v>17</v>
      </c>
    </row>
    <row r="222" spans="1:9" ht="15.5" thickBot="1" x14ac:dyDescent="0.9">
      <c r="A222" t="s">
        <v>1245</v>
      </c>
      <c r="B222" s="7">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RowHeight="14.75" x14ac:dyDescent="0.75"/>
  <cols>
    <col min="6" max="35" width="9.1328125" customWidth="1"/>
  </cols>
  <sheetData>
    <row r="1" spans="1:38" x14ac:dyDescent="0.7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7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7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7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7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7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7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7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7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7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7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7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7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7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7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7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7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7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7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7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7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7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7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7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7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7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7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7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7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7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7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7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7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7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7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7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7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7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7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7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7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7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7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7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7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7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7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7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7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7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7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7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7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7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7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7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7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7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7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7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7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7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7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7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7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7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7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7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7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7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7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7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7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7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7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7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7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7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7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7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7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7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7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7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7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7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7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7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7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7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7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7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7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7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7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7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7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7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7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7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7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7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7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7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7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7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7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7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7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7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7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7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7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7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7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7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7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7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7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7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7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7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7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7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7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7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7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7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7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7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7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7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7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7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7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7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7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7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7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7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7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7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7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7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7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7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7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7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7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7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7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7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7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7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7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7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7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7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7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7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7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7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7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7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7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7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7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7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7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7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7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7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7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7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7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7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7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7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7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7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7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7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7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7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7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7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7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7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7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7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7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7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7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7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7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7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7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7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7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7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7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7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7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7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7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7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7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7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7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7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7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7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7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7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7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7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7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7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7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7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7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7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7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7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7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7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7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7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7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7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7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7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7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7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7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7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7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7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7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7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7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7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7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7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7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7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7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7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7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7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7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7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7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7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7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7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7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7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7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7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7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7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7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7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7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7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7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7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7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7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7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7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7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7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7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7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7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7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7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7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7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7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7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7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7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7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7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7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7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7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7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7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7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7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7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7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7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7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7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7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7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7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7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7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7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7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7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7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7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7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7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7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7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7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7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7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7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7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7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7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7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7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7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7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7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7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7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7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7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7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7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7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7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7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7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7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7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7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7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7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7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7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7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7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7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7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7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7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7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7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7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7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7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7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7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7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7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7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7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7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7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7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7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7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7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7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7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7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7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7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7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7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7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7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7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7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7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7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7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7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7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7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7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7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7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7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7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7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7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7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7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7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7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7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7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7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7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7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7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7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7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7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7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7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7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7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7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7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7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7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7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7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7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7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7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7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7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7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7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7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7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7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7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7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7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7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7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7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7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7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7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7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7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7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7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7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7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7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7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7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7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7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7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7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7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7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7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7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7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7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7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7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7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7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7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7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7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7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7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7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7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7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7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7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7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7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7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7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7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7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7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7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7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7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7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7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7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7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7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7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7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7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7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7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7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7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7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7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7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7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7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7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7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7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7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7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7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7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7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7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7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7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7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7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7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7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7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7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7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7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7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7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7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7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7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7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7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7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7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7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7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7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7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7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7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7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7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7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7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7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7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7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7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7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7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7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7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7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7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7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7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7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7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7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7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7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7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7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7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7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7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7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7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7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7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7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7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7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7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7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7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7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7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7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7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7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7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7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7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7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7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7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7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7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7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7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7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7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7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7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7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7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7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7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7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7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7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7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7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7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7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7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7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7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7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7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7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7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7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7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7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7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7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7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7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7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7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7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7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7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7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7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7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7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7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7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7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7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7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7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7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7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7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7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7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7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7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7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7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7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7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7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7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7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7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7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7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7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7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7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7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7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7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7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7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7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7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7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7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7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7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7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7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7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7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7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7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7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7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7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7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7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7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7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7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7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7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7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7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7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7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7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7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7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7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7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7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7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7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7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7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7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7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7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7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7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7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7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7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7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7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7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7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7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7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7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7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7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7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7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7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7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7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7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7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7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7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7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7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7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7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7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7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7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7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7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7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7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7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7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7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7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7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7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7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7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7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7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7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7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7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7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7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7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7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7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7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7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7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7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7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7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7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7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7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7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7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7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7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7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7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7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7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7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7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7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7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7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7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7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7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7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7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7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7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7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7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7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7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7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7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7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7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7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7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7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7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7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7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7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7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7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7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7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7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7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7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7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7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7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7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7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7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7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7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7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7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7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7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7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7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7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7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7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7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7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7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7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7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7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7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7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7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7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7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7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7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7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7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7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7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7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7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7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7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7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7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7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7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7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7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7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7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7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7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7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7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7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7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7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7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7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7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7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7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7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7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7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7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7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7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7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7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7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7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7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7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7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7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7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7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7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7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7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7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7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7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7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7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7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7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7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7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7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7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7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7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7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7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7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7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7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7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7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7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7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7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7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7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7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7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7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7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7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7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7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7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7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7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7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7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7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7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7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7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7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7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7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7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7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7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7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7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7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7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7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7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7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7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7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7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7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7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7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7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7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7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7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7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7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7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7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7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7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7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7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7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7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7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7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7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7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7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7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7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7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7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7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7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7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7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7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7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7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7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7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7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7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7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7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7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7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7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7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7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7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7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7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7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7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7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7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7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7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7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7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7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7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7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7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7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7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7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7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7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7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7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7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7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7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7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7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7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7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7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7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7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7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7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7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7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7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7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7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7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7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7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7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7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7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7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7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7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7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7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7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7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7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7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7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7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7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7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7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7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7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7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7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7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7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7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7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7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7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7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7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7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7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7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7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7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7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7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7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7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7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7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7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7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7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7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7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7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7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7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7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7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7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7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7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7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7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7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7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7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7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7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7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7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7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7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7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7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7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7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7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7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7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7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7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7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7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7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7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7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7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7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7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7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7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7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7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7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7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7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7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7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7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7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7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7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7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7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7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7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7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7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7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7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7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7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7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7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7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7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7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7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7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7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7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7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7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7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7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7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7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7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7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7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7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7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7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7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7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7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7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7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7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7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7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7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7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7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7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7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7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7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7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7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7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7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7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7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7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7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7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7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7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7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7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7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7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7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7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7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7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7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7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7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7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7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7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7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7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7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7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7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7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7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7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7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7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7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7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7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7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7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7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7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7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7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7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7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7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7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7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7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7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7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7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7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7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7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7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7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7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7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7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7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7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7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7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7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7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7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7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7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7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7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7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7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7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7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7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7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7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7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7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7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7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7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7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7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7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7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7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7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7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7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7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7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7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7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7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7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7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7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7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7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7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7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7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7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7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7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7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7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7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7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7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7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7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7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7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7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7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7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7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7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7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7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7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7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7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7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7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7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7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7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7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7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7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7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7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7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7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7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7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7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7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7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7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7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7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7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7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7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7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7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7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7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7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7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7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7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7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7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7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7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7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7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7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7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7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7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7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7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7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7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7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7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7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7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7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7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7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7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7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7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7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7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7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7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7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7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7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7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7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7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7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7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7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7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7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7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7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7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7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7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7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7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7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7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7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7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7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7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7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7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7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7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7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7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7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7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7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7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7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7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7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7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7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7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7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7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7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7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7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7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7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7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7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7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7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7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7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7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7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7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7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7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7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7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7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7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7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7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7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7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7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7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7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7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7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7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7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7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7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7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7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7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7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7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7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7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7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7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7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7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7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7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7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7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7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7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7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7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7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7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7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7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7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7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7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7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7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7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7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7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7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7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7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7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7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7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7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7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7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7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7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7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7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7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7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7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7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7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7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7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7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7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7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7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7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7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7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7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7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7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7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7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7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7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7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7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7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7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7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7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7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7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7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7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7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7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7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7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7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7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7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7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7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7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7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7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7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7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7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7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7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7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7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7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7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7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7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7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7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7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7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7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7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7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7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7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7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7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7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7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7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7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7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7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7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7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7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7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7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7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7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7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7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7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7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7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7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7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7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7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7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7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7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7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7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7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7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7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7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7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7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7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7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7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7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7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7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7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7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7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7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7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7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7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7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7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7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7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7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7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7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7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7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7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7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7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7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7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7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7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7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7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7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7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7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7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7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7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7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7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7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7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7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7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7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7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7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7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7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7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7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7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7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7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7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7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7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7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7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7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7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7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7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7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7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7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7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7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7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7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7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7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7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7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7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7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7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7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7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7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7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7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7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7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7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7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7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7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7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7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7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7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7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7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7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7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7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7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7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7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7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7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7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7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7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7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7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7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7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7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7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7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7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7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7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7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7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7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7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7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7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7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7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7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7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7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7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7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7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7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7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7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7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7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7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7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7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7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7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7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7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7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7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7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7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7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7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7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7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7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7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7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7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7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7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7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7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7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7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7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7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7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7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7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7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7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7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7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7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7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7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7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7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7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7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7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7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7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7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7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7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7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7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7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7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7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7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7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7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7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7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7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7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7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7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7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7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7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7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7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7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7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7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7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7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7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7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7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7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7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7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7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7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7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7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7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7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7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7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7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7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7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7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7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7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7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7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7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7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7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7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7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7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7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7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7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7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7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7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7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7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7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7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7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7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7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7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7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7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7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7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7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7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7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7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7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7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7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7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7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7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7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7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7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7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7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7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7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7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7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7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7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7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7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7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7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7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7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7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7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7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7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7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7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7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7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7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7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7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7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7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7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7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7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7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7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7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7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7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7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7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7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7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7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7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7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7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7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7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7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7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7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7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7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7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7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7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7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7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7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7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7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7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7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7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7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7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7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7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7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7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7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7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7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7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7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7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7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7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7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7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7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7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7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7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7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7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7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7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7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7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7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7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7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7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7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7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7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7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7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7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7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7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7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7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7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7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7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7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7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7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7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7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7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7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7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7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7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7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7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7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7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7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7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7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7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7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7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7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7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7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7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7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7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7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7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7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7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7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7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7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7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7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7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7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7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7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7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7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7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7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7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7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7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7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7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7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7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7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7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7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7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7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7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7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7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7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7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7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7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7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7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7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7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7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7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7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7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7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7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7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7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7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7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7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7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7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7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7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7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7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7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7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7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7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7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7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7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7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7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7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7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7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7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7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7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7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7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7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7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7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7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7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7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7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7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7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7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7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7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7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7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7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7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7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7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7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7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7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7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7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7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7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7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7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7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7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7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7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7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7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7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7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7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7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7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7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7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7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7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7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7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7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7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7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7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7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7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7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7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7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7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7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7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7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7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7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7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7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7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7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7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7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7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7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7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7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7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7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7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7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7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7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7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7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7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7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7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7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7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7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7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7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7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7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7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7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7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7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7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7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7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7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7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7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7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7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7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7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7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7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7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7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7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7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7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7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7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7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7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7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7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7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7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7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7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7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7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7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7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7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7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7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7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7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7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7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7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7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7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7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7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7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7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7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7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7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7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7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7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7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7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7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7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7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7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7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7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7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7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7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7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7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7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7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7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7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7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7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7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7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7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7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7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7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7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7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7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7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7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7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7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7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7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7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7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7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7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7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7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7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7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7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7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7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7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7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7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7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7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7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7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7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7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7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7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7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7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7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7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7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7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7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7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7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7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7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7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7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7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7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7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7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7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7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7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7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7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7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7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7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7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7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7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7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7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7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7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7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7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7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7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7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7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7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7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7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7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7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7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7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7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7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7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7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7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7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7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7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7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7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7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7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7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7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7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7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7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7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7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7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7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7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7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7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7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7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7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7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7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7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7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7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7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7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7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7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7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7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7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7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7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7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7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7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7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7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7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7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7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7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7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7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7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7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7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7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7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7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7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7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7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7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7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7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7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7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7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7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7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7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7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7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7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7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7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7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7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7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7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7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7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7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7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7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7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7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7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7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7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7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7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7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7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7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7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7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7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7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7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7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7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7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7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7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7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7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7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7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7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7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7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7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7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7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7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7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7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7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7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7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7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7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7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7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7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7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7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7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7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7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7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7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7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7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7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7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7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7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7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7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7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7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7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7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7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7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7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7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7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7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7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7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7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7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7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7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7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7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7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7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7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7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7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7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7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7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7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7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7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7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7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7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7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7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7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7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7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7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7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7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7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7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7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7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7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7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7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7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7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7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7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7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7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7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7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7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7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7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7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7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7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7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7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7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7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7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7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7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7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7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7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7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7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7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7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7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7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7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7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7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7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7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7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7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7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7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7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7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7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7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7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7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7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7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7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7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7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7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7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7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7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7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7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7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7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7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7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7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7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7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7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7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7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7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7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7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7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7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7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7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7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7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7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7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7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7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7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7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7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7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7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7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7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7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7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7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7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7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7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7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7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7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7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7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7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7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7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7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7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7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7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7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7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7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7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7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7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7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7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7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7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7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7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7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7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7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7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7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7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7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7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7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7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7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7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7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7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7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7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7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7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7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7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7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7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7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7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7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7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7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7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7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7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7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7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7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7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7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7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7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7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7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7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7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7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7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7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7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7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7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7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7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7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7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7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7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7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7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7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7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7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7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7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7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7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7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7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7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7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7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7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7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7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7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7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7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7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7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7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7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7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7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7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7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7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7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7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7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7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7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7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7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7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7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7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7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7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7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7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7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7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7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7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7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7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7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7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7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7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7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7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7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7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7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7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7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7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7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7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7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7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7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7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7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7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7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7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7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7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7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7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7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7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7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7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7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7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7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7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7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7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7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7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7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7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7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7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7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7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7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7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7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7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7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7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7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7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7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7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7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7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7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7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7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7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7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7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7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7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7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7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7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7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7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7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7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7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7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7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7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7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7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7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7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7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7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7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7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7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7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7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7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7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7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7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7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7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7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7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7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7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7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7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7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7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7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7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7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7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7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7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7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7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7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7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7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7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7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7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7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7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7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7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7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7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7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7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7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7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7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7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7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7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7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7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7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7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7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7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7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7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7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7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7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7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7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7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7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7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7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7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7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7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7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7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7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7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7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7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7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7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7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7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7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7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7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7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7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7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7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7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7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7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7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7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7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7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7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7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7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7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7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7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7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7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7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7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7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7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7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7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7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7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7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7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7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7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7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7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7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7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7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7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7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7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7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7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7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7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7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7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7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7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7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7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7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7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7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7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7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7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7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7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7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7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7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7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7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7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7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7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7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7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7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7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7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7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7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7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7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7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7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7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7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7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7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7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7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7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7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7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7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7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7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7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7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7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7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7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7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7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7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7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7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7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7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7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7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7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7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7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7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7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7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7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7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7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7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7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7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7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7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7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7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7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7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7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7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7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7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7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7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7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7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7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7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7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7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7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7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7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7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7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7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7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7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7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7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7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7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7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7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7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7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7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7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7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7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7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7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7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7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7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7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7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7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7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7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7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7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7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7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7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7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7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7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7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7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7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7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7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7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7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7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7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7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7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7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7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7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7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7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7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7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7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7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7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7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7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7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7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7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7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7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7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7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7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7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7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7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7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7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7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7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7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7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7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7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7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7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7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7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7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7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7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7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7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7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7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7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7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7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7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7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7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7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7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7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7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7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7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7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7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7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7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7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7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7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7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7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7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7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7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7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7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7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7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7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7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7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7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7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7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7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7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7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7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7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7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7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7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7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7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7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7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7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7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7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7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7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7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7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7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7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7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7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7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7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7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7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7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7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7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7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7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7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7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7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7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7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7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7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7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7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7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7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7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7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7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7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7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7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7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7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7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7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7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7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7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7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7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7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7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7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7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7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7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7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7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7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7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7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7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7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7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7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7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7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7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7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7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7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7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7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7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7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7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7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7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7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7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7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7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7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7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7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7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7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7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7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7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7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7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7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7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7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7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7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7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7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7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7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7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7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7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7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7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7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7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7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7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7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7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7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7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7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7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7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7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7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7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7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7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7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7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7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7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7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7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7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7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7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7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7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7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7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7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7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7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7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7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7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7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7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7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7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7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7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7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7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7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7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7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7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7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7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7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7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7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7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7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7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7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7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7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7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7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7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7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7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7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7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7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7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7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7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7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7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7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7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7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7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7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7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7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7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7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7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7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7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7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7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7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7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7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7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7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7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7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7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7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7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7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7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7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7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7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7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7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7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7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7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7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7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7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7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7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7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7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7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7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7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7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7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7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7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7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7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7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7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7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7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7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7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7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7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7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7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7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7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7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7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7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7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7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7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7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7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7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7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7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7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7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7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7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7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7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7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7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7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7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7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7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7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7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7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7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7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7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7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7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7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7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7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7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7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7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7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7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7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7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7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7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7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7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7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7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7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7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7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7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7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7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7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7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7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7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7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7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7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7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7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7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7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7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7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7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7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7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7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7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7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7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7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7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7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7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7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7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7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7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7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7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7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7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7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7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7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7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7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7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7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7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7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7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7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7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7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7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7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7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7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7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7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7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7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7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7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7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7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7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7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7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7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7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7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7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7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7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7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7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7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7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7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7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7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7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7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7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7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7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7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7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7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7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7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7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7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7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7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7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7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7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7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7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7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7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7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7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7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7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7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7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7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7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7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7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7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7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7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7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7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7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7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7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7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7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7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7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7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7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7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7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7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7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7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7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7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7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7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7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7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7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7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7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7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7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7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7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7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7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7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7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7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7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7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7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7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7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7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7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7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7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7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7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7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7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7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7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7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7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7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7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7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7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7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7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7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7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7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7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7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7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7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7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7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7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7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7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7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7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7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7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7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7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7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7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7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7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7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7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7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7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7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7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7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7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7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7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7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7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7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7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7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7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7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7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7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7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7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7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7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7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7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7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7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7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7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7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7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7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7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7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7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7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7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7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7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7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7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7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7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7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7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7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7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7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7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7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7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7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7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7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7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7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7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7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7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7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7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7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7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7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7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7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7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7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7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7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7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7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7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7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7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7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7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7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7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7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7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7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7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7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7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7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7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7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7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7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7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7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7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7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7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7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7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7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7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7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7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7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7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7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7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7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7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7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7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7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7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7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7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7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7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7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7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7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7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7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7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7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7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7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7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7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7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7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7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7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7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7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7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7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7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7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7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7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7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7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7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7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7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7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7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7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7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7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7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7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7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7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7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7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7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7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7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7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7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7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7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7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7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7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7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7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7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7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7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7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7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7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7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7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7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7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7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7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7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7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7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7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7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7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7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7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7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7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7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7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7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7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7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7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7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7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7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7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7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7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7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7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7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7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7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7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7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7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7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7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7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7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7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7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7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7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7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7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7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7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7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7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7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7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7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7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7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7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7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7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7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7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7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7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7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7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7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7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7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7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7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7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7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7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7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7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7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7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7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7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7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7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7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7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7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7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7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7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7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7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7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7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7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7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7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7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7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7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7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7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7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7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7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7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7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7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7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7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7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7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7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7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7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7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7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7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7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7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7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7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7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7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7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7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7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7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7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7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7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7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7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7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7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7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7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7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7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7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7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7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7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7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7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7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7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7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7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7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7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7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7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7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7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7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7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7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7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7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7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7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7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7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7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7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7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7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7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7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7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7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7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7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7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7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7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7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7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7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7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7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7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7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7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7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7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7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7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7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7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7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7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7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7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7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7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7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7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7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7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7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7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7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7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7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7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7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7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7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7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7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7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7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7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7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7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7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7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7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7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7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7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7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7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7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7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7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7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7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7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7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7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7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7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7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7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7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7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7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7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7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7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7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7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7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7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7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7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7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7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7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7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7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7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7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7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7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7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7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7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7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7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7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7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7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7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7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7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7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7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7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7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7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7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7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7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7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7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7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7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7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7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7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7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7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7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7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7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7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7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7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7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7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7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7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7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7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7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7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7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7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7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7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7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7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7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7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7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7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7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7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7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7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7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7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7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7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7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7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7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7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7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7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7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7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7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7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7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7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7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7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7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7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7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7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7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7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7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7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7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7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7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7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7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7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7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7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7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7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7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7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7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7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7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7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7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7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7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7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7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7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7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7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7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7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7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7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7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7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7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7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7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7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7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7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7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7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7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7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7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7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7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7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7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7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7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7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7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7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7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7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7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7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7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7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7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7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7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7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7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7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7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7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7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7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7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7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7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7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7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7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7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7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7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7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7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7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7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7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7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7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7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7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7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7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7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7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7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7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7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7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7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7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7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7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7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7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7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7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7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7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7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7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7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7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7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7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7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7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7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7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7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7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7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7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7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7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7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7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7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7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7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7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7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7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7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7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7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7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7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7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7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7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7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7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7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7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7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7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7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7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7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7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7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7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7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7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7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7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7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7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7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7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7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7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7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7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7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7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7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7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7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7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7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7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7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7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7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7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7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7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7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7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7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7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7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7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7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7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7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7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7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7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7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7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7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7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7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7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7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7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7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7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7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7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7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7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7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7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7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7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7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7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7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7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7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7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7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7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7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7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7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7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7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7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7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7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7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7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7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7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7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7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7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7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7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7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7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7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7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7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7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7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7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7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7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7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7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7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7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7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7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7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7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7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7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7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7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7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7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7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7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7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7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7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7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7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7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7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7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7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7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7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7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7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7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7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7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7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7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7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7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7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7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7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7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7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7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7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7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7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7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7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7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7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7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7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7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7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7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7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7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7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7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7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7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7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7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7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7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7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7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7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7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7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7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7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7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7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7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7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7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7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7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7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7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7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7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7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7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7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7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7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7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7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7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7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7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7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7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7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7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7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7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7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7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7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7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7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7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7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7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7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7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7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7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7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7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7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7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7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7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7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7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7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7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7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7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7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7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7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7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7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7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7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7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7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7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7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7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7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7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7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7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7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7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7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7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7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7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7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7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7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7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7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7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7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7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7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7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7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7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7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7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7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7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7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7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7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7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7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7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7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7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7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7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7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7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7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7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7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7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7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7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7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7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7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7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7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7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7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7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7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7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7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7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7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7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7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7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7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7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7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7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7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7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7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7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7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7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7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7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7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7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7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7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7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7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7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7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7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7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7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7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7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7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7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7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7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7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7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7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7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7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7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7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7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7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7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7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7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7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7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7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7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7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7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7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7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7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7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7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7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7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7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7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7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7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7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7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7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7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7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7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7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7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7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7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7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7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7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7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7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7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7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7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7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7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7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7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7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7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7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7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7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7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7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7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7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7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7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7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7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7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7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7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7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7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7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7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7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7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7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7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7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7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7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7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7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7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7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7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7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7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7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7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7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7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7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7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7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7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7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7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7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7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7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7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7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7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7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7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7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7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7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7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7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7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7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7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7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7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7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7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7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7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7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7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7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7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7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7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7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7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7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7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7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7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7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7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7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7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7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7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7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7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7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7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7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7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7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7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7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7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7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7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7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7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7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7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7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7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7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7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7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7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7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7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7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7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7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7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7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7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7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7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7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7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7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7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7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7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7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7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7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7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7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7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7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7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7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7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7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7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7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7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7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7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7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7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7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7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7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7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7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7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7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7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7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7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7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7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7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7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7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7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7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7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7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7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7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7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7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7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7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7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7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7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7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7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7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7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7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7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7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7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7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7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7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7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7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7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7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7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7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7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7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7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7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7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7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7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7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7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7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7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7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7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7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7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7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7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7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7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7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7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7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7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7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7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7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7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7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7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7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7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7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7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7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7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7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7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7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7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7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7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7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7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7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7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7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7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7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7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7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7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7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7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7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7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7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7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7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7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7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7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7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7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7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7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7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7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7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7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7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7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7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7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7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7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7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7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7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7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7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7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7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7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7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7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7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7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7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7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7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7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7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7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7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7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7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7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7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7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7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7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7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7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7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7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7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7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7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7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7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7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7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7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7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7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7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7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7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7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7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7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7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7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7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7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7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7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7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7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7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7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7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7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7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7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7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7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7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7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7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7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7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7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7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7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7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7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7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7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7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7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7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7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7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7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7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7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7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7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7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7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7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7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7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7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7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7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7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7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7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7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7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7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7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7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7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7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7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7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7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7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7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7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7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7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7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7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7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7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7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7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7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7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7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7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7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7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7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7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7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7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7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7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7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7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7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7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7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7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7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7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7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7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7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7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7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7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7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7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7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7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7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7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7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7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7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7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7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7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7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7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7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7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7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7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7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7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7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7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7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7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7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7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7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7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7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7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7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7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7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7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7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7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7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7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7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7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7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7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7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7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7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7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7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7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7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7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7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7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7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7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7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7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7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7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7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7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7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7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7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7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7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7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7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7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7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7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7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7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7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7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7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7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7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7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7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7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7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7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7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7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7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7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7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7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7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7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7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7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7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7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7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7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7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7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7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7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7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7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7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7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7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7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7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7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7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7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7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7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7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7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7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7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7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7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7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7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7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7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7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7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7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7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7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7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7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7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7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7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7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7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7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7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7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7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7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7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7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7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7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7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7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7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7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7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7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7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7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7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7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7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7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7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7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7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7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7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7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7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7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7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7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7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7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7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7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7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7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7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7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7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7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7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7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7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7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7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7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7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7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7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7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7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7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7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7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7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7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7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7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7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7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7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7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7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7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7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7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7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7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7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7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7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7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7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7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7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7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7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7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7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7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7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7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7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7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7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7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7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7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7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7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7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7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7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7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7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7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7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7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7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7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7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7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7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7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7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7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7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7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7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7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7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7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7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7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7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7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7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7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7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7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7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7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7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7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7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7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7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7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7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7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7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7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7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7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7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7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7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7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7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7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7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7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7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7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7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7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7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7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7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7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7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7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7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7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7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7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7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7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7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7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7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7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7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7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7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7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7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7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7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7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7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7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7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7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7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7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7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7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7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7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7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7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7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7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7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7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7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7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7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7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7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7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7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7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7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7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7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7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7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7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7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7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7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7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7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7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7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7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7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7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7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7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7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7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7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7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7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7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7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7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7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7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7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7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7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7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7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7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7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7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7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7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7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7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7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7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7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7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7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7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7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7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7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7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7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7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7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7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7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7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7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7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7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7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7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7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7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7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7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7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7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7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7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7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7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7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7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7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7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7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7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7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7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7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7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7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7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7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7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7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7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7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7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7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7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7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7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7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7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7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7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7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7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7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7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7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7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7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7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7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7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7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7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7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7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7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7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7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7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7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7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7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7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7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7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7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7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7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7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7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7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7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7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7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7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7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7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7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7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7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7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7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7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7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7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7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7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7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7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7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7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7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7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7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7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7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7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7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7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7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7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7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7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7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7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7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7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7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7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7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7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7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7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7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7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7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7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7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7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7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7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7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7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7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7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7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7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7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7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7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7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7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7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7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7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7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7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7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7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7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7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7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7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7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7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7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7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7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7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7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7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7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7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7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7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7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7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7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7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7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7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7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7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7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7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7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7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7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7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7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7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7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7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7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7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7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7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7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7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7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7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7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7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7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7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7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7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7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7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7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7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7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7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7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7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7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7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7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7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7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7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7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7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7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7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7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7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7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7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7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7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7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7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7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7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7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7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7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7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7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7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7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7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7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7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7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7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7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7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7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7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7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7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7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7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7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7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7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7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7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7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7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7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7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7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7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7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7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7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7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7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7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7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7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7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7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7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7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7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7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7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7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7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7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7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7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7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7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7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7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7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7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7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7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7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7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7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7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7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7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7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7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7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7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7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7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7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7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7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7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7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7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7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7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7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7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7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7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7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7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7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7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7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7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7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7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7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7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7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7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7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7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7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7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7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7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7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7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7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7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7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7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7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7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7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7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7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7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7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7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7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7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7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7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7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7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7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7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7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7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7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7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7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7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7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7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7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7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7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7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7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7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7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7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7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7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7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7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7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7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7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7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7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7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7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7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7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7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7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7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7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7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7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7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7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7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7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7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7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7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7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7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7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7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7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7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7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7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7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7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7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7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7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7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7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7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7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7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7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7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7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7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7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7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7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7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7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7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7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7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7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7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7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7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7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7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7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7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7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7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7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7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7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7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7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7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7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7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7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7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7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7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7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7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7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7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7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7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7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7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7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7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7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7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7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7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7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7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7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7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7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7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7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7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7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7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7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7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7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7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7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7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7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7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7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7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7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7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7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7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7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7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7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7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7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7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7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7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7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7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7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7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7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7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7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7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7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7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7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7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7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7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7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7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7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7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7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7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7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7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7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7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7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7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7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7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7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7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7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7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7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7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7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7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7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7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7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7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7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7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7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7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7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7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7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7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7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7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7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7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7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7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7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7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7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7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RowHeight="14.75" x14ac:dyDescent="0.75"/>
  <sheetData>
    <row r="1" spans="1:35" x14ac:dyDescent="0.75">
      <c r="A1" t="s">
        <v>1859</v>
      </c>
    </row>
    <row r="2" spans="1:35" x14ac:dyDescent="0.7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7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7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7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7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7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7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7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7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7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7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7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7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7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7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75">
      <c r="A17" t="s">
        <v>1877</v>
      </c>
    </row>
    <row r="18" spans="1:1" x14ac:dyDescent="0.75">
      <c r="A18" t="s">
        <v>1878</v>
      </c>
    </row>
    <row r="19" spans="1:1" x14ac:dyDescent="0.75">
      <c r="A19" t="s">
        <v>1879</v>
      </c>
    </row>
    <row r="20" spans="1:1" x14ac:dyDescent="0.75">
      <c r="A20" t="s">
        <v>1880</v>
      </c>
    </row>
    <row r="21" spans="1:1" x14ac:dyDescent="0.7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RowHeight="14.75" x14ac:dyDescent="0.75"/>
  <cols>
    <col min="1" max="1" width="4.26953125" bestFit="1" customWidth="1"/>
    <col min="2" max="2" width="52.7265625" bestFit="1" customWidth="1"/>
    <col min="3" max="34" width="4.7265625" bestFit="1" customWidth="1"/>
  </cols>
  <sheetData>
    <row r="1" spans="1:34" x14ac:dyDescent="0.75">
      <c r="A1" s="58" t="str">
        <f>About!$B$2</f>
        <v>OK</v>
      </c>
      <c r="C1" s="115">
        <f>SUM(C4:C87)</f>
        <v>95.055468321903987</v>
      </c>
      <c r="D1" s="115">
        <f t="shared" ref="D1:AG1" si="0">SUM(D4:D87)</f>
        <v>95.434599839611877</v>
      </c>
      <c r="E1" s="115">
        <f t="shared" si="0"/>
        <v>97.622166821799397</v>
      </c>
      <c r="F1" s="115">
        <f t="shared" si="0"/>
        <v>100.62328745565709</v>
      </c>
      <c r="G1" s="115">
        <f t="shared" si="0"/>
        <v>99.017970691412216</v>
      </c>
      <c r="H1" s="115">
        <f t="shared" si="0"/>
        <v>100.59613694726148</v>
      </c>
      <c r="I1" s="115">
        <f t="shared" si="0"/>
        <v>102.64218739667835</v>
      </c>
      <c r="J1" s="115">
        <f t="shared" si="0"/>
        <v>103.4148741093435</v>
      </c>
      <c r="K1" s="115">
        <f t="shared" si="0"/>
        <v>101.7229455305049</v>
      </c>
      <c r="L1" s="115">
        <f t="shared" si="0"/>
        <v>100.23536313900688</v>
      </c>
      <c r="M1" s="115">
        <f t="shared" si="0"/>
        <v>103.33688443498451</v>
      </c>
      <c r="N1" s="115">
        <f t="shared" si="0"/>
        <v>104.62809458094333</v>
      </c>
      <c r="O1" s="115">
        <f t="shared" si="0"/>
        <v>104.44700248466543</v>
      </c>
      <c r="P1" s="115">
        <f t="shared" si="0"/>
        <v>105.29581579500959</v>
      </c>
      <c r="Q1" s="115">
        <f t="shared" si="0"/>
        <v>104.32157557947691</v>
      </c>
      <c r="R1" s="115">
        <f t="shared" si="0"/>
        <v>110.38918364792482</v>
      </c>
      <c r="S1" s="115">
        <f t="shared" si="0"/>
        <v>112.03564039628428</v>
      </c>
      <c r="T1" s="115">
        <f t="shared" si="0"/>
        <v>112.83165182928728</v>
      </c>
      <c r="U1" s="115">
        <f t="shared" si="0"/>
        <v>115.7051906759129</v>
      </c>
      <c r="V1" s="115">
        <f t="shared" si="0"/>
        <v>109.24383201699979</v>
      </c>
      <c r="W1" s="115">
        <f t="shared" si="0"/>
        <v>108.71300692790201</v>
      </c>
      <c r="X1" s="115">
        <f t="shared" si="0"/>
        <v>109.72321348289329</v>
      </c>
      <c r="Y1" s="115">
        <f t="shared" si="0"/>
        <v>108.5992039285314</v>
      </c>
      <c r="Z1" s="115">
        <f t="shared" si="0"/>
        <v>108.27934288602106</v>
      </c>
      <c r="AA1" s="115">
        <f t="shared" si="0"/>
        <v>109.46939185663668</v>
      </c>
      <c r="AB1" s="115">
        <f t="shared" si="0"/>
        <v>105.22999779157509</v>
      </c>
      <c r="AC1" s="115">
        <f t="shared" si="0"/>
        <v>101.19452616046942</v>
      </c>
      <c r="AD1" s="115">
        <f t="shared" si="0"/>
        <v>98.57379642708301</v>
      </c>
      <c r="AE1" s="115">
        <f t="shared" si="0"/>
        <v>103.88253293887031</v>
      </c>
      <c r="AF1" s="115">
        <f t="shared" si="0"/>
        <v>96.425850595046299</v>
      </c>
      <c r="AG1" s="115">
        <f t="shared" si="0"/>
        <v>89.63444408464278</v>
      </c>
      <c r="AH1" s="115">
        <f>SUM(AH4:AH87)</f>
        <v>92.498424350726367</v>
      </c>
    </row>
    <row r="2" spans="1:34" x14ac:dyDescent="0.75">
      <c r="B2" s="116"/>
    </row>
    <row r="3" spans="1:34" s="117" customFormat="1" x14ac:dyDescent="0.7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75">
      <c r="A4" s="119" t="s">
        <v>479</v>
      </c>
      <c r="B4" s="120" t="s">
        <v>1956</v>
      </c>
      <c r="C4">
        <f>SUMIFS('EPA Export Aggregation'!F:F,'EPA Export Aggregation'!$A:$A,$B4,'EPA Export Aggregation'!$D:$D,$A$1)*IF($A4="CH4",About!$D$58,IF($A4="N2O",About!$D$59,1))</f>
        <v>35.031934766008703</v>
      </c>
      <c r="D4">
        <f>SUMIFS('EPA Export Aggregation'!G:G,'EPA Export Aggregation'!$A:$A,$B4,'EPA Export Aggregation'!$D:$D,$A$1)*IF($A4="CH4",About!$D$58,IF($A4="N2O",About!$D$59,1))</f>
        <v>37.851938357610898</v>
      </c>
      <c r="E4">
        <f>SUMIFS('EPA Export Aggregation'!H:H,'EPA Export Aggregation'!$A:$A,$B4,'EPA Export Aggregation'!$D:$D,$A$1)*IF($A4="CH4",About!$D$58,IF($A4="N2O",About!$D$59,1))</f>
        <v>38.2733442156688</v>
      </c>
      <c r="F4">
        <f>SUMIFS('EPA Export Aggregation'!I:I,'EPA Export Aggregation'!$A:$A,$B4,'EPA Export Aggregation'!$D:$D,$A$1)*IF($A4="CH4",About!$D$58,IF($A4="N2O",About!$D$59,1))</f>
        <v>39.995101905581301</v>
      </c>
      <c r="G4">
        <f>SUMIFS('EPA Export Aggregation'!J:J,'EPA Export Aggregation'!$A:$A,$B4,'EPA Export Aggregation'!$D:$D,$A$1)*IF($A4="CH4",About!$D$58,IF($A4="N2O",About!$D$59,1))</f>
        <v>38.887599691635899</v>
      </c>
      <c r="H4">
        <f>SUMIFS('EPA Export Aggregation'!K:K,'EPA Export Aggregation'!$A:$A,$B4,'EPA Export Aggregation'!$D:$D,$A$1)*IF($A4="CH4",About!$D$58,IF($A4="N2O",About!$D$59,1))</f>
        <v>40.835780463133297</v>
      </c>
      <c r="I4">
        <f>SUMIFS('EPA Export Aggregation'!L:L,'EPA Export Aggregation'!$A:$A,$B4,'EPA Export Aggregation'!$D:$D,$A$1)*IF($A4="CH4",About!$D$58,IF($A4="N2O",About!$D$59,1))</f>
        <v>41.798436436943298</v>
      </c>
      <c r="J4">
        <f>SUMIFS('EPA Export Aggregation'!M:M,'EPA Export Aggregation'!$A:$A,$B4,'EPA Export Aggregation'!$D:$D,$A$1)*IF($A4="CH4",About!$D$58,IF($A4="N2O",About!$D$59,1))</f>
        <v>42.746752522567</v>
      </c>
      <c r="K4">
        <f>SUMIFS('EPA Export Aggregation'!N:N,'EPA Export Aggregation'!$A:$A,$B4,'EPA Export Aggregation'!$D:$D,$A$1)*IF($A4="CH4",About!$D$58,IF($A4="N2O",About!$D$59,1))</f>
        <v>43.5021597357579</v>
      </c>
      <c r="L4">
        <f>SUMIFS('EPA Export Aggregation'!O:O,'EPA Export Aggregation'!$A:$A,$B4,'EPA Export Aggregation'!$D:$D,$A$1)*IF($A4="CH4",About!$D$58,IF($A4="N2O",About!$D$59,1))</f>
        <v>42.360082267750997</v>
      </c>
      <c r="M4">
        <f>SUMIFS('EPA Export Aggregation'!P:P,'EPA Export Aggregation'!$A:$A,$B4,'EPA Export Aggregation'!$D:$D,$A$1)*IF($A4="CH4",About!$D$58,IF($A4="N2O",About!$D$59,1))</f>
        <v>44.551782628001597</v>
      </c>
      <c r="N4">
        <f>SUMIFS('EPA Export Aggregation'!Q:Q,'EPA Export Aggregation'!$A:$A,$B4,'EPA Export Aggregation'!$D:$D,$A$1)*IF($A4="CH4",About!$D$58,IF($A4="N2O",About!$D$59,1))</f>
        <v>44.020118788694496</v>
      </c>
      <c r="O4">
        <f>SUMIFS('EPA Export Aggregation'!R:R,'EPA Export Aggregation'!$A:$A,$B4,'EPA Export Aggregation'!$D:$D,$A$1)*IF($A4="CH4",About!$D$58,IF($A4="N2O",About!$D$59,1))</f>
        <v>46.5480469969349</v>
      </c>
      <c r="P4">
        <f>SUMIFS('EPA Export Aggregation'!S:S,'EPA Export Aggregation'!$A:$A,$B4,'EPA Export Aggregation'!$D:$D,$A$1)*IF($A4="CH4",About!$D$58,IF($A4="N2O",About!$D$59,1))</f>
        <v>47.079913231719303</v>
      </c>
      <c r="Q4">
        <f>SUMIFS('EPA Export Aggregation'!T:T,'EPA Export Aggregation'!$A:$A,$B4,'EPA Export Aggregation'!$D:$D,$A$1)*IF($A4="CH4",About!$D$58,IF($A4="N2O",About!$D$59,1))</f>
        <v>45.077010425921401</v>
      </c>
      <c r="R4">
        <f>SUMIFS('EPA Export Aggregation'!U:U,'EPA Export Aggregation'!$A:$A,$B4,'EPA Export Aggregation'!$D:$D,$A$1)*IF($A4="CH4",About!$D$58,IF($A4="N2O",About!$D$59,1))</f>
        <v>49.729190690001403</v>
      </c>
      <c r="S4">
        <f>SUMIFS('EPA Export Aggregation'!V:V,'EPA Export Aggregation'!$A:$A,$B4,'EPA Export Aggregation'!$D:$D,$A$1)*IF($A4="CH4",About!$D$58,IF($A4="N2O",About!$D$59,1))</f>
        <v>50.455561714124102</v>
      </c>
      <c r="T4">
        <f>SUMIFS('EPA Export Aggregation'!W:W,'EPA Export Aggregation'!$A:$A,$B4,'EPA Export Aggregation'!$D:$D,$A$1)*IF($A4="CH4",About!$D$58,IF($A4="N2O",About!$D$59,1))</f>
        <v>49.8722872696314</v>
      </c>
      <c r="U4">
        <f>SUMIFS('EPA Export Aggregation'!X:X,'EPA Export Aggregation'!$A:$A,$B4,'EPA Export Aggregation'!$D:$D,$A$1)*IF($A4="CH4",About!$D$58,IF($A4="N2O",About!$D$59,1))</f>
        <v>51.474688494034801</v>
      </c>
      <c r="V4">
        <f>SUMIFS('EPA Export Aggregation'!Y:Y,'EPA Export Aggregation'!$A:$A,$B4,'EPA Export Aggregation'!$D:$D,$A$1)*IF($A4="CH4",About!$D$58,IF($A4="N2O",About!$D$59,1))</f>
        <v>50.0706139605918</v>
      </c>
      <c r="W4">
        <f>SUMIFS('EPA Export Aggregation'!Z:Z,'EPA Export Aggregation'!$A:$A,$B4,'EPA Export Aggregation'!$D:$D,$A$1)*IF($A4="CH4",About!$D$58,IF($A4="N2O",About!$D$59,1))</f>
        <v>47.6901421817768</v>
      </c>
      <c r="X4">
        <f>SUMIFS('EPA Export Aggregation'!AA:AA,'EPA Export Aggregation'!$A:$A,$B4,'EPA Export Aggregation'!$D:$D,$A$1)*IF($A4="CH4",About!$D$58,IF($A4="N2O",About!$D$59,1))</f>
        <v>49.508716971508598</v>
      </c>
      <c r="Y4">
        <f>SUMIFS('EPA Export Aggregation'!AB:AB,'EPA Export Aggregation'!$A:$A,$B4,'EPA Export Aggregation'!$D:$D,$A$1)*IF($A4="CH4",About!$D$58,IF($A4="N2O",About!$D$59,1))</f>
        <v>47.445493636347798</v>
      </c>
      <c r="Z4">
        <f>SUMIFS('EPA Export Aggregation'!AC:AC,'EPA Export Aggregation'!$A:$A,$B4,'EPA Export Aggregation'!$D:$D,$A$1)*IF($A4="CH4",About!$D$58,IF($A4="N2O",About!$D$59,1))</f>
        <v>44.513614591503099</v>
      </c>
      <c r="AA4">
        <f>SUMIFS('EPA Export Aggregation'!AD:AD,'EPA Export Aggregation'!$A:$A,$B4,'EPA Export Aggregation'!$D:$D,$A$1)*IF($A4="CH4",About!$D$58,IF($A4="N2O",About!$D$59,1))</f>
        <v>42.244028169658598</v>
      </c>
      <c r="AB4">
        <f>SUMIFS('EPA Export Aggregation'!AE:AE,'EPA Export Aggregation'!$A:$A,$B4,'EPA Export Aggregation'!$D:$D,$A$1)*IF($A4="CH4",About!$D$58,IF($A4="N2O",About!$D$59,1))</f>
        <v>39.832201027425299</v>
      </c>
      <c r="AC4">
        <f>SUMIFS('EPA Export Aggregation'!AF:AF,'EPA Export Aggregation'!$A:$A,$B4,'EPA Export Aggregation'!$D:$D,$A$1)*IF($A4="CH4",About!$D$58,IF($A4="N2O",About!$D$59,1))</f>
        <v>35.505850430921498</v>
      </c>
      <c r="AD4">
        <f>SUMIFS('EPA Export Aggregation'!AG:AG,'EPA Export Aggregation'!$A:$A,$B4,'EPA Export Aggregation'!$D:$D,$A$1)*IF($A4="CH4",About!$D$58,IF($A4="N2O",About!$D$59,1))</f>
        <v>30.699341553621501</v>
      </c>
      <c r="AE4">
        <f>SUMIFS('EPA Export Aggregation'!AH:AH,'EPA Export Aggregation'!$A:$A,$B4,'EPA Export Aggregation'!$D:$D,$A$1)*IF($A4="CH4",About!$D$58,IF($A4="N2O",About!$D$59,1))</f>
        <v>33.482570647584701</v>
      </c>
      <c r="AF4">
        <f>SUMIFS('EPA Export Aggregation'!AI:AI,'EPA Export Aggregation'!$A:$A,$B4,'EPA Export Aggregation'!$D:$D,$A$1)*IF($A4="CH4",About!$D$58,IF($A4="N2O",About!$D$59,1))</f>
        <v>27.577863491211801</v>
      </c>
      <c r="AG4">
        <f>SUMIFS('EPA Export Aggregation'!AJ:AJ,'EPA Export Aggregation'!$A:$A,$B4,'EPA Export Aggregation'!$D:$D,$A$1)*IF($A4="CH4",About!$D$58,IF($A4="N2O",About!$D$59,1))</f>
        <v>25.279584173736598</v>
      </c>
      <c r="AH4">
        <f>SUMIFS('EPA Export Aggregation'!AK:AK,'EPA Export Aggregation'!$A:$A,$B4,'EPA Export Aggregation'!$D:$D,$A$1)*IF($A4="CH4",About!$D$58,IF($A4="N2O",About!$D$59,1))</f>
        <v>26.7178271372163</v>
      </c>
    </row>
    <row r="5" spans="1:34" x14ac:dyDescent="0.75">
      <c r="A5" s="119" t="s">
        <v>479</v>
      </c>
      <c r="B5" s="120" t="s">
        <v>1957</v>
      </c>
      <c r="C5">
        <f>SUMIFS('EPA Export Aggregation'!F:F,'EPA Export Aggregation'!$A:$A,$B5,'EPA Export Aggregation'!$D:$D,$A$1)*IF($A5="CH4",About!$D$58,IF($A5="N2O",About!$D$59,1))</f>
        <v>23.199520355478398</v>
      </c>
      <c r="D5">
        <f>SUMIFS('EPA Export Aggregation'!G:G,'EPA Export Aggregation'!$A:$A,$B5,'EPA Export Aggregation'!$D:$D,$A$1)*IF($A5="CH4",About!$D$58,IF($A5="N2O",About!$D$59,1))</f>
        <v>23.165039891804401</v>
      </c>
      <c r="E5">
        <f>SUMIFS('EPA Export Aggregation'!H:H,'EPA Export Aggregation'!$A:$A,$B5,'EPA Export Aggregation'!$D:$D,$A$1)*IF($A5="CH4",About!$D$58,IF($A5="N2O",About!$D$59,1))</f>
        <v>25.134961608610901</v>
      </c>
      <c r="F5">
        <f>SUMIFS('EPA Export Aggregation'!I:I,'EPA Export Aggregation'!$A:$A,$B5,'EPA Export Aggregation'!$D:$D,$A$1)*IF($A5="CH4",About!$D$58,IF($A5="N2O",About!$D$59,1))</f>
        <v>24.3800063307119</v>
      </c>
      <c r="G5">
        <f>SUMIFS('EPA Export Aggregation'!J:J,'EPA Export Aggregation'!$A:$A,$B5,'EPA Export Aggregation'!$D:$D,$A$1)*IF($A5="CH4",About!$D$58,IF($A5="N2O",About!$D$59,1))</f>
        <v>25.554065405996599</v>
      </c>
      <c r="H5">
        <f>SUMIFS('EPA Export Aggregation'!K:K,'EPA Export Aggregation'!$A:$A,$B5,'EPA Export Aggregation'!$D:$D,$A$1)*IF($A5="CH4",About!$D$58,IF($A5="N2O",About!$D$59,1))</f>
        <v>24.597461048810601</v>
      </c>
      <c r="I5">
        <f>SUMIFS('EPA Export Aggregation'!L:L,'EPA Export Aggregation'!$A:$A,$B5,'EPA Export Aggregation'!$D:$D,$A$1)*IF($A5="CH4",About!$D$58,IF($A5="N2O",About!$D$59,1))</f>
        <v>25.852903983658202</v>
      </c>
      <c r="J5">
        <f>SUMIFS('EPA Export Aggregation'!M:M,'EPA Export Aggregation'!$A:$A,$B5,'EPA Export Aggregation'!$D:$D,$A$1)*IF($A5="CH4",About!$D$58,IF($A5="N2O",About!$D$59,1))</f>
        <v>25.136254978163802</v>
      </c>
      <c r="K5">
        <f>SUMIFS('EPA Export Aggregation'!N:N,'EPA Export Aggregation'!$A:$A,$B5,'EPA Export Aggregation'!$D:$D,$A$1)*IF($A5="CH4",About!$D$58,IF($A5="N2O",About!$D$59,1))</f>
        <v>25.4422954370688</v>
      </c>
      <c r="L5">
        <f>SUMIFS('EPA Export Aggregation'!O:O,'EPA Export Aggregation'!$A:$A,$B5,'EPA Export Aggregation'!$D:$D,$A$1)*IF($A5="CH4",About!$D$58,IF($A5="N2O",About!$D$59,1))</f>
        <v>26.771585985403899</v>
      </c>
      <c r="M5">
        <f>SUMIFS('EPA Export Aggregation'!P:P,'EPA Export Aggregation'!$A:$A,$B5,'EPA Export Aggregation'!$D:$D,$A$1)*IF($A5="CH4",About!$D$58,IF($A5="N2O",About!$D$59,1))</f>
        <v>27.509891337967399</v>
      </c>
      <c r="N5">
        <f>SUMIFS('EPA Export Aggregation'!Q:Q,'EPA Export Aggregation'!$A:$A,$B5,'EPA Export Aggregation'!$D:$D,$A$1)*IF($A5="CH4",About!$D$58,IF($A5="N2O",About!$D$59,1))</f>
        <v>30.3284015842668</v>
      </c>
      <c r="O5">
        <f>SUMIFS('EPA Export Aggregation'!R:R,'EPA Export Aggregation'!$A:$A,$B5,'EPA Export Aggregation'!$D:$D,$A$1)*IF($A5="CH4",About!$D$58,IF($A5="N2O",About!$D$59,1))</f>
        <v>27.912681860407901</v>
      </c>
      <c r="P5">
        <f>SUMIFS('EPA Export Aggregation'!S:S,'EPA Export Aggregation'!$A:$A,$B5,'EPA Export Aggregation'!$D:$D,$A$1)*IF($A5="CH4",About!$D$58,IF($A5="N2O",About!$D$59,1))</f>
        <v>26.693416345209201</v>
      </c>
      <c r="Q5">
        <f>SUMIFS('EPA Export Aggregation'!T:T,'EPA Export Aggregation'!$A:$A,$B5,'EPA Export Aggregation'!$D:$D,$A$1)*IF($A5="CH4",About!$D$58,IF($A5="N2O",About!$D$59,1))</f>
        <v>27.243037773137001</v>
      </c>
      <c r="R5">
        <f>SUMIFS('EPA Export Aggregation'!U:U,'EPA Export Aggregation'!$A:$A,$B5,'EPA Export Aggregation'!$D:$D,$A$1)*IF($A5="CH4",About!$D$58,IF($A5="N2O",About!$D$59,1))</f>
        <v>27.8623448737589</v>
      </c>
      <c r="S5">
        <f>SUMIFS('EPA Export Aggregation'!V:V,'EPA Export Aggregation'!$A:$A,$B5,'EPA Export Aggregation'!$D:$D,$A$1)*IF($A5="CH4",About!$D$58,IF($A5="N2O",About!$D$59,1))</f>
        <v>27.399313781997101</v>
      </c>
      <c r="T5">
        <f>SUMIFS('EPA Export Aggregation'!W:W,'EPA Export Aggregation'!$A:$A,$B5,'EPA Export Aggregation'!$D:$D,$A$1)*IF($A5="CH4",About!$D$58,IF($A5="N2O",About!$D$59,1))</f>
        <v>28.1622082046697</v>
      </c>
      <c r="U5">
        <f>SUMIFS('EPA Export Aggregation'!X:X,'EPA Export Aggregation'!$A:$A,$B5,'EPA Export Aggregation'!$D:$D,$A$1)*IF($A5="CH4",About!$D$58,IF($A5="N2O",About!$D$59,1))</f>
        <v>28.409623451808098</v>
      </c>
      <c r="V5">
        <f>SUMIFS('EPA Export Aggregation'!Y:Y,'EPA Export Aggregation'!$A:$A,$B5,'EPA Export Aggregation'!$D:$D,$A$1)*IF($A5="CH4",About!$D$58,IF($A5="N2O",About!$D$59,1))</f>
        <v>26.395973880844899</v>
      </c>
      <c r="W5">
        <f>SUMIFS('EPA Export Aggregation'!Z:Z,'EPA Export Aggregation'!$A:$A,$B5,'EPA Export Aggregation'!$D:$D,$A$1)*IF($A5="CH4",About!$D$58,IF($A5="N2O",About!$D$59,1))</f>
        <v>27.519989677726201</v>
      </c>
      <c r="X5">
        <f>SUMIFS('EPA Export Aggregation'!AA:AA,'EPA Export Aggregation'!$A:$A,$B5,'EPA Export Aggregation'!$D:$D,$A$1)*IF($A5="CH4",About!$D$58,IF($A5="N2O",About!$D$59,1))</f>
        <v>26.6738274270324</v>
      </c>
      <c r="Y5">
        <f>SUMIFS('EPA Export Aggregation'!AB:AB,'EPA Export Aggregation'!$A:$A,$B5,'EPA Export Aggregation'!$D:$D,$A$1)*IF($A5="CH4",About!$D$58,IF($A5="N2O",About!$D$59,1))</f>
        <v>27.815290007858199</v>
      </c>
      <c r="Z5">
        <f>SUMIFS('EPA Export Aggregation'!AC:AC,'EPA Export Aggregation'!$A:$A,$B5,'EPA Export Aggregation'!$D:$D,$A$1)*IF($A5="CH4",About!$D$58,IF($A5="N2O",About!$D$59,1))</f>
        <v>28.169285136350801</v>
      </c>
      <c r="AA5">
        <f>SUMIFS('EPA Export Aggregation'!AD:AD,'EPA Export Aggregation'!$A:$A,$B5,'EPA Export Aggregation'!$D:$D,$A$1)*IF($A5="CH4",About!$D$58,IF($A5="N2O",About!$D$59,1))</f>
        <v>30.058416829770199</v>
      </c>
      <c r="AB5">
        <f>SUMIFS('EPA Export Aggregation'!AE:AE,'EPA Export Aggregation'!$A:$A,$B5,'EPA Export Aggregation'!$D:$D,$A$1)*IF($A5="CH4",About!$D$58,IF($A5="N2O",About!$D$59,1))</f>
        <v>28.9051674645657</v>
      </c>
      <c r="AC5">
        <f>SUMIFS('EPA Export Aggregation'!AF:AF,'EPA Export Aggregation'!$A:$A,$B5,'EPA Export Aggregation'!$D:$D,$A$1)*IF($A5="CH4",About!$D$58,IF($A5="N2O",About!$D$59,1))</f>
        <v>29.362287678082701</v>
      </c>
      <c r="AD5">
        <f>SUMIFS('EPA Export Aggregation'!AG:AG,'EPA Export Aggregation'!$A:$A,$B5,'EPA Export Aggregation'!$D:$D,$A$1)*IF($A5="CH4",About!$D$58,IF($A5="N2O",About!$D$59,1))</f>
        <v>30.132881909366599</v>
      </c>
      <c r="AE5">
        <f>SUMIFS('EPA Export Aggregation'!AH:AH,'EPA Export Aggregation'!$A:$A,$B5,'EPA Export Aggregation'!$D:$D,$A$1)*IF($A5="CH4",About!$D$58,IF($A5="N2O",About!$D$59,1))</f>
        <v>30.887323816158801</v>
      </c>
      <c r="AF5">
        <f>SUMIFS('EPA Export Aggregation'!AI:AI,'EPA Export Aggregation'!$A:$A,$B5,'EPA Export Aggregation'!$D:$D,$A$1)*IF($A5="CH4",About!$D$58,IF($A5="N2O",About!$D$59,1))</f>
        <v>30.053683755539101</v>
      </c>
      <c r="AG5">
        <f>SUMIFS('EPA Export Aggregation'!AJ:AJ,'EPA Export Aggregation'!$A:$A,$B5,'EPA Export Aggregation'!$D:$D,$A$1)*IF($A5="CH4",About!$D$58,IF($A5="N2O",About!$D$59,1))</f>
        <v>27.408097304092198</v>
      </c>
      <c r="AH5">
        <f>SUMIFS('EPA Export Aggregation'!AK:AK,'EPA Export Aggregation'!$A:$A,$B5,'EPA Export Aggregation'!$D:$D,$A$1)*IF($A5="CH4",About!$D$58,IF($A5="N2O",About!$D$59,1))</f>
        <v>29.361532596267001</v>
      </c>
    </row>
    <row r="6" spans="1:34" x14ac:dyDescent="0.75">
      <c r="A6" s="119" t="s">
        <v>479</v>
      </c>
      <c r="B6" s="120" t="s">
        <v>1958</v>
      </c>
      <c r="C6">
        <f>SUMIFS('EPA Export Aggregation'!F:F,'EPA Export Aggregation'!$A:$A,$B6,'EPA Export Aggregation'!$D:$D,$A$1)*IF($A6="CH4",About!$D$58,IF($A6="N2O",About!$D$59,1))</f>
        <v>19.9543531383821</v>
      </c>
      <c r="D6">
        <f>SUMIFS('EPA Export Aggregation'!G:G,'EPA Export Aggregation'!$A:$A,$B6,'EPA Export Aggregation'!$D:$D,$A$1)*IF($A6="CH4",About!$D$58,IF($A6="N2O",About!$D$59,1))</f>
        <v>17.714726180592098</v>
      </c>
      <c r="E6">
        <f>SUMIFS('EPA Export Aggregation'!H:H,'EPA Export Aggregation'!$A:$A,$B6,'EPA Export Aggregation'!$D:$D,$A$1)*IF($A6="CH4",About!$D$58,IF($A6="N2O",About!$D$59,1))</f>
        <v>18.159245057915602</v>
      </c>
      <c r="F6">
        <f>SUMIFS('EPA Export Aggregation'!I:I,'EPA Export Aggregation'!$A:$A,$B6,'EPA Export Aggregation'!$D:$D,$A$1)*IF($A6="CH4",About!$D$58,IF($A6="N2O",About!$D$59,1))</f>
        <v>19.307307343962201</v>
      </c>
      <c r="G6">
        <f>SUMIFS('EPA Export Aggregation'!J:J,'EPA Export Aggregation'!$A:$A,$B6,'EPA Export Aggregation'!$D:$D,$A$1)*IF($A6="CH4",About!$D$58,IF($A6="N2O",About!$D$59,1))</f>
        <v>18.472914144338599</v>
      </c>
      <c r="H6">
        <f>SUMIFS('EPA Export Aggregation'!K:K,'EPA Export Aggregation'!$A:$A,$B6,'EPA Export Aggregation'!$D:$D,$A$1)*IF($A6="CH4",About!$D$58,IF($A6="N2O",About!$D$59,1))</f>
        <v>19.254982347060299</v>
      </c>
      <c r="I6">
        <f>SUMIFS('EPA Export Aggregation'!L:L,'EPA Export Aggregation'!$A:$A,$B6,'EPA Export Aggregation'!$D:$D,$A$1)*IF($A6="CH4",About!$D$58,IF($A6="N2O",About!$D$59,1))</f>
        <v>18.343236304464298</v>
      </c>
      <c r="J6">
        <f>SUMIFS('EPA Export Aggregation'!M:M,'EPA Export Aggregation'!$A:$A,$B6,'EPA Export Aggregation'!$D:$D,$A$1)*IF($A6="CH4",About!$D$58,IF($A6="N2O",About!$D$59,1))</f>
        <v>18.475618016864701</v>
      </c>
      <c r="K6">
        <f>SUMIFS('EPA Export Aggregation'!N:N,'EPA Export Aggregation'!$A:$A,$B6,'EPA Export Aggregation'!$D:$D,$A$1)*IF($A6="CH4",About!$D$58,IF($A6="N2O",About!$D$59,1))</f>
        <v>16.6915316066389</v>
      </c>
      <c r="L6">
        <f>SUMIFS('EPA Export Aggregation'!O:O,'EPA Export Aggregation'!$A:$A,$B6,'EPA Export Aggregation'!$D:$D,$A$1)*IF($A6="CH4",About!$D$58,IF($A6="N2O",About!$D$59,1))</f>
        <v>15.177948953817801</v>
      </c>
      <c r="M6">
        <f>SUMIFS('EPA Export Aggregation'!P:P,'EPA Export Aggregation'!$A:$A,$B6,'EPA Export Aggregation'!$D:$D,$A$1)*IF($A6="CH4",About!$D$58,IF($A6="N2O",About!$D$59,1))</f>
        <v>15.398729488651</v>
      </c>
      <c r="N6">
        <f>SUMIFS('EPA Export Aggregation'!Q:Q,'EPA Export Aggregation'!$A:$A,$B6,'EPA Export Aggregation'!$D:$D,$A$1)*IF($A6="CH4",About!$D$58,IF($A6="N2O",About!$D$59,1))</f>
        <v>15.259431074318799</v>
      </c>
      <c r="O6">
        <f>SUMIFS('EPA Export Aggregation'!R:R,'EPA Export Aggregation'!$A:$A,$B6,'EPA Export Aggregation'!$D:$D,$A$1)*IF($A6="CH4",About!$D$58,IF($A6="N2O",About!$D$59,1))</f>
        <v>14.4165824497051</v>
      </c>
      <c r="P6">
        <f>SUMIFS('EPA Export Aggregation'!S:S,'EPA Export Aggregation'!$A:$A,$B6,'EPA Export Aggregation'!$D:$D,$A$1)*IF($A6="CH4",About!$D$58,IF($A6="N2O",About!$D$59,1))</f>
        <v>16.658442776988899</v>
      </c>
      <c r="Q6">
        <f>SUMIFS('EPA Export Aggregation'!T:T,'EPA Export Aggregation'!$A:$A,$B6,'EPA Export Aggregation'!$D:$D,$A$1)*IF($A6="CH4",About!$D$58,IF($A6="N2O",About!$D$59,1))</f>
        <v>16.669732199416298</v>
      </c>
      <c r="R6">
        <f>SUMIFS('EPA Export Aggregation'!U:U,'EPA Export Aggregation'!$A:$A,$B6,'EPA Export Aggregation'!$D:$D,$A$1)*IF($A6="CH4",About!$D$58,IF($A6="N2O",About!$D$59,1))</f>
        <v>17.067500623379502</v>
      </c>
      <c r="S6">
        <f>SUMIFS('EPA Export Aggregation'!V:V,'EPA Export Aggregation'!$A:$A,$B6,'EPA Export Aggregation'!$D:$D,$A$1)*IF($A6="CH4",About!$D$58,IF($A6="N2O",About!$D$59,1))</f>
        <v>18.691133677396401</v>
      </c>
      <c r="T6">
        <f>SUMIFS('EPA Export Aggregation'!W:W,'EPA Export Aggregation'!$A:$A,$B6,'EPA Export Aggregation'!$D:$D,$A$1)*IF($A6="CH4",About!$D$58,IF($A6="N2O",About!$D$59,1))</f>
        <v>18.660077704400599</v>
      </c>
      <c r="U6">
        <f>SUMIFS('EPA Export Aggregation'!X:X,'EPA Export Aggregation'!$A:$A,$B6,'EPA Export Aggregation'!$D:$D,$A$1)*IF($A6="CH4",About!$D$58,IF($A6="N2O",About!$D$59,1))</f>
        <v>19.4768185910741</v>
      </c>
      <c r="V6">
        <f>SUMIFS('EPA Export Aggregation'!Y:Y,'EPA Export Aggregation'!$A:$A,$B6,'EPA Export Aggregation'!$D:$D,$A$1)*IF($A6="CH4",About!$D$58,IF($A6="N2O",About!$D$59,1))</f>
        <v>17.022335499166999</v>
      </c>
      <c r="W6">
        <f>SUMIFS('EPA Export Aggregation'!Z:Z,'EPA Export Aggregation'!$A:$A,$B6,'EPA Export Aggregation'!$D:$D,$A$1)*IF($A6="CH4",About!$D$58,IF($A6="N2O",About!$D$59,1))</f>
        <v>17.492009348484501</v>
      </c>
      <c r="X6">
        <f>SUMIFS('EPA Export Aggregation'!AA:AA,'EPA Export Aggregation'!$A:$A,$B6,'EPA Export Aggregation'!$D:$D,$A$1)*IF($A6="CH4",About!$D$58,IF($A6="N2O",About!$D$59,1))</f>
        <v>17.783713420240801</v>
      </c>
      <c r="Y6">
        <f>SUMIFS('EPA Export Aggregation'!AB:AB,'EPA Export Aggregation'!$A:$A,$B6,'EPA Export Aggregation'!$D:$D,$A$1)*IF($A6="CH4",About!$D$58,IF($A6="N2O",About!$D$59,1))</f>
        <v>18.4363623103241</v>
      </c>
      <c r="Z6">
        <f>SUMIFS('EPA Export Aggregation'!AC:AC,'EPA Export Aggregation'!$A:$A,$B6,'EPA Export Aggregation'!$D:$D,$A$1)*IF($A6="CH4",About!$D$58,IF($A6="N2O",About!$D$59,1))</f>
        <v>19.007481086193401</v>
      </c>
      <c r="AA6">
        <f>SUMIFS('EPA Export Aggregation'!AD:AD,'EPA Export Aggregation'!$A:$A,$B6,'EPA Export Aggregation'!$D:$D,$A$1)*IF($A6="CH4",About!$D$58,IF($A6="N2O",About!$D$59,1))</f>
        <v>19.592081710876698</v>
      </c>
      <c r="AB6">
        <f>SUMIFS('EPA Export Aggregation'!AE:AE,'EPA Export Aggregation'!$A:$A,$B6,'EPA Export Aggregation'!$D:$D,$A$1)*IF($A6="CH4",About!$D$58,IF($A6="N2O",About!$D$59,1))</f>
        <v>19.250928047832399</v>
      </c>
      <c r="AC6">
        <f>SUMIFS('EPA Export Aggregation'!AF:AF,'EPA Export Aggregation'!$A:$A,$B6,'EPA Export Aggregation'!$D:$D,$A$1)*IF($A6="CH4",About!$D$58,IF($A6="N2O",About!$D$59,1))</f>
        <v>19.765736681614801</v>
      </c>
      <c r="AD6">
        <f>SUMIFS('EPA Export Aggregation'!AG:AG,'EPA Export Aggregation'!$A:$A,$B6,'EPA Export Aggregation'!$D:$D,$A$1)*IF($A6="CH4",About!$D$58,IF($A6="N2O",About!$D$59,1))</f>
        <v>20.515068343232802</v>
      </c>
      <c r="AE6">
        <f>SUMIFS('EPA Export Aggregation'!AH:AH,'EPA Export Aggregation'!$A:$A,$B6,'EPA Export Aggregation'!$D:$D,$A$1)*IF($A6="CH4",About!$D$58,IF($A6="N2O",About!$D$59,1))</f>
        <v>21.1019127100875</v>
      </c>
      <c r="AF6">
        <f>SUMIFS('EPA Export Aggregation'!AI:AI,'EPA Export Aggregation'!$A:$A,$B6,'EPA Export Aggregation'!$D:$D,$A$1)*IF($A6="CH4",About!$D$58,IF($A6="N2O",About!$D$59,1))</f>
        <v>20.689400425462999</v>
      </c>
      <c r="AG6">
        <f>SUMIFS('EPA Export Aggregation'!AJ:AJ,'EPA Export Aggregation'!$A:$A,$B6,'EPA Export Aggregation'!$D:$D,$A$1)*IF($A6="CH4",About!$D$58,IF($A6="N2O",About!$D$59,1))</f>
        <v>19.7126149823996</v>
      </c>
      <c r="AH6">
        <f>SUMIFS('EPA Export Aggregation'!AK:AK,'EPA Export Aggregation'!$A:$A,$B6,'EPA Export Aggregation'!$D:$D,$A$1)*IF($A6="CH4",About!$D$58,IF($A6="N2O",About!$D$59,1))</f>
        <v>19.390908214134701</v>
      </c>
    </row>
    <row r="7" spans="1:34" x14ac:dyDescent="0.75">
      <c r="A7" s="119" t="s">
        <v>479</v>
      </c>
      <c r="B7" s="120" t="s">
        <v>1959</v>
      </c>
      <c r="C7">
        <f>SUMIFS('EPA Export Aggregation'!F:F,'EPA Export Aggregation'!$A:$A,$B7,'EPA Export Aggregation'!$D:$D,$A$1)*IF($A7="CH4",About!$D$58,IF($A7="N2O",About!$D$59,1))</f>
        <v>3.8700358420562999</v>
      </c>
      <c r="D7">
        <f>SUMIFS('EPA Export Aggregation'!G:G,'EPA Export Aggregation'!$A:$A,$B7,'EPA Export Aggregation'!$D:$D,$A$1)*IF($A7="CH4",About!$D$58,IF($A7="N2O",About!$D$59,1))</f>
        <v>4.0678523288821999</v>
      </c>
      <c r="E7">
        <f>SUMIFS('EPA Export Aggregation'!H:H,'EPA Export Aggregation'!$A:$A,$B7,'EPA Export Aggregation'!$D:$D,$A$1)*IF($A7="CH4",About!$D$58,IF($A7="N2O",About!$D$59,1))</f>
        <v>3.8527110543088998</v>
      </c>
      <c r="F7">
        <f>SUMIFS('EPA Export Aggregation'!I:I,'EPA Export Aggregation'!$A:$A,$B7,'EPA Export Aggregation'!$D:$D,$A$1)*IF($A7="CH4",About!$D$58,IF($A7="N2O",About!$D$59,1))</f>
        <v>4.5570216450348999</v>
      </c>
      <c r="G7">
        <f>SUMIFS('EPA Export Aggregation'!J:J,'EPA Export Aggregation'!$A:$A,$B7,'EPA Export Aggregation'!$D:$D,$A$1)*IF($A7="CH4",About!$D$58,IF($A7="N2O",About!$D$59,1))</f>
        <v>4.067409567376</v>
      </c>
      <c r="H7">
        <f>SUMIFS('EPA Export Aggregation'!K:K,'EPA Export Aggregation'!$A:$A,$B7,'EPA Export Aggregation'!$D:$D,$A$1)*IF($A7="CH4",About!$D$58,IF($A7="N2O",About!$D$59,1))</f>
        <v>4.0044364911440002</v>
      </c>
      <c r="I7">
        <f>SUMIFS('EPA Export Aggregation'!L:L,'EPA Export Aggregation'!$A:$A,$B7,'EPA Export Aggregation'!$D:$D,$A$1)*IF($A7="CH4",About!$D$58,IF($A7="N2O",About!$D$59,1))</f>
        <v>4.5669600979276996</v>
      </c>
      <c r="J7">
        <f>SUMIFS('EPA Export Aggregation'!M:M,'EPA Export Aggregation'!$A:$A,$B7,'EPA Export Aggregation'!$D:$D,$A$1)*IF($A7="CH4",About!$D$58,IF($A7="N2O",About!$D$59,1))</f>
        <v>4.2590666130589003</v>
      </c>
      <c r="K7">
        <f>SUMIFS('EPA Export Aggregation'!N:N,'EPA Export Aggregation'!$A:$A,$B7,'EPA Export Aggregation'!$D:$D,$A$1)*IF($A7="CH4",About!$D$58,IF($A7="N2O",About!$D$59,1))</f>
        <v>3.9473281378321001</v>
      </c>
      <c r="L7">
        <f>SUMIFS('EPA Export Aggregation'!O:O,'EPA Export Aggregation'!$A:$A,$B7,'EPA Export Aggregation'!$D:$D,$A$1)*IF($A7="CH4",About!$D$58,IF($A7="N2O",About!$D$59,1))</f>
        <v>3.8964500560372999</v>
      </c>
      <c r="M7">
        <f>SUMIFS('EPA Export Aggregation'!P:P,'EPA Export Aggregation'!$A:$A,$B7,'EPA Export Aggregation'!$D:$D,$A$1)*IF($A7="CH4",About!$D$58,IF($A7="N2O",About!$D$59,1))</f>
        <v>4.2483246922292999</v>
      </c>
      <c r="N7">
        <f>SUMIFS('EPA Export Aggregation'!Q:Q,'EPA Export Aggregation'!$A:$A,$B7,'EPA Export Aggregation'!$D:$D,$A$1)*IF($A7="CH4",About!$D$58,IF($A7="N2O",About!$D$59,1))</f>
        <v>4.1264192328803997</v>
      </c>
      <c r="O7">
        <f>SUMIFS('EPA Export Aggregation'!R:R,'EPA Export Aggregation'!$A:$A,$B7,'EPA Export Aggregation'!$D:$D,$A$1)*IF($A7="CH4",About!$D$58,IF($A7="N2O",About!$D$59,1))</f>
        <v>4.4107164116171997</v>
      </c>
      <c r="P7">
        <f>SUMIFS('EPA Export Aggregation'!S:S,'EPA Export Aggregation'!$A:$A,$B7,'EPA Export Aggregation'!$D:$D,$A$1)*IF($A7="CH4",About!$D$58,IF($A7="N2O",About!$D$59,1))</f>
        <v>4.1472519497266997</v>
      </c>
      <c r="Q7">
        <f>SUMIFS('EPA Export Aggregation'!T:T,'EPA Export Aggregation'!$A:$A,$B7,'EPA Export Aggregation'!$D:$D,$A$1)*IF($A7="CH4",About!$D$58,IF($A7="N2O",About!$D$59,1))</f>
        <v>3.7543241335730002</v>
      </c>
      <c r="R7">
        <f>SUMIFS('EPA Export Aggregation'!U:U,'EPA Export Aggregation'!$A:$A,$B7,'EPA Export Aggregation'!$D:$D,$A$1)*IF($A7="CH4",About!$D$58,IF($A7="N2O",About!$D$59,1))</f>
        <v>3.7034831848195999</v>
      </c>
      <c r="S7">
        <f>SUMIFS('EPA Export Aggregation'!V:V,'EPA Export Aggregation'!$A:$A,$B7,'EPA Export Aggregation'!$D:$D,$A$1)*IF($A7="CH4",About!$D$58,IF($A7="N2O",About!$D$59,1))</f>
        <v>3.3785906995074</v>
      </c>
      <c r="T7">
        <f>SUMIFS('EPA Export Aggregation'!W:W,'EPA Export Aggregation'!$A:$A,$B7,'EPA Export Aggregation'!$D:$D,$A$1)*IF($A7="CH4",About!$D$58,IF($A7="N2O",About!$D$59,1))</f>
        <v>3.8819852432897002</v>
      </c>
      <c r="U7">
        <f>SUMIFS('EPA Export Aggregation'!X:X,'EPA Export Aggregation'!$A:$A,$B7,'EPA Export Aggregation'!$D:$D,$A$1)*IF($A7="CH4",About!$D$58,IF($A7="N2O",About!$D$59,1))</f>
        <v>4.1580741395940999</v>
      </c>
      <c r="V7">
        <f>SUMIFS('EPA Export Aggregation'!Y:Y,'EPA Export Aggregation'!$A:$A,$B7,'EPA Export Aggregation'!$D:$D,$A$1)*IF($A7="CH4",About!$D$58,IF($A7="N2O",About!$D$59,1))</f>
        <v>3.9003011116402</v>
      </c>
      <c r="W7">
        <f>SUMIFS('EPA Export Aggregation'!Z:Z,'EPA Export Aggregation'!$A:$A,$B7,'EPA Export Aggregation'!$D:$D,$A$1)*IF($A7="CH4",About!$D$58,IF($A7="N2O",About!$D$59,1))</f>
        <v>4.1057027258609997</v>
      </c>
      <c r="X7">
        <f>SUMIFS('EPA Export Aggregation'!AA:AA,'EPA Export Aggregation'!$A:$A,$B7,'EPA Export Aggregation'!$D:$D,$A$1)*IF($A7="CH4",About!$D$58,IF($A7="N2O",About!$D$59,1))</f>
        <v>3.8111282040569998</v>
      </c>
      <c r="Y7">
        <f>SUMIFS('EPA Export Aggregation'!AB:AB,'EPA Export Aggregation'!$A:$A,$B7,'EPA Export Aggregation'!$D:$D,$A$1)*IF($A7="CH4",About!$D$58,IF($A7="N2O",About!$D$59,1))</f>
        <v>3.0506690903134999</v>
      </c>
      <c r="Z7">
        <f>SUMIFS('EPA Export Aggregation'!AC:AC,'EPA Export Aggregation'!$A:$A,$B7,'EPA Export Aggregation'!$D:$D,$A$1)*IF($A7="CH4",About!$D$58,IF($A7="N2O",About!$D$59,1))</f>
        <v>4.1034118893588003</v>
      </c>
      <c r="AA7">
        <f>SUMIFS('EPA Export Aggregation'!AD:AD,'EPA Export Aggregation'!$A:$A,$B7,'EPA Export Aggregation'!$D:$D,$A$1)*IF($A7="CH4",About!$D$58,IF($A7="N2O",About!$D$59,1))</f>
        <v>4.2699850173986</v>
      </c>
      <c r="AB7">
        <f>SUMIFS('EPA Export Aggregation'!AE:AE,'EPA Export Aggregation'!$A:$A,$B7,'EPA Export Aggregation'!$D:$D,$A$1)*IF($A7="CH4",About!$D$58,IF($A7="N2O",About!$D$59,1))</f>
        <v>3.7236450028243002</v>
      </c>
      <c r="AC7">
        <f>SUMIFS('EPA Export Aggregation'!AF:AF,'EPA Export Aggregation'!$A:$A,$B7,'EPA Export Aggregation'!$D:$D,$A$1)*IF($A7="CH4",About!$D$58,IF($A7="N2O",About!$D$59,1))</f>
        <v>3.2061435411354</v>
      </c>
      <c r="AD7">
        <f>SUMIFS('EPA Export Aggregation'!AG:AG,'EPA Export Aggregation'!$A:$A,$B7,'EPA Export Aggregation'!$D:$D,$A$1)*IF($A7="CH4",About!$D$58,IF($A7="N2O",About!$D$59,1))</f>
        <v>3.2493311765564998</v>
      </c>
      <c r="AE7">
        <f>SUMIFS('EPA Export Aggregation'!AH:AH,'EPA Export Aggregation'!$A:$A,$B7,'EPA Export Aggregation'!$D:$D,$A$1)*IF($A7="CH4",About!$D$58,IF($A7="N2O",About!$D$59,1))</f>
        <v>4.1711530916476001</v>
      </c>
      <c r="AF7">
        <f>SUMIFS('EPA Export Aggregation'!AI:AI,'EPA Export Aggregation'!$A:$A,$B7,'EPA Export Aggregation'!$D:$D,$A$1)*IF($A7="CH4",About!$D$58,IF($A7="N2O",About!$D$59,1))</f>
        <v>4.2262193963831001</v>
      </c>
      <c r="AG7">
        <f>SUMIFS('EPA Export Aggregation'!AJ:AJ,'EPA Export Aggregation'!$A:$A,$B7,'EPA Export Aggregation'!$D:$D,$A$1)*IF($A7="CH4",About!$D$58,IF($A7="N2O",About!$D$59,1))</f>
        <v>3.8189549494452</v>
      </c>
      <c r="AH7">
        <f>SUMIFS('EPA Export Aggregation'!AK:AK,'EPA Export Aggregation'!$A:$A,$B7,'EPA Export Aggregation'!$D:$D,$A$1)*IF($A7="CH4",About!$D$58,IF($A7="N2O",About!$D$59,1))</f>
        <v>3.9650739778161999</v>
      </c>
    </row>
    <row r="8" spans="1:34" x14ac:dyDescent="0.75">
      <c r="A8" s="119" t="s">
        <v>479</v>
      </c>
      <c r="B8" s="120" t="s">
        <v>1960</v>
      </c>
      <c r="C8">
        <f>SUMIFS('EPA Export Aggregation'!F:F,'EPA Export Aggregation'!$A:$A,$B8,'EPA Export Aggregation'!$D:$D,$A$1)*IF($A8="CH4",About!$D$58,IF($A8="N2O",About!$D$59,1))</f>
        <v>2.5798005206738002</v>
      </c>
      <c r="D8">
        <f>SUMIFS('EPA Export Aggregation'!G:G,'EPA Export Aggregation'!$A:$A,$B8,'EPA Export Aggregation'!$D:$D,$A$1)*IF($A8="CH4",About!$D$58,IF($A8="N2O",About!$D$59,1))</f>
        <v>2.6138578050835002</v>
      </c>
      <c r="E8">
        <f>SUMIFS('EPA Export Aggregation'!H:H,'EPA Export Aggregation'!$A:$A,$B8,'EPA Export Aggregation'!$D:$D,$A$1)*IF($A8="CH4",About!$D$58,IF($A8="N2O",About!$D$59,1))</f>
        <v>2.2228684222174002</v>
      </c>
      <c r="F8">
        <f>SUMIFS('EPA Export Aggregation'!I:I,'EPA Export Aggregation'!$A:$A,$B8,'EPA Export Aggregation'!$D:$D,$A$1)*IF($A8="CH4",About!$D$58,IF($A8="N2O",About!$D$59,1))</f>
        <v>2.4172868640451002</v>
      </c>
      <c r="G8">
        <f>SUMIFS('EPA Export Aggregation'!J:J,'EPA Export Aggregation'!$A:$A,$B8,'EPA Export Aggregation'!$D:$D,$A$1)*IF($A8="CH4",About!$D$58,IF($A8="N2O",About!$D$59,1))</f>
        <v>2.1590127181797998</v>
      </c>
      <c r="H8">
        <f>SUMIFS('EPA Export Aggregation'!K:K,'EPA Export Aggregation'!$A:$A,$B8,'EPA Export Aggregation'!$D:$D,$A$1)*IF($A8="CH4",About!$D$58,IF($A8="N2O",About!$D$59,1))</f>
        <v>2.3452190706802001</v>
      </c>
      <c r="I8">
        <f>SUMIFS('EPA Export Aggregation'!L:L,'EPA Export Aggregation'!$A:$A,$B8,'EPA Export Aggregation'!$D:$D,$A$1)*IF($A8="CH4",About!$D$58,IF($A8="N2O",About!$D$59,1))</f>
        <v>2.7532787207731002</v>
      </c>
      <c r="J8">
        <f>SUMIFS('EPA Export Aggregation'!M:M,'EPA Export Aggregation'!$A:$A,$B8,'EPA Export Aggregation'!$D:$D,$A$1)*IF($A8="CH4",About!$D$58,IF($A8="N2O",About!$D$59,1))</f>
        <v>3.1492462173827001</v>
      </c>
      <c r="K8">
        <f>SUMIFS('EPA Export Aggregation'!N:N,'EPA Export Aggregation'!$A:$A,$B8,'EPA Export Aggregation'!$D:$D,$A$1)*IF($A8="CH4",About!$D$58,IF($A8="N2O",About!$D$59,1))</f>
        <v>2.6775803145150001</v>
      </c>
      <c r="L8">
        <f>SUMIFS('EPA Export Aggregation'!O:O,'EPA Export Aggregation'!$A:$A,$B8,'EPA Export Aggregation'!$D:$D,$A$1)*IF($A8="CH4",About!$D$58,IF($A8="N2O",About!$D$59,1))</f>
        <v>2.4014580664102998</v>
      </c>
      <c r="M8">
        <f>SUMIFS('EPA Export Aggregation'!P:P,'EPA Export Aggregation'!$A:$A,$B8,'EPA Export Aggregation'!$D:$D,$A$1)*IF($A8="CH4",About!$D$58,IF($A8="N2O",About!$D$59,1))</f>
        <v>2.5585646936797999</v>
      </c>
      <c r="N8">
        <f>SUMIFS('EPA Export Aggregation'!Q:Q,'EPA Export Aggregation'!$A:$A,$B8,'EPA Export Aggregation'!$D:$D,$A$1)*IF($A8="CH4",About!$D$58,IF($A8="N2O",About!$D$59,1))</f>
        <v>2.6178889064348998</v>
      </c>
      <c r="O8">
        <f>SUMIFS('EPA Export Aggregation'!R:R,'EPA Export Aggregation'!$A:$A,$B8,'EPA Export Aggregation'!$D:$D,$A$1)*IF($A8="CH4",About!$D$58,IF($A8="N2O",About!$D$59,1))</f>
        <v>2.5223350622235001</v>
      </c>
      <c r="P8">
        <f>SUMIFS('EPA Export Aggregation'!S:S,'EPA Export Aggregation'!$A:$A,$B8,'EPA Export Aggregation'!$D:$D,$A$1)*IF($A8="CH4",About!$D$58,IF($A8="N2O",About!$D$59,1))</f>
        <v>2.2810050188709998</v>
      </c>
      <c r="Q8">
        <f>SUMIFS('EPA Export Aggregation'!T:T,'EPA Export Aggregation'!$A:$A,$B8,'EPA Export Aggregation'!$D:$D,$A$1)*IF($A8="CH4",About!$D$58,IF($A8="N2O",About!$D$59,1))</f>
        <v>2.3115159129029998</v>
      </c>
      <c r="R8">
        <f>SUMIFS('EPA Export Aggregation'!U:U,'EPA Export Aggregation'!$A:$A,$B8,'EPA Export Aggregation'!$D:$D,$A$1)*IF($A8="CH4",About!$D$58,IF($A8="N2O",About!$D$59,1))</f>
        <v>2.4446521737047999</v>
      </c>
      <c r="S8">
        <f>SUMIFS('EPA Export Aggregation'!V:V,'EPA Export Aggregation'!$A:$A,$B8,'EPA Export Aggregation'!$D:$D,$A$1)*IF($A8="CH4",About!$D$58,IF($A8="N2O",About!$D$59,1))</f>
        <v>2.2838535227332999</v>
      </c>
      <c r="T8">
        <f>SUMIFS('EPA Export Aggregation'!W:W,'EPA Export Aggregation'!$A:$A,$B8,'EPA Export Aggregation'!$D:$D,$A$1)*IF($A8="CH4",About!$D$58,IF($A8="N2O",About!$D$59,1))</f>
        <v>2.7395215440434</v>
      </c>
      <c r="U8">
        <f>SUMIFS('EPA Export Aggregation'!X:X,'EPA Export Aggregation'!$A:$A,$B8,'EPA Export Aggregation'!$D:$D,$A$1)*IF($A8="CH4",About!$D$58,IF($A8="N2O",About!$D$59,1))</f>
        <v>2.7548264549888999</v>
      </c>
      <c r="V8">
        <f>SUMIFS('EPA Export Aggregation'!Y:Y,'EPA Export Aggregation'!$A:$A,$B8,'EPA Export Aggregation'!$D:$D,$A$1)*IF($A8="CH4",About!$D$58,IF($A8="N2O",About!$D$59,1))</f>
        <v>2.8158966300207</v>
      </c>
      <c r="W8">
        <f>SUMIFS('EPA Export Aggregation'!Z:Z,'EPA Export Aggregation'!$A:$A,$B8,'EPA Export Aggregation'!$D:$D,$A$1)*IF($A8="CH4",About!$D$58,IF($A8="N2O",About!$D$59,1))</f>
        <v>2.8021887552989</v>
      </c>
      <c r="X8">
        <f>SUMIFS('EPA Export Aggregation'!AA:AA,'EPA Export Aggregation'!$A:$A,$B8,'EPA Export Aggregation'!$D:$D,$A$1)*IF($A8="CH4",About!$D$58,IF($A8="N2O",About!$D$59,1))</f>
        <v>2.6352146586005998</v>
      </c>
      <c r="Y8">
        <f>SUMIFS('EPA Export Aggregation'!AB:AB,'EPA Export Aggregation'!$A:$A,$B8,'EPA Export Aggregation'!$D:$D,$A$1)*IF($A8="CH4",About!$D$58,IF($A8="N2O",About!$D$59,1))</f>
        <v>2.4207484211131001</v>
      </c>
      <c r="Z8">
        <f>SUMIFS('EPA Export Aggregation'!AC:AC,'EPA Export Aggregation'!$A:$A,$B8,'EPA Export Aggregation'!$D:$D,$A$1)*IF($A8="CH4",About!$D$58,IF($A8="N2O",About!$D$59,1))</f>
        <v>2.9049727554075999</v>
      </c>
      <c r="AA8">
        <f>SUMIFS('EPA Export Aggregation'!AD:AD,'EPA Export Aggregation'!$A:$A,$B8,'EPA Export Aggregation'!$D:$D,$A$1)*IF($A8="CH4",About!$D$58,IF($A8="N2O",About!$D$59,1))</f>
        <v>3.0195058594035</v>
      </c>
      <c r="AB8">
        <f>SUMIFS('EPA Export Aggregation'!AE:AE,'EPA Export Aggregation'!$A:$A,$B8,'EPA Export Aggregation'!$D:$D,$A$1)*IF($A8="CH4",About!$D$58,IF($A8="N2O",About!$D$59,1))</f>
        <v>3.1616007462655999</v>
      </c>
      <c r="AC8">
        <f>SUMIFS('EPA Export Aggregation'!AF:AF,'EPA Export Aggregation'!$A:$A,$B8,'EPA Export Aggregation'!$D:$D,$A$1)*IF($A8="CH4",About!$D$58,IF($A8="N2O",About!$D$59,1))</f>
        <v>2.8682955844026998</v>
      </c>
      <c r="AD8">
        <f>SUMIFS('EPA Export Aggregation'!AG:AG,'EPA Export Aggregation'!$A:$A,$B8,'EPA Export Aggregation'!$D:$D,$A$1)*IF($A8="CH4",About!$D$58,IF($A8="N2O",About!$D$59,1))</f>
        <v>2.8713839965595001</v>
      </c>
      <c r="AE8">
        <f>SUMIFS('EPA Export Aggregation'!AH:AH,'EPA Export Aggregation'!$A:$A,$B8,'EPA Export Aggregation'!$D:$D,$A$1)*IF($A8="CH4",About!$D$58,IF($A8="N2O",About!$D$59,1))</f>
        <v>3.1503952904256001</v>
      </c>
      <c r="AF8">
        <f>SUMIFS('EPA Export Aggregation'!AI:AI,'EPA Export Aggregation'!$A:$A,$B8,'EPA Export Aggregation'!$D:$D,$A$1)*IF($A8="CH4",About!$D$58,IF($A8="N2O",About!$D$59,1))</f>
        <v>3.4000003185256</v>
      </c>
      <c r="AG8">
        <f>SUMIFS('EPA Export Aggregation'!AJ:AJ,'EPA Export Aggregation'!$A:$A,$B8,'EPA Export Aggregation'!$D:$D,$A$1)*IF($A8="CH4",About!$D$58,IF($A8="N2O",About!$D$59,1))</f>
        <v>3.0353428101556998</v>
      </c>
      <c r="AH8">
        <f>SUMIFS('EPA Export Aggregation'!AK:AK,'EPA Export Aggregation'!$A:$A,$B8,'EPA Export Aggregation'!$D:$D,$A$1)*IF($A8="CH4",About!$D$58,IF($A8="N2O",About!$D$59,1))</f>
        <v>3.0004385044002002</v>
      </c>
    </row>
    <row r="9" spans="1:34" x14ac:dyDescent="0.75">
      <c r="A9" s="119" t="s">
        <v>479</v>
      </c>
      <c r="B9" s="120" t="s">
        <v>1961</v>
      </c>
      <c r="C9">
        <f>SUMIFS('EPA Export Aggregation'!F:F,'EPA Export Aggregation'!$A:$A,$B9,'EPA Export Aggregation'!$D:$D,$A$1)*IF($A9="CH4",About!$D$58,IF($A9="N2O",About!$D$59,1))</f>
        <v>0.82577530804569999</v>
      </c>
      <c r="D9">
        <f>SUMIFS('EPA Export Aggregation'!G:G,'EPA Export Aggregation'!$A:$A,$B9,'EPA Export Aggregation'!$D:$D,$A$1)*IF($A9="CH4",About!$D$58,IF($A9="N2O",About!$D$59,1))</f>
        <v>0.88607739069290004</v>
      </c>
      <c r="E9">
        <f>SUMIFS('EPA Export Aggregation'!H:H,'EPA Export Aggregation'!$A:$A,$B9,'EPA Export Aggregation'!$D:$D,$A$1)*IF($A9="CH4",About!$D$58,IF($A9="N2O",About!$D$59,1))</f>
        <v>0.99727628986979999</v>
      </c>
      <c r="F9">
        <f>SUMIFS('EPA Export Aggregation'!I:I,'EPA Export Aggregation'!$A:$A,$B9,'EPA Export Aggregation'!$D:$D,$A$1)*IF($A9="CH4",About!$D$58,IF($A9="N2O",About!$D$59,1))</f>
        <v>1.0097463821146</v>
      </c>
      <c r="G9">
        <f>SUMIFS('EPA Export Aggregation'!J:J,'EPA Export Aggregation'!$A:$A,$B9,'EPA Export Aggregation'!$D:$D,$A$1)*IF($A9="CH4",About!$D$58,IF($A9="N2O",About!$D$59,1))</f>
        <v>1.0634515541052001</v>
      </c>
      <c r="H9">
        <f>SUMIFS('EPA Export Aggregation'!K:K,'EPA Export Aggregation'!$A:$A,$B9,'EPA Export Aggregation'!$D:$D,$A$1)*IF($A9="CH4",About!$D$58,IF($A9="N2O",About!$D$59,1))</f>
        <v>0.90361980993680002</v>
      </c>
      <c r="I9">
        <f>SUMIFS('EPA Export Aggregation'!L:L,'EPA Export Aggregation'!$A:$A,$B9,'EPA Export Aggregation'!$D:$D,$A$1)*IF($A9="CH4",About!$D$58,IF($A9="N2O",About!$D$59,1))</f>
        <v>0.83682523217460003</v>
      </c>
      <c r="J9">
        <f>SUMIFS('EPA Export Aggregation'!M:M,'EPA Export Aggregation'!$A:$A,$B9,'EPA Export Aggregation'!$D:$D,$A$1)*IF($A9="CH4",About!$D$58,IF($A9="N2O",About!$D$59,1))</f>
        <v>0.92507467011489997</v>
      </c>
      <c r="K9">
        <f>SUMIFS('EPA Export Aggregation'!N:N,'EPA Export Aggregation'!$A:$A,$B9,'EPA Export Aggregation'!$D:$D,$A$1)*IF($A9="CH4",About!$D$58,IF($A9="N2O",About!$D$59,1))</f>
        <v>0.92834157665509998</v>
      </c>
      <c r="L9">
        <f>SUMIFS('EPA Export Aggregation'!O:O,'EPA Export Aggregation'!$A:$A,$B9,'EPA Export Aggregation'!$D:$D,$A$1)*IF($A9="CH4",About!$D$58,IF($A9="N2O",About!$D$59,1))</f>
        <v>1.4123253891950001</v>
      </c>
      <c r="M9">
        <f>SUMIFS('EPA Export Aggregation'!P:P,'EPA Export Aggregation'!$A:$A,$B9,'EPA Export Aggregation'!$D:$D,$A$1)*IF($A9="CH4",About!$D$58,IF($A9="N2O",About!$D$59,1))</f>
        <v>0.89907578838869995</v>
      </c>
      <c r="N9">
        <f>SUMIFS('EPA Export Aggregation'!Q:Q,'EPA Export Aggregation'!$A:$A,$B9,'EPA Export Aggregation'!$D:$D,$A$1)*IF($A9="CH4",About!$D$58,IF($A9="N2O",About!$D$59,1))</f>
        <v>0.94761590557419995</v>
      </c>
      <c r="O9">
        <f>SUMIFS('EPA Export Aggregation'!R:R,'EPA Export Aggregation'!$A:$A,$B9,'EPA Export Aggregation'!$D:$D,$A$1)*IF($A9="CH4",About!$D$58,IF($A9="N2O",About!$D$59,1))</f>
        <v>1.0080054672490999</v>
      </c>
      <c r="P9">
        <f>SUMIFS('EPA Export Aggregation'!S:S,'EPA Export Aggregation'!$A:$A,$B9,'EPA Export Aggregation'!$D:$D,$A$1)*IF($A9="CH4",About!$D$58,IF($A9="N2O",About!$D$59,1))</f>
        <v>0.84842406143390003</v>
      </c>
      <c r="Q9">
        <f>SUMIFS('EPA Export Aggregation'!T:T,'EPA Export Aggregation'!$A:$A,$B9,'EPA Export Aggregation'!$D:$D,$A$1)*IF($A9="CH4",About!$D$58,IF($A9="N2O",About!$D$59,1))</f>
        <v>1.0613204994309</v>
      </c>
      <c r="R9">
        <f>SUMIFS('EPA Export Aggregation'!U:U,'EPA Export Aggregation'!$A:$A,$B9,'EPA Export Aggregation'!$D:$D,$A$1)*IF($A9="CH4",About!$D$58,IF($A9="N2O",About!$D$59,1))</f>
        <v>1.3374964312943001</v>
      </c>
      <c r="S9">
        <f>SUMIFS('EPA Export Aggregation'!V:V,'EPA Export Aggregation'!$A:$A,$B9,'EPA Export Aggregation'!$D:$D,$A$1)*IF($A9="CH4",About!$D$58,IF($A9="N2O",About!$D$59,1))</f>
        <v>1.5801519101078001</v>
      </c>
      <c r="T9">
        <f>SUMIFS('EPA Export Aggregation'!W:W,'EPA Export Aggregation'!$A:$A,$B9,'EPA Export Aggregation'!$D:$D,$A$1)*IF($A9="CH4",About!$D$58,IF($A9="N2O",About!$D$59,1))</f>
        <v>0.76066374143420001</v>
      </c>
      <c r="U9">
        <f>SUMIFS('EPA Export Aggregation'!X:X,'EPA Export Aggregation'!$A:$A,$B9,'EPA Export Aggregation'!$D:$D,$A$1)*IF($A9="CH4",About!$D$58,IF($A9="N2O",About!$D$59,1))</f>
        <v>0.73683333281889996</v>
      </c>
      <c r="V9">
        <f>SUMIFS('EPA Export Aggregation'!Y:Y,'EPA Export Aggregation'!$A:$A,$B9,'EPA Export Aggregation'!$D:$D,$A$1)*IF($A9="CH4",About!$D$58,IF($A9="N2O",About!$D$59,1))</f>
        <v>0.69499509073120003</v>
      </c>
      <c r="W9">
        <f>SUMIFS('EPA Export Aggregation'!Z:Z,'EPA Export Aggregation'!$A:$A,$B9,'EPA Export Aggregation'!$D:$D,$A$1)*IF($A9="CH4",About!$D$58,IF($A9="N2O",About!$D$59,1))</f>
        <v>0.60204997691259998</v>
      </c>
      <c r="X9">
        <f>SUMIFS('EPA Export Aggregation'!AA:AA,'EPA Export Aggregation'!$A:$A,$B9,'EPA Export Aggregation'!$D:$D,$A$1)*IF($A9="CH4",About!$D$58,IF($A9="N2O",About!$D$59,1))</f>
        <v>0.6052031463459</v>
      </c>
      <c r="Y9">
        <f>SUMIFS('EPA Export Aggregation'!AB:AB,'EPA Export Aggregation'!$A:$A,$B9,'EPA Export Aggregation'!$D:$D,$A$1)*IF($A9="CH4",About!$D$58,IF($A9="N2O",About!$D$59,1))</f>
        <v>0.5686875381855</v>
      </c>
      <c r="Z9">
        <f>SUMIFS('EPA Export Aggregation'!AC:AC,'EPA Export Aggregation'!$A:$A,$B9,'EPA Export Aggregation'!$D:$D,$A$1)*IF($A9="CH4",About!$D$58,IF($A9="N2O",About!$D$59,1))</f>
        <v>0.62000225967120004</v>
      </c>
      <c r="AA9">
        <f>SUMIFS('EPA Export Aggregation'!AD:AD,'EPA Export Aggregation'!$A:$A,$B9,'EPA Export Aggregation'!$D:$D,$A$1)*IF($A9="CH4",About!$D$58,IF($A9="N2O",About!$D$59,1))</f>
        <v>0.69404153927809997</v>
      </c>
      <c r="AB9">
        <f>SUMIFS('EPA Export Aggregation'!AE:AE,'EPA Export Aggregation'!$A:$A,$B9,'EPA Export Aggregation'!$D:$D,$A$1)*IF($A9="CH4",About!$D$58,IF($A9="N2O",About!$D$59,1))</f>
        <v>0.77426074642669995</v>
      </c>
      <c r="AC9">
        <f>SUMIFS('EPA Export Aggregation'!AF:AF,'EPA Export Aggregation'!$A:$A,$B9,'EPA Export Aggregation'!$D:$D,$A$1)*IF($A9="CH4",About!$D$58,IF($A9="N2O",About!$D$59,1))</f>
        <v>0.73994546485180002</v>
      </c>
      <c r="AD9">
        <f>SUMIFS('EPA Export Aggregation'!AG:AG,'EPA Export Aggregation'!$A:$A,$B9,'EPA Export Aggregation'!$D:$D,$A$1)*IF($A9="CH4",About!$D$58,IF($A9="N2O",About!$D$59,1))</f>
        <v>0.72035245395580005</v>
      </c>
      <c r="AE9">
        <f>SUMIFS('EPA Export Aggregation'!AH:AH,'EPA Export Aggregation'!$A:$A,$B9,'EPA Export Aggregation'!$D:$D,$A$1)*IF($A9="CH4",About!$D$58,IF($A9="N2O",About!$D$59,1))</f>
        <v>0.7481993322771</v>
      </c>
      <c r="AF9">
        <f>SUMIFS('EPA Export Aggregation'!AI:AI,'EPA Export Aggregation'!$A:$A,$B9,'EPA Export Aggregation'!$D:$D,$A$1)*IF($A9="CH4",About!$D$58,IF($A9="N2O",About!$D$59,1))</f>
        <v>0.72630408874579999</v>
      </c>
      <c r="AG9">
        <f>SUMIFS('EPA Export Aggregation'!AJ:AJ,'EPA Export Aggregation'!$A:$A,$B9,'EPA Export Aggregation'!$D:$D,$A$1)*IF($A9="CH4",About!$D$58,IF($A9="N2O",About!$D$59,1))</f>
        <v>0.61690641786389999</v>
      </c>
      <c r="AH9">
        <f>SUMIFS('EPA Export Aggregation'!AK:AK,'EPA Export Aggregation'!$A:$A,$B9,'EPA Export Aggregation'!$D:$D,$A$1)*IF($A9="CH4",About!$D$58,IF($A9="N2O",About!$D$59,1))</f>
        <v>0.62074588131029995</v>
      </c>
    </row>
    <row r="10" spans="1:34" x14ac:dyDescent="0.75">
      <c r="A10" s="119" t="s">
        <v>479</v>
      </c>
      <c r="B10" s="120" t="s">
        <v>1962</v>
      </c>
      <c r="C10">
        <f>SUMIFS('EPA Export Aggregation'!F:F,'EPA Export Aggregation'!$A:$A,$B10,'EPA Export Aggregation'!$D:$D,$A$1)*IF($A10="CH4",About!$D$58,IF($A10="N2O",About!$D$59,1))</f>
        <v>5.5802626545707001</v>
      </c>
      <c r="D10">
        <f>SUMIFS('EPA Export Aggregation'!G:G,'EPA Export Aggregation'!$A:$A,$B10,'EPA Export Aggregation'!$D:$D,$A$1)*IF($A10="CH4",About!$D$58,IF($A10="N2O",About!$D$59,1))</f>
        <v>5.1634140089805998</v>
      </c>
      <c r="E10">
        <f>SUMIFS('EPA Export Aggregation'!H:H,'EPA Export Aggregation'!$A:$A,$B10,'EPA Export Aggregation'!$D:$D,$A$1)*IF($A10="CH4",About!$D$58,IF($A10="N2O",About!$D$59,1))</f>
        <v>4.8400171499009996</v>
      </c>
      <c r="F10">
        <f>SUMIFS('EPA Export Aggregation'!I:I,'EPA Export Aggregation'!$A:$A,$B10,'EPA Export Aggregation'!$D:$D,$A$1)*IF($A10="CH4",About!$D$58,IF($A10="N2O",About!$D$59,1))</f>
        <v>4.7454306825017998</v>
      </c>
      <c r="G10">
        <f>SUMIFS('EPA Export Aggregation'!J:J,'EPA Export Aggregation'!$A:$A,$B10,'EPA Export Aggregation'!$D:$D,$A$1)*IF($A10="CH4",About!$D$58,IF($A10="N2O",About!$D$59,1))</f>
        <v>4.3487052298493003</v>
      </c>
      <c r="H10">
        <f>SUMIFS('EPA Export Aggregation'!K:K,'EPA Export Aggregation'!$A:$A,$B10,'EPA Export Aggregation'!$D:$D,$A$1)*IF($A10="CH4",About!$D$58,IF($A10="N2O",About!$D$59,1))</f>
        <v>3.8257695152635001</v>
      </c>
      <c r="I10">
        <f>SUMIFS('EPA Export Aggregation'!L:L,'EPA Export Aggregation'!$A:$A,$B10,'EPA Export Aggregation'!$D:$D,$A$1)*IF($A10="CH4",About!$D$58,IF($A10="N2O",About!$D$59,1))</f>
        <v>3.4447828063871002</v>
      </c>
      <c r="J10">
        <f>SUMIFS('EPA Export Aggregation'!M:M,'EPA Export Aggregation'!$A:$A,$B10,'EPA Export Aggregation'!$D:$D,$A$1)*IF($A10="CH4",About!$D$58,IF($A10="N2O",About!$D$59,1))</f>
        <v>3.2789566092226998</v>
      </c>
      <c r="K10">
        <f>SUMIFS('EPA Export Aggregation'!N:N,'EPA Export Aggregation'!$A:$A,$B10,'EPA Export Aggregation'!$D:$D,$A$1)*IF($A10="CH4",About!$D$58,IF($A10="N2O",About!$D$59,1))</f>
        <v>2.9153198866844998</v>
      </c>
      <c r="L10">
        <f>SUMIFS('EPA Export Aggregation'!O:O,'EPA Export Aggregation'!$A:$A,$B10,'EPA Export Aggregation'!$D:$D,$A$1)*IF($A10="CH4",About!$D$58,IF($A10="N2O",About!$D$59,1))</f>
        <v>2.5936072321407</v>
      </c>
      <c r="M10">
        <f>SUMIFS('EPA Export Aggregation'!P:P,'EPA Export Aggregation'!$A:$A,$B10,'EPA Export Aggregation'!$D:$D,$A$1)*IF($A10="CH4",About!$D$58,IF($A10="N2O",About!$D$59,1))</f>
        <v>2.7445056455666998</v>
      </c>
      <c r="N10">
        <f>SUMIFS('EPA Export Aggregation'!Q:Q,'EPA Export Aggregation'!$A:$A,$B10,'EPA Export Aggregation'!$D:$D,$A$1)*IF($A10="CH4",About!$D$58,IF($A10="N2O",About!$D$59,1))</f>
        <v>2.6291199505402001</v>
      </c>
      <c r="O10">
        <f>SUMIFS('EPA Export Aggregation'!R:R,'EPA Export Aggregation'!$A:$A,$B10,'EPA Export Aggregation'!$D:$D,$A$1)*IF($A10="CH4",About!$D$58,IF($A10="N2O",About!$D$59,1))</f>
        <v>2.6465529645617001</v>
      </c>
      <c r="P10">
        <f>SUMIFS('EPA Export Aggregation'!S:S,'EPA Export Aggregation'!$A:$A,$B10,'EPA Export Aggregation'!$D:$D,$A$1)*IF($A10="CH4",About!$D$58,IF($A10="N2O",About!$D$59,1))</f>
        <v>2.5418464515251999</v>
      </c>
      <c r="Q10">
        <f>SUMIFS('EPA Export Aggregation'!T:T,'EPA Export Aggregation'!$A:$A,$B10,'EPA Export Aggregation'!$D:$D,$A$1)*IF($A10="CH4",About!$D$58,IF($A10="N2O",About!$D$59,1))</f>
        <v>2.6728706111048002</v>
      </c>
      <c r="R10">
        <f>SUMIFS('EPA Export Aggregation'!U:U,'EPA Export Aggregation'!$A:$A,$B10,'EPA Export Aggregation'!$D:$D,$A$1)*IF($A10="CH4",About!$D$58,IF($A10="N2O",About!$D$59,1))</f>
        <v>2.5631376432195001</v>
      </c>
      <c r="S10">
        <f>SUMIFS('EPA Export Aggregation'!V:V,'EPA Export Aggregation'!$A:$A,$B10,'EPA Export Aggregation'!$D:$D,$A$1)*IF($A10="CH4",About!$D$58,IF($A10="N2O",About!$D$59,1))</f>
        <v>2.5126243606265</v>
      </c>
      <c r="T10">
        <f>SUMIFS('EPA Export Aggregation'!W:W,'EPA Export Aggregation'!$A:$A,$B10,'EPA Export Aggregation'!$D:$D,$A$1)*IF($A10="CH4",About!$D$58,IF($A10="N2O",About!$D$59,1))</f>
        <v>2.5134896201474</v>
      </c>
      <c r="U10">
        <f>SUMIFS('EPA Export Aggregation'!X:X,'EPA Export Aggregation'!$A:$A,$B10,'EPA Export Aggregation'!$D:$D,$A$1)*IF($A10="CH4",About!$D$58,IF($A10="N2O",About!$D$59,1))</f>
        <v>2.5059707069066999</v>
      </c>
      <c r="V10">
        <f>SUMIFS('EPA Export Aggregation'!Y:Y,'EPA Export Aggregation'!$A:$A,$B10,'EPA Export Aggregation'!$D:$D,$A$1)*IF($A10="CH4",About!$D$58,IF($A10="N2O",About!$D$59,1))</f>
        <v>2.4010031906426001</v>
      </c>
      <c r="W10">
        <f>SUMIFS('EPA Export Aggregation'!Z:Z,'EPA Export Aggregation'!$A:$A,$B10,'EPA Export Aggregation'!$D:$D,$A$1)*IF($A10="CH4",About!$D$58,IF($A10="N2O",About!$D$59,1))</f>
        <v>2.2497769084413002</v>
      </c>
      <c r="X10">
        <f>SUMIFS('EPA Export Aggregation'!AA:AA,'EPA Export Aggregation'!$A:$A,$B10,'EPA Export Aggregation'!$D:$D,$A$1)*IF($A10="CH4",About!$D$58,IF($A10="N2O",About!$D$59,1))</f>
        <v>2.2370589552518001</v>
      </c>
      <c r="Y10">
        <f>SUMIFS('EPA Export Aggregation'!AB:AB,'EPA Export Aggregation'!$A:$A,$B10,'EPA Export Aggregation'!$D:$D,$A$1)*IF($A10="CH4",About!$D$58,IF($A10="N2O",About!$D$59,1))</f>
        <v>2.3279184029786002</v>
      </c>
      <c r="Z10">
        <f>SUMIFS('EPA Export Aggregation'!AC:AC,'EPA Export Aggregation'!$A:$A,$B10,'EPA Export Aggregation'!$D:$D,$A$1)*IF($A10="CH4",About!$D$58,IF($A10="N2O",About!$D$59,1))</f>
        <v>2.4324568061968002</v>
      </c>
      <c r="AA10">
        <f>SUMIFS('EPA Export Aggregation'!AD:AD,'EPA Export Aggregation'!$A:$A,$B10,'EPA Export Aggregation'!$D:$D,$A$1)*IF($A10="CH4",About!$D$58,IF($A10="N2O",About!$D$59,1))</f>
        <v>2.6965090874630002</v>
      </c>
      <c r="AB10">
        <f>SUMIFS('EPA Export Aggregation'!AE:AE,'EPA Export Aggregation'!$A:$A,$B10,'EPA Export Aggregation'!$D:$D,$A$1)*IF($A10="CH4",About!$D$58,IF($A10="N2O",About!$D$59,1))</f>
        <v>2.8252883853727</v>
      </c>
      <c r="AC10">
        <f>SUMIFS('EPA Export Aggregation'!AF:AF,'EPA Export Aggregation'!$A:$A,$B10,'EPA Export Aggregation'!$D:$D,$A$1)*IF($A10="CH4",About!$D$58,IF($A10="N2O",About!$D$59,1))</f>
        <v>3.2369199521976002</v>
      </c>
      <c r="AD10">
        <f>SUMIFS('EPA Export Aggregation'!AG:AG,'EPA Export Aggregation'!$A:$A,$B10,'EPA Export Aggregation'!$D:$D,$A$1)*IF($A10="CH4",About!$D$58,IF($A10="N2O",About!$D$59,1))</f>
        <v>3.6789324953503999</v>
      </c>
      <c r="AE10">
        <f>SUMIFS('EPA Export Aggregation'!AH:AH,'EPA Export Aggregation'!$A:$A,$B10,'EPA Export Aggregation'!$D:$D,$A$1)*IF($A10="CH4",About!$D$58,IF($A10="N2O",About!$D$59,1))</f>
        <v>3.3820772598587001</v>
      </c>
      <c r="AF10">
        <f>SUMIFS('EPA Export Aggregation'!AI:AI,'EPA Export Aggregation'!$A:$A,$B10,'EPA Export Aggregation'!$D:$D,$A$1)*IF($A10="CH4",About!$D$58,IF($A10="N2O",About!$D$59,1))</f>
        <v>2.9916994887513</v>
      </c>
      <c r="AG10">
        <f>SUMIFS('EPA Export Aggregation'!AJ:AJ,'EPA Export Aggregation'!$A:$A,$B10,'EPA Export Aggregation'!$D:$D,$A$1)*IF($A10="CH4",About!$D$58,IF($A10="N2O",About!$D$59,1))</f>
        <v>2.5758456491847999</v>
      </c>
      <c r="AH10">
        <f>SUMIFS('EPA Export Aggregation'!AK:AK,'EPA Export Aggregation'!$A:$A,$B10,'EPA Export Aggregation'!$D:$D,$A$1)*IF($A10="CH4",About!$D$58,IF($A10="N2O",About!$D$59,1))</f>
        <v>2.4628618549094998</v>
      </c>
    </row>
    <row r="11" spans="1:34" x14ac:dyDescent="0.75">
      <c r="A11" s="119" t="s">
        <v>479</v>
      </c>
      <c r="B11" s="120" t="s">
        <v>1963</v>
      </c>
      <c r="C11">
        <f>SUMIFS('EPA Export Aggregation'!F:F,'EPA Export Aggregation'!$A:$A,$B11,'EPA Export Aggregation'!$D:$D,$A$1)*IF($A11="CH4",About!$D$58,IF($A11="N2O",About!$D$59,1))</f>
        <v>0.64620223614140004</v>
      </c>
      <c r="D11">
        <f>SUMIFS('EPA Export Aggregation'!G:G,'EPA Export Aggregation'!$A:$A,$B11,'EPA Export Aggregation'!$D:$D,$A$1)*IF($A11="CH4",About!$D$58,IF($A11="N2O",About!$D$59,1))</f>
        <v>0.65185005063250001</v>
      </c>
      <c r="E11">
        <f>SUMIFS('EPA Export Aggregation'!H:H,'EPA Export Aggregation'!$A:$A,$B11,'EPA Export Aggregation'!$D:$D,$A$1)*IF($A11="CH4",About!$D$58,IF($A11="N2O",About!$D$59,1))</f>
        <v>0.65420485348269997</v>
      </c>
      <c r="F11">
        <f>SUMIFS('EPA Export Aggregation'!I:I,'EPA Export Aggregation'!$A:$A,$B11,'EPA Export Aggregation'!$D:$D,$A$1)*IF($A11="CH4",About!$D$58,IF($A11="N2O",About!$D$59,1))</f>
        <v>0.6124157163085</v>
      </c>
      <c r="G11">
        <f>SUMIFS('EPA Export Aggregation'!J:J,'EPA Export Aggregation'!$A:$A,$B11,'EPA Export Aggregation'!$D:$D,$A$1)*IF($A11="CH4",About!$D$58,IF($A11="N2O",About!$D$59,1))</f>
        <v>0.61735800103490002</v>
      </c>
      <c r="H11">
        <f>SUMIFS('EPA Export Aggregation'!K:K,'EPA Export Aggregation'!$A:$A,$B11,'EPA Export Aggregation'!$D:$D,$A$1)*IF($A11="CH4",About!$D$58,IF($A11="N2O",About!$D$59,1))</f>
        <v>0.65037046454500003</v>
      </c>
      <c r="I11">
        <f>SUMIFS('EPA Export Aggregation'!L:L,'EPA Export Aggregation'!$A:$A,$B11,'EPA Export Aggregation'!$D:$D,$A$1)*IF($A11="CH4",About!$D$58,IF($A11="N2O",About!$D$59,1))</f>
        <v>0.67361266999229996</v>
      </c>
      <c r="J11">
        <f>SUMIFS('EPA Export Aggregation'!M:M,'EPA Export Aggregation'!$A:$A,$B11,'EPA Export Aggregation'!$D:$D,$A$1)*IF($A11="CH4",About!$D$58,IF($A11="N2O",About!$D$59,1))</f>
        <v>0.65688338757130005</v>
      </c>
      <c r="K11">
        <f>SUMIFS('EPA Export Aggregation'!N:N,'EPA Export Aggregation'!$A:$A,$B11,'EPA Export Aggregation'!$D:$D,$A$1)*IF($A11="CH4",About!$D$58,IF($A11="N2O",About!$D$59,1))</f>
        <v>0.65116863302259997</v>
      </c>
      <c r="L11">
        <f>SUMIFS('EPA Export Aggregation'!O:O,'EPA Export Aggregation'!$A:$A,$B11,'EPA Export Aggregation'!$D:$D,$A$1)*IF($A11="CH4",About!$D$58,IF($A11="N2O",About!$D$59,1))</f>
        <v>0.64046897726030005</v>
      </c>
      <c r="M11">
        <f>SUMIFS('EPA Export Aggregation'!P:P,'EPA Export Aggregation'!$A:$A,$B11,'EPA Export Aggregation'!$D:$D,$A$1)*IF($A11="CH4",About!$D$58,IF($A11="N2O",About!$D$59,1))</f>
        <v>0.65712704028580005</v>
      </c>
      <c r="N11">
        <f>SUMIFS('EPA Export Aggregation'!Q:Q,'EPA Export Aggregation'!$A:$A,$B11,'EPA Export Aggregation'!$D:$D,$A$1)*IF($A11="CH4",About!$D$58,IF($A11="N2O",About!$D$59,1))</f>
        <v>0.65608652559150005</v>
      </c>
      <c r="O11">
        <f>SUMIFS('EPA Export Aggregation'!R:R,'EPA Export Aggregation'!$A:$A,$B11,'EPA Export Aggregation'!$D:$D,$A$1)*IF($A11="CH4",About!$D$58,IF($A11="N2O",About!$D$59,1))</f>
        <v>0.65841255218390005</v>
      </c>
      <c r="P11">
        <f>SUMIFS('EPA Export Aggregation'!S:S,'EPA Export Aggregation'!$A:$A,$B11,'EPA Export Aggregation'!$D:$D,$A$1)*IF($A11="CH4",About!$D$58,IF($A11="N2O",About!$D$59,1))</f>
        <v>0.6475179214515</v>
      </c>
      <c r="Q11">
        <f>SUMIFS('EPA Export Aggregation'!T:T,'EPA Export Aggregation'!$A:$A,$B11,'EPA Export Aggregation'!$D:$D,$A$1)*IF($A11="CH4",About!$D$58,IF($A11="N2O",About!$D$59,1))</f>
        <v>0.65985260105989996</v>
      </c>
      <c r="R11">
        <f>SUMIFS('EPA Export Aggregation'!U:U,'EPA Export Aggregation'!$A:$A,$B11,'EPA Export Aggregation'!$D:$D,$A$1)*IF($A11="CH4",About!$D$58,IF($A11="N2O",About!$D$59,1))</f>
        <v>0.68368672739659997</v>
      </c>
      <c r="S11">
        <f>SUMIFS('EPA Export Aggregation'!V:V,'EPA Export Aggregation'!$A:$A,$B11,'EPA Export Aggregation'!$D:$D,$A$1)*IF($A11="CH4",About!$D$58,IF($A11="N2O",About!$D$59,1))</f>
        <v>0.66984663827010005</v>
      </c>
      <c r="T11">
        <f>SUMIFS('EPA Export Aggregation'!W:W,'EPA Export Aggregation'!$A:$A,$B11,'EPA Export Aggregation'!$D:$D,$A$1)*IF($A11="CH4",About!$D$58,IF($A11="N2O",About!$D$59,1))</f>
        <v>0.64088645023989999</v>
      </c>
      <c r="U11">
        <f>SUMIFS('EPA Export Aggregation'!X:X,'EPA Export Aggregation'!$A:$A,$B11,'EPA Export Aggregation'!$D:$D,$A$1)*IF($A11="CH4",About!$D$58,IF($A11="N2O",About!$D$59,1))</f>
        <v>0.6365981966059</v>
      </c>
      <c r="V11">
        <f>SUMIFS('EPA Export Aggregation'!Y:Y,'EPA Export Aggregation'!$A:$A,$B11,'EPA Export Aggregation'!$D:$D,$A$1)*IF($A11="CH4",About!$D$58,IF($A11="N2O",About!$D$59,1))</f>
        <v>0.35817893575190002</v>
      </c>
      <c r="W11">
        <f>SUMIFS('EPA Export Aggregation'!Z:Z,'EPA Export Aggregation'!$A:$A,$B11,'EPA Export Aggregation'!$D:$D,$A$1)*IF($A11="CH4",About!$D$58,IF($A11="N2O",About!$D$59,1))</f>
        <v>0.55249869868430002</v>
      </c>
      <c r="X11">
        <f>SUMIFS('EPA Export Aggregation'!AA:AA,'EPA Export Aggregation'!$A:$A,$B11,'EPA Export Aggregation'!$D:$D,$A$1)*IF($A11="CH4",About!$D$58,IF($A11="N2O",About!$D$59,1))</f>
        <v>0.52723756187509996</v>
      </c>
      <c r="Y11">
        <f>SUMIFS('EPA Export Aggregation'!AB:AB,'EPA Export Aggregation'!$A:$A,$B11,'EPA Export Aggregation'!$D:$D,$A$1)*IF($A11="CH4",About!$D$58,IF($A11="N2O",About!$D$59,1))</f>
        <v>0.71787155512879997</v>
      </c>
      <c r="Z11">
        <f>SUMIFS('EPA Export Aggregation'!AC:AC,'EPA Export Aggregation'!$A:$A,$B11,'EPA Export Aggregation'!$D:$D,$A$1)*IF($A11="CH4",About!$D$58,IF($A11="N2O",About!$D$59,1))</f>
        <v>0.77831725165760002</v>
      </c>
      <c r="AA11">
        <f>SUMIFS('EPA Export Aggregation'!AD:AD,'EPA Export Aggregation'!$A:$A,$B11,'EPA Export Aggregation'!$D:$D,$A$1)*IF($A11="CH4",About!$D$58,IF($A11="N2O",About!$D$59,1))</f>
        <v>0.9066246441568</v>
      </c>
      <c r="AB11">
        <f>SUMIFS('EPA Export Aggregation'!AE:AE,'EPA Export Aggregation'!$A:$A,$B11,'EPA Export Aggregation'!$D:$D,$A$1)*IF($A11="CH4",About!$D$58,IF($A11="N2O",About!$D$59,1))</f>
        <v>0.72737209323889995</v>
      </c>
      <c r="AC11">
        <f>SUMIFS('EPA Export Aggregation'!AF:AF,'EPA Export Aggregation'!$A:$A,$B11,'EPA Export Aggregation'!$D:$D,$A$1)*IF($A11="CH4",About!$D$58,IF($A11="N2O",About!$D$59,1))</f>
        <v>0.84673833490070005</v>
      </c>
      <c r="AD11">
        <f>SUMIFS('EPA Export Aggregation'!AG:AG,'EPA Export Aggregation'!$A:$A,$B11,'EPA Export Aggregation'!$D:$D,$A$1)*IF($A11="CH4",About!$D$58,IF($A11="N2O",About!$D$59,1))</f>
        <v>0.68153413193870005</v>
      </c>
      <c r="AE11">
        <f>SUMIFS('EPA Export Aggregation'!AH:AH,'EPA Export Aggregation'!$A:$A,$B11,'EPA Export Aggregation'!$D:$D,$A$1)*IF($A11="CH4",About!$D$58,IF($A11="N2O",About!$D$59,1))</f>
        <v>0.72436615574600005</v>
      </c>
      <c r="AF11">
        <f>SUMIFS('EPA Export Aggregation'!AI:AI,'EPA Export Aggregation'!$A:$A,$B11,'EPA Export Aggregation'!$D:$D,$A$1)*IF($A11="CH4",About!$D$58,IF($A11="N2O",About!$D$59,1))</f>
        <v>0.69045533060139996</v>
      </c>
      <c r="AG11">
        <f>SUMIFS('EPA Export Aggregation'!AJ:AJ,'EPA Export Aggregation'!$A:$A,$B11,'EPA Export Aggregation'!$D:$D,$A$1)*IF($A11="CH4",About!$D$58,IF($A11="N2O",About!$D$59,1))</f>
        <v>0.73149742078140001</v>
      </c>
      <c r="AH11">
        <f>SUMIFS('EPA Export Aggregation'!AK:AK,'EPA Export Aggregation'!$A:$A,$B11,'EPA Export Aggregation'!$D:$D,$A$1)*IF($A11="CH4",About!$D$58,IF($A11="N2O",About!$D$59,1))</f>
        <v>0.68702262627330002</v>
      </c>
    </row>
    <row r="12" spans="1:34" x14ac:dyDescent="0.75">
      <c r="A12" s="119" t="s">
        <v>479</v>
      </c>
      <c r="B12" s="120" t="s">
        <v>1964</v>
      </c>
      <c r="C12">
        <f>SUMIFS('EPA Export Aggregation'!F:F,'EPA Export Aggregation'!$A:$A,$B12,'EPA Export Aggregation'!$D:$D,$A$1)*IF($A12="CH4",About!$D$58,IF($A12="N2O",About!$D$59,1))</f>
        <v>0.1049046015693</v>
      </c>
      <c r="D12">
        <f>SUMIFS('EPA Export Aggregation'!G:G,'EPA Export Aggregation'!$A:$A,$B12,'EPA Export Aggregation'!$D:$D,$A$1)*IF($A12="CH4",About!$D$58,IF($A12="N2O",About!$D$59,1))</f>
        <v>0.10453385256809999</v>
      </c>
      <c r="E12">
        <f>SUMIFS('EPA Export Aggregation'!H:H,'EPA Export Aggregation'!$A:$A,$B12,'EPA Export Aggregation'!$D:$D,$A$1)*IF($A12="CH4",About!$D$58,IF($A12="N2O",About!$D$59,1))</f>
        <v>0.10824416791660001</v>
      </c>
      <c r="F12">
        <f>SUMIFS('EPA Export Aggregation'!I:I,'EPA Export Aggregation'!$A:$A,$B12,'EPA Export Aggregation'!$D:$D,$A$1)*IF($A12="CH4",About!$D$58,IF($A12="N2O",About!$D$59,1))</f>
        <v>0.1129023737319</v>
      </c>
      <c r="G12">
        <f>SUMIFS('EPA Export Aggregation'!J:J,'EPA Export Aggregation'!$A:$A,$B12,'EPA Export Aggregation'!$D:$D,$A$1)*IF($A12="CH4",About!$D$58,IF($A12="N2O",About!$D$59,1))</f>
        <v>0.1203963668573</v>
      </c>
      <c r="H12">
        <f>SUMIFS('EPA Export Aggregation'!K:K,'EPA Export Aggregation'!$A:$A,$B12,'EPA Export Aggregation'!$D:$D,$A$1)*IF($A12="CH4",About!$D$58,IF($A12="N2O",About!$D$59,1))</f>
        <v>0.13054326354410001</v>
      </c>
      <c r="I12">
        <f>SUMIFS('EPA Export Aggregation'!L:L,'EPA Export Aggregation'!$A:$A,$B12,'EPA Export Aggregation'!$D:$D,$A$1)*IF($A12="CH4",About!$D$58,IF($A12="N2O",About!$D$59,1))</f>
        <v>0.13545740096440001</v>
      </c>
      <c r="J12">
        <f>SUMIFS('EPA Export Aggregation'!M:M,'EPA Export Aggregation'!$A:$A,$B12,'EPA Export Aggregation'!$D:$D,$A$1)*IF($A12="CH4",About!$D$58,IF($A12="N2O",About!$D$59,1))</f>
        <v>0.140916497734</v>
      </c>
      <c r="K12">
        <f>SUMIFS('EPA Export Aggregation'!N:N,'EPA Export Aggregation'!$A:$A,$B12,'EPA Export Aggregation'!$D:$D,$A$1)*IF($A12="CH4",About!$D$58,IF($A12="N2O",About!$D$59,1))</f>
        <v>0.14268518479629999</v>
      </c>
      <c r="L12">
        <f>SUMIFS('EPA Export Aggregation'!O:O,'EPA Export Aggregation'!$A:$A,$B12,'EPA Export Aggregation'!$D:$D,$A$1)*IF($A12="CH4",About!$D$58,IF($A12="N2O",About!$D$59,1))</f>
        <v>0.1383847050806</v>
      </c>
      <c r="M12">
        <f>SUMIFS('EPA Export Aggregation'!P:P,'EPA Export Aggregation'!$A:$A,$B12,'EPA Export Aggregation'!$D:$D,$A$1)*IF($A12="CH4",About!$D$58,IF($A12="N2O",About!$D$59,1))</f>
        <v>0.138597687415</v>
      </c>
      <c r="N12">
        <f>SUMIFS('EPA Export Aggregation'!Q:Q,'EPA Export Aggregation'!$A:$A,$B12,'EPA Export Aggregation'!$D:$D,$A$1)*IF($A12="CH4",About!$D$58,IF($A12="N2O",About!$D$59,1))</f>
        <v>0.13794711470679999</v>
      </c>
      <c r="O12">
        <f>SUMIFS('EPA Export Aggregation'!R:R,'EPA Export Aggregation'!$A:$A,$B12,'EPA Export Aggregation'!$D:$D,$A$1)*IF($A12="CH4",About!$D$58,IF($A12="N2O",About!$D$59,1))</f>
        <v>0.13748139797879999</v>
      </c>
      <c r="P12">
        <f>SUMIFS('EPA Export Aggregation'!S:S,'EPA Export Aggregation'!$A:$A,$B12,'EPA Export Aggregation'!$D:$D,$A$1)*IF($A12="CH4",About!$D$58,IF($A12="N2O",About!$D$59,1))</f>
        <v>0.15002289550629999</v>
      </c>
      <c r="Q12">
        <f>SUMIFS('EPA Export Aggregation'!T:T,'EPA Export Aggregation'!$A:$A,$B12,'EPA Export Aggregation'!$D:$D,$A$1)*IF($A12="CH4",About!$D$58,IF($A12="N2O",About!$D$59,1))</f>
        <v>0.16592525724070001</v>
      </c>
      <c r="R12">
        <f>SUMIFS('EPA Export Aggregation'!U:U,'EPA Export Aggregation'!$A:$A,$B12,'EPA Export Aggregation'!$D:$D,$A$1)*IF($A12="CH4",About!$D$58,IF($A12="N2O",About!$D$59,1))</f>
        <v>0.16035995844260001</v>
      </c>
      <c r="S12">
        <f>SUMIFS('EPA Export Aggregation'!V:V,'EPA Export Aggregation'!$A:$A,$B12,'EPA Export Aggregation'!$D:$D,$A$1)*IF($A12="CH4",About!$D$58,IF($A12="N2O",About!$D$59,1))</f>
        <v>0.17325369030330001</v>
      </c>
      <c r="T12">
        <f>SUMIFS('EPA Export Aggregation'!W:W,'EPA Export Aggregation'!$A:$A,$B12,'EPA Export Aggregation'!$D:$D,$A$1)*IF($A12="CH4",About!$D$58,IF($A12="N2O",About!$D$59,1))</f>
        <v>0.171024370318</v>
      </c>
      <c r="U12">
        <f>SUMIFS('EPA Export Aggregation'!X:X,'EPA Export Aggregation'!$A:$A,$B12,'EPA Export Aggregation'!$D:$D,$A$1)*IF($A12="CH4",About!$D$58,IF($A12="N2O",About!$D$59,1))</f>
        <v>0.16645052732999999</v>
      </c>
      <c r="V12">
        <f>SUMIFS('EPA Export Aggregation'!Y:Y,'EPA Export Aggregation'!$A:$A,$B12,'EPA Export Aggregation'!$D:$D,$A$1)*IF($A12="CH4",About!$D$58,IF($A12="N2O",About!$D$59,1))</f>
        <v>0.14656603039999999</v>
      </c>
      <c r="W12">
        <f>SUMIFS('EPA Export Aggregation'!Z:Z,'EPA Export Aggregation'!$A:$A,$B12,'EPA Export Aggregation'!$D:$D,$A$1)*IF($A12="CH4",About!$D$58,IF($A12="N2O",About!$D$59,1))</f>
        <v>9.8068787100600005E-2</v>
      </c>
      <c r="X12">
        <f>SUMIFS('EPA Export Aggregation'!AA:AA,'EPA Export Aggregation'!$A:$A,$B12,'EPA Export Aggregation'!$D:$D,$A$1)*IF($A12="CH4",About!$D$58,IF($A12="N2O",About!$D$59,1))</f>
        <v>9.0580980538899999E-2</v>
      </c>
      <c r="Y12">
        <f>SUMIFS('EPA Export Aggregation'!AB:AB,'EPA Export Aggregation'!$A:$A,$B12,'EPA Export Aggregation'!$D:$D,$A$1)*IF($A12="CH4",About!$D$58,IF($A12="N2O",About!$D$59,1))</f>
        <v>9.0256645507099997E-2</v>
      </c>
      <c r="Z12">
        <f>SUMIFS('EPA Export Aggregation'!AC:AC,'EPA Export Aggregation'!$A:$A,$B12,'EPA Export Aggregation'!$D:$D,$A$1)*IF($A12="CH4",About!$D$58,IF($A12="N2O",About!$D$59,1))</f>
        <v>9.1126691342099997E-2</v>
      </c>
      <c r="AA12">
        <f>SUMIFS('EPA Export Aggregation'!AD:AD,'EPA Export Aggregation'!$A:$A,$B12,'EPA Export Aggregation'!$D:$D,$A$1)*IF($A12="CH4",About!$D$58,IF($A12="N2O",About!$D$59,1))</f>
        <v>0.10410945965359999</v>
      </c>
      <c r="AB12">
        <f>SUMIFS('EPA Export Aggregation'!AE:AE,'EPA Export Aggregation'!$A:$A,$B12,'EPA Export Aggregation'!$D:$D,$A$1)*IF($A12="CH4",About!$D$58,IF($A12="N2O",About!$D$59,1))</f>
        <v>9.3621507981600002E-2</v>
      </c>
      <c r="AC12">
        <f>SUMIFS('EPA Export Aggregation'!AF:AF,'EPA Export Aggregation'!$A:$A,$B12,'EPA Export Aggregation'!$D:$D,$A$1)*IF($A12="CH4",About!$D$58,IF($A12="N2O",About!$D$59,1))</f>
        <v>9.7950762031999997E-2</v>
      </c>
      <c r="AD12">
        <f>SUMIFS('EPA Export Aggregation'!AG:AG,'EPA Export Aggregation'!$A:$A,$B12,'EPA Export Aggregation'!$D:$D,$A$1)*IF($A12="CH4",About!$D$58,IF($A12="N2O",About!$D$59,1))</f>
        <v>9.3692531563599996E-2</v>
      </c>
      <c r="AE12">
        <f>SUMIFS('EPA Export Aggregation'!AH:AH,'EPA Export Aggregation'!$A:$A,$B12,'EPA Export Aggregation'!$D:$D,$A$1)*IF($A12="CH4",About!$D$58,IF($A12="N2O",About!$D$59,1))</f>
        <v>8.6412072583699998E-2</v>
      </c>
      <c r="AF12">
        <f>SUMIFS('EPA Export Aggregation'!AI:AI,'EPA Export Aggregation'!$A:$A,$B12,'EPA Export Aggregation'!$D:$D,$A$1)*IF($A12="CH4",About!$D$58,IF($A12="N2O",About!$D$59,1))</f>
        <v>8.8834115842400002E-2</v>
      </c>
      <c r="AG12">
        <f>SUMIFS('EPA Export Aggregation'!AJ:AJ,'EPA Export Aggregation'!$A:$A,$B12,'EPA Export Aggregation'!$D:$D,$A$1)*IF($A12="CH4",About!$D$58,IF($A12="N2O",About!$D$59,1))</f>
        <v>9.2645416386400004E-2</v>
      </c>
      <c r="AH12">
        <f>SUMIFS('EPA Export Aggregation'!AK:AK,'EPA Export Aggregation'!$A:$A,$B12,'EPA Export Aggregation'!$D:$D,$A$1)*IF($A12="CH4",About!$D$58,IF($A12="N2O",About!$D$59,1))</f>
        <v>9.2179179895599997E-2</v>
      </c>
    </row>
    <row r="13" spans="1:34" x14ac:dyDescent="0.75">
      <c r="A13" s="119" t="s">
        <v>479</v>
      </c>
      <c r="B13" s="120" t="s">
        <v>1965</v>
      </c>
      <c r="C13">
        <f>SUMIFS('EPA Export Aggregation'!F:F,'EPA Export Aggregation'!$A:$A,$B13,'EPA Export Aggregation'!$D:$D,$A$1)*IF($A13="CH4",About!$D$58,IF($A13="N2O",About!$D$59,1))</f>
        <v>7.7429993531499999E-2</v>
      </c>
      <c r="D13">
        <f>SUMIFS('EPA Export Aggregation'!G:G,'EPA Export Aggregation'!$A:$A,$B13,'EPA Export Aggregation'!$D:$D,$A$1)*IF($A13="CH4",About!$D$58,IF($A13="N2O",About!$D$59,1))</f>
        <v>6.9356596211999993E-2</v>
      </c>
      <c r="E13">
        <f>SUMIFS('EPA Export Aggregation'!H:H,'EPA Export Aggregation'!$A:$A,$B13,'EPA Export Aggregation'!$D:$D,$A$1)*IF($A13="CH4",About!$D$58,IF($A13="N2O",About!$D$59,1))</f>
        <v>6.8684512112899998E-2</v>
      </c>
      <c r="F13">
        <f>SUMIFS('EPA Export Aggregation'!I:I,'EPA Export Aggregation'!$A:$A,$B13,'EPA Export Aggregation'!$D:$D,$A$1)*IF($A13="CH4",About!$D$58,IF($A13="N2O",About!$D$59,1))</f>
        <v>6.3715257579299994E-2</v>
      </c>
      <c r="G13">
        <f>SUMIFS('EPA Export Aggregation'!J:J,'EPA Export Aggregation'!$A:$A,$B13,'EPA Export Aggregation'!$D:$D,$A$1)*IF($A13="CH4",About!$D$58,IF($A13="N2O",About!$D$59,1))</f>
        <v>6.6950648244800001E-2</v>
      </c>
      <c r="H13">
        <f>SUMIFS('EPA Export Aggregation'!K:K,'EPA Export Aggregation'!$A:$A,$B13,'EPA Export Aggregation'!$D:$D,$A$1)*IF($A13="CH4",About!$D$58,IF($A13="N2O",About!$D$59,1))</f>
        <v>8.9934328579799994E-2</v>
      </c>
      <c r="I13">
        <f>SUMIFS('EPA Export Aggregation'!L:L,'EPA Export Aggregation'!$A:$A,$B13,'EPA Export Aggregation'!$D:$D,$A$1)*IF($A13="CH4",About!$D$58,IF($A13="N2O",About!$D$59,1))</f>
        <v>9.7176253628299999E-2</v>
      </c>
      <c r="J13">
        <f>SUMIFS('EPA Export Aggregation'!M:M,'EPA Export Aggregation'!$A:$A,$B13,'EPA Export Aggregation'!$D:$D,$A$1)*IF($A13="CH4",About!$D$58,IF($A13="N2O",About!$D$59,1))</f>
        <v>9.3742836156299997E-2</v>
      </c>
      <c r="K13">
        <f>SUMIFS('EPA Export Aggregation'!N:N,'EPA Export Aggregation'!$A:$A,$B13,'EPA Export Aggregation'!$D:$D,$A$1)*IF($A13="CH4",About!$D$58,IF($A13="N2O",About!$D$59,1))</f>
        <v>9.5452239639399999E-2</v>
      </c>
      <c r="L13">
        <f>SUMIFS('EPA Export Aggregation'!O:O,'EPA Export Aggregation'!$A:$A,$B13,'EPA Export Aggregation'!$D:$D,$A$1)*IF($A13="CH4",About!$D$58,IF($A13="N2O",About!$D$59,1))</f>
        <v>0.1048077985439</v>
      </c>
      <c r="M13">
        <f>SUMIFS('EPA Export Aggregation'!P:P,'EPA Export Aggregation'!$A:$A,$B13,'EPA Export Aggregation'!$D:$D,$A$1)*IF($A13="CH4",About!$D$58,IF($A13="N2O",About!$D$59,1))</f>
        <v>6.9513476240399996E-2</v>
      </c>
      <c r="N13">
        <f>SUMIFS('EPA Export Aggregation'!Q:Q,'EPA Export Aggregation'!$A:$A,$B13,'EPA Export Aggregation'!$D:$D,$A$1)*IF($A13="CH4",About!$D$58,IF($A13="N2O",About!$D$59,1))</f>
        <v>7.1686744881599998E-2</v>
      </c>
      <c r="O13">
        <f>SUMIFS('EPA Export Aggregation'!R:R,'EPA Export Aggregation'!$A:$A,$B13,'EPA Export Aggregation'!$D:$D,$A$1)*IF($A13="CH4",About!$D$58,IF($A13="N2O",About!$D$59,1))</f>
        <v>7.50798344315E-2</v>
      </c>
      <c r="P13">
        <f>SUMIFS('EPA Export Aggregation'!S:S,'EPA Export Aggregation'!$A:$A,$B13,'EPA Export Aggregation'!$D:$D,$A$1)*IF($A13="CH4",About!$D$58,IF($A13="N2O",About!$D$59,1))</f>
        <v>5.7965866443600002E-2</v>
      </c>
      <c r="Q13">
        <f>SUMIFS('EPA Export Aggregation'!T:T,'EPA Export Aggregation'!$A:$A,$B13,'EPA Export Aggregation'!$D:$D,$A$1)*IF($A13="CH4",About!$D$58,IF($A13="N2O",About!$D$59,1))</f>
        <v>7.9416138641100004E-2</v>
      </c>
      <c r="R13">
        <f>SUMIFS('EPA Export Aggregation'!U:U,'EPA Export Aggregation'!$A:$A,$B13,'EPA Export Aggregation'!$D:$D,$A$1)*IF($A13="CH4",About!$D$58,IF($A13="N2O",About!$D$59,1))</f>
        <v>8.8311958556300002E-2</v>
      </c>
      <c r="S13">
        <f>SUMIFS('EPA Export Aggregation'!V:V,'EPA Export Aggregation'!$A:$A,$B13,'EPA Export Aggregation'!$D:$D,$A$1)*IF($A13="CH4",About!$D$58,IF($A13="N2O",About!$D$59,1))</f>
        <v>0.1016757971838</v>
      </c>
      <c r="T13">
        <f>SUMIFS('EPA Export Aggregation'!W:W,'EPA Export Aggregation'!$A:$A,$B13,'EPA Export Aggregation'!$D:$D,$A$1)*IF($A13="CH4",About!$D$58,IF($A13="N2O",About!$D$59,1))</f>
        <v>9.3614689236200005E-2</v>
      </c>
      <c r="U13">
        <f>SUMIFS('EPA Export Aggregation'!X:X,'EPA Export Aggregation'!$A:$A,$B13,'EPA Export Aggregation'!$D:$D,$A$1)*IF($A13="CH4",About!$D$58,IF($A13="N2O",About!$D$59,1))</f>
        <v>7.9763834516799997E-2</v>
      </c>
      <c r="V13">
        <f>SUMIFS('EPA Export Aggregation'!Y:Y,'EPA Export Aggregation'!$A:$A,$B13,'EPA Export Aggregation'!$D:$D,$A$1)*IF($A13="CH4",About!$D$58,IF($A13="N2O",About!$D$59,1))</f>
        <v>0.1034588110667</v>
      </c>
      <c r="W13">
        <f>SUMIFS('EPA Export Aggregation'!Z:Z,'EPA Export Aggregation'!$A:$A,$B13,'EPA Export Aggregation'!$D:$D,$A$1)*IF($A13="CH4",About!$D$58,IF($A13="N2O",About!$D$59,1))</f>
        <v>0.12733844032040001</v>
      </c>
      <c r="X13">
        <f>SUMIFS('EPA Export Aggregation'!AA:AA,'EPA Export Aggregation'!$A:$A,$B13,'EPA Export Aggregation'!$D:$D,$A$1)*IF($A13="CH4",About!$D$58,IF($A13="N2O",About!$D$59,1))</f>
        <v>0.1166805640415</v>
      </c>
      <c r="Y13">
        <f>SUMIFS('EPA Export Aggregation'!AB:AB,'EPA Export Aggregation'!$A:$A,$B13,'EPA Export Aggregation'!$D:$D,$A$1)*IF($A13="CH4",About!$D$58,IF($A13="N2O",About!$D$59,1))</f>
        <v>0.10738318443519999</v>
      </c>
      <c r="Z13">
        <f>SUMIFS('EPA Export Aggregation'!AC:AC,'EPA Export Aggregation'!$A:$A,$B13,'EPA Export Aggregation'!$D:$D,$A$1)*IF($A13="CH4",About!$D$58,IF($A13="N2O",About!$D$59,1))</f>
        <v>0.13122224394400001</v>
      </c>
      <c r="AA13">
        <f>SUMIFS('EPA Export Aggregation'!AD:AD,'EPA Export Aggregation'!$A:$A,$B13,'EPA Export Aggregation'!$D:$D,$A$1)*IF($A13="CH4",About!$D$58,IF($A13="N2O",About!$D$59,1))</f>
        <v>0.15142974618899999</v>
      </c>
      <c r="AB13">
        <f>SUMIFS('EPA Export Aggregation'!AE:AE,'EPA Export Aggregation'!$A:$A,$B13,'EPA Export Aggregation'!$D:$D,$A$1)*IF($A13="CH4",About!$D$58,IF($A13="N2O",About!$D$59,1))</f>
        <v>0.14630136244639999</v>
      </c>
      <c r="AC13">
        <f>SUMIFS('EPA Export Aggregation'!AF:AF,'EPA Export Aggregation'!$A:$A,$B13,'EPA Export Aggregation'!$D:$D,$A$1)*IF($A13="CH4",About!$D$58,IF($A13="N2O",About!$D$59,1))</f>
        <v>0.12994796831909999</v>
      </c>
      <c r="AD13">
        <f>SUMIFS('EPA Export Aggregation'!AG:AG,'EPA Export Aggregation'!$A:$A,$B13,'EPA Export Aggregation'!$D:$D,$A$1)*IF($A13="CH4",About!$D$58,IF($A13="N2O",About!$D$59,1))</f>
        <v>0.1180565514591</v>
      </c>
      <c r="AE13">
        <f>SUMIFS('EPA Export Aggregation'!AH:AH,'EPA Export Aggregation'!$A:$A,$B13,'EPA Export Aggregation'!$D:$D,$A$1)*IF($A13="CH4",About!$D$58,IF($A13="N2O",About!$D$59,1))</f>
        <v>8.7741209672699993E-2</v>
      </c>
      <c r="AF13">
        <f>SUMIFS('EPA Export Aggregation'!AI:AI,'EPA Export Aggregation'!$A:$A,$B13,'EPA Export Aggregation'!$D:$D,$A$1)*IF($A13="CH4",About!$D$58,IF($A13="N2O",About!$D$59,1))</f>
        <v>0.1004991134411</v>
      </c>
      <c r="AG13">
        <f>SUMIFS('EPA Export Aggregation'!AJ:AJ,'EPA Export Aggregation'!$A:$A,$B13,'EPA Export Aggregation'!$D:$D,$A$1)*IF($A13="CH4",About!$D$58,IF($A13="N2O",About!$D$59,1))</f>
        <v>9.9291058766500004E-2</v>
      </c>
      <c r="AH13">
        <f>SUMIFS('EPA Export Aggregation'!AK:AK,'EPA Export Aggregation'!$A:$A,$B13,'EPA Export Aggregation'!$D:$D,$A$1)*IF($A13="CH4",About!$D$58,IF($A13="N2O",About!$D$59,1))</f>
        <v>9.4475122568000003E-2</v>
      </c>
    </row>
    <row r="14" spans="1:34" x14ac:dyDescent="0.7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0.1225605254402</v>
      </c>
      <c r="S14">
        <f>SUMIFS('EPA Export Aggregation'!V:V,'EPA Export Aggregation'!$A:$A,$B14,'EPA Export Aggregation'!$D:$D,$A$1)*IF($A14="CH4",About!$D$58,IF($A14="N2O",About!$D$59,1))</f>
        <v>0.1199121772894</v>
      </c>
      <c r="T14">
        <f>SUMIFS('EPA Export Aggregation'!W:W,'EPA Export Aggregation'!$A:$A,$B14,'EPA Export Aggregation'!$D:$D,$A$1)*IF($A14="CH4",About!$D$58,IF($A14="N2O",About!$D$59,1))</f>
        <v>0.1151609650158</v>
      </c>
      <c r="U14">
        <f>SUMIFS('EPA Export Aggregation'!X:X,'EPA Export Aggregation'!$A:$A,$B14,'EPA Export Aggregation'!$D:$D,$A$1)*IF($A14="CH4",About!$D$58,IF($A14="N2O",About!$D$59,1))</f>
        <v>0.1070404335419</v>
      </c>
      <c r="V14">
        <f>SUMIFS('EPA Export Aggregation'!Y:Y,'EPA Export Aggregation'!$A:$A,$B14,'EPA Export Aggregation'!$D:$D,$A$1)*IF($A14="CH4",About!$D$58,IF($A14="N2O",About!$D$59,1))</f>
        <v>9.2086492465999994E-2</v>
      </c>
      <c r="W14">
        <f>SUMIFS('EPA Export Aggregation'!Z:Z,'EPA Export Aggregation'!$A:$A,$B14,'EPA Export Aggregation'!$D:$D,$A$1)*IF($A14="CH4",About!$D$58,IF($A14="N2O",About!$D$59,1))</f>
        <v>0.1225796546739</v>
      </c>
      <c r="X14">
        <f>SUMIFS('EPA Export Aggregation'!AA:AA,'EPA Export Aggregation'!$A:$A,$B14,'EPA Export Aggregation'!$D:$D,$A$1)*IF($A14="CH4",About!$D$58,IF($A14="N2O",About!$D$59,1))</f>
        <v>0.1196159188947</v>
      </c>
      <c r="Y14">
        <f>SUMIFS('EPA Export Aggregation'!AB:AB,'EPA Export Aggregation'!$A:$A,$B14,'EPA Export Aggregation'!$D:$D,$A$1)*IF($A14="CH4",About!$D$58,IF($A14="N2O",About!$D$59,1))</f>
        <v>0.1192025240274</v>
      </c>
      <c r="Z14">
        <f>SUMIFS('EPA Export Aggregation'!AC:AC,'EPA Export Aggregation'!$A:$A,$B14,'EPA Export Aggregation'!$D:$D,$A$1)*IF($A14="CH4",About!$D$58,IF($A14="N2O",About!$D$59,1))</f>
        <v>0.1040060817111</v>
      </c>
      <c r="AA14">
        <f>SUMIFS('EPA Export Aggregation'!AD:AD,'EPA Export Aggregation'!$A:$A,$B14,'EPA Export Aggregation'!$D:$D,$A$1)*IF($A14="CH4",About!$D$58,IF($A14="N2O",About!$D$59,1))</f>
        <v>0.10900475525180001</v>
      </c>
      <c r="AB14">
        <f>SUMIFS('EPA Export Aggregation'!AE:AE,'EPA Export Aggregation'!$A:$A,$B14,'EPA Export Aggregation'!$D:$D,$A$1)*IF($A14="CH4",About!$D$58,IF($A14="N2O",About!$D$59,1))</f>
        <v>0.12635319780269999</v>
      </c>
      <c r="AC14">
        <f>SUMIFS('EPA Export Aggregation'!AF:AF,'EPA Export Aggregation'!$A:$A,$B14,'EPA Export Aggregation'!$D:$D,$A$1)*IF($A14="CH4",About!$D$58,IF($A14="N2O",About!$D$59,1))</f>
        <v>0.13733877764970001</v>
      </c>
      <c r="AD14">
        <f>SUMIFS('EPA Export Aggregation'!AG:AG,'EPA Export Aggregation'!$A:$A,$B14,'EPA Export Aggregation'!$D:$D,$A$1)*IF($A14="CH4",About!$D$58,IF($A14="N2O",About!$D$59,1))</f>
        <v>0.12978875864299999</v>
      </c>
      <c r="AE14">
        <f>SUMIFS('EPA Export Aggregation'!AH:AH,'EPA Export Aggregation'!$A:$A,$B14,'EPA Export Aggregation'!$D:$D,$A$1)*IF($A14="CH4",About!$D$58,IF($A14="N2O",About!$D$59,1))</f>
        <v>0.1233068536823</v>
      </c>
      <c r="AF14">
        <f>SUMIFS('EPA Export Aggregation'!AI:AI,'EPA Export Aggregation'!$A:$A,$B14,'EPA Export Aggregation'!$D:$D,$A$1)*IF($A14="CH4",About!$D$58,IF($A14="N2O",About!$D$59,1))</f>
        <v>0.12578647704990001</v>
      </c>
      <c r="AG14">
        <f>SUMIFS('EPA Export Aggregation'!AJ:AJ,'EPA Export Aggregation'!$A:$A,$B14,'EPA Export Aggregation'!$D:$D,$A$1)*IF($A14="CH4",About!$D$58,IF($A14="N2O",About!$D$59,1))</f>
        <v>0.1216896538833</v>
      </c>
      <c r="AH14">
        <f>SUMIFS('EPA Export Aggregation'!AK:AK,'EPA Export Aggregation'!$A:$A,$B14,'EPA Export Aggregation'!$D:$D,$A$1)*IF($A14="CH4",About!$D$58,IF($A14="N2O",About!$D$59,1))</f>
        <v>0.1213488478893</v>
      </c>
    </row>
    <row r="15" spans="1:34" x14ac:dyDescent="0.7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75">
      <c r="A16" s="119" t="s">
        <v>479</v>
      </c>
      <c r="B16" s="120" t="s">
        <v>1968</v>
      </c>
      <c r="C16">
        <f>SUMIFS('EPA Export Aggregation'!F:F,'EPA Export Aggregation'!$A:$A,$B16,'EPA Export Aggregation'!$D:$D,$A$1)*IF($A16="CH4",About!$D$58,IF($A16="N2O",About!$D$59,1))</f>
        <v>1.8283648416500001E-2</v>
      </c>
      <c r="D16">
        <f>SUMIFS('EPA Export Aggregation'!G:G,'EPA Export Aggregation'!$A:$A,$B16,'EPA Export Aggregation'!$D:$D,$A$1)*IF($A16="CH4",About!$D$58,IF($A16="N2O",About!$D$59,1))</f>
        <v>1.8164008861799998E-2</v>
      </c>
      <c r="E16">
        <f>SUMIFS('EPA Export Aggregation'!H:H,'EPA Export Aggregation'!$A:$A,$B16,'EPA Export Aggregation'!$D:$D,$A$1)*IF($A16="CH4",About!$D$58,IF($A16="N2O",About!$D$59,1))</f>
        <v>1.8088854196099999E-2</v>
      </c>
      <c r="F16">
        <f>SUMIFS('EPA Export Aggregation'!I:I,'EPA Export Aggregation'!$A:$A,$B16,'EPA Export Aggregation'!$D:$D,$A$1)*IF($A16="CH4",About!$D$58,IF($A16="N2O",About!$D$59,1))</f>
        <v>1.8116949942800002E-2</v>
      </c>
      <c r="G16">
        <f>SUMIFS('EPA Export Aggregation'!J:J,'EPA Export Aggregation'!$A:$A,$B16,'EPA Export Aggregation'!$D:$D,$A$1)*IF($A16="CH4",About!$D$58,IF($A16="N2O",About!$D$59,1))</f>
        <v>1.8135190378400001E-2</v>
      </c>
      <c r="H16">
        <f>SUMIFS('EPA Export Aggregation'!K:K,'EPA Export Aggregation'!$A:$A,$B16,'EPA Export Aggregation'!$D:$D,$A$1)*IF($A16="CH4",About!$D$58,IF($A16="N2O",About!$D$59,1))</f>
        <v>1.80821223206E-2</v>
      </c>
      <c r="I16">
        <f>SUMIFS('EPA Export Aggregation'!L:L,'EPA Export Aggregation'!$A:$A,$B16,'EPA Export Aggregation'!$D:$D,$A$1)*IF($A16="CH4",About!$D$58,IF($A16="N2O",About!$D$59,1))</f>
        <v>1.8149442210200002E-2</v>
      </c>
      <c r="J16">
        <f>SUMIFS('EPA Export Aggregation'!M:M,'EPA Export Aggregation'!$A:$A,$B16,'EPA Export Aggregation'!$D:$D,$A$1)*IF($A16="CH4",About!$D$58,IF($A16="N2O",About!$D$59,1))</f>
        <v>1.8088725423299999E-2</v>
      </c>
      <c r="K16">
        <f>SUMIFS('EPA Export Aggregation'!N:N,'EPA Export Aggregation'!$A:$A,$B16,'EPA Export Aggregation'!$D:$D,$A$1)*IF($A16="CH4",About!$D$58,IF($A16="N2O",About!$D$59,1))</f>
        <v>1.8015068601700001E-2</v>
      </c>
      <c r="L16">
        <f>SUMIFS('EPA Export Aggregation'!O:O,'EPA Export Aggregation'!$A:$A,$B16,'EPA Export Aggregation'!$D:$D,$A$1)*IF($A16="CH4",About!$D$58,IF($A16="N2O",About!$D$59,1))</f>
        <v>1.7951996582800001E-2</v>
      </c>
      <c r="M16">
        <f>SUMIFS('EPA Export Aggregation'!P:P,'EPA Export Aggregation'!$A:$A,$B16,'EPA Export Aggregation'!$D:$D,$A$1)*IF($A16="CH4",About!$D$58,IF($A16="N2O",About!$D$59,1))</f>
        <v>1.7827659147600001E-2</v>
      </c>
      <c r="N16">
        <f>SUMIFS('EPA Export Aggregation'!Q:Q,'EPA Export Aggregation'!$A:$A,$B16,'EPA Export Aggregation'!$D:$D,$A$1)*IF($A16="CH4",About!$D$58,IF($A16="N2O",About!$D$59,1))</f>
        <v>1.07127414771E-2</v>
      </c>
      <c r="O16">
        <f>SUMIFS('EPA Export Aggregation'!R:R,'EPA Export Aggregation'!$A:$A,$B16,'EPA Export Aggregation'!$D:$D,$A$1)*IF($A16="CH4",About!$D$58,IF($A16="N2O",About!$D$59,1))</f>
        <v>1.25200948449E-2</v>
      </c>
      <c r="P16">
        <f>SUMIFS('EPA Export Aggregation'!S:S,'EPA Export Aggregation'!$A:$A,$B16,'EPA Export Aggregation'!$D:$D,$A$1)*IF($A16="CH4",About!$D$58,IF($A16="N2O",About!$D$59,1))</f>
        <v>1.62513317634E-2</v>
      </c>
      <c r="Q16">
        <f>SUMIFS('EPA Export Aggregation'!T:T,'EPA Export Aggregation'!$A:$A,$B16,'EPA Export Aggregation'!$D:$D,$A$1)*IF($A16="CH4",About!$D$58,IF($A16="N2O",About!$D$59,1))</f>
        <v>1.4946674383800001E-2</v>
      </c>
      <c r="R16">
        <f>SUMIFS('EPA Export Aggregation'!U:U,'EPA Export Aggregation'!$A:$A,$B16,'EPA Export Aggregation'!$D:$D,$A$1)*IF($A16="CH4",About!$D$58,IF($A16="N2O",About!$D$59,1))</f>
        <v>1.6276826462500001E-2</v>
      </c>
      <c r="S16">
        <f>SUMIFS('EPA Export Aggregation'!V:V,'EPA Export Aggregation'!$A:$A,$B16,'EPA Export Aggregation'!$D:$D,$A$1)*IF($A16="CH4",About!$D$58,IF($A16="N2O",About!$D$59,1))</f>
        <v>2.08835458563E-2</v>
      </c>
      <c r="T16">
        <f>SUMIFS('EPA Export Aggregation'!W:W,'EPA Export Aggregation'!$A:$A,$B16,'EPA Export Aggregation'!$D:$D,$A$1)*IF($A16="CH4",About!$D$58,IF($A16="N2O",About!$D$59,1))</f>
        <v>2.2869044122600001E-2</v>
      </c>
      <c r="U16">
        <f>SUMIFS('EPA Export Aggregation'!X:X,'EPA Export Aggregation'!$A:$A,$B16,'EPA Export Aggregation'!$D:$D,$A$1)*IF($A16="CH4",About!$D$58,IF($A16="N2O",About!$D$59,1))</f>
        <v>2.18248820777E-2</v>
      </c>
      <c r="V16">
        <f>SUMIFS('EPA Export Aggregation'!Y:Y,'EPA Export Aggregation'!$A:$A,$B16,'EPA Export Aggregation'!$D:$D,$A$1)*IF($A16="CH4",About!$D$58,IF($A16="N2O",About!$D$59,1))</f>
        <v>2.1461160807000002E-2</v>
      </c>
      <c r="W16">
        <f>SUMIFS('EPA Export Aggregation'!Z:Z,'EPA Export Aggregation'!$A:$A,$B16,'EPA Export Aggregation'!$D:$D,$A$1)*IF($A16="CH4",About!$D$58,IF($A16="N2O",About!$D$59,1))</f>
        <v>5.3085329384100002E-2</v>
      </c>
      <c r="X16">
        <f>SUMIFS('EPA Export Aggregation'!AA:AA,'EPA Export Aggregation'!$A:$A,$B16,'EPA Export Aggregation'!$D:$D,$A$1)*IF($A16="CH4",About!$D$58,IF($A16="N2O",About!$D$59,1))</f>
        <v>4.9009461604599999E-2</v>
      </c>
      <c r="Y16">
        <f>SUMIFS('EPA Export Aggregation'!AB:AB,'EPA Export Aggregation'!$A:$A,$B16,'EPA Export Aggregation'!$D:$D,$A$1)*IF($A16="CH4",About!$D$58,IF($A16="N2O",About!$D$59,1))</f>
        <v>4.8287236795099997E-2</v>
      </c>
      <c r="Z16">
        <f>SUMIFS('EPA Export Aggregation'!AC:AC,'EPA Export Aggregation'!$A:$A,$B16,'EPA Export Aggregation'!$D:$D,$A$1)*IF($A16="CH4",About!$D$58,IF($A16="N2O",About!$D$59,1))</f>
        <v>5.0426542368899999E-2</v>
      </c>
      <c r="AA16">
        <f>SUMIFS('EPA Export Aggregation'!AD:AD,'EPA Export Aggregation'!$A:$A,$B16,'EPA Export Aggregation'!$D:$D,$A$1)*IF($A16="CH4",About!$D$58,IF($A16="N2O",About!$D$59,1))</f>
        <v>5.3815225798999999E-2</v>
      </c>
      <c r="AB16">
        <f>SUMIFS('EPA Export Aggregation'!AE:AE,'EPA Export Aggregation'!$A:$A,$B16,'EPA Export Aggregation'!$D:$D,$A$1)*IF($A16="CH4",About!$D$58,IF($A16="N2O",About!$D$59,1))</f>
        <v>5.9514683923899997E-2</v>
      </c>
      <c r="AC16">
        <f>SUMIFS('EPA Export Aggregation'!AF:AF,'EPA Export Aggregation'!$A:$A,$B16,'EPA Export Aggregation'!$D:$D,$A$1)*IF($A16="CH4",About!$D$58,IF($A16="N2O",About!$D$59,1))</f>
        <v>5.5763192019599998E-2</v>
      </c>
      <c r="AD16">
        <f>SUMIFS('EPA Export Aggregation'!AG:AG,'EPA Export Aggregation'!$A:$A,$B16,'EPA Export Aggregation'!$D:$D,$A$1)*IF($A16="CH4",About!$D$58,IF($A16="N2O",About!$D$59,1))</f>
        <v>5.4788714431099998E-2</v>
      </c>
      <c r="AE16">
        <f>SUMIFS('EPA Export Aggregation'!AH:AH,'EPA Export Aggregation'!$A:$A,$B16,'EPA Export Aggregation'!$D:$D,$A$1)*IF($A16="CH4",About!$D$58,IF($A16="N2O",About!$D$59,1))</f>
        <v>4.9292399169099999E-2</v>
      </c>
      <c r="AF16">
        <f>SUMIFS('EPA Export Aggregation'!AI:AI,'EPA Export Aggregation'!$A:$A,$B16,'EPA Export Aggregation'!$D:$D,$A$1)*IF($A16="CH4",About!$D$58,IF($A16="N2O",About!$D$59,1))</f>
        <v>5.8115577678399997E-2</v>
      </c>
      <c r="AG16">
        <f>SUMIFS('EPA Export Aggregation'!AJ:AJ,'EPA Export Aggregation'!$A:$A,$B16,'EPA Export Aggregation'!$D:$D,$A$1)*IF($A16="CH4",About!$D$58,IF($A16="N2O",About!$D$59,1))</f>
        <v>5.8752510676799999E-2</v>
      </c>
      <c r="AH16">
        <f>SUMIFS('EPA Export Aggregation'!AK:AK,'EPA Export Aggregation'!$A:$A,$B16,'EPA Export Aggregation'!$D:$D,$A$1)*IF($A16="CH4",About!$D$58,IF($A16="N2O",About!$D$59,1))</f>
        <v>5.9289265126099999E-2</v>
      </c>
    </row>
    <row r="17" spans="1:34" x14ac:dyDescent="0.75">
      <c r="A17" s="119" t="s">
        <v>479</v>
      </c>
      <c r="B17" s="120" t="s">
        <v>1969</v>
      </c>
      <c r="C17">
        <f>SUMIFS('EPA Export Aggregation'!F:F,'EPA Export Aggregation'!$A:$A,$B17,'EPA Export Aggregation'!$D:$D,$A$1)*IF($A17="CH4",About!$D$58,IF($A17="N2O",About!$D$59,1))</f>
        <v>0.2215760201826</v>
      </c>
      <c r="D17">
        <f>SUMIFS('EPA Export Aggregation'!G:G,'EPA Export Aggregation'!$A:$A,$B17,'EPA Export Aggregation'!$D:$D,$A$1)*IF($A17="CH4",About!$D$58,IF($A17="N2O",About!$D$59,1))</f>
        <v>0.12159061093990001</v>
      </c>
      <c r="E17">
        <f>SUMIFS('EPA Export Aggregation'!H:H,'EPA Export Aggregation'!$A:$A,$B17,'EPA Export Aggregation'!$D:$D,$A$1)*IF($A17="CH4",About!$D$58,IF($A17="N2O",About!$D$59,1))</f>
        <v>9.8883037151299993E-2</v>
      </c>
      <c r="F17">
        <f>SUMIFS('EPA Export Aggregation'!I:I,'EPA Export Aggregation'!$A:$A,$B17,'EPA Export Aggregation'!$D:$D,$A$1)*IF($A17="CH4",About!$D$58,IF($A17="N2O",About!$D$59,1))</f>
        <v>0.1191836752105</v>
      </c>
      <c r="G17">
        <f>SUMIFS('EPA Export Aggregation'!J:J,'EPA Export Aggregation'!$A:$A,$B17,'EPA Export Aggregation'!$D:$D,$A$1)*IF($A17="CH4",About!$D$58,IF($A17="N2O",About!$D$59,1))</f>
        <v>0.1109684730063</v>
      </c>
      <c r="H17">
        <f>SUMIFS('EPA Export Aggregation'!K:K,'EPA Export Aggregation'!$A:$A,$B17,'EPA Export Aggregation'!$D:$D,$A$1)*IF($A17="CH4",About!$D$58,IF($A17="N2O",About!$D$59,1))</f>
        <v>0.11503035134</v>
      </c>
      <c r="I17">
        <f>SUMIFS('EPA Export Aggregation'!L:L,'EPA Export Aggregation'!$A:$A,$B17,'EPA Export Aggregation'!$D:$D,$A$1)*IF($A17="CH4",About!$D$58,IF($A17="N2O",About!$D$59,1))</f>
        <v>0.1215046950953</v>
      </c>
      <c r="J17">
        <f>SUMIFS('EPA Export Aggregation'!M:M,'EPA Export Aggregation'!$A:$A,$B17,'EPA Export Aggregation'!$D:$D,$A$1)*IF($A17="CH4",About!$D$58,IF($A17="N2O",About!$D$59,1))</f>
        <v>0.1267083093959</v>
      </c>
      <c r="K17">
        <f>SUMIFS('EPA Export Aggregation'!N:N,'EPA Export Aggregation'!$A:$A,$B17,'EPA Export Aggregation'!$D:$D,$A$1)*IF($A17="CH4",About!$D$58,IF($A17="N2O",About!$D$59,1))</f>
        <v>0.16168369944970001</v>
      </c>
      <c r="L17">
        <f>SUMIFS('EPA Export Aggregation'!O:O,'EPA Export Aggregation'!$A:$A,$B17,'EPA Export Aggregation'!$D:$D,$A$1)*IF($A17="CH4",About!$D$58,IF($A17="N2O",About!$D$59,1))</f>
        <v>0.16348902978220001</v>
      </c>
      <c r="M17">
        <f>SUMIFS('EPA Export Aggregation'!P:P,'EPA Export Aggregation'!$A:$A,$B17,'EPA Export Aggregation'!$D:$D,$A$1)*IF($A17="CH4",About!$D$58,IF($A17="N2O",About!$D$59,1))</f>
        <v>0.17803123275239999</v>
      </c>
      <c r="N17">
        <f>SUMIFS('EPA Export Aggregation'!Q:Q,'EPA Export Aggregation'!$A:$A,$B17,'EPA Export Aggregation'!$D:$D,$A$1)*IF($A17="CH4",About!$D$58,IF($A17="N2O",About!$D$59,1))</f>
        <v>8.8835704067999996E-2</v>
      </c>
      <c r="O17">
        <f>SUMIFS('EPA Export Aggregation'!R:R,'EPA Export Aggregation'!$A:$A,$B17,'EPA Export Aggregation'!$D:$D,$A$1)*IF($A17="CH4",About!$D$58,IF($A17="N2O",About!$D$59,1))</f>
        <v>0</v>
      </c>
      <c r="P17">
        <f>SUMIFS('EPA Export Aggregation'!S:S,'EPA Export Aggregation'!$A:$A,$B17,'EPA Export Aggregation'!$D:$D,$A$1)*IF($A17="CH4",About!$D$58,IF($A17="N2O",About!$D$59,1))</f>
        <v>7.7191338728899994E-2</v>
      </c>
      <c r="Q17">
        <f>SUMIFS('EPA Export Aggregation'!T:T,'EPA Export Aggregation'!$A:$A,$B17,'EPA Export Aggregation'!$D:$D,$A$1)*IF($A17="CH4",About!$D$58,IF($A17="N2O",About!$D$59,1))</f>
        <v>0.1608008301903</v>
      </c>
      <c r="R17">
        <f>SUMIFS('EPA Export Aggregation'!U:U,'EPA Export Aggregation'!$A:$A,$B17,'EPA Export Aggregation'!$D:$D,$A$1)*IF($A17="CH4",About!$D$58,IF($A17="N2O",About!$D$59,1))</f>
        <v>0.1547546274204</v>
      </c>
      <c r="S17">
        <f>SUMIFS('EPA Export Aggregation'!V:V,'EPA Export Aggregation'!$A:$A,$B17,'EPA Export Aggregation'!$D:$D,$A$1)*IF($A17="CH4",About!$D$58,IF($A17="N2O",About!$D$59,1))</f>
        <v>7.3818149235199998E-2</v>
      </c>
      <c r="T17">
        <f>SUMIFS('EPA Export Aggregation'!W:W,'EPA Export Aggregation'!$A:$A,$B17,'EPA Export Aggregation'!$D:$D,$A$1)*IF($A17="CH4",About!$D$58,IF($A17="N2O",About!$D$59,1))</f>
        <v>5.7355527629499997E-2</v>
      </c>
      <c r="U17">
        <f>SUMIFS('EPA Export Aggregation'!X:X,'EPA Export Aggregation'!$A:$A,$B17,'EPA Export Aggregation'!$D:$D,$A$1)*IF($A17="CH4",About!$D$58,IF($A17="N2O",About!$D$59,1))</f>
        <v>3.4324222954300002E-2</v>
      </c>
      <c r="V17">
        <f>SUMIFS('EPA Export Aggregation'!Y:Y,'EPA Export Aggregation'!$A:$A,$B17,'EPA Export Aggregation'!$D:$D,$A$1)*IF($A17="CH4",About!$D$58,IF($A17="N2O",About!$D$59,1))</f>
        <v>0.11258999688890001</v>
      </c>
      <c r="W17">
        <f>SUMIFS('EPA Export Aggregation'!Z:Z,'EPA Export Aggregation'!$A:$A,$B17,'EPA Export Aggregation'!$D:$D,$A$1)*IF($A17="CH4",About!$D$58,IF($A17="N2O",About!$D$59,1))</f>
        <v>0.10999402558519999</v>
      </c>
      <c r="X17">
        <f>SUMIFS('EPA Export Aggregation'!AA:AA,'EPA Export Aggregation'!$A:$A,$B17,'EPA Export Aggregation'!$D:$D,$A$1)*IF($A17="CH4",About!$D$58,IF($A17="N2O",About!$D$59,1))</f>
        <v>0.116718024635</v>
      </c>
      <c r="Y17">
        <f>SUMIFS('EPA Export Aggregation'!AB:AB,'EPA Export Aggregation'!$A:$A,$B17,'EPA Export Aggregation'!$D:$D,$A$1)*IF($A17="CH4",About!$D$58,IF($A17="N2O",About!$D$59,1))</f>
        <v>0.15519358226419999</v>
      </c>
      <c r="Z17">
        <f>SUMIFS('EPA Export Aggregation'!AC:AC,'EPA Export Aggregation'!$A:$A,$B17,'EPA Export Aggregation'!$D:$D,$A$1)*IF($A17="CH4",About!$D$58,IF($A17="N2O",About!$D$59,1))</f>
        <v>0.15494479274770001</v>
      </c>
      <c r="AA17">
        <f>SUMIFS('EPA Export Aggregation'!AD:AD,'EPA Export Aggregation'!$A:$A,$B17,'EPA Export Aggregation'!$D:$D,$A$1)*IF($A17="CH4",About!$D$58,IF($A17="N2O",About!$D$59,1))</f>
        <v>0.1560604538423</v>
      </c>
      <c r="AB17">
        <f>SUMIFS('EPA Export Aggregation'!AE:AE,'EPA Export Aggregation'!$A:$A,$B17,'EPA Export Aggregation'!$D:$D,$A$1)*IF($A17="CH4",About!$D$58,IF($A17="N2O",About!$D$59,1))</f>
        <v>0.1757214560217</v>
      </c>
      <c r="AC17">
        <f>SUMIFS('EPA Export Aggregation'!AF:AF,'EPA Export Aggregation'!$A:$A,$B17,'EPA Export Aggregation'!$D:$D,$A$1)*IF($A17="CH4",About!$D$58,IF($A17="N2O",About!$D$59,1))</f>
        <v>0.18010426844999999</v>
      </c>
      <c r="AD17">
        <f>SUMIFS('EPA Export Aggregation'!AG:AG,'EPA Export Aggregation'!$A:$A,$B17,'EPA Export Aggregation'!$D:$D,$A$1)*IF($A17="CH4",About!$D$58,IF($A17="N2O",About!$D$59,1))</f>
        <v>0.16500181923179999</v>
      </c>
      <c r="AE17">
        <f>SUMIFS('EPA Export Aggregation'!AH:AH,'EPA Export Aggregation'!$A:$A,$B17,'EPA Export Aggregation'!$D:$D,$A$1)*IF($A17="CH4",About!$D$58,IF($A17="N2O",About!$D$59,1))</f>
        <v>0.15126029756709999</v>
      </c>
      <c r="AF17">
        <f>SUMIFS('EPA Export Aggregation'!AI:AI,'EPA Export Aggregation'!$A:$A,$B17,'EPA Export Aggregation'!$D:$D,$A$1)*IF($A17="CH4",About!$D$58,IF($A17="N2O",About!$D$59,1))</f>
        <v>0.1470921439283</v>
      </c>
      <c r="AG17">
        <f>SUMIFS('EPA Export Aggregation'!AJ:AJ,'EPA Export Aggregation'!$A:$A,$B17,'EPA Export Aggregation'!$D:$D,$A$1)*IF($A17="CH4",About!$D$58,IF($A17="N2O",About!$D$59,1))</f>
        <v>0.16252803992680001</v>
      </c>
      <c r="AH17">
        <f>SUMIFS('EPA Export Aggregation'!AK:AK,'EPA Export Aggregation'!$A:$A,$B17,'EPA Export Aggregation'!$D:$D,$A$1)*IF($A17="CH4",About!$D$58,IF($A17="N2O",About!$D$59,1))</f>
        <v>0.14345099446529999</v>
      </c>
    </row>
    <row r="18" spans="1:34" x14ac:dyDescent="0.7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7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75">
      <c r="A20" s="119" t="s">
        <v>479</v>
      </c>
      <c r="B20" s="120" t="s">
        <v>1972</v>
      </c>
      <c r="C20">
        <f>SUMIFS('EPA Export Aggregation'!F:F,'EPA Export Aggregation'!$A:$A,$B20,'EPA Export Aggregation'!$D:$D,$A$1)*IF($A20="CH4",About!$D$58,IF($A20="N2O",About!$D$59,1))</f>
        <v>0.2266218696623</v>
      </c>
      <c r="D20">
        <f>SUMIFS('EPA Export Aggregation'!G:G,'EPA Export Aggregation'!$A:$A,$B20,'EPA Export Aggregation'!$D:$D,$A$1)*IF($A20="CH4",About!$D$58,IF($A20="N2O",About!$D$59,1))</f>
        <v>0.2060706773781</v>
      </c>
      <c r="E20">
        <f>SUMIFS('EPA Export Aggregation'!H:H,'EPA Export Aggregation'!$A:$A,$B20,'EPA Export Aggregation'!$D:$D,$A$1)*IF($A20="CH4",About!$D$58,IF($A20="N2O",About!$D$59,1))</f>
        <v>0.2102905723165</v>
      </c>
      <c r="F20">
        <f>SUMIFS('EPA Export Aggregation'!I:I,'EPA Export Aggregation'!$A:$A,$B20,'EPA Export Aggregation'!$D:$D,$A$1)*IF($A20="CH4",About!$D$58,IF($A20="N2O",About!$D$59,1))</f>
        <v>0.2027634642951</v>
      </c>
      <c r="G20">
        <f>SUMIFS('EPA Export Aggregation'!J:J,'EPA Export Aggregation'!$A:$A,$B20,'EPA Export Aggregation'!$D:$D,$A$1)*IF($A20="CH4",About!$D$58,IF($A20="N2O",About!$D$59,1))</f>
        <v>0.20428575678630001</v>
      </c>
      <c r="H20">
        <f>SUMIFS('EPA Export Aggregation'!K:K,'EPA Export Aggregation'!$A:$A,$B20,'EPA Export Aggregation'!$D:$D,$A$1)*IF($A20="CH4",About!$D$58,IF($A20="N2O",About!$D$59,1))</f>
        <v>0.2130083935723</v>
      </c>
      <c r="I20">
        <f>SUMIFS('EPA Export Aggregation'!L:L,'EPA Export Aggregation'!$A:$A,$B20,'EPA Export Aggregation'!$D:$D,$A$1)*IF($A20="CH4",About!$D$58,IF($A20="N2O",About!$D$59,1))</f>
        <v>0.2103261954491</v>
      </c>
      <c r="J20">
        <f>SUMIFS('EPA Export Aggregation'!M:M,'EPA Export Aggregation'!$A:$A,$B20,'EPA Export Aggregation'!$D:$D,$A$1)*IF($A20="CH4",About!$D$58,IF($A20="N2O",About!$D$59,1))</f>
        <v>0.2144690711193</v>
      </c>
      <c r="K20">
        <f>SUMIFS('EPA Export Aggregation'!N:N,'EPA Export Aggregation'!$A:$A,$B20,'EPA Export Aggregation'!$D:$D,$A$1)*IF($A20="CH4",About!$D$58,IF($A20="N2O",About!$D$59,1))</f>
        <v>0.2378556194815</v>
      </c>
      <c r="L20">
        <f>SUMIFS('EPA Export Aggregation'!O:O,'EPA Export Aggregation'!$A:$A,$B20,'EPA Export Aggregation'!$D:$D,$A$1)*IF($A20="CH4",About!$D$58,IF($A20="N2O",About!$D$59,1))</f>
        <v>0.2580513696997</v>
      </c>
      <c r="M20">
        <f>SUMIFS('EPA Export Aggregation'!P:P,'EPA Export Aggregation'!$A:$A,$B20,'EPA Export Aggregation'!$D:$D,$A$1)*IF($A20="CH4",About!$D$58,IF($A20="N2O",About!$D$59,1))</f>
        <v>0.27937040571959998</v>
      </c>
      <c r="N20">
        <f>SUMIFS('EPA Export Aggregation'!Q:Q,'EPA Export Aggregation'!$A:$A,$B20,'EPA Export Aggregation'!$D:$D,$A$1)*IF($A20="CH4",About!$D$58,IF($A20="N2O",About!$D$59,1))</f>
        <v>0.23559813162589999</v>
      </c>
      <c r="O20">
        <f>SUMIFS('EPA Export Aggregation'!R:R,'EPA Export Aggregation'!$A:$A,$B20,'EPA Export Aggregation'!$D:$D,$A$1)*IF($A20="CH4",About!$D$58,IF($A20="N2O",About!$D$59,1))</f>
        <v>0.24755173246209999</v>
      </c>
      <c r="P20">
        <f>SUMIFS('EPA Export Aggregation'!S:S,'EPA Export Aggregation'!$A:$A,$B20,'EPA Export Aggregation'!$D:$D,$A$1)*IF($A20="CH4",About!$D$58,IF($A20="N2O",About!$D$59,1))</f>
        <v>0.28210421302040001</v>
      </c>
      <c r="Q20">
        <f>SUMIFS('EPA Export Aggregation'!T:T,'EPA Export Aggregation'!$A:$A,$B20,'EPA Export Aggregation'!$D:$D,$A$1)*IF($A20="CH4",About!$D$58,IF($A20="N2O",About!$D$59,1))</f>
        <v>0.3006745317226</v>
      </c>
      <c r="R20">
        <f>SUMIFS('EPA Export Aggregation'!U:U,'EPA Export Aggregation'!$A:$A,$B20,'EPA Export Aggregation'!$D:$D,$A$1)*IF($A20="CH4",About!$D$58,IF($A20="N2O",About!$D$59,1))</f>
        <v>0.28969199479719998</v>
      </c>
      <c r="S20">
        <f>SUMIFS('EPA Export Aggregation'!V:V,'EPA Export Aggregation'!$A:$A,$B20,'EPA Export Aggregation'!$D:$D,$A$1)*IF($A20="CH4",About!$D$58,IF($A20="N2O",About!$D$59,1))</f>
        <v>0.34078087729029999</v>
      </c>
      <c r="T20">
        <f>SUMIFS('EPA Export Aggregation'!W:W,'EPA Export Aggregation'!$A:$A,$B20,'EPA Export Aggregation'!$D:$D,$A$1)*IF($A20="CH4",About!$D$58,IF($A20="N2O",About!$D$59,1))</f>
        <v>0.38284987111930002</v>
      </c>
      <c r="U20">
        <f>SUMIFS('EPA Export Aggregation'!X:X,'EPA Export Aggregation'!$A:$A,$B20,'EPA Export Aggregation'!$D:$D,$A$1)*IF($A20="CH4",About!$D$58,IF($A20="N2O",About!$D$59,1))</f>
        <v>0.33683057661389998</v>
      </c>
      <c r="V20">
        <f>SUMIFS('EPA Export Aggregation'!Y:Y,'EPA Export Aggregation'!$A:$A,$B20,'EPA Export Aggregation'!$D:$D,$A$1)*IF($A20="CH4",About!$D$58,IF($A20="N2O",About!$D$59,1))</f>
        <v>0.2141768438327</v>
      </c>
      <c r="W20">
        <f>SUMIFS('EPA Export Aggregation'!Z:Z,'EPA Export Aggregation'!$A:$A,$B20,'EPA Export Aggregation'!$D:$D,$A$1)*IF($A20="CH4",About!$D$58,IF($A20="N2O",About!$D$59,1))</f>
        <v>0</v>
      </c>
      <c r="X20">
        <f>SUMIFS('EPA Export Aggregation'!AA:AA,'EPA Export Aggregation'!$A:$A,$B20,'EPA Export Aggregation'!$D:$D,$A$1)*IF($A20="CH4",About!$D$58,IF($A20="N2O",About!$D$59,1))</f>
        <v>1.15701255558E-2</v>
      </c>
      <c r="Y20">
        <f>SUMIFS('EPA Export Aggregation'!AB:AB,'EPA Export Aggregation'!$A:$A,$B20,'EPA Export Aggregation'!$D:$D,$A$1)*IF($A20="CH4",About!$D$58,IF($A20="N2O",About!$D$59,1))</f>
        <v>2.8662574780300001E-2</v>
      </c>
      <c r="Z20">
        <f>SUMIFS('EPA Export Aggregation'!AC:AC,'EPA Export Aggregation'!$A:$A,$B20,'EPA Export Aggregation'!$D:$D,$A$1)*IF($A20="CH4",About!$D$58,IF($A20="N2O",About!$D$59,1))</f>
        <v>2.0704685475600001E-2</v>
      </c>
      <c r="AA20">
        <f>SUMIFS('EPA Export Aggregation'!AD:AD,'EPA Export Aggregation'!$A:$A,$B20,'EPA Export Aggregation'!$D:$D,$A$1)*IF($A20="CH4",About!$D$58,IF($A20="N2O",About!$D$59,1))</f>
        <v>9.9550578737999992E-3</v>
      </c>
      <c r="AB20">
        <f>SUMIFS('EPA Export Aggregation'!AE:AE,'EPA Export Aggregation'!$A:$A,$B20,'EPA Export Aggregation'!$D:$D,$A$1)*IF($A20="CH4",About!$D$58,IF($A20="N2O",About!$D$59,1))</f>
        <v>1.14966832382E-2</v>
      </c>
      <c r="AC20">
        <f>SUMIFS('EPA Export Aggregation'!AF:AF,'EPA Export Aggregation'!$A:$A,$B20,'EPA Export Aggregation'!$D:$D,$A$1)*IF($A20="CH4",About!$D$58,IF($A20="N2O",About!$D$59,1))</f>
        <v>1.24615278191E-2</v>
      </c>
      <c r="AD20">
        <f>SUMIFS('EPA Export Aggregation'!AG:AG,'EPA Export Aggregation'!$A:$A,$B20,'EPA Export Aggregation'!$D:$D,$A$1)*IF($A20="CH4",About!$D$58,IF($A20="N2O",About!$D$59,1))</f>
        <v>1.8616860657600001E-2</v>
      </c>
      <c r="AE20">
        <f>SUMIFS('EPA Export Aggregation'!AH:AH,'EPA Export Aggregation'!$A:$A,$B20,'EPA Export Aggregation'!$D:$D,$A$1)*IF($A20="CH4",About!$D$58,IF($A20="N2O",About!$D$59,1))</f>
        <v>3.9503792386599998E-2</v>
      </c>
      <c r="AF20">
        <f>SUMIFS('EPA Export Aggregation'!AI:AI,'EPA Export Aggregation'!$A:$A,$B20,'EPA Export Aggregation'!$D:$D,$A$1)*IF($A20="CH4",About!$D$58,IF($A20="N2O",About!$D$59,1))</f>
        <v>6.1756068893199997E-2</v>
      </c>
      <c r="AG20">
        <f>SUMIFS('EPA Export Aggregation'!AJ:AJ,'EPA Export Aggregation'!$A:$A,$B20,'EPA Export Aggregation'!$D:$D,$A$1)*IF($A20="CH4",About!$D$58,IF($A20="N2O",About!$D$59,1))</f>
        <v>4.4143719800499998E-2</v>
      </c>
      <c r="AH20">
        <f>SUMIFS('EPA Export Aggregation'!AK:AK,'EPA Export Aggregation'!$A:$A,$B20,'EPA Export Aggregation'!$D:$D,$A$1)*IF($A20="CH4",About!$D$58,IF($A20="N2O",About!$D$59,1))</f>
        <v>3.5225099376500001E-2</v>
      </c>
    </row>
    <row r="21" spans="1:34" x14ac:dyDescent="0.7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75">
      <c r="A22" s="119" t="s">
        <v>479</v>
      </c>
      <c r="B22" s="120" t="s">
        <v>1974</v>
      </c>
      <c r="C22">
        <f>SUMIFS('EPA Export Aggregation'!F:F,'EPA Export Aggregation'!$A:$A,$B22,'EPA Export Aggregation'!$D:$D,$A$1)*IF($A22="CH4",About!$D$58,IF($A22="N2O",About!$D$59,1))</f>
        <v>1.9314320131313001</v>
      </c>
      <c r="D22">
        <f>SUMIFS('EPA Export Aggregation'!G:G,'EPA Export Aggregation'!$A:$A,$B22,'EPA Export Aggregation'!$D:$D,$A$1)*IF($A22="CH4",About!$D$58,IF($A22="N2O",About!$D$59,1))</f>
        <v>2.0234165622735998</v>
      </c>
      <c r="E22">
        <f>SUMIFS('EPA Export Aggregation'!H:H,'EPA Export Aggregation'!$A:$A,$B22,'EPA Export Aggregation'!$D:$D,$A$1)*IF($A22="CH4",About!$D$58,IF($A22="N2O",About!$D$59,1))</f>
        <v>2.0771647959214001</v>
      </c>
      <c r="F22">
        <f>SUMIFS('EPA Export Aggregation'!I:I,'EPA Export Aggregation'!$A:$A,$B22,'EPA Export Aggregation'!$D:$D,$A$1)*IF($A22="CH4",About!$D$58,IF($A22="N2O",About!$D$59,1))</f>
        <v>2.0898040040142001</v>
      </c>
      <c r="G22">
        <f>SUMIFS('EPA Export Aggregation'!J:J,'EPA Export Aggregation'!$A:$A,$B22,'EPA Export Aggregation'!$D:$D,$A$1)*IF($A22="CH4",About!$D$58,IF($A22="N2O",About!$D$59,1))</f>
        <v>2.2492217270897998</v>
      </c>
      <c r="H22">
        <f>SUMIFS('EPA Export Aggregation'!K:K,'EPA Export Aggregation'!$A:$A,$B22,'EPA Export Aggregation'!$D:$D,$A$1)*IF($A22="CH4",About!$D$58,IF($A22="N2O",About!$D$59,1))</f>
        <v>2.1556912402721</v>
      </c>
      <c r="I22">
        <f>SUMIFS('EPA Export Aggregation'!L:L,'EPA Export Aggregation'!$A:$A,$B22,'EPA Export Aggregation'!$D:$D,$A$1)*IF($A22="CH4",About!$D$58,IF($A22="N2O",About!$D$59,1))</f>
        <v>2.1920558537982999</v>
      </c>
      <c r="J22">
        <f>SUMIFS('EPA Export Aggregation'!M:M,'EPA Export Aggregation'!$A:$A,$B22,'EPA Export Aggregation'!$D:$D,$A$1)*IF($A22="CH4",About!$D$58,IF($A22="N2O",About!$D$59,1))</f>
        <v>2.3411787948485001</v>
      </c>
      <c r="K22">
        <f>SUMIFS('EPA Export Aggregation'!N:N,'EPA Export Aggregation'!$A:$A,$B22,'EPA Export Aggregation'!$D:$D,$A$1)*IF($A22="CH4",About!$D$58,IF($A22="N2O",About!$D$59,1))</f>
        <v>2.3651476553037001</v>
      </c>
      <c r="L22">
        <f>SUMIFS('EPA Export Aggregation'!O:O,'EPA Export Aggregation'!$A:$A,$B22,'EPA Export Aggregation'!$D:$D,$A$1)*IF($A22="CH4",About!$D$58,IF($A22="N2O",About!$D$59,1))</f>
        <v>2.2725283058542001</v>
      </c>
      <c r="M22">
        <f>SUMIFS('EPA Export Aggregation'!P:P,'EPA Export Aggregation'!$A:$A,$B22,'EPA Export Aggregation'!$D:$D,$A$1)*IF($A22="CH4",About!$D$58,IF($A22="N2O",About!$D$59,1))</f>
        <v>1.9560056575536999</v>
      </c>
      <c r="N22">
        <f>SUMIFS('EPA Export Aggregation'!Q:Q,'EPA Export Aggregation'!$A:$A,$B22,'EPA Export Aggregation'!$D:$D,$A$1)*IF($A22="CH4",About!$D$58,IF($A22="N2O",About!$D$59,1))</f>
        <v>1.3443689590386001</v>
      </c>
      <c r="O22">
        <f>SUMIFS('EPA Export Aggregation'!R:R,'EPA Export Aggregation'!$A:$A,$B22,'EPA Export Aggregation'!$D:$D,$A$1)*IF($A22="CH4",About!$D$58,IF($A22="N2O",About!$D$59,1))</f>
        <v>1.5925872482523999</v>
      </c>
      <c r="P22">
        <f>SUMIFS('EPA Export Aggregation'!S:S,'EPA Export Aggregation'!$A:$A,$B22,'EPA Export Aggregation'!$D:$D,$A$1)*IF($A22="CH4",About!$D$58,IF($A22="N2O",About!$D$59,1))</f>
        <v>1.4472985479425999</v>
      </c>
      <c r="Q22">
        <f>SUMIFS('EPA Export Aggregation'!T:T,'EPA Export Aggregation'!$A:$A,$B22,'EPA Export Aggregation'!$D:$D,$A$1)*IF($A22="CH4",About!$D$58,IF($A22="N2O",About!$D$59,1))</f>
        <v>1.7324447983085001</v>
      </c>
      <c r="R22">
        <f>SUMIFS('EPA Export Aggregation'!U:U,'EPA Export Aggregation'!$A:$A,$B22,'EPA Export Aggregation'!$D:$D,$A$1)*IF($A22="CH4",About!$D$58,IF($A22="N2O",About!$D$59,1))</f>
        <v>1.8270441557874</v>
      </c>
      <c r="S22">
        <f>SUMIFS('EPA Export Aggregation'!V:V,'EPA Export Aggregation'!$A:$A,$B22,'EPA Export Aggregation'!$D:$D,$A$1)*IF($A22="CH4",About!$D$58,IF($A22="N2O",About!$D$59,1))</f>
        <v>1.8864717269443001</v>
      </c>
      <c r="T22">
        <f>SUMIFS('EPA Export Aggregation'!W:W,'EPA Export Aggregation'!$A:$A,$B22,'EPA Export Aggregation'!$D:$D,$A$1)*IF($A22="CH4",About!$D$58,IF($A22="N2O",About!$D$59,1))</f>
        <v>2.2246419568118001</v>
      </c>
      <c r="U22">
        <f>SUMIFS('EPA Export Aggregation'!X:X,'EPA Export Aggregation'!$A:$A,$B22,'EPA Export Aggregation'!$D:$D,$A$1)*IF($A22="CH4",About!$D$58,IF($A22="N2O",About!$D$59,1))</f>
        <v>2.0997868769967001</v>
      </c>
      <c r="V22">
        <f>SUMIFS('EPA Export Aggregation'!Y:Y,'EPA Export Aggregation'!$A:$A,$B22,'EPA Export Aggregation'!$D:$D,$A$1)*IF($A22="CH4",About!$D$58,IF($A22="N2O",About!$D$59,1))</f>
        <v>1.9800851274022999</v>
      </c>
      <c r="W22">
        <f>SUMIFS('EPA Export Aggregation'!Z:Z,'EPA Export Aggregation'!$A:$A,$B22,'EPA Export Aggregation'!$D:$D,$A$1)*IF($A22="CH4",About!$D$58,IF($A22="N2O",About!$D$59,1))</f>
        <v>2.1137089110264999</v>
      </c>
      <c r="X22">
        <f>SUMIFS('EPA Export Aggregation'!AA:AA,'EPA Export Aggregation'!$A:$A,$B22,'EPA Export Aggregation'!$D:$D,$A$1)*IF($A22="CH4",About!$D$58,IF($A22="N2O",About!$D$59,1))</f>
        <v>1.9822714677555999</v>
      </c>
      <c r="Y22">
        <f>SUMIFS('EPA Export Aggregation'!AB:AB,'EPA Export Aggregation'!$A:$A,$B22,'EPA Export Aggregation'!$D:$D,$A$1)*IF($A22="CH4",About!$D$58,IF($A22="N2O",About!$D$59,1))</f>
        <v>2.0872841162043998</v>
      </c>
      <c r="Z22">
        <f>SUMIFS('EPA Export Aggregation'!AC:AC,'EPA Export Aggregation'!$A:$A,$B22,'EPA Export Aggregation'!$D:$D,$A$1)*IF($A22="CH4",About!$D$58,IF($A22="N2O",About!$D$59,1))</f>
        <v>1.8692599237078</v>
      </c>
      <c r="AA22">
        <f>SUMIFS('EPA Export Aggregation'!AD:AD,'EPA Export Aggregation'!$A:$A,$B22,'EPA Export Aggregation'!$D:$D,$A$1)*IF($A22="CH4",About!$D$58,IF($A22="N2O",About!$D$59,1))</f>
        <v>1.8556346775620001</v>
      </c>
      <c r="AB22">
        <f>SUMIFS('EPA Export Aggregation'!AE:AE,'EPA Export Aggregation'!$A:$A,$B22,'EPA Export Aggregation'!$D:$D,$A$1)*IF($A22="CH4",About!$D$58,IF($A22="N2O",About!$D$59,1))</f>
        <v>1.7245210111183</v>
      </c>
      <c r="AC22">
        <f>SUMIFS('EPA Export Aggregation'!AF:AF,'EPA Export Aggregation'!$A:$A,$B22,'EPA Export Aggregation'!$D:$D,$A$1)*IF($A22="CH4",About!$D$58,IF($A22="N2O",About!$D$59,1))</f>
        <v>1.7698054053629999</v>
      </c>
      <c r="AD22">
        <f>SUMIFS('EPA Export Aggregation'!AG:AG,'EPA Export Aggregation'!$A:$A,$B22,'EPA Export Aggregation'!$D:$D,$A$1)*IF($A22="CH4",About!$D$58,IF($A22="N2O",About!$D$59,1))</f>
        <v>1.9109818236524001</v>
      </c>
      <c r="AE22">
        <f>SUMIFS('EPA Export Aggregation'!AH:AH,'EPA Export Aggregation'!$A:$A,$B22,'EPA Export Aggregation'!$D:$D,$A$1)*IF($A22="CH4",About!$D$58,IF($A22="N2O",About!$D$59,1))</f>
        <v>1.8851793703949</v>
      </c>
      <c r="AF22">
        <f>SUMIFS('EPA Export Aggregation'!AI:AI,'EPA Export Aggregation'!$A:$A,$B22,'EPA Export Aggregation'!$D:$D,$A$1)*IF($A22="CH4",About!$D$58,IF($A22="N2O",About!$D$59,1))</f>
        <v>1.8722206051754999</v>
      </c>
      <c r="AG22">
        <f>SUMIFS('EPA Export Aggregation'!AJ:AJ,'EPA Export Aggregation'!$A:$A,$B22,'EPA Export Aggregation'!$D:$D,$A$1)*IF($A22="CH4",About!$D$58,IF($A22="N2O",About!$D$59,1))</f>
        <v>2.1264588030088998</v>
      </c>
      <c r="AH22">
        <f>SUMIFS('EPA Export Aggregation'!AK:AK,'EPA Export Aggregation'!$A:$A,$B22,'EPA Export Aggregation'!$D:$D,$A$1)*IF($A22="CH4",About!$D$58,IF($A22="N2O",About!$D$59,1))</f>
        <v>1.8880931487807</v>
      </c>
    </row>
    <row r="23" spans="1:34" x14ac:dyDescent="0.75">
      <c r="A23" s="119" t="s">
        <v>479</v>
      </c>
      <c r="B23" s="120" t="s">
        <v>1975</v>
      </c>
      <c r="C23">
        <f>SUMIFS('EPA Export Aggregation'!F:F,'EPA Export Aggregation'!$A:$A,$B23,'EPA Export Aggregation'!$D:$D,$A$1)*IF($A23="CH4",About!$D$58,IF($A23="N2O",About!$D$59,1))</f>
        <v>4.7007549886999997E-2</v>
      </c>
      <c r="D23">
        <f>SUMIFS('EPA Export Aggregation'!G:G,'EPA Export Aggregation'!$A:$A,$B23,'EPA Export Aggregation'!$D:$D,$A$1)*IF($A23="CH4",About!$D$58,IF($A23="N2O",About!$D$59,1))</f>
        <v>4.3280324024199998E-2</v>
      </c>
      <c r="E23">
        <f>SUMIFS('EPA Export Aggregation'!H:H,'EPA Export Aggregation'!$A:$A,$B23,'EPA Export Aggregation'!$D:$D,$A$1)*IF($A23="CH4",About!$D$58,IF($A23="N2O",About!$D$59,1))</f>
        <v>4.7766727246999999E-2</v>
      </c>
      <c r="F23">
        <f>SUMIFS('EPA Export Aggregation'!I:I,'EPA Export Aggregation'!$A:$A,$B23,'EPA Export Aggregation'!$D:$D,$A$1)*IF($A23="CH4",About!$D$58,IF($A23="N2O",About!$D$59,1))</f>
        <v>5.6307384340899998E-2</v>
      </c>
      <c r="G23">
        <f>SUMIFS('EPA Export Aggregation'!J:J,'EPA Export Aggregation'!$A:$A,$B23,'EPA Export Aggregation'!$D:$D,$A$1)*IF($A23="CH4",About!$D$58,IF($A23="N2O",About!$D$59,1))</f>
        <v>5.2425912048300001E-2</v>
      </c>
      <c r="H23">
        <f>SUMIFS('EPA Export Aggregation'!K:K,'EPA Export Aggregation'!$A:$A,$B23,'EPA Export Aggregation'!$D:$D,$A$1)*IF($A23="CH4",About!$D$58,IF($A23="N2O",About!$D$59,1))</f>
        <v>5.2072198821100001E-2</v>
      </c>
      <c r="I23">
        <f>SUMIFS('EPA Export Aggregation'!L:L,'EPA Export Aggregation'!$A:$A,$B23,'EPA Export Aggregation'!$D:$D,$A$1)*IF($A23="CH4",About!$D$58,IF($A23="N2O",About!$D$59,1))</f>
        <v>4.7140301902199998E-2</v>
      </c>
      <c r="J23">
        <f>SUMIFS('EPA Export Aggregation'!M:M,'EPA Export Aggregation'!$A:$A,$B23,'EPA Export Aggregation'!$D:$D,$A$1)*IF($A23="CH4",About!$D$58,IF($A23="N2O",About!$D$59,1))</f>
        <v>4.79136161592E-2</v>
      </c>
      <c r="K23">
        <f>SUMIFS('EPA Export Aggregation'!N:N,'EPA Export Aggregation'!$A:$A,$B23,'EPA Export Aggregation'!$D:$D,$A$1)*IF($A23="CH4",About!$D$58,IF($A23="N2O",About!$D$59,1))</f>
        <v>5.8912562541200003E-2</v>
      </c>
      <c r="L23">
        <f>SUMIFS('EPA Export Aggregation'!O:O,'EPA Export Aggregation'!$A:$A,$B23,'EPA Export Aggregation'!$D:$D,$A$1)*IF($A23="CH4",About!$D$58,IF($A23="N2O",About!$D$59,1))</f>
        <v>5.64358550771E-2</v>
      </c>
      <c r="M23">
        <f>SUMIFS('EPA Export Aggregation'!P:P,'EPA Export Aggregation'!$A:$A,$B23,'EPA Export Aggregation'!$D:$D,$A$1)*IF($A23="CH4",About!$D$58,IF($A23="N2O",About!$D$59,1))</f>
        <v>5.1033418131399999E-2</v>
      </c>
      <c r="N23">
        <f>SUMIFS('EPA Export Aggregation'!Q:Q,'EPA Export Aggregation'!$A:$A,$B23,'EPA Export Aggregation'!$D:$D,$A$1)*IF($A23="CH4",About!$D$58,IF($A23="N2O",About!$D$59,1))</f>
        <v>4.8819104558499998E-2</v>
      </c>
      <c r="O23">
        <f>SUMIFS('EPA Export Aggregation'!R:R,'EPA Export Aggregation'!$A:$A,$B23,'EPA Export Aggregation'!$D:$D,$A$1)*IF($A23="CH4",About!$D$58,IF($A23="N2O",About!$D$59,1))</f>
        <v>4.4234782810199998E-2</v>
      </c>
      <c r="P23">
        <f>SUMIFS('EPA Export Aggregation'!S:S,'EPA Export Aggregation'!$A:$A,$B23,'EPA Export Aggregation'!$D:$D,$A$1)*IF($A23="CH4",About!$D$58,IF($A23="N2O",About!$D$59,1))</f>
        <v>4.23654935346E-2</v>
      </c>
      <c r="Q23">
        <f>SUMIFS('EPA Export Aggregation'!T:T,'EPA Export Aggregation'!$A:$A,$B23,'EPA Export Aggregation'!$D:$D,$A$1)*IF($A23="CH4",About!$D$58,IF($A23="N2O",About!$D$59,1))</f>
        <v>4.3593396369200003E-2</v>
      </c>
      <c r="R23">
        <f>SUMIFS('EPA Export Aggregation'!U:U,'EPA Export Aggregation'!$A:$A,$B23,'EPA Export Aggregation'!$D:$D,$A$1)*IF($A23="CH4",About!$D$58,IF($A23="N2O",About!$D$59,1))</f>
        <v>4.3248212415000001E-2</v>
      </c>
      <c r="S23">
        <f>SUMIFS('EPA Export Aggregation'!V:V,'EPA Export Aggregation'!$A:$A,$B23,'EPA Export Aggregation'!$D:$D,$A$1)*IF($A23="CH4",About!$D$58,IF($A23="N2O",About!$D$59,1))</f>
        <v>4.1801042593999999E-2</v>
      </c>
      <c r="T23">
        <f>SUMIFS('EPA Export Aggregation'!W:W,'EPA Export Aggregation'!$A:$A,$B23,'EPA Export Aggregation'!$D:$D,$A$1)*IF($A23="CH4",About!$D$58,IF($A23="N2O",About!$D$59,1))</f>
        <v>5.8829570797199998E-2</v>
      </c>
      <c r="U23">
        <f>SUMIFS('EPA Export Aggregation'!X:X,'EPA Export Aggregation'!$A:$A,$B23,'EPA Export Aggregation'!$D:$D,$A$1)*IF($A23="CH4",About!$D$58,IF($A23="N2O",About!$D$59,1))</f>
        <v>4.8383092562599997E-2</v>
      </c>
      <c r="V23">
        <f>SUMIFS('EPA Export Aggregation'!Y:Y,'EPA Export Aggregation'!$A:$A,$B23,'EPA Export Aggregation'!$D:$D,$A$1)*IF($A23="CH4",About!$D$58,IF($A23="N2O",About!$D$59,1))</f>
        <v>4.0979071499300003E-2</v>
      </c>
      <c r="W23">
        <f>SUMIFS('EPA Export Aggregation'!Z:Z,'EPA Export Aggregation'!$A:$A,$B23,'EPA Export Aggregation'!$D:$D,$A$1)*IF($A23="CH4",About!$D$58,IF($A23="N2O",About!$D$59,1))</f>
        <v>5.6742900712799998E-2</v>
      </c>
      <c r="X23">
        <f>SUMIFS('EPA Export Aggregation'!AA:AA,'EPA Export Aggregation'!$A:$A,$B23,'EPA Export Aggregation'!$D:$D,$A$1)*IF($A23="CH4",About!$D$58,IF($A23="N2O",About!$D$59,1))</f>
        <v>6.1135835509299997E-2</v>
      </c>
      <c r="Y23">
        <f>SUMIFS('EPA Export Aggregation'!AB:AB,'EPA Export Aggregation'!$A:$A,$B23,'EPA Export Aggregation'!$D:$D,$A$1)*IF($A23="CH4",About!$D$58,IF($A23="N2O",About!$D$59,1))</f>
        <v>5.7906043815299998E-2</v>
      </c>
      <c r="Z23">
        <f>SUMIFS('EPA Export Aggregation'!AC:AC,'EPA Export Aggregation'!$A:$A,$B23,'EPA Export Aggregation'!$D:$D,$A$1)*IF($A23="CH4",About!$D$58,IF($A23="N2O",About!$D$59,1))</f>
        <v>5.4868936164899997E-2</v>
      </c>
      <c r="AA23">
        <f>SUMIFS('EPA Export Aggregation'!AD:AD,'EPA Export Aggregation'!$A:$A,$B23,'EPA Export Aggregation'!$D:$D,$A$1)*IF($A23="CH4",About!$D$58,IF($A23="N2O",About!$D$59,1))</f>
        <v>2.1770561996900001E-2</v>
      </c>
      <c r="AB23">
        <f>SUMIFS('EPA Export Aggregation'!AE:AE,'EPA Export Aggregation'!$A:$A,$B23,'EPA Export Aggregation'!$D:$D,$A$1)*IF($A23="CH4",About!$D$58,IF($A23="N2O",About!$D$59,1))</f>
        <v>5.5738135138699997E-2</v>
      </c>
      <c r="AC23">
        <f>SUMIFS('EPA Export Aggregation'!AF:AF,'EPA Export Aggregation'!$A:$A,$B23,'EPA Export Aggregation'!$D:$D,$A$1)*IF($A23="CH4",About!$D$58,IF($A23="N2O",About!$D$59,1))</f>
        <v>6.3565119196100001E-2</v>
      </c>
      <c r="AD23">
        <f>SUMIFS('EPA Export Aggregation'!AG:AG,'EPA Export Aggregation'!$A:$A,$B23,'EPA Export Aggregation'!$D:$D,$A$1)*IF($A23="CH4",About!$D$58,IF($A23="N2O",About!$D$59,1))</f>
        <v>6.1738434558600001E-2</v>
      </c>
      <c r="AE23">
        <f>SUMIFS('EPA Export Aggregation'!AH:AH,'EPA Export Aggregation'!$A:$A,$B23,'EPA Export Aggregation'!$D:$D,$A$1)*IF($A23="CH4",About!$D$58,IF($A23="N2O",About!$D$59,1))</f>
        <v>7.2931191696600006E-2</v>
      </c>
      <c r="AF23">
        <f>SUMIFS('EPA Export Aggregation'!AI:AI,'EPA Export Aggregation'!$A:$A,$B23,'EPA Export Aggregation'!$D:$D,$A$1)*IF($A23="CH4",About!$D$58,IF($A23="N2O",About!$D$59,1))</f>
        <v>7.3436057116900003E-2</v>
      </c>
      <c r="AG23">
        <f>SUMIFS('EPA Export Aggregation'!AJ:AJ,'EPA Export Aggregation'!$A:$A,$B23,'EPA Export Aggregation'!$D:$D,$A$1)*IF($A23="CH4",About!$D$58,IF($A23="N2O",About!$D$59,1))</f>
        <v>6.8733053802799995E-2</v>
      </c>
      <c r="AH23">
        <f>SUMIFS('EPA Export Aggregation'!AK:AK,'EPA Export Aggregation'!$A:$A,$B23,'EPA Export Aggregation'!$D:$D,$A$1)*IF($A23="CH4",About!$D$58,IF($A23="N2O",About!$D$59,1))</f>
        <v>5.9280385782100001E-2</v>
      </c>
    </row>
    <row r="24" spans="1:34" x14ac:dyDescent="0.7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75">
      <c r="A25" s="119" t="s">
        <v>479</v>
      </c>
      <c r="B25" s="120" t="s">
        <v>1977</v>
      </c>
      <c r="C25">
        <f>SUMIFS('EPA Export Aggregation'!F:F,'EPA Export Aggregation'!$A:$A,$B25,'EPA Export Aggregation'!$D:$D,$A$1)*IF($A25="CH4",About!$D$58,IF($A25="N2O",About!$D$59,1))</f>
        <v>0.1516057424868</v>
      </c>
      <c r="D25">
        <f>SUMIFS('EPA Export Aggregation'!G:G,'EPA Export Aggregation'!$A:$A,$B25,'EPA Export Aggregation'!$D:$D,$A$1)*IF($A25="CH4",About!$D$58,IF($A25="N2O",About!$D$59,1))</f>
        <v>0.156839821553</v>
      </c>
      <c r="E25">
        <f>SUMIFS('EPA Export Aggregation'!H:H,'EPA Export Aggregation'!$A:$A,$B25,'EPA Export Aggregation'!$D:$D,$A$1)*IF($A25="CH4",About!$D$58,IF($A25="N2O",About!$D$59,1))</f>
        <v>0.27352139073050002</v>
      </c>
      <c r="F25">
        <f>SUMIFS('EPA Export Aggregation'!I:I,'EPA Export Aggregation'!$A:$A,$B25,'EPA Export Aggregation'!$D:$D,$A$1)*IF($A25="CH4",About!$D$58,IF($A25="N2O",About!$D$59,1))</f>
        <v>0.2927629224969</v>
      </c>
      <c r="G25">
        <f>SUMIFS('EPA Export Aggregation'!J:J,'EPA Export Aggregation'!$A:$A,$B25,'EPA Export Aggregation'!$D:$D,$A$1)*IF($A25="CH4",About!$D$58,IF($A25="N2O",About!$D$59,1))</f>
        <v>0.308181271694</v>
      </c>
      <c r="H25">
        <f>SUMIFS('EPA Export Aggregation'!K:K,'EPA Export Aggregation'!$A:$A,$B25,'EPA Export Aggregation'!$D:$D,$A$1)*IF($A25="CH4",About!$D$58,IF($A25="N2O",About!$D$59,1))</f>
        <v>0.37744337874349998</v>
      </c>
      <c r="I25">
        <f>SUMIFS('EPA Export Aggregation'!L:L,'EPA Export Aggregation'!$A:$A,$B25,'EPA Export Aggregation'!$D:$D,$A$1)*IF($A25="CH4",About!$D$58,IF($A25="N2O",About!$D$59,1))</f>
        <v>0.3728916819143</v>
      </c>
      <c r="J25">
        <f>SUMIFS('EPA Export Aggregation'!M:M,'EPA Export Aggregation'!$A:$A,$B25,'EPA Export Aggregation'!$D:$D,$A$1)*IF($A25="CH4",About!$D$58,IF($A25="N2O",About!$D$59,1))</f>
        <v>0.39203807163780002</v>
      </c>
      <c r="K25">
        <f>SUMIFS('EPA Export Aggregation'!N:N,'EPA Export Aggregation'!$A:$A,$B25,'EPA Export Aggregation'!$D:$D,$A$1)*IF($A25="CH4",About!$D$58,IF($A25="N2O",About!$D$59,1))</f>
        <v>0.38157069093309998</v>
      </c>
      <c r="L25">
        <f>SUMIFS('EPA Export Aggregation'!O:O,'EPA Export Aggregation'!$A:$A,$B25,'EPA Export Aggregation'!$D:$D,$A$1)*IF($A25="CH4",About!$D$58,IF($A25="N2O",About!$D$59,1))</f>
        <v>0.38311429046529999</v>
      </c>
      <c r="M25">
        <f>SUMIFS('EPA Export Aggregation'!P:P,'EPA Export Aggregation'!$A:$A,$B25,'EPA Export Aggregation'!$D:$D,$A$1)*IF($A25="CH4",About!$D$58,IF($A25="N2O",About!$D$59,1))</f>
        <v>0.3680395364363</v>
      </c>
      <c r="N25">
        <f>SUMIFS('EPA Export Aggregation'!Q:Q,'EPA Export Aggregation'!$A:$A,$B25,'EPA Export Aggregation'!$D:$D,$A$1)*IF($A25="CH4",About!$D$58,IF($A25="N2O",About!$D$59,1))</f>
        <v>0.33712740151300002</v>
      </c>
      <c r="O25">
        <f>SUMIFS('EPA Export Aggregation'!R:R,'EPA Export Aggregation'!$A:$A,$B25,'EPA Export Aggregation'!$D:$D,$A$1)*IF($A25="CH4",About!$D$58,IF($A25="N2O",About!$D$59,1))</f>
        <v>0.36011525310569997</v>
      </c>
      <c r="P25">
        <f>SUMIFS('EPA Export Aggregation'!S:S,'EPA Export Aggregation'!$A:$A,$B25,'EPA Export Aggregation'!$D:$D,$A$1)*IF($A25="CH4",About!$D$58,IF($A25="N2O",About!$D$59,1))</f>
        <v>0.35129686800510002</v>
      </c>
      <c r="Q25">
        <f>SUMIFS('EPA Export Aggregation'!T:T,'EPA Export Aggregation'!$A:$A,$B25,'EPA Export Aggregation'!$D:$D,$A$1)*IF($A25="CH4",About!$D$58,IF($A25="N2O",About!$D$59,1))</f>
        <v>0.37447742829769998</v>
      </c>
      <c r="R25">
        <f>SUMIFS('EPA Export Aggregation'!U:U,'EPA Export Aggregation'!$A:$A,$B25,'EPA Export Aggregation'!$D:$D,$A$1)*IF($A25="CH4",About!$D$58,IF($A25="N2O",About!$D$59,1))</f>
        <v>0.3424075929748</v>
      </c>
      <c r="S25">
        <f>SUMIFS('EPA Export Aggregation'!V:V,'EPA Export Aggregation'!$A:$A,$B25,'EPA Export Aggregation'!$D:$D,$A$1)*IF($A25="CH4",About!$D$58,IF($A25="N2O",About!$D$59,1))</f>
        <v>0.32965995358119998</v>
      </c>
      <c r="T25">
        <f>SUMIFS('EPA Export Aggregation'!W:W,'EPA Export Aggregation'!$A:$A,$B25,'EPA Export Aggregation'!$D:$D,$A$1)*IF($A25="CH4",About!$D$58,IF($A25="N2O",About!$D$59,1))</f>
        <v>0.34822548369119999</v>
      </c>
      <c r="U25">
        <f>SUMIFS('EPA Export Aggregation'!X:X,'EPA Export Aggregation'!$A:$A,$B25,'EPA Export Aggregation'!$D:$D,$A$1)*IF($A25="CH4",About!$D$58,IF($A25="N2O",About!$D$59,1))</f>
        <v>0.31604565582170002</v>
      </c>
      <c r="V25">
        <f>SUMIFS('EPA Export Aggregation'!Y:Y,'EPA Export Aggregation'!$A:$A,$B25,'EPA Export Aggregation'!$D:$D,$A$1)*IF($A25="CH4",About!$D$58,IF($A25="N2O",About!$D$59,1))</f>
        <v>0.27180996049349998</v>
      </c>
      <c r="W25">
        <f>SUMIFS('EPA Export Aggregation'!Z:Z,'EPA Export Aggregation'!$A:$A,$B25,'EPA Export Aggregation'!$D:$D,$A$1)*IF($A25="CH4",About!$D$58,IF($A25="N2O",About!$D$59,1))</f>
        <v>0.2538707765264</v>
      </c>
      <c r="X25">
        <f>SUMIFS('EPA Export Aggregation'!AA:AA,'EPA Export Aggregation'!$A:$A,$B25,'EPA Export Aggregation'!$D:$D,$A$1)*IF($A25="CH4",About!$D$58,IF($A25="N2O",About!$D$59,1))</f>
        <v>0.26453558504219998</v>
      </c>
      <c r="Y25">
        <f>SUMIFS('EPA Export Aggregation'!AB:AB,'EPA Export Aggregation'!$A:$A,$B25,'EPA Export Aggregation'!$D:$D,$A$1)*IF($A25="CH4",About!$D$58,IF($A25="N2O",About!$D$59,1))</f>
        <v>0.26686972255730002</v>
      </c>
      <c r="Z25">
        <f>SUMIFS('EPA Export Aggregation'!AC:AC,'EPA Export Aggregation'!$A:$A,$B25,'EPA Export Aggregation'!$D:$D,$A$1)*IF($A25="CH4",About!$D$58,IF($A25="N2O",About!$D$59,1))</f>
        <v>0.24819662243669999</v>
      </c>
      <c r="AA25">
        <f>SUMIFS('EPA Export Aggregation'!AD:AD,'EPA Export Aggregation'!$A:$A,$B25,'EPA Export Aggregation'!$D:$D,$A$1)*IF($A25="CH4",About!$D$58,IF($A25="N2O",About!$D$59,1))</f>
        <v>0.25442098914349998</v>
      </c>
      <c r="AB25">
        <f>SUMIFS('EPA Export Aggregation'!AE:AE,'EPA Export Aggregation'!$A:$A,$B25,'EPA Export Aggregation'!$D:$D,$A$1)*IF($A25="CH4",About!$D$58,IF($A25="N2O",About!$D$59,1))</f>
        <v>0.25364294330519999</v>
      </c>
      <c r="AC25">
        <f>SUMIFS('EPA Export Aggregation'!AF:AF,'EPA Export Aggregation'!$A:$A,$B25,'EPA Export Aggregation'!$D:$D,$A$1)*IF($A25="CH4",About!$D$58,IF($A25="N2O",About!$D$59,1))</f>
        <v>0.24586248492160001</v>
      </c>
      <c r="AD25">
        <f>SUMIFS('EPA Export Aggregation'!AG:AG,'EPA Export Aggregation'!$A:$A,$B25,'EPA Export Aggregation'!$D:$D,$A$1)*IF($A25="CH4",About!$D$58,IF($A25="N2O",About!$D$59,1))</f>
        <v>0.25753317249699997</v>
      </c>
      <c r="AE25">
        <f>SUMIFS('EPA Export Aggregation'!AH:AH,'EPA Export Aggregation'!$A:$A,$B25,'EPA Export Aggregation'!$D:$D,$A$1)*IF($A25="CH4",About!$D$58,IF($A25="N2O",About!$D$59,1))</f>
        <v>0.26764776839569998</v>
      </c>
      <c r="AF25">
        <f>SUMIFS('EPA Export Aggregation'!AI:AI,'EPA Export Aggregation'!$A:$A,$B25,'EPA Export Aggregation'!$D:$D,$A$1)*IF($A25="CH4",About!$D$58,IF($A25="N2O",About!$D$59,1))</f>
        <v>0.25675512665860001</v>
      </c>
      <c r="AG25">
        <f>SUMIFS('EPA Export Aggregation'!AJ:AJ,'EPA Export Aggregation'!$A:$A,$B25,'EPA Export Aggregation'!$D:$D,$A$1)*IF($A25="CH4",About!$D$58,IF($A25="N2O",About!$D$59,1))</f>
        <v>0.20306996381180001</v>
      </c>
      <c r="AH25">
        <f>SUMIFS('EPA Export Aggregation'!AK:AK,'EPA Export Aggregation'!$A:$A,$B25,'EPA Export Aggregation'!$D:$D,$A$1)*IF($A25="CH4",About!$D$58,IF($A25="N2O",About!$D$59,1))</f>
        <v>0.2334137515078</v>
      </c>
    </row>
    <row r="26" spans="1:34" x14ac:dyDescent="0.75">
      <c r="A26" s="119" t="s">
        <v>479</v>
      </c>
      <c r="B26" s="120" t="s">
        <v>1978</v>
      </c>
      <c r="C26">
        <f>SUMIFS('EPA Export Aggregation'!F:F,'EPA Export Aggregation'!$A:$A,$B26,'EPA Export Aggregation'!$D:$D,$A$1)*IF($A26="CH4",About!$D$58,IF($A26="N2O",About!$D$59,1))</f>
        <v>9.0485555099999995E-4</v>
      </c>
      <c r="D26">
        <f>SUMIFS('EPA Export Aggregation'!G:G,'EPA Export Aggregation'!$A:$A,$B26,'EPA Export Aggregation'!$D:$D,$A$1)*IF($A26="CH4",About!$D$58,IF($A26="N2O",About!$D$59,1))</f>
        <v>6.7129709500000001E-4</v>
      </c>
      <c r="E26">
        <f>SUMIFS('EPA Export Aggregation'!H:H,'EPA Export Aggregation'!$A:$A,$B26,'EPA Export Aggregation'!$D:$D,$A$1)*IF($A26="CH4",About!$D$58,IF($A26="N2O",About!$D$59,1))</f>
        <v>8.2010345640000002E-4</v>
      </c>
      <c r="F26">
        <f>SUMIFS('EPA Export Aggregation'!I:I,'EPA Export Aggregation'!$A:$A,$B26,'EPA Export Aggregation'!$D:$D,$A$1)*IF($A26="CH4",About!$D$58,IF($A26="N2O",About!$D$59,1))</f>
        <v>9.0556039009999996E-4</v>
      </c>
      <c r="G26">
        <f>SUMIFS('EPA Export Aggregation'!J:J,'EPA Export Aggregation'!$A:$A,$B26,'EPA Export Aggregation'!$D:$D,$A$1)*IF($A26="CH4",About!$D$58,IF($A26="N2O",About!$D$59,1))</f>
        <v>9.4128182810000001E-4</v>
      </c>
      <c r="H26">
        <f>SUMIFS('EPA Export Aggregation'!K:K,'EPA Export Aggregation'!$A:$A,$B26,'EPA Export Aggregation'!$D:$D,$A$1)*IF($A26="CH4",About!$D$58,IF($A26="N2O",About!$D$59,1))</f>
        <v>1.2652945796999999E-3</v>
      </c>
      <c r="I26">
        <f>SUMIFS('EPA Export Aggregation'!L:L,'EPA Export Aggregation'!$A:$A,$B26,'EPA Export Aggregation'!$D:$D,$A$1)*IF($A26="CH4",About!$D$58,IF($A26="N2O",About!$D$59,1))</f>
        <v>1.4083807278999999E-3</v>
      </c>
      <c r="J26">
        <f>SUMIFS('EPA Export Aggregation'!M:M,'EPA Export Aggregation'!$A:$A,$B26,'EPA Export Aggregation'!$D:$D,$A$1)*IF($A26="CH4",About!$D$58,IF($A26="N2O",About!$D$59,1))</f>
        <v>1.7484377329000001E-3</v>
      </c>
      <c r="K26">
        <f>SUMIFS('EPA Export Aggregation'!N:N,'EPA Export Aggregation'!$A:$A,$B26,'EPA Export Aggregation'!$D:$D,$A$1)*IF($A26="CH4",About!$D$58,IF($A26="N2O",About!$D$59,1))</f>
        <v>1.9883081813E-3</v>
      </c>
      <c r="L26">
        <f>SUMIFS('EPA Export Aggregation'!O:O,'EPA Export Aggregation'!$A:$A,$B26,'EPA Export Aggregation'!$D:$D,$A$1)*IF($A26="CH4",About!$D$58,IF($A26="N2O",About!$D$59,1))</f>
        <v>1.2915334706999999E-3</v>
      </c>
      <c r="M26">
        <f>SUMIFS('EPA Export Aggregation'!P:P,'EPA Export Aggregation'!$A:$A,$B26,'EPA Export Aggregation'!$D:$D,$A$1)*IF($A26="CH4",About!$D$58,IF($A26="N2O",About!$D$59,1))</f>
        <v>1.4067966623000001E-3</v>
      </c>
      <c r="N26">
        <f>SUMIFS('EPA Export Aggregation'!Q:Q,'EPA Export Aggregation'!$A:$A,$B26,'EPA Export Aggregation'!$D:$D,$A$1)*IF($A26="CH4",About!$D$58,IF($A26="N2O",About!$D$59,1))</f>
        <v>1.0191783982999999E-3</v>
      </c>
      <c r="O26">
        <f>SUMIFS('EPA Export Aggregation'!R:R,'EPA Export Aggregation'!$A:$A,$B26,'EPA Export Aggregation'!$D:$D,$A$1)*IF($A26="CH4",About!$D$58,IF($A26="N2O",About!$D$59,1))</f>
        <v>1.1912107128000001E-3</v>
      </c>
      <c r="P26">
        <f>SUMIFS('EPA Export Aggregation'!S:S,'EPA Export Aggregation'!$A:$A,$B26,'EPA Export Aggregation'!$D:$D,$A$1)*IF($A26="CH4",About!$D$58,IF($A26="N2O",About!$D$59,1))</f>
        <v>1.2497029224E-3</v>
      </c>
      <c r="Q26">
        <f>SUMIFS('EPA Export Aggregation'!T:T,'EPA Export Aggregation'!$A:$A,$B26,'EPA Export Aggregation'!$D:$D,$A$1)*IF($A26="CH4",About!$D$58,IF($A26="N2O",About!$D$59,1))</f>
        <v>1.499071836E-3</v>
      </c>
      <c r="R26">
        <f>SUMIFS('EPA Export Aggregation'!U:U,'EPA Export Aggregation'!$A:$A,$B26,'EPA Export Aggregation'!$D:$D,$A$1)*IF($A26="CH4",About!$D$58,IF($A26="N2O",About!$D$59,1))</f>
        <v>1.4332474234000001E-3</v>
      </c>
      <c r="S26">
        <f>SUMIFS('EPA Export Aggregation'!V:V,'EPA Export Aggregation'!$A:$A,$B26,'EPA Export Aggregation'!$D:$D,$A$1)*IF($A26="CH4",About!$D$58,IF($A26="N2O",About!$D$59,1))</f>
        <v>1.3059216319999999E-3</v>
      </c>
      <c r="T26">
        <f>SUMIFS('EPA Export Aggregation'!W:W,'EPA Export Aggregation'!$A:$A,$B26,'EPA Export Aggregation'!$D:$D,$A$1)*IF($A26="CH4",About!$D$58,IF($A26="N2O",About!$D$59,1))</f>
        <v>1.1761470834E-3</v>
      </c>
      <c r="U26">
        <f>SUMIFS('EPA Export Aggregation'!X:X,'EPA Export Aggregation'!$A:$A,$B26,'EPA Export Aggregation'!$D:$D,$A$1)*IF($A26="CH4",About!$D$58,IF($A26="N2O",About!$D$59,1))</f>
        <v>9.4854754520000005E-4</v>
      </c>
      <c r="V26">
        <f>SUMIFS('EPA Export Aggregation'!Y:Y,'EPA Export Aggregation'!$A:$A,$B26,'EPA Export Aggregation'!$D:$D,$A$1)*IF($A26="CH4",About!$D$58,IF($A26="N2O",About!$D$59,1))</f>
        <v>6.0673170690000002E-4</v>
      </c>
      <c r="W26">
        <f>SUMIFS('EPA Export Aggregation'!Z:Z,'EPA Export Aggregation'!$A:$A,$B26,'EPA Export Aggregation'!$D:$D,$A$1)*IF($A26="CH4",About!$D$58,IF($A26="N2O",About!$D$59,1))</f>
        <v>1.0193591622999999E-3</v>
      </c>
      <c r="X26">
        <f>SUMIFS('EPA Export Aggregation'!AA:AA,'EPA Export Aggregation'!$A:$A,$B26,'EPA Export Aggregation'!$D:$D,$A$1)*IF($A26="CH4",About!$D$58,IF($A26="N2O",About!$D$59,1))</f>
        <v>8.9905960559999996E-4</v>
      </c>
      <c r="Y26">
        <f>SUMIFS('EPA Export Aggregation'!AB:AB,'EPA Export Aggregation'!$A:$A,$B26,'EPA Export Aggregation'!$D:$D,$A$1)*IF($A26="CH4",About!$D$58,IF($A26="N2O",About!$D$59,1))</f>
        <v>7.5482852009999999E-4</v>
      </c>
      <c r="Z26">
        <f>SUMIFS('EPA Export Aggregation'!AC:AC,'EPA Export Aggregation'!$A:$A,$B26,'EPA Export Aggregation'!$D:$D,$A$1)*IF($A26="CH4",About!$D$58,IF($A26="N2O",About!$D$59,1))</f>
        <v>8.8758989279999999E-4</v>
      </c>
      <c r="AA26">
        <f>SUMIFS('EPA Export Aggregation'!AD:AD,'EPA Export Aggregation'!$A:$A,$B26,'EPA Export Aggregation'!$D:$D,$A$1)*IF($A26="CH4",About!$D$58,IF($A26="N2O",About!$D$59,1))</f>
        <v>9.3131329010000003E-4</v>
      </c>
      <c r="AB26">
        <f>SUMIFS('EPA Export Aggregation'!AE:AE,'EPA Export Aggregation'!$A:$A,$B26,'EPA Export Aggregation'!$D:$D,$A$1)*IF($A26="CH4",About!$D$58,IF($A26="N2O",About!$D$59,1))</f>
        <v>1.0165960894E-3</v>
      </c>
      <c r="AC26">
        <f>SUMIFS('EPA Export Aggregation'!AF:AF,'EPA Export Aggregation'!$A:$A,$B26,'EPA Export Aggregation'!$D:$D,$A$1)*IF($A26="CH4",About!$D$58,IF($A26="N2O",About!$D$59,1))</f>
        <v>9.3896158379999997E-4</v>
      </c>
      <c r="AD26">
        <f>SUMIFS('EPA Export Aggregation'!AG:AG,'EPA Export Aggregation'!$A:$A,$B26,'EPA Export Aggregation'!$D:$D,$A$1)*IF($A26="CH4",About!$D$58,IF($A26="N2O",About!$D$59,1))</f>
        <v>1.0753029723999999E-3</v>
      </c>
      <c r="AE26">
        <f>SUMIFS('EPA Export Aggregation'!AH:AH,'EPA Export Aggregation'!$A:$A,$B26,'EPA Export Aggregation'!$D:$D,$A$1)*IF($A26="CH4",About!$D$58,IF($A26="N2O",About!$D$59,1))</f>
        <v>1.1058600108E-3</v>
      </c>
      <c r="AF26">
        <f>SUMIFS('EPA Export Aggregation'!AI:AI,'EPA Export Aggregation'!$A:$A,$B26,'EPA Export Aggregation'!$D:$D,$A$1)*IF($A26="CH4",About!$D$58,IF($A26="N2O",About!$D$59,1))</f>
        <v>9.999634652999999E-4</v>
      </c>
      <c r="AG26">
        <f>SUMIFS('EPA Export Aggregation'!AJ:AJ,'EPA Export Aggregation'!$A:$A,$B26,'EPA Export Aggregation'!$D:$D,$A$1)*IF($A26="CH4",About!$D$58,IF($A26="N2O",About!$D$59,1))</f>
        <v>7.3933041129999998E-4</v>
      </c>
      <c r="AH26">
        <f>SUMIFS('EPA Export Aggregation'!AK:AK,'EPA Export Aggregation'!$A:$A,$B26,'EPA Export Aggregation'!$D:$D,$A$1)*IF($A26="CH4",About!$D$58,IF($A26="N2O",About!$D$59,1))</f>
        <v>9.557564909E-4</v>
      </c>
    </row>
    <row r="27" spans="1:34" x14ac:dyDescent="0.7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7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75">
      <c r="A29" s="119" t="s">
        <v>479</v>
      </c>
      <c r="B29" s="120" t="s">
        <v>1981</v>
      </c>
      <c r="C29">
        <f>SUMIFS('EPA Export Aggregation'!F:F,'EPA Export Aggregation'!$A:$A,$B29,'EPA Export Aggregation'!$D:$D,$A$1)*IF($A29="CH4",About!$D$58,IF($A29="N2O",About!$D$59,1))</f>
        <v>0.24310279234939999</v>
      </c>
      <c r="D29">
        <f>SUMIFS('EPA Export Aggregation'!G:G,'EPA Export Aggregation'!$A:$A,$B29,'EPA Export Aggregation'!$D:$D,$A$1)*IF($A29="CH4",About!$D$58,IF($A29="N2O",About!$D$59,1))</f>
        <v>0.2432477128194</v>
      </c>
      <c r="E29">
        <f>SUMIFS('EPA Export Aggregation'!H:H,'EPA Export Aggregation'!$A:$A,$B29,'EPA Export Aggregation'!$D:$D,$A$1)*IF($A29="CH4",About!$D$58,IF($A29="N2O",About!$D$59,1))</f>
        <v>0.24145751553790001</v>
      </c>
      <c r="F29">
        <f>SUMIFS('EPA Export Aggregation'!I:I,'EPA Export Aggregation'!$A:$A,$B29,'EPA Export Aggregation'!$D:$D,$A$1)*IF($A29="CH4",About!$D$58,IF($A29="N2O",About!$D$59,1))</f>
        <v>0.24711852750810001</v>
      </c>
      <c r="G29">
        <f>SUMIFS('EPA Export Aggregation'!J:J,'EPA Export Aggregation'!$A:$A,$B29,'EPA Export Aggregation'!$D:$D,$A$1)*IF($A29="CH4",About!$D$58,IF($A29="N2O",About!$D$59,1))</f>
        <v>0.24816501597580001</v>
      </c>
      <c r="H29">
        <f>SUMIFS('EPA Export Aggregation'!K:K,'EPA Export Aggregation'!$A:$A,$B29,'EPA Export Aggregation'!$D:$D,$A$1)*IF($A29="CH4",About!$D$58,IF($A29="N2O",About!$D$59,1))</f>
        <v>0.24856306685179999</v>
      </c>
      <c r="I29">
        <f>SUMIFS('EPA Export Aggregation'!L:L,'EPA Export Aggregation'!$A:$A,$B29,'EPA Export Aggregation'!$D:$D,$A$1)*IF($A29="CH4",About!$D$58,IF($A29="N2O",About!$D$59,1))</f>
        <v>0.25459607916839999</v>
      </c>
      <c r="J29">
        <f>SUMIFS('EPA Export Aggregation'!M:M,'EPA Export Aggregation'!$A:$A,$B29,'EPA Export Aggregation'!$D:$D,$A$1)*IF($A29="CH4",About!$D$58,IF($A29="N2O",About!$D$59,1))</f>
        <v>0.26047900773499999</v>
      </c>
      <c r="K29">
        <f>SUMIFS('EPA Export Aggregation'!N:N,'EPA Export Aggregation'!$A:$A,$B29,'EPA Export Aggregation'!$D:$D,$A$1)*IF($A29="CH4",About!$D$58,IF($A29="N2O",About!$D$59,1))</f>
        <v>0.26011873934590002</v>
      </c>
      <c r="L29">
        <f>SUMIFS('EPA Export Aggregation'!O:O,'EPA Export Aggregation'!$A:$A,$B29,'EPA Export Aggregation'!$D:$D,$A$1)*IF($A29="CH4",About!$D$58,IF($A29="N2O",About!$D$59,1))</f>
        <v>0.2515980330616</v>
      </c>
      <c r="M29">
        <f>SUMIFS('EPA Export Aggregation'!P:P,'EPA Export Aggregation'!$A:$A,$B29,'EPA Export Aggregation'!$D:$D,$A$1)*IF($A29="CH4",About!$D$58,IF($A29="N2O",About!$D$59,1))</f>
        <v>0.25559282901410002</v>
      </c>
      <c r="N29">
        <f>SUMIFS('EPA Export Aggregation'!Q:Q,'EPA Export Aggregation'!$A:$A,$B29,'EPA Export Aggregation'!$D:$D,$A$1)*IF($A29="CH4",About!$D$58,IF($A29="N2O",About!$D$59,1))</f>
        <v>0.26426129435849999</v>
      </c>
      <c r="O29">
        <f>SUMIFS('EPA Export Aggregation'!R:R,'EPA Export Aggregation'!$A:$A,$B29,'EPA Export Aggregation'!$D:$D,$A$1)*IF($A29="CH4",About!$D$58,IF($A29="N2O",About!$D$59,1))</f>
        <v>0.26610376083800003</v>
      </c>
      <c r="P29">
        <f>SUMIFS('EPA Export Aggregation'!S:S,'EPA Export Aggregation'!$A:$A,$B29,'EPA Export Aggregation'!$D:$D,$A$1)*IF($A29="CH4",About!$D$58,IF($A29="N2O",About!$D$59,1))</f>
        <v>0.26851097260540002</v>
      </c>
      <c r="Q29">
        <f>SUMIFS('EPA Export Aggregation'!T:T,'EPA Export Aggregation'!$A:$A,$B29,'EPA Export Aggregation'!$D:$D,$A$1)*IF($A29="CH4",About!$D$58,IF($A29="N2O",About!$D$59,1))</f>
        <v>0.27335655163459999</v>
      </c>
      <c r="R29">
        <f>SUMIFS('EPA Export Aggregation'!U:U,'EPA Export Aggregation'!$A:$A,$B29,'EPA Export Aggregation'!$D:$D,$A$1)*IF($A29="CH4",About!$D$58,IF($A29="N2O",About!$D$59,1))</f>
        <v>0.27208181362779998</v>
      </c>
      <c r="S29">
        <f>SUMIFS('EPA Export Aggregation'!V:V,'EPA Export Aggregation'!$A:$A,$B29,'EPA Export Aggregation'!$D:$D,$A$1)*IF($A29="CH4",About!$D$58,IF($A29="N2O",About!$D$59,1))</f>
        <v>0.28105519254189998</v>
      </c>
      <c r="T29">
        <f>SUMIFS('EPA Export Aggregation'!W:W,'EPA Export Aggregation'!$A:$A,$B29,'EPA Export Aggregation'!$D:$D,$A$1)*IF($A29="CH4",About!$D$58,IF($A29="N2O",About!$D$59,1))</f>
        <v>0.2902893803139</v>
      </c>
      <c r="U29">
        <f>SUMIFS('EPA Export Aggregation'!X:X,'EPA Export Aggregation'!$A:$A,$B29,'EPA Export Aggregation'!$D:$D,$A$1)*IF($A29="CH4",About!$D$58,IF($A29="N2O",About!$D$59,1))</f>
        <v>0.31648674478819999</v>
      </c>
      <c r="V29">
        <f>SUMIFS('EPA Export Aggregation'!Y:Y,'EPA Export Aggregation'!$A:$A,$B29,'EPA Export Aggregation'!$D:$D,$A$1)*IF($A29="CH4",About!$D$58,IF($A29="N2O",About!$D$59,1))</f>
        <v>0.3166844837551</v>
      </c>
      <c r="W29">
        <f>SUMIFS('EPA Export Aggregation'!Z:Z,'EPA Export Aggregation'!$A:$A,$B29,'EPA Export Aggregation'!$D:$D,$A$1)*IF($A29="CH4",About!$D$58,IF($A29="N2O",About!$D$59,1))</f>
        <v>0.32476700916149998</v>
      </c>
      <c r="X29">
        <f>SUMIFS('EPA Export Aggregation'!AA:AA,'EPA Export Aggregation'!$A:$A,$B29,'EPA Export Aggregation'!$D:$D,$A$1)*IF($A29="CH4",About!$D$58,IF($A29="N2O",About!$D$59,1))</f>
        <v>0.41954914605650001</v>
      </c>
      <c r="Y29">
        <f>SUMIFS('EPA Export Aggregation'!AB:AB,'EPA Export Aggregation'!$A:$A,$B29,'EPA Export Aggregation'!$D:$D,$A$1)*IF($A29="CH4",About!$D$58,IF($A29="N2O",About!$D$59,1))</f>
        <v>0.56609170526069996</v>
      </c>
      <c r="Z29">
        <f>SUMIFS('EPA Export Aggregation'!AC:AC,'EPA Export Aggregation'!$A:$A,$B29,'EPA Export Aggregation'!$D:$D,$A$1)*IF($A29="CH4",About!$D$58,IF($A29="N2O",About!$D$59,1))</f>
        <v>0.72906064205679999</v>
      </c>
      <c r="AA29">
        <f>SUMIFS('EPA Export Aggregation'!AD:AD,'EPA Export Aggregation'!$A:$A,$B29,'EPA Export Aggregation'!$D:$D,$A$1)*IF($A29="CH4",About!$D$58,IF($A29="N2O",About!$D$59,1))</f>
        <v>0.86266135652889997</v>
      </c>
      <c r="AB29">
        <f>SUMIFS('EPA Export Aggregation'!AE:AE,'EPA Export Aggregation'!$A:$A,$B29,'EPA Export Aggregation'!$D:$D,$A$1)*IF($A29="CH4",About!$D$58,IF($A29="N2O",About!$D$59,1))</f>
        <v>0.87254492249680005</v>
      </c>
      <c r="AC29">
        <f>SUMIFS('EPA Export Aggregation'!AF:AF,'EPA Export Aggregation'!$A:$A,$B29,'EPA Export Aggregation'!$D:$D,$A$1)*IF($A29="CH4",About!$D$58,IF($A29="N2O",About!$D$59,1))</f>
        <v>0.48833882603489998</v>
      </c>
      <c r="AD29">
        <f>SUMIFS('EPA Export Aggregation'!AG:AG,'EPA Export Aggregation'!$A:$A,$B29,'EPA Export Aggregation'!$D:$D,$A$1)*IF($A29="CH4",About!$D$58,IF($A29="N2O",About!$D$59,1))</f>
        <v>0.63768798074620003</v>
      </c>
      <c r="AE29">
        <f>SUMIFS('EPA Export Aggregation'!AH:AH,'EPA Export Aggregation'!$A:$A,$B29,'EPA Export Aggregation'!$D:$D,$A$1)*IF($A29="CH4",About!$D$58,IF($A29="N2O",About!$D$59,1))</f>
        <v>0.91152420879439999</v>
      </c>
      <c r="AF29">
        <f>SUMIFS('EPA Export Aggregation'!AI:AI,'EPA Export Aggregation'!$A:$A,$B29,'EPA Export Aggregation'!$D:$D,$A$1)*IF($A29="CH4",About!$D$58,IF($A29="N2O",About!$D$59,1))</f>
        <v>0.79914551363440001</v>
      </c>
      <c r="AG29">
        <f>SUMIFS('EPA Export Aggregation'!AJ:AJ,'EPA Export Aggregation'!$A:$A,$B29,'EPA Export Aggregation'!$D:$D,$A$1)*IF($A29="CH4",About!$D$58,IF($A29="N2O",About!$D$59,1))</f>
        <v>0.61346516817550001</v>
      </c>
      <c r="AH29">
        <f>SUMIFS('EPA Export Aggregation'!AK:AK,'EPA Export Aggregation'!$A:$A,$B29,'EPA Export Aggregation'!$D:$D,$A$1)*IF($A29="CH4",About!$D$58,IF($A29="N2O",About!$D$59,1))</f>
        <v>0.57247142061120004</v>
      </c>
    </row>
    <row r="30" spans="1:34" x14ac:dyDescent="0.75">
      <c r="A30" s="119" t="s">
        <v>479</v>
      </c>
      <c r="B30" s="120" t="s">
        <v>1982</v>
      </c>
      <c r="C30">
        <f>SUMIFS('EPA Export Aggregation'!F:F,'EPA Export Aggregation'!$A:$A,$B30,'EPA Export Aggregation'!$D:$D,$A$1)*IF($A30="CH4",About!$D$58,IF($A30="N2O",About!$D$59,1))</f>
        <v>4.4461112920000001E-4</v>
      </c>
      <c r="D30">
        <f>SUMIFS('EPA Export Aggregation'!G:G,'EPA Export Aggregation'!$A:$A,$B30,'EPA Export Aggregation'!$D:$D,$A$1)*IF($A30="CH4",About!$D$58,IF($A30="N2O",About!$D$59,1))</f>
        <v>4.482667124E-4</v>
      </c>
      <c r="E30">
        <f>SUMIFS('EPA Export Aggregation'!H:H,'EPA Export Aggregation'!$A:$A,$B30,'EPA Export Aggregation'!$D:$D,$A$1)*IF($A30="CH4",About!$D$58,IF($A30="N2O",About!$D$59,1))</f>
        <v>4.5082391859999998E-4</v>
      </c>
      <c r="F30">
        <f>SUMIFS('EPA Export Aggregation'!I:I,'EPA Export Aggregation'!$A:$A,$B30,'EPA Export Aggregation'!$D:$D,$A$1)*IF($A30="CH4",About!$D$58,IF($A30="N2O",About!$D$59,1))</f>
        <v>4.5394305980000002E-4</v>
      </c>
      <c r="G30">
        <f>SUMIFS('EPA Export Aggregation'!J:J,'EPA Export Aggregation'!$A:$A,$B30,'EPA Export Aggregation'!$D:$D,$A$1)*IF($A30="CH4",About!$D$58,IF($A30="N2O",About!$D$59,1))</f>
        <v>4.5537629380000002E-4</v>
      </c>
      <c r="H30">
        <f>SUMIFS('EPA Export Aggregation'!K:K,'EPA Export Aggregation'!$A:$A,$B30,'EPA Export Aggregation'!$D:$D,$A$1)*IF($A30="CH4",About!$D$58,IF($A30="N2O",About!$D$59,1))</f>
        <v>4.5620981400000001E-4</v>
      </c>
      <c r="I30">
        <f>SUMIFS('EPA Export Aggregation'!L:L,'EPA Export Aggregation'!$A:$A,$B30,'EPA Export Aggregation'!$D:$D,$A$1)*IF($A30="CH4",About!$D$58,IF($A30="N2O",About!$D$59,1))</f>
        <v>4.5687984850000001E-4</v>
      </c>
      <c r="J30">
        <f>SUMIFS('EPA Export Aggregation'!M:M,'EPA Export Aggregation'!$A:$A,$B30,'EPA Export Aggregation'!$D:$D,$A$1)*IF($A30="CH4",About!$D$58,IF($A30="N2O",About!$D$59,1))</f>
        <v>4.5706058269999998E-4</v>
      </c>
      <c r="K30">
        <f>SUMIFS('EPA Export Aggregation'!N:N,'EPA Export Aggregation'!$A:$A,$B30,'EPA Export Aggregation'!$D:$D,$A$1)*IF($A30="CH4",About!$D$58,IF($A30="N2O",About!$D$59,1))</f>
        <v>4.5648616269999999E-4</v>
      </c>
      <c r="L30">
        <f>SUMIFS('EPA Export Aggregation'!O:O,'EPA Export Aggregation'!$A:$A,$B30,'EPA Export Aggregation'!$D:$D,$A$1)*IF($A30="CH4",About!$D$58,IF($A30="N2O",About!$D$59,1))</f>
        <v>4.5685596819999998E-4</v>
      </c>
      <c r="M30">
        <f>SUMIFS('EPA Export Aggregation'!P:P,'EPA Export Aggregation'!$A:$A,$B30,'EPA Export Aggregation'!$D:$D,$A$1)*IF($A30="CH4",About!$D$58,IF($A30="N2O",About!$D$59,1))</f>
        <v>4.5603879159999999E-4</v>
      </c>
      <c r="N30">
        <f>SUMIFS('EPA Export Aggregation'!Q:Q,'EPA Export Aggregation'!$A:$A,$B30,'EPA Export Aggregation'!$D:$D,$A$1)*IF($A30="CH4",About!$D$58,IF($A30="N2O",About!$D$59,1))</f>
        <v>4.5481869089999998E-4</v>
      </c>
      <c r="O30">
        <f>SUMIFS('EPA Export Aggregation'!R:R,'EPA Export Aggregation'!$A:$A,$B30,'EPA Export Aggregation'!$D:$D,$A$1)*IF($A30="CH4",About!$D$58,IF($A30="N2O",About!$D$59,1))</f>
        <v>4.5348896170000001E-4</v>
      </c>
      <c r="P30">
        <f>SUMIFS('EPA Export Aggregation'!S:S,'EPA Export Aggregation'!$A:$A,$B30,'EPA Export Aggregation'!$D:$D,$A$1)*IF($A30="CH4",About!$D$58,IF($A30="N2O",About!$D$59,1))</f>
        <v>4.518593468E-4</v>
      </c>
      <c r="Q30">
        <f>SUMIFS('EPA Export Aggregation'!T:T,'EPA Export Aggregation'!$A:$A,$B30,'EPA Export Aggregation'!$D:$D,$A$1)*IF($A30="CH4",About!$D$58,IF($A30="N2O",About!$D$59,1))</f>
        <v>4.4941737209999998E-4</v>
      </c>
      <c r="R30">
        <f>SUMIFS('EPA Export Aggregation'!U:U,'EPA Export Aggregation'!$A:$A,$B30,'EPA Export Aggregation'!$D:$D,$A$1)*IF($A30="CH4",About!$D$58,IF($A30="N2O",About!$D$59,1))</f>
        <v>4.4929077720000003E-4</v>
      </c>
      <c r="S30">
        <f>SUMIFS('EPA Export Aggregation'!V:V,'EPA Export Aggregation'!$A:$A,$B30,'EPA Export Aggregation'!$D:$D,$A$1)*IF($A30="CH4",About!$D$58,IF($A30="N2O",About!$D$59,1))</f>
        <v>4.5099143149999999E-4</v>
      </c>
      <c r="T30">
        <f>SUMIFS('EPA Export Aggregation'!W:W,'EPA Export Aggregation'!$A:$A,$B30,'EPA Export Aggregation'!$D:$D,$A$1)*IF($A30="CH4",About!$D$58,IF($A30="N2O",About!$D$59,1))</f>
        <v>4.4969160060000002E-4</v>
      </c>
      <c r="U30">
        <f>SUMIFS('EPA Export Aggregation'!X:X,'EPA Export Aggregation'!$A:$A,$B30,'EPA Export Aggregation'!$D:$D,$A$1)*IF($A30="CH4",About!$D$58,IF($A30="N2O",About!$D$59,1))</f>
        <v>4.477218476E-4</v>
      </c>
      <c r="V30">
        <f>SUMIFS('EPA Export Aggregation'!Y:Y,'EPA Export Aggregation'!$A:$A,$B30,'EPA Export Aggregation'!$D:$D,$A$1)*IF($A30="CH4",About!$D$58,IF($A30="N2O",About!$D$59,1))</f>
        <v>4.4651419209999998E-4</v>
      </c>
      <c r="W30">
        <f>SUMIFS('EPA Export Aggregation'!Z:Z,'EPA Export Aggregation'!$A:$A,$B30,'EPA Export Aggregation'!$D:$D,$A$1)*IF($A30="CH4",About!$D$58,IF($A30="N2O",About!$D$59,1))</f>
        <v>4.4542743820000002E-4</v>
      </c>
      <c r="X30">
        <f>SUMIFS('EPA Export Aggregation'!AA:AA,'EPA Export Aggregation'!$A:$A,$B30,'EPA Export Aggregation'!$D:$D,$A$1)*IF($A30="CH4",About!$D$58,IF($A30="N2O",About!$D$59,1))</f>
        <v>4.443236672E-4</v>
      </c>
      <c r="Y30">
        <f>SUMIFS('EPA Export Aggregation'!AB:AB,'EPA Export Aggregation'!$A:$A,$B30,'EPA Export Aggregation'!$D:$D,$A$1)*IF($A30="CH4",About!$D$58,IF($A30="N2O",About!$D$59,1))</f>
        <v>4.4333233589999998E-4</v>
      </c>
      <c r="Z30">
        <f>SUMIFS('EPA Export Aggregation'!AC:AC,'EPA Export Aggregation'!$A:$A,$B30,'EPA Export Aggregation'!$D:$D,$A$1)*IF($A30="CH4",About!$D$58,IF($A30="N2O",About!$D$59,1))</f>
        <v>4.4206434890000002E-4</v>
      </c>
      <c r="AA30">
        <f>SUMIFS('EPA Export Aggregation'!AD:AD,'EPA Export Aggregation'!$A:$A,$B30,'EPA Export Aggregation'!$D:$D,$A$1)*IF($A30="CH4",About!$D$58,IF($A30="N2O",About!$D$59,1))</f>
        <v>4.4049148890000001E-4</v>
      </c>
      <c r="AB30">
        <f>SUMIFS('EPA Export Aggregation'!AE:AE,'EPA Export Aggregation'!$A:$A,$B30,'EPA Export Aggregation'!$D:$D,$A$1)*IF($A30="CH4",About!$D$58,IF($A30="N2O",About!$D$59,1))</f>
        <v>4.3943075540000002E-4</v>
      </c>
      <c r="AC30">
        <f>SUMIFS('EPA Export Aggregation'!AF:AF,'EPA Export Aggregation'!$A:$A,$B30,'EPA Export Aggregation'!$D:$D,$A$1)*IF($A30="CH4",About!$D$58,IF($A30="N2O",About!$D$59,1))</f>
        <v>4.3885835600000002E-4</v>
      </c>
      <c r="AD30">
        <f>SUMIFS('EPA Export Aggregation'!AG:AG,'EPA Export Aggregation'!$A:$A,$B30,'EPA Export Aggregation'!$D:$D,$A$1)*IF($A30="CH4",About!$D$58,IF($A30="N2O",About!$D$59,1))</f>
        <v>4.3952654260000001E-4</v>
      </c>
      <c r="AE30">
        <f>SUMIFS('EPA Export Aggregation'!AH:AH,'EPA Export Aggregation'!$A:$A,$B30,'EPA Export Aggregation'!$D:$D,$A$1)*IF($A30="CH4",About!$D$58,IF($A30="N2O",About!$D$59,1))</f>
        <v>4.395448697E-4</v>
      </c>
      <c r="AF30">
        <f>SUMIFS('EPA Export Aggregation'!AI:AI,'EPA Export Aggregation'!$A:$A,$B30,'EPA Export Aggregation'!$D:$D,$A$1)*IF($A30="CH4",About!$D$58,IF($A30="N2O",About!$D$59,1))</f>
        <v>4.3979131489999999E-4</v>
      </c>
      <c r="AG30">
        <f>SUMIFS('EPA Export Aggregation'!AJ:AJ,'EPA Export Aggregation'!$A:$A,$B30,'EPA Export Aggregation'!$D:$D,$A$1)*IF($A30="CH4",About!$D$58,IF($A30="N2O",About!$D$59,1))</f>
        <v>4.3358332160000002E-4</v>
      </c>
      <c r="AH30">
        <f>SUMIFS('EPA Export Aggregation'!AK:AK,'EPA Export Aggregation'!$A:$A,$B30,'EPA Export Aggregation'!$D:$D,$A$1)*IF($A30="CH4",About!$D$58,IF($A30="N2O",About!$D$59,1))</f>
        <v>4.3358332160000002E-4</v>
      </c>
    </row>
    <row r="31" spans="1:34" x14ac:dyDescent="0.7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75">
      <c r="A32" s="119" t="s">
        <v>479</v>
      </c>
      <c r="B32" s="120" t="s">
        <v>1984</v>
      </c>
      <c r="C32">
        <f>SUMIFS('EPA Export Aggregation'!F:F,'EPA Export Aggregation'!$A:$A,$B32,'EPA Export Aggregation'!$D:$D,$A$1)*IF($A32="CH4",About!$D$58,IF($A32="N2O",About!$D$59,1))</f>
        <v>2.1959923444000002E-3</v>
      </c>
      <c r="D32">
        <f>SUMIFS('EPA Export Aggregation'!G:G,'EPA Export Aggregation'!$A:$A,$B32,'EPA Export Aggregation'!$D:$D,$A$1)*IF($A32="CH4",About!$D$58,IF($A32="N2O",About!$D$59,1))</f>
        <v>1.5890973654E-3</v>
      </c>
      <c r="E32">
        <f>SUMIFS('EPA Export Aggregation'!H:H,'EPA Export Aggregation'!$A:$A,$B32,'EPA Export Aggregation'!$D:$D,$A$1)*IF($A32="CH4",About!$D$58,IF($A32="N2O",About!$D$59,1))</f>
        <v>1.8112705369E-3</v>
      </c>
      <c r="F32">
        <f>SUMIFS('EPA Export Aggregation'!I:I,'EPA Export Aggregation'!$A:$A,$B32,'EPA Export Aggregation'!$D:$D,$A$1)*IF($A32="CH4",About!$D$58,IF($A32="N2O",About!$D$59,1))</f>
        <v>2.1850756462000001E-3</v>
      </c>
      <c r="G32">
        <f>SUMIFS('EPA Export Aggregation'!J:J,'EPA Export Aggregation'!$A:$A,$B32,'EPA Export Aggregation'!$D:$D,$A$1)*IF($A32="CH4",About!$D$58,IF($A32="N2O",About!$D$59,1))</f>
        <v>2.6339288831E-3</v>
      </c>
      <c r="H32">
        <f>SUMIFS('EPA Export Aggregation'!K:K,'EPA Export Aggregation'!$A:$A,$B32,'EPA Export Aggregation'!$D:$D,$A$1)*IF($A32="CH4",About!$D$58,IF($A32="N2O",About!$D$59,1))</f>
        <v>1.6056894112999999E-3</v>
      </c>
      <c r="I32">
        <f>SUMIFS('EPA Export Aggregation'!L:L,'EPA Export Aggregation'!$A:$A,$B32,'EPA Export Aggregation'!$D:$D,$A$1)*IF($A32="CH4",About!$D$58,IF($A32="N2O",About!$D$59,1))</f>
        <v>2.4979208438000002E-3</v>
      </c>
      <c r="J32">
        <f>SUMIFS('EPA Export Aggregation'!M:M,'EPA Export Aggregation'!$A:$A,$B32,'EPA Export Aggregation'!$D:$D,$A$1)*IF($A32="CH4",About!$D$58,IF($A32="N2O",About!$D$59,1))</f>
        <v>3.1227098604999998E-3</v>
      </c>
      <c r="K32">
        <f>SUMIFS('EPA Export Aggregation'!N:N,'EPA Export Aggregation'!$A:$A,$B32,'EPA Export Aggregation'!$D:$D,$A$1)*IF($A32="CH4",About!$D$58,IF($A32="N2O",About!$D$59,1))</f>
        <v>3.4718105148999999E-3</v>
      </c>
      <c r="L32">
        <f>SUMIFS('EPA Export Aggregation'!O:O,'EPA Export Aggregation'!$A:$A,$B32,'EPA Export Aggregation'!$D:$D,$A$1)*IF($A32="CH4",About!$D$58,IF($A32="N2O",About!$D$59,1))</f>
        <v>3.0427208418999999E-3</v>
      </c>
      <c r="M32">
        <f>SUMIFS('EPA Export Aggregation'!P:P,'EPA Export Aggregation'!$A:$A,$B32,'EPA Export Aggregation'!$D:$D,$A$1)*IF($A32="CH4",About!$D$58,IF($A32="N2O",About!$D$59,1))</f>
        <v>3.3613081561E-3</v>
      </c>
      <c r="N32">
        <f>SUMIFS('EPA Export Aggregation'!Q:Q,'EPA Export Aggregation'!$A:$A,$B32,'EPA Export Aggregation'!$D:$D,$A$1)*IF($A32="CH4",About!$D$58,IF($A32="N2O",About!$D$59,1))</f>
        <v>5.0380381319000004E-3</v>
      </c>
      <c r="O32">
        <f>SUMIFS('EPA Export Aggregation'!R:R,'EPA Export Aggregation'!$A:$A,$B32,'EPA Export Aggregation'!$D:$D,$A$1)*IF($A32="CH4",About!$D$58,IF($A32="N2O",About!$D$59,1))</f>
        <v>5.2569746526000003E-3</v>
      </c>
      <c r="P32">
        <f>SUMIFS('EPA Export Aggregation'!S:S,'EPA Export Aggregation'!$A:$A,$B32,'EPA Export Aggregation'!$D:$D,$A$1)*IF($A32="CH4",About!$D$58,IF($A32="N2O",About!$D$59,1))</f>
        <v>4.7289561237000002E-3</v>
      </c>
      <c r="Q32">
        <f>SUMIFS('EPA Export Aggregation'!T:T,'EPA Export Aggregation'!$A:$A,$B32,'EPA Export Aggregation'!$D:$D,$A$1)*IF($A32="CH4",About!$D$58,IF($A32="N2O",About!$D$59,1))</f>
        <v>5.0445209480999998E-3</v>
      </c>
      <c r="R32">
        <f>SUMIFS('EPA Export Aggregation'!U:U,'EPA Export Aggregation'!$A:$A,$B32,'EPA Export Aggregation'!$D:$D,$A$1)*IF($A32="CH4",About!$D$58,IF($A32="N2O",About!$D$59,1))</f>
        <v>5.6056825396E-3</v>
      </c>
      <c r="S32">
        <f>SUMIFS('EPA Export Aggregation'!V:V,'EPA Export Aggregation'!$A:$A,$B32,'EPA Export Aggregation'!$D:$D,$A$1)*IF($A32="CH4",About!$D$58,IF($A32="N2O",About!$D$59,1))</f>
        <v>5.6973733908000004E-3</v>
      </c>
      <c r="T32">
        <f>SUMIFS('EPA Export Aggregation'!W:W,'EPA Export Aggregation'!$A:$A,$B32,'EPA Export Aggregation'!$D:$D,$A$1)*IF($A32="CH4",About!$D$58,IF($A32="N2O",About!$D$59,1))</f>
        <v>5.8975273814999996E-3</v>
      </c>
      <c r="U32">
        <f>SUMIFS('EPA Export Aggregation'!X:X,'EPA Export Aggregation'!$A:$A,$B32,'EPA Export Aggregation'!$D:$D,$A$1)*IF($A32="CH4",About!$D$58,IF($A32="N2O",About!$D$59,1))</f>
        <v>5.0902672219999999E-3</v>
      </c>
      <c r="V32">
        <f>SUMIFS('EPA Export Aggregation'!Y:Y,'EPA Export Aggregation'!$A:$A,$B32,'EPA Export Aggregation'!$D:$D,$A$1)*IF($A32="CH4",About!$D$58,IF($A32="N2O",About!$D$59,1))</f>
        <v>4.2059543685000001E-3</v>
      </c>
      <c r="W32">
        <f>SUMIFS('EPA Export Aggregation'!Z:Z,'EPA Export Aggregation'!$A:$A,$B32,'EPA Export Aggregation'!$D:$D,$A$1)*IF($A32="CH4",About!$D$58,IF($A32="N2O",About!$D$59,1))</f>
        <v>4.3320024395000004E-3</v>
      </c>
      <c r="X32">
        <f>SUMIFS('EPA Export Aggregation'!AA:AA,'EPA Export Aggregation'!$A:$A,$B32,'EPA Export Aggregation'!$D:$D,$A$1)*IF($A32="CH4",About!$D$58,IF($A32="N2O",About!$D$59,1))</f>
        <v>4.5624575792000003E-3</v>
      </c>
      <c r="Y32">
        <f>SUMIFS('EPA Export Aggregation'!AB:AB,'EPA Export Aggregation'!$A:$A,$B32,'EPA Export Aggregation'!$D:$D,$A$1)*IF($A32="CH4",About!$D$58,IF($A32="N2O",About!$D$59,1))</f>
        <v>3.9593196469999998E-3</v>
      </c>
      <c r="Z32">
        <f>SUMIFS('EPA Export Aggregation'!AC:AC,'EPA Export Aggregation'!$A:$A,$B32,'EPA Export Aggregation'!$D:$D,$A$1)*IF($A32="CH4",About!$D$58,IF($A32="N2O",About!$D$59,1))</f>
        <v>4.8758619657000004E-3</v>
      </c>
      <c r="AA32">
        <f>SUMIFS('EPA Export Aggregation'!AD:AD,'EPA Export Aggregation'!$A:$A,$B32,'EPA Export Aggregation'!$D:$D,$A$1)*IF($A32="CH4",About!$D$58,IF($A32="N2O",About!$D$59,1))</f>
        <v>4.2920908236E-3</v>
      </c>
      <c r="AB32">
        <f>SUMIFS('EPA Export Aggregation'!AE:AE,'EPA Export Aggregation'!$A:$A,$B32,'EPA Export Aggregation'!$D:$D,$A$1)*IF($A32="CH4",About!$D$58,IF($A32="N2O",About!$D$59,1))</f>
        <v>4.1338937773E-3</v>
      </c>
      <c r="AC32">
        <f>SUMIFS('EPA Export Aggregation'!AF:AF,'EPA Export Aggregation'!$A:$A,$B32,'EPA Export Aggregation'!$D:$D,$A$1)*IF($A32="CH4",About!$D$58,IF($A32="N2O",About!$D$59,1))</f>
        <v>3.9772237332000001E-3</v>
      </c>
      <c r="AD32">
        <f>SUMIFS('EPA Export Aggregation'!AG:AG,'EPA Export Aggregation'!$A:$A,$B32,'EPA Export Aggregation'!$D:$D,$A$1)*IF($A32="CH4",About!$D$58,IF($A32="N2O",About!$D$59,1))</f>
        <v>3.3219092243999999E-3</v>
      </c>
      <c r="AE32">
        <f>SUMIFS('EPA Export Aggregation'!AH:AH,'EPA Export Aggregation'!$A:$A,$B32,'EPA Export Aggregation'!$D:$D,$A$1)*IF($A32="CH4",About!$D$58,IF($A32="N2O",About!$D$59,1))</f>
        <v>2.3271927966E-3</v>
      </c>
      <c r="AF32">
        <f>SUMIFS('EPA Export Aggregation'!AI:AI,'EPA Export Aggregation'!$A:$A,$B32,'EPA Export Aggregation'!$D:$D,$A$1)*IF($A32="CH4",About!$D$58,IF($A32="N2O",About!$D$59,1))</f>
        <v>1.6697213549999999E-4</v>
      </c>
      <c r="AG32">
        <f>SUMIFS('EPA Export Aggregation'!AJ:AJ,'EPA Export Aggregation'!$A:$A,$B32,'EPA Export Aggregation'!$D:$D,$A$1)*IF($A32="CH4",About!$D$58,IF($A32="N2O",About!$D$59,1))</f>
        <v>7.3445680000000001E-7</v>
      </c>
      <c r="AH32">
        <f>SUMIFS('EPA Export Aggregation'!AK:AK,'EPA Export Aggregation'!$A:$A,$B32,'EPA Export Aggregation'!$D:$D,$A$1)*IF($A32="CH4",About!$D$58,IF($A32="N2O",About!$D$59,1))</f>
        <v>7.3445680000000001E-7</v>
      </c>
    </row>
    <row r="33" spans="1:34" x14ac:dyDescent="0.75">
      <c r="A33" s="119" t="s">
        <v>479</v>
      </c>
      <c r="B33" s="120" t="s">
        <v>1985</v>
      </c>
      <c r="C33">
        <f>SUMIFS('EPA Export Aggregation'!F:F,'EPA Export Aggregation'!$A:$A,$B33,'EPA Export Aggregation'!$D:$D,$A$1)*IF($A33="CH4",About!$D$58,IF($A33="N2O",About!$D$59,1))</f>
        <v>8.1145420979599994E-2</v>
      </c>
      <c r="D33">
        <f>SUMIFS('EPA Export Aggregation'!G:G,'EPA Export Aggregation'!$A:$A,$B33,'EPA Export Aggregation'!$D:$D,$A$1)*IF($A33="CH4",About!$D$58,IF($A33="N2O",About!$D$59,1))</f>
        <v>8.6678244622399994E-2</v>
      </c>
      <c r="E33">
        <f>SUMIFS('EPA Export Aggregation'!H:H,'EPA Export Aggregation'!$A:$A,$B33,'EPA Export Aggregation'!$D:$D,$A$1)*IF($A33="CH4",About!$D$58,IF($A33="N2O",About!$D$59,1))</f>
        <v>7.6759182007800006E-2</v>
      </c>
      <c r="F33">
        <f>SUMIFS('EPA Export Aggregation'!I:I,'EPA Export Aggregation'!$A:$A,$B33,'EPA Export Aggregation'!$D:$D,$A$1)*IF($A33="CH4",About!$D$58,IF($A33="N2O",About!$D$59,1))</f>
        <v>6.5777903445700003E-2</v>
      </c>
      <c r="G33" s="121">
        <f>SUMIFS('EPA Export Aggregation'!J:J,'EPA Export Aggregation'!$A:$A,$B33,'EPA Export Aggregation'!$D:$D,$A$1)*IF($A33="CH4",About!$D$58,IF($A33="N2O",About!$D$59,1))</f>
        <v>0</v>
      </c>
      <c r="H33">
        <f>SUMIFS('EPA Export Aggregation'!K:K,'EPA Export Aggregation'!$A:$A,$B33,'EPA Export Aggregation'!$D:$D,$A$1)*IF($A33="CH4",About!$D$58,IF($A33="N2O",About!$D$59,1))</f>
        <v>7.5445325808700003E-2</v>
      </c>
      <c r="I33">
        <f>SUMIFS('EPA Export Aggregation'!L:L,'EPA Export Aggregation'!$A:$A,$B33,'EPA Export Aggregation'!$D:$D,$A$1)*IF($A33="CH4",About!$D$58,IF($A33="N2O",About!$D$59,1))</f>
        <v>4.4418883365200001E-2</v>
      </c>
      <c r="J33">
        <f>SUMIFS('EPA Export Aggregation'!M:M,'EPA Export Aggregation'!$A:$A,$B33,'EPA Export Aggregation'!$D:$D,$A$1)*IF($A33="CH4",About!$D$58,IF($A33="N2O",About!$D$59,1))</f>
        <v>6.9595907555599995E-2</v>
      </c>
      <c r="K33">
        <f>SUMIFS('EPA Export Aggregation'!N:N,'EPA Export Aggregation'!$A:$A,$B33,'EPA Export Aggregation'!$D:$D,$A$1)*IF($A33="CH4",About!$D$58,IF($A33="N2O",About!$D$59,1))</f>
        <v>2.14915241261E-2</v>
      </c>
      <c r="L33">
        <f>SUMIFS('EPA Export Aggregation'!O:O,'EPA Export Aggregation'!$A:$A,$B33,'EPA Export Aggregation'!$D:$D,$A$1)*IF($A33="CH4",About!$D$58,IF($A33="N2O",About!$D$59,1))</f>
        <v>0</v>
      </c>
      <c r="M33">
        <f>SUMIFS('EPA Export Aggregation'!P:P,'EPA Export Aggregation'!$A:$A,$B33,'EPA Export Aggregation'!$D:$D,$A$1)*IF($A33="CH4",About!$D$58,IF($A33="N2O",About!$D$59,1))</f>
        <v>5.6015243325999997E-2</v>
      </c>
      <c r="N33">
        <f>SUMIFS('EPA Export Aggregation'!Q:Q,'EPA Export Aggregation'!$A:$A,$B33,'EPA Export Aggregation'!$D:$D,$A$1)*IF($A33="CH4",About!$D$58,IF($A33="N2O",About!$D$59,1))</f>
        <v>0</v>
      </c>
      <c r="O33" s="121">
        <f>SUMIFS('EPA Export Aggregation'!R:R,'EPA Export Aggregation'!$A:$A,$B33,'EPA Export Aggregation'!$D:$D,$A$1)*IF($A33="CH4",About!$D$58,IF($A33="N2O",About!$D$59,1))</f>
        <v>0</v>
      </c>
      <c r="P33" s="121">
        <f>SUMIFS('EPA Export Aggregation'!S:S,'EPA Export Aggregation'!$A:$A,$B33,'EPA Export Aggregation'!$D:$D,$A$1)*IF($A33="CH4",About!$D$58,IF($A33="N2O",About!$D$59,1))</f>
        <v>3.73081970382E-2</v>
      </c>
      <c r="Q33">
        <f>SUMIFS('EPA Export Aggregation'!T:T,'EPA Export Aggregation'!$A:$A,$B33,'EPA Export Aggregation'!$D:$D,$A$1)*IF($A33="CH4",About!$D$58,IF($A33="N2O",About!$D$59,1))</f>
        <v>3.08232238107E-2</v>
      </c>
      <c r="R33" s="121">
        <f>SUMIFS('EPA Export Aggregation'!U:U,'EPA Export Aggregation'!$A:$A,$B33,'EPA Export Aggregation'!$D:$D,$A$1)*IF($A33="CH4",About!$D$58,IF($A33="N2O",About!$D$59,1))</f>
        <v>7.27267716057E-2</v>
      </c>
      <c r="S33" s="121">
        <f>SUMIFS('EPA Export Aggregation'!V:V,'EPA Export Aggregation'!$A:$A,$B33,'EPA Export Aggregation'!$D:$D,$A$1)*IF($A33="CH4",About!$D$58,IF($A33="N2O",About!$D$59,1))</f>
        <v>0</v>
      </c>
      <c r="T33" s="121">
        <f>SUMIFS('EPA Export Aggregation'!W:W,'EPA Export Aggregation'!$A:$A,$B33,'EPA Export Aggregation'!$D:$D,$A$1)*IF($A33="CH4",About!$D$58,IF($A33="N2O",About!$D$59,1))</f>
        <v>5.0332443048800003E-2</v>
      </c>
      <c r="U33">
        <f>SUMIFS('EPA Export Aggregation'!X:X,'EPA Export Aggregation'!$A:$A,$B33,'EPA Export Aggregation'!$D:$D,$A$1)*IF($A33="CH4",About!$D$58,IF($A33="N2O",About!$D$59,1))</f>
        <v>0.1400788601562</v>
      </c>
      <c r="V33" s="121">
        <f>SUMIFS('EPA Export Aggregation'!Y:Y,'EPA Export Aggregation'!$A:$A,$B33,'EPA Export Aggregation'!$D:$D,$A$1)*IF($A33="CH4",About!$D$58,IF($A33="N2O",About!$D$59,1))</f>
        <v>0</v>
      </c>
      <c r="W33">
        <f>SUMIFS('EPA Export Aggregation'!Z:Z,'EPA Export Aggregation'!$A:$A,$B33,'EPA Export Aggregation'!$D:$D,$A$1)*IF($A33="CH4",About!$D$58,IF($A33="N2O",About!$D$59,1))</f>
        <v>5.1554294840999999E-2</v>
      </c>
      <c r="X33">
        <f>SUMIFS('EPA Export Aggregation'!AA:AA,'EPA Export Aggregation'!$A:$A,$B33,'EPA Export Aggregation'!$D:$D,$A$1)*IF($A33="CH4",About!$D$58,IF($A33="N2O",About!$D$59,1))</f>
        <v>9.4641655294600002E-2</v>
      </c>
      <c r="Y33" s="121">
        <f>SUMIFS('EPA Export Aggregation'!AB:AB,'EPA Export Aggregation'!$A:$A,$B33,'EPA Export Aggregation'!$D:$D,$A$1)*IF($A33="CH4",About!$D$58,IF($A33="N2O",About!$D$59,1))</f>
        <v>8.3535149527199995E-2</v>
      </c>
      <c r="Z33">
        <f>SUMIFS('EPA Export Aggregation'!AC:AC,'EPA Export Aggregation'!$A:$A,$B33,'EPA Export Aggregation'!$D:$D,$A$1)*IF($A33="CH4",About!$D$58,IF($A33="N2O",About!$D$59,1))</f>
        <v>6.8085936951299997E-2</v>
      </c>
      <c r="AA33" s="121">
        <f>SUMIFS('EPA Export Aggregation'!AD:AD,'EPA Export Aggregation'!$A:$A,$B33,'EPA Export Aggregation'!$D:$D,$A$1)*IF($A33="CH4",About!$D$58,IF($A33="N2O",About!$D$59,1))</f>
        <v>0.12087377384420001</v>
      </c>
      <c r="AB33" s="121">
        <f>SUMIFS('EPA Export Aggregation'!AE:AE,'EPA Export Aggregation'!$A:$A,$B33,'EPA Export Aggregation'!$D:$D,$A$1)*IF($A33="CH4",About!$D$58,IF($A33="N2O",About!$D$59,1))</f>
        <v>0.1057261798033</v>
      </c>
      <c r="AC33" s="121">
        <f>SUMIFS('EPA Export Aggregation'!AF:AF,'EPA Export Aggregation'!$A:$A,$B33,'EPA Export Aggregation'!$D:$D,$A$1)*IF($A33="CH4",About!$D$58,IF($A33="N2O",About!$D$59,1))</f>
        <v>3.7295866243500002E-2</v>
      </c>
      <c r="AD33" s="121">
        <f>SUMIFS('EPA Export Aggregation'!AG:AG,'EPA Export Aggregation'!$A:$A,$B33,'EPA Export Aggregation'!$D:$D,$A$1)*IF($A33="CH4",About!$D$58,IF($A33="N2O",About!$D$59,1))</f>
        <v>5.4063709978499998E-2</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75">
      <c r="A34" s="119" t="s">
        <v>479</v>
      </c>
      <c r="B34" s="120" t="s">
        <v>1986</v>
      </c>
      <c r="C34">
        <f>SUMIFS('EPA Export Aggregation'!F:F,'EPA Export Aggregation'!$A:$A,$B34,'EPA Export Aggregation'!$D:$D,$A$1)*IF($A34="CH4",About!$D$58,IF($A34="N2O",About!$D$59,1))</f>
        <v>0.1118111703408</v>
      </c>
      <c r="D34">
        <f>SUMIFS('EPA Export Aggregation'!G:G,'EPA Export Aggregation'!$A:$A,$B34,'EPA Export Aggregation'!$D:$D,$A$1)*IF($A34="CH4",About!$D$58,IF($A34="N2O",About!$D$59,1))</f>
        <v>9.8759621276700002E-2</v>
      </c>
      <c r="E34">
        <f>SUMIFS('EPA Export Aggregation'!H:H,'EPA Export Aggregation'!$A:$A,$B34,'EPA Export Aggregation'!$D:$D,$A$1)*IF($A34="CH4",About!$D$58,IF($A34="N2O",About!$D$59,1))</f>
        <v>9.8568596691800001E-2</v>
      </c>
      <c r="F34">
        <f>SUMIFS('EPA Export Aggregation'!I:I,'EPA Export Aggregation'!$A:$A,$B34,'EPA Export Aggregation'!$D:$D,$A$1)*IF($A34="CH4",About!$D$58,IF($A34="N2O",About!$D$59,1))</f>
        <v>9.8675167195899999E-2</v>
      </c>
      <c r="G34">
        <f>SUMIFS('EPA Export Aggregation'!J:J,'EPA Export Aggregation'!$A:$A,$B34,'EPA Export Aggregation'!$D:$D,$A$1)*IF($A34="CH4",About!$D$58,IF($A34="N2O",About!$D$59,1))</f>
        <v>0.1031318380356</v>
      </c>
      <c r="H34">
        <f>SUMIFS('EPA Export Aggregation'!K:K,'EPA Export Aggregation'!$A:$A,$B34,'EPA Export Aggregation'!$D:$D,$A$1)*IF($A34="CH4",About!$D$58,IF($A34="N2O",About!$D$59,1))</f>
        <v>9.1716441259200004E-2</v>
      </c>
      <c r="I34">
        <f>SUMIFS('EPA Export Aggregation'!L:L,'EPA Export Aggregation'!$A:$A,$B34,'EPA Export Aggregation'!$D:$D,$A$1)*IF($A34="CH4",About!$D$58,IF($A34="N2O",About!$D$59,1))</f>
        <v>8.8752684871000007E-2</v>
      </c>
      <c r="J34">
        <f>SUMIFS('EPA Export Aggregation'!M:M,'EPA Export Aggregation'!$A:$A,$B34,'EPA Export Aggregation'!$D:$D,$A$1)*IF($A34="CH4",About!$D$58,IF($A34="N2O",About!$D$59,1))</f>
        <v>0.11566642402250001</v>
      </c>
      <c r="K34">
        <f>SUMIFS('EPA Export Aggregation'!N:N,'EPA Export Aggregation'!$A:$A,$B34,'EPA Export Aggregation'!$D:$D,$A$1)*IF($A34="CH4",About!$D$58,IF($A34="N2O",About!$D$59,1))</f>
        <v>0.14305483867070001</v>
      </c>
      <c r="L34">
        <f>SUMIFS('EPA Export Aggregation'!O:O,'EPA Export Aggregation'!$A:$A,$B34,'EPA Export Aggregation'!$D:$D,$A$1)*IF($A34="CH4",About!$D$58,IF($A34="N2O",About!$D$59,1))</f>
        <v>0.13765576364570001</v>
      </c>
      <c r="M34">
        <f>SUMIFS('EPA Export Aggregation'!P:P,'EPA Export Aggregation'!$A:$A,$B34,'EPA Export Aggregation'!$D:$D,$A$1)*IF($A34="CH4",About!$D$58,IF($A34="N2O",About!$D$59,1))</f>
        <v>0.11604750455109999</v>
      </c>
      <c r="N34">
        <f>SUMIFS('EPA Export Aggregation'!Q:Q,'EPA Export Aggregation'!$A:$A,$B34,'EPA Export Aggregation'!$D:$D,$A$1)*IF($A34="CH4",About!$D$58,IF($A34="N2O",About!$D$59,1))</f>
        <v>0.1333176143216</v>
      </c>
      <c r="O34">
        <f>SUMIFS('EPA Export Aggregation'!R:R,'EPA Export Aggregation'!$A:$A,$B34,'EPA Export Aggregation'!$D:$D,$A$1)*IF($A34="CH4",About!$D$58,IF($A34="N2O",About!$D$59,1))</f>
        <v>0.1568584193051</v>
      </c>
      <c r="P34">
        <f>SUMIFS('EPA Export Aggregation'!S:S,'EPA Export Aggregation'!$A:$A,$B34,'EPA Export Aggregation'!$D:$D,$A$1)*IF($A34="CH4",About!$D$58,IF($A34="N2O",About!$D$59,1))</f>
        <v>0.1871313693187</v>
      </c>
      <c r="Q34">
        <f>SUMIFS('EPA Export Aggregation'!T:T,'EPA Export Aggregation'!$A:$A,$B34,'EPA Export Aggregation'!$D:$D,$A$1)*IF($A34="CH4",About!$D$58,IF($A34="N2O",About!$D$59,1))</f>
        <v>0.17066566294720001</v>
      </c>
      <c r="R34">
        <f>SUMIFS('EPA Export Aggregation'!U:U,'EPA Export Aggregation'!$A:$A,$B34,'EPA Export Aggregation'!$D:$D,$A$1)*IF($A34="CH4",About!$D$58,IF($A34="N2O",About!$D$59,1))</f>
        <v>0.1330788069793</v>
      </c>
      <c r="S34">
        <f>SUMIFS('EPA Export Aggregation'!V:V,'EPA Export Aggregation'!$A:$A,$B34,'EPA Export Aggregation'!$D:$D,$A$1)*IF($A34="CH4",About!$D$58,IF($A34="N2O",About!$D$59,1))</f>
        <v>0.12899958426319999</v>
      </c>
      <c r="T34">
        <f>SUMIFS('EPA Export Aggregation'!W:W,'EPA Export Aggregation'!$A:$A,$B34,'EPA Export Aggregation'!$D:$D,$A$1)*IF($A34="CH4",About!$D$58,IF($A34="N2O",About!$D$59,1))</f>
        <v>0.1248493393813</v>
      </c>
      <c r="U34">
        <f>SUMIFS('EPA Export Aggregation'!X:X,'EPA Export Aggregation'!$A:$A,$B34,'EPA Export Aggregation'!$D:$D,$A$1)*IF($A34="CH4",About!$D$58,IF($A34="N2O",About!$D$59,1))</f>
        <v>0.122574917657</v>
      </c>
      <c r="V34">
        <f>SUMIFS('EPA Export Aggregation'!Y:Y,'EPA Export Aggregation'!$A:$A,$B34,'EPA Export Aggregation'!$D:$D,$A$1)*IF($A34="CH4",About!$D$58,IF($A34="N2O",About!$D$59,1))</f>
        <v>0.12812265783660001</v>
      </c>
      <c r="W34">
        <f>SUMIFS('EPA Export Aggregation'!Z:Z,'EPA Export Aggregation'!$A:$A,$B34,'EPA Export Aggregation'!$D:$D,$A$1)*IF($A34="CH4",About!$D$58,IF($A34="N2O",About!$D$59,1))</f>
        <v>0.12791806029819999</v>
      </c>
      <c r="X34">
        <f>SUMIFS('EPA Export Aggregation'!AA:AA,'EPA Export Aggregation'!$A:$A,$B34,'EPA Export Aggregation'!$D:$D,$A$1)*IF($A34="CH4",About!$D$58,IF($A34="N2O",About!$D$59,1))</f>
        <v>0.1233738285403</v>
      </c>
      <c r="Y34">
        <f>SUMIFS('EPA Export Aggregation'!AB:AB,'EPA Export Aggregation'!$A:$A,$B34,'EPA Export Aggregation'!$D:$D,$A$1)*IF($A34="CH4",About!$D$58,IF($A34="N2O",About!$D$59,1))</f>
        <v>0.1141399637122</v>
      </c>
      <c r="Z34">
        <f>SUMIFS('EPA Export Aggregation'!AC:AC,'EPA Export Aggregation'!$A:$A,$B34,'EPA Export Aggregation'!$D:$D,$A$1)*IF($A34="CH4",About!$D$58,IF($A34="N2O",About!$D$59,1))</f>
        <v>0.1278605392361</v>
      </c>
      <c r="AA34">
        <f>SUMIFS('EPA Export Aggregation'!AD:AD,'EPA Export Aggregation'!$A:$A,$B34,'EPA Export Aggregation'!$D:$D,$A$1)*IF($A34="CH4",About!$D$58,IF($A34="N2O",About!$D$59,1))</f>
        <v>0.13559968405459999</v>
      </c>
      <c r="AB34">
        <f>SUMIFS('EPA Export Aggregation'!AE:AE,'EPA Export Aggregation'!$A:$A,$B34,'EPA Export Aggregation'!$D:$D,$A$1)*IF($A34="CH4",About!$D$58,IF($A34="N2O",About!$D$59,1))</f>
        <v>0.1486171883032</v>
      </c>
      <c r="AC34">
        <f>SUMIFS('EPA Export Aggregation'!AF:AF,'EPA Export Aggregation'!$A:$A,$B34,'EPA Export Aggregation'!$D:$D,$A$1)*IF($A34="CH4",About!$D$58,IF($A34="N2O",About!$D$59,1))</f>
        <v>0.15526133067219999</v>
      </c>
      <c r="AD34">
        <f>SUMIFS('EPA Export Aggregation'!AG:AG,'EPA Export Aggregation'!$A:$A,$B34,'EPA Export Aggregation'!$D:$D,$A$1)*IF($A34="CH4",About!$D$58,IF($A34="N2O",About!$D$59,1))</f>
        <v>0.1547881654354</v>
      </c>
      <c r="AE34">
        <f>SUMIFS('EPA Export Aggregation'!AH:AH,'EPA Export Aggregation'!$A:$A,$B34,'EPA Export Aggregation'!$D:$D,$A$1)*IF($A34="CH4",About!$D$58,IF($A34="N2O",About!$D$59,1))</f>
        <v>0.1668611891109</v>
      </c>
      <c r="AF34">
        <f>SUMIFS('EPA Export Aggregation'!AI:AI,'EPA Export Aggregation'!$A:$A,$B34,'EPA Export Aggregation'!$D:$D,$A$1)*IF($A34="CH4",About!$D$58,IF($A34="N2O",About!$D$59,1))</f>
        <v>0.1750535932867</v>
      </c>
      <c r="AG34">
        <f>SUMIFS('EPA Export Aggregation'!AJ:AJ,'EPA Export Aggregation'!$A:$A,$B34,'EPA Export Aggregation'!$D:$D,$A$1)*IF($A34="CH4",About!$D$58,IF($A34="N2O",About!$D$59,1))</f>
        <v>0.1832459974625</v>
      </c>
      <c r="AH34">
        <f>SUMIFS('EPA Export Aggregation'!AK:AK,'EPA Export Aggregation'!$A:$A,$B34,'EPA Export Aggregation'!$D:$D,$A$1)*IF($A34="CH4",About!$D$58,IF($A34="N2O",About!$D$59,1))</f>
        <v>0.1914384016383</v>
      </c>
    </row>
    <row r="35" spans="1:34" x14ac:dyDescent="0.7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7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7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7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7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7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7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7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7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7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7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7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7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7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7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7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7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7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7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7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7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7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7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7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7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7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7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7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7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7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7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7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7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7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7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7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7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7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7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75">
      <c r="A74" s="119" t="s">
        <v>2026</v>
      </c>
      <c r="B74" s="120" t="s">
        <v>2027</v>
      </c>
      <c r="C74">
        <f>SUMIFS('EPA Export Aggregation'!F:F,'EPA Export Aggregation'!$A:$A,$B74,'EPA Export Aggregation'!$D:$D,$A$1)*IF($A74="CH4",About!$D$58,IF($A74="N2O",About!$D$59,1))</f>
        <v>3.1406998104E-3</v>
      </c>
      <c r="D74">
        <f>SUMIFS('EPA Export Aggregation'!G:G,'EPA Export Aggregation'!$A:$A,$B74,'EPA Export Aggregation'!$D:$D,$A$1)*IF($A74="CH4",About!$D$58,IF($A74="N2O",About!$D$59,1))</f>
        <v>6.5766368537999997E-3</v>
      </c>
      <c r="E74">
        <f>SUMIFS('EPA Export Aggregation'!H:H,'EPA Export Aggregation'!$A:$A,$B74,'EPA Export Aggregation'!$D:$D,$A$1)*IF($A74="CH4",About!$D$58,IF($A74="N2O",About!$D$59,1))</f>
        <v>2.4902606255400001E-2</v>
      </c>
      <c r="F74">
        <f>SUMIFS('EPA Export Aggregation'!I:I,'EPA Export Aggregation'!$A:$A,$B74,'EPA Export Aggregation'!$D:$D,$A$1)*IF($A74="CH4",About!$D$58,IF($A74="N2O",About!$D$59,1))</f>
        <v>8.8392789070199998E-2</v>
      </c>
      <c r="G74">
        <f>SUMIFS('EPA Export Aggregation'!J:J,'EPA Export Aggregation'!$A:$A,$B74,'EPA Export Aggregation'!$D:$D,$A$1)*IF($A74="CH4",About!$D$58,IF($A74="N2O",About!$D$59,1))</f>
        <v>0.21729163166579998</v>
      </c>
      <c r="H74">
        <f>SUMIFS('EPA Export Aggregation'!K:K,'EPA Export Aggregation'!$A:$A,$B74,'EPA Export Aggregation'!$D:$D,$A$1)*IF($A74="CH4",About!$D$58,IF($A74="N2O",About!$D$59,1))</f>
        <v>0.47038915838880002</v>
      </c>
      <c r="I74">
        <f>SUMIFS('EPA Export Aggregation'!L:L,'EPA Export Aggregation'!$A:$A,$B74,'EPA Export Aggregation'!$D:$D,$A$1)*IF($A74="CH4",About!$D$58,IF($A74="N2O",About!$D$59,1))</f>
        <v>0.65008466891060002</v>
      </c>
      <c r="J74">
        <f>SUMIFS('EPA Export Aggregation'!M:M,'EPA Export Aggregation'!$A:$A,$B74,'EPA Export Aggregation'!$D:$D,$A$1)*IF($A74="CH4",About!$D$58,IF($A74="N2O",About!$D$59,1))</f>
        <v>0.81986642211780014</v>
      </c>
      <c r="K74">
        <f>SUMIFS('EPA Export Aggregation'!N:N,'EPA Export Aggregation'!$A:$A,$B74,'EPA Export Aggregation'!$D:$D,$A$1)*IF($A74="CH4",About!$D$58,IF($A74="N2O",About!$D$59,1))</f>
        <v>0.93676283853950004</v>
      </c>
      <c r="L74">
        <f>SUMIFS('EPA Export Aggregation'!O:O,'EPA Export Aggregation'!$A:$A,$B74,'EPA Export Aggregation'!$D:$D,$A$1)*IF($A74="CH4",About!$D$58,IF($A74="N2O",About!$D$59,1))</f>
        <v>1.0591834192384999</v>
      </c>
      <c r="M74">
        <f>SUMIFS('EPA Export Aggregation'!P:P,'EPA Export Aggregation'!$A:$A,$B74,'EPA Export Aggregation'!$D:$D,$A$1)*IF($A74="CH4",About!$D$58,IF($A74="N2O",About!$D$59,1))</f>
        <v>1.1592746650327999</v>
      </c>
      <c r="N74">
        <f>SUMIFS('EPA Export Aggregation'!Q:Q,'EPA Export Aggregation'!$A:$A,$B74,'EPA Export Aggregation'!$D:$D,$A$1)*IF($A74="CH4",About!$D$58,IF($A74="N2O",About!$D$59,1))</f>
        <v>1.2525481348460001</v>
      </c>
      <c r="O74">
        <f>SUMIFS('EPA Export Aggregation'!R:R,'EPA Export Aggregation'!$A:$A,$B74,'EPA Export Aggregation'!$D:$D,$A$1)*IF($A74="CH4",About!$D$58,IF($A74="N2O",About!$D$59,1))</f>
        <v>1.3161807150802001</v>
      </c>
      <c r="P74">
        <f>SUMIFS('EPA Export Aggregation'!S:S,'EPA Export Aggregation'!$A:$A,$B74,'EPA Export Aggregation'!$D:$D,$A$1)*IF($A74="CH4",About!$D$58,IF($A74="N2O",About!$D$59,1))</f>
        <v>1.3703737401545995</v>
      </c>
      <c r="Q74">
        <f>SUMIFS('EPA Export Aggregation'!T:T,'EPA Export Aggregation'!$A:$A,$B74,'EPA Export Aggregation'!$D:$D,$A$1)*IF($A74="CH4",About!$D$58,IF($A74="N2O",About!$D$59,1))</f>
        <v>1.4158264553349</v>
      </c>
      <c r="R74">
        <f>SUMIFS('EPA Export Aggregation'!U:U,'EPA Export Aggregation'!$A:$A,$B74,'EPA Export Aggregation'!$D:$D,$A$1)*IF($A74="CH4",About!$D$58,IF($A74="N2O",About!$D$59,1))</f>
        <v>1.4676598351008003</v>
      </c>
      <c r="S74">
        <f>SUMIFS('EPA Export Aggregation'!V:V,'EPA Export Aggregation'!$A:$A,$B74,'EPA Export Aggregation'!$D:$D,$A$1)*IF($A74="CH4",About!$D$58,IF($A74="N2O",About!$D$59,1))</f>
        <v>1.5587980679844</v>
      </c>
      <c r="T74">
        <f>SUMIFS('EPA Export Aggregation'!W:W,'EPA Export Aggregation'!$A:$A,$B74,'EPA Export Aggregation'!$D:$D,$A$1)*IF($A74="CH4",About!$D$58,IF($A74="N2O",About!$D$59,1))</f>
        <v>1.6529660438799001</v>
      </c>
      <c r="U74">
        <f>SUMIFS('EPA Export Aggregation'!X:X,'EPA Export Aggregation'!$A:$A,$B74,'EPA Export Aggregation'!$D:$D,$A$1)*IF($A74="CH4",About!$D$58,IF($A74="N2O",About!$D$59,1))</f>
        <v>1.7556801464496001</v>
      </c>
      <c r="V74">
        <f>SUMIFS('EPA Export Aggregation'!Y:Y,'EPA Export Aggregation'!$A:$A,$B74,'EPA Export Aggregation'!$D:$D,$A$1)*IF($A74="CH4",About!$D$58,IF($A74="N2O",About!$D$59,1))</f>
        <v>2.1512538808938997</v>
      </c>
      <c r="W74">
        <f>SUMIFS('EPA Export Aggregation'!Z:Z,'EPA Export Aggregation'!$A:$A,$B74,'EPA Export Aggregation'!$D:$D,$A$1)*IF($A74="CH4",About!$D$58,IF($A74="N2O",About!$D$59,1))</f>
        <v>2.2532236760458004</v>
      </c>
      <c r="X74">
        <f>SUMIFS('EPA Export Aggregation'!AA:AA,'EPA Export Aggregation'!$A:$A,$B74,'EPA Export Aggregation'!$D:$D,$A$1)*IF($A74="CH4",About!$D$58,IF($A74="N2O",About!$D$59,1))</f>
        <v>2.4855247036600998</v>
      </c>
      <c r="Y74">
        <f>SUMIFS('EPA Export Aggregation'!AB:AB,'EPA Export Aggregation'!$A:$A,$B74,'EPA Export Aggregation'!$D:$D,$A$1)*IF($A74="CH4",About!$D$58,IF($A74="N2O",About!$D$59,1))</f>
        <v>2.0861930368923995</v>
      </c>
      <c r="Z74">
        <f>SUMIFS('EPA Export Aggregation'!AC:AC,'EPA Export Aggregation'!$A:$A,$B74,'EPA Export Aggregation'!$D:$D,$A$1)*IF($A74="CH4",About!$D$58,IF($A74="N2O",About!$D$59,1))</f>
        <v>2.0938319553313991</v>
      </c>
      <c r="AA74">
        <f>SUMIFS('EPA Export Aggregation'!AD:AD,'EPA Export Aggregation'!$A:$A,$B74,'EPA Export Aggregation'!$D:$D,$A$1)*IF($A74="CH4",About!$D$58,IF($A74="N2O",About!$D$59,1))</f>
        <v>2.1471993612889997</v>
      </c>
      <c r="AB74">
        <f>SUMIFS('EPA Export Aggregation'!AE:AE,'EPA Export Aggregation'!$A:$A,$B74,'EPA Export Aggregation'!$D:$D,$A$1)*IF($A74="CH4",About!$D$58,IF($A74="N2O",About!$D$59,1))</f>
        <v>2.2501450854213996</v>
      </c>
      <c r="AC74">
        <f>SUMIFS('EPA Export Aggregation'!AF:AF,'EPA Export Aggregation'!$A:$A,$B74,'EPA Export Aggregation'!$D:$D,$A$1)*IF($A74="CH4",About!$D$58,IF($A74="N2O",About!$D$59,1))</f>
        <v>2.2835579199683997</v>
      </c>
      <c r="AD74">
        <f>SUMIFS('EPA Export Aggregation'!AG:AG,'EPA Export Aggregation'!$A:$A,$B74,'EPA Export Aggregation'!$D:$D,$A$1)*IF($A74="CH4",About!$D$58,IF($A74="N2O",About!$D$59,1))</f>
        <v>2.3633951049075002</v>
      </c>
      <c r="AE74">
        <f>SUMIFS('EPA Export Aggregation'!AH:AH,'EPA Export Aggregation'!$A:$A,$B74,'EPA Export Aggregation'!$D:$D,$A$1)*IF($A74="CH4",About!$D$58,IF($A74="N2O",About!$D$59,1))</f>
        <v>2.3890016839532002</v>
      </c>
      <c r="AF74">
        <f>SUMIFS('EPA Export Aggregation'!AI:AI,'EPA Export Aggregation'!$A:$A,$B74,'EPA Export Aggregation'!$D:$D,$A$1)*IF($A74="CH4",About!$D$58,IF($A74="N2O",About!$D$59,1))</f>
        <v>2.3099231802040996</v>
      </c>
      <c r="AG74">
        <f>SUMIFS('EPA Export Aggregation'!AJ:AJ,'EPA Export Aggregation'!$A:$A,$B74,'EPA Export Aggregation'!$D:$D,$A$1)*IF($A74="CH4",About!$D$58,IF($A74="N2O",About!$D$59,1))</f>
        <v>2.6804033430918999</v>
      </c>
      <c r="AH74">
        <f>SUMIFS('EPA Export Aggregation'!AK:AK,'EPA Export Aggregation'!$A:$A,$B74,'EPA Export Aggregation'!$D:$D,$A$1)*IF($A74="CH4",About!$D$58,IF($A74="N2O",About!$D$59,1))</f>
        <v>2.7999578664886995</v>
      </c>
    </row>
    <row r="75" spans="1:34" x14ac:dyDescent="0.7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75">
      <c r="A76" s="119" t="s">
        <v>2026</v>
      </c>
      <c r="B76" s="120" t="s">
        <v>2029</v>
      </c>
      <c r="C76" s="121">
        <f>SUMIFS('EPA Export Aggregation'!F:F,'EPA Export Aggregation'!$A:$A,$B76,'EPA Export Aggregation'!$D:$D,$A$1)*IF($A76="CH4",About!$D$58,IF($A76="N2O",About!$D$59,1))</f>
        <v>0</v>
      </c>
      <c r="D76" s="121">
        <f>SUMIFS('EPA Export Aggregation'!G:G,'EPA Export Aggregation'!$A:$A,$B76,'EPA Export Aggregation'!$D:$D,$A$1)*IF($A76="CH4",About!$D$58,IF($A76="N2O",About!$D$59,1))</f>
        <v>0</v>
      </c>
      <c r="E76" s="121">
        <f>SUMIFS('EPA Export Aggregation'!H:H,'EPA Export Aggregation'!$A:$A,$B76,'EPA Export Aggregation'!$D:$D,$A$1)*IF($A76="CH4",About!$D$58,IF($A76="N2O",About!$D$59,1))</f>
        <v>0</v>
      </c>
      <c r="F76" s="121">
        <f>SUMIFS('EPA Export Aggregation'!I:I,'EPA Export Aggregation'!$A:$A,$B76,'EPA Export Aggregation'!$D:$D,$A$1)*IF($A76="CH4",About!$D$58,IF($A76="N2O",About!$D$59,1))</f>
        <v>0</v>
      </c>
      <c r="G76" s="121">
        <f>SUMIFS('EPA Export Aggregation'!J:J,'EPA Export Aggregation'!$A:$A,$B76,'EPA Export Aggregation'!$D:$D,$A$1)*IF($A76="CH4",About!$D$58,IF($A76="N2O",About!$D$59,1))</f>
        <v>0</v>
      </c>
      <c r="H76" s="121">
        <f>SUMIFS('EPA Export Aggregation'!K:K,'EPA Export Aggregation'!$A:$A,$B76,'EPA Export Aggregation'!$D:$D,$A$1)*IF($A76="CH4",About!$D$58,IF($A76="N2O",About!$D$59,1))</f>
        <v>0</v>
      </c>
      <c r="I76" s="121">
        <f>SUMIFS('EPA Export Aggregation'!L:L,'EPA Export Aggregation'!$A:$A,$B76,'EPA Export Aggregation'!$D:$D,$A$1)*IF($A76="CH4",About!$D$58,IF($A76="N2O",About!$D$59,1))</f>
        <v>0</v>
      </c>
      <c r="J76" s="121">
        <f>SUMIFS('EPA Export Aggregation'!M:M,'EPA Export Aggregation'!$A:$A,$B76,'EPA Export Aggregation'!$D:$D,$A$1)*IF($A76="CH4",About!$D$58,IF($A76="N2O",About!$D$59,1))</f>
        <v>0</v>
      </c>
      <c r="K76" s="121">
        <f>SUMIFS('EPA Export Aggregation'!N:N,'EPA Export Aggregation'!$A:$A,$B76,'EPA Export Aggregation'!$D:$D,$A$1)*IF($A76="CH4",About!$D$58,IF($A76="N2O",About!$D$59,1))</f>
        <v>0</v>
      </c>
      <c r="L76" s="121">
        <f>SUMIFS('EPA Export Aggregation'!O:O,'EPA Export Aggregation'!$A:$A,$B76,'EPA Export Aggregation'!$D:$D,$A$1)*IF($A76="CH4",About!$D$58,IF($A76="N2O",About!$D$59,1))</f>
        <v>0</v>
      </c>
      <c r="M76" s="121">
        <f>SUMIFS('EPA Export Aggregation'!P:P,'EPA Export Aggregation'!$A:$A,$B76,'EPA Export Aggregation'!$D:$D,$A$1)*IF($A76="CH4",About!$D$58,IF($A76="N2O",About!$D$59,1))</f>
        <v>0</v>
      </c>
      <c r="N76" s="121">
        <f>SUMIFS('EPA Export Aggregation'!Q:Q,'EPA Export Aggregation'!$A:$A,$B76,'EPA Export Aggregation'!$D:$D,$A$1)*IF($A76="CH4",About!$D$58,IF($A76="N2O",About!$D$59,1))</f>
        <v>0</v>
      </c>
      <c r="O76" s="121">
        <f>SUMIFS('EPA Export Aggregation'!R:R,'EPA Export Aggregation'!$A:$A,$B76,'EPA Export Aggregation'!$D:$D,$A$1)*IF($A76="CH4",About!$D$58,IF($A76="N2O",About!$D$59,1))</f>
        <v>0</v>
      </c>
      <c r="P76" s="121">
        <f>SUMIFS('EPA Export Aggregation'!S:S,'EPA Export Aggregation'!$A:$A,$B76,'EPA Export Aggregation'!$D:$D,$A$1)*IF($A76="CH4",About!$D$58,IF($A76="N2O",About!$D$59,1))</f>
        <v>0</v>
      </c>
      <c r="Q76" s="121">
        <f>SUMIFS('EPA Export Aggregation'!T:T,'EPA Export Aggregation'!$A:$A,$B76,'EPA Export Aggregation'!$D:$D,$A$1)*IF($A76="CH4",About!$D$58,IF($A76="N2O",About!$D$59,1))</f>
        <v>0</v>
      </c>
      <c r="R76" s="121">
        <f>SUMIFS('EPA Export Aggregation'!U:U,'EPA Export Aggregation'!$A:$A,$B76,'EPA Export Aggregation'!$D:$D,$A$1)*IF($A76="CH4",About!$D$58,IF($A76="N2O",About!$D$59,1))</f>
        <v>0</v>
      </c>
      <c r="S76" s="121">
        <f>SUMIFS('EPA Export Aggregation'!V:V,'EPA Export Aggregation'!$A:$A,$B76,'EPA Export Aggregation'!$D:$D,$A$1)*IF($A76="CH4",About!$D$58,IF($A76="N2O",About!$D$59,1))</f>
        <v>0</v>
      </c>
      <c r="T76" s="121">
        <f>SUMIFS('EPA Export Aggregation'!W:W,'EPA Export Aggregation'!$A:$A,$B76,'EPA Export Aggregation'!$D:$D,$A$1)*IF($A76="CH4",About!$D$58,IF($A76="N2O",About!$D$59,1))</f>
        <v>0</v>
      </c>
      <c r="U76" s="121">
        <f>SUMIFS('EPA Export Aggregation'!X:X,'EPA Export Aggregation'!$A:$A,$B76,'EPA Export Aggregation'!$D:$D,$A$1)*IF($A76="CH4",About!$D$58,IF($A76="N2O",About!$D$59,1))</f>
        <v>0</v>
      </c>
      <c r="V76" s="121">
        <f>SUMIFS('EPA Export Aggregation'!Y:Y,'EPA Export Aggregation'!$A:$A,$B76,'EPA Export Aggregation'!$D:$D,$A$1)*IF($A76="CH4",About!$D$58,IF($A76="N2O",About!$D$59,1))</f>
        <v>0</v>
      </c>
      <c r="W76" s="121">
        <f>SUMIFS('EPA Export Aggregation'!Z:Z,'EPA Export Aggregation'!$A:$A,$B76,'EPA Export Aggregation'!$D:$D,$A$1)*IF($A76="CH4",About!$D$58,IF($A76="N2O",About!$D$59,1))</f>
        <v>0</v>
      </c>
      <c r="X76" s="121">
        <f>SUMIFS('EPA Export Aggregation'!AA:AA,'EPA Export Aggregation'!$A:$A,$B76,'EPA Export Aggregation'!$D:$D,$A$1)*IF($A76="CH4",About!$D$58,IF($A76="N2O",About!$D$59,1))</f>
        <v>0</v>
      </c>
      <c r="Y76" s="121">
        <f>SUMIFS('EPA Export Aggregation'!AB:AB,'EPA Export Aggregation'!$A:$A,$B76,'EPA Export Aggregation'!$D:$D,$A$1)*IF($A76="CH4",About!$D$58,IF($A76="N2O",About!$D$59,1))</f>
        <v>0</v>
      </c>
      <c r="Z76" s="121">
        <f>SUMIFS('EPA Export Aggregation'!AC:AC,'EPA Export Aggregation'!$A:$A,$B76,'EPA Export Aggregation'!$D:$D,$A$1)*IF($A76="CH4",About!$D$58,IF($A76="N2O",About!$D$59,1))</f>
        <v>0</v>
      </c>
      <c r="AA76" s="121">
        <f>SUMIFS('EPA Export Aggregation'!AD:AD,'EPA Export Aggregation'!$A:$A,$B76,'EPA Export Aggregation'!$D:$D,$A$1)*IF($A76="CH4",About!$D$58,IF($A76="N2O",About!$D$59,1))</f>
        <v>0</v>
      </c>
      <c r="AB76" s="121">
        <f>SUMIFS('EPA Export Aggregation'!AE:AE,'EPA Export Aggregation'!$A:$A,$B76,'EPA Export Aggregation'!$D:$D,$A$1)*IF($A76="CH4",About!$D$58,IF($A76="N2O",About!$D$59,1))</f>
        <v>0</v>
      </c>
      <c r="AC76" s="121">
        <f>SUMIFS('EPA Export Aggregation'!AF:AF,'EPA Export Aggregation'!$A:$A,$B76,'EPA Export Aggregation'!$D:$D,$A$1)*IF($A76="CH4",About!$D$58,IF($A76="N2O",About!$D$59,1))</f>
        <v>0</v>
      </c>
      <c r="AD76" s="121">
        <f>SUMIFS('EPA Export Aggregation'!AG:AG,'EPA Export Aggregation'!$A:$A,$B76,'EPA Export Aggregation'!$D:$D,$A$1)*IF($A76="CH4",About!$D$58,IF($A76="N2O",About!$D$59,1))</f>
        <v>0</v>
      </c>
      <c r="AE76" s="121">
        <f>SUMIFS('EPA Export Aggregation'!AH:AH,'EPA Export Aggregation'!$A:$A,$B76,'EPA Export Aggregation'!$D:$D,$A$1)*IF($A76="CH4",About!$D$58,IF($A76="N2O",About!$D$59,1))</f>
        <v>0</v>
      </c>
      <c r="AF76" s="121">
        <f>SUMIFS('EPA Export Aggregation'!AI:AI,'EPA Export Aggregation'!$A:$A,$B76,'EPA Export Aggregation'!$D:$D,$A$1)*IF($A76="CH4",About!$D$58,IF($A76="N2O",About!$D$59,1))</f>
        <v>0</v>
      </c>
      <c r="AG76" s="121">
        <f>SUMIFS('EPA Export Aggregation'!AJ:AJ,'EPA Export Aggregation'!$A:$A,$B76,'EPA Export Aggregation'!$D:$D,$A$1)*IF($A76="CH4",About!$D$58,IF($A76="N2O",About!$D$59,1))</f>
        <v>0</v>
      </c>
      <c r="AH76" s="121">
        <f>SUMIFS('EPA Export Aggregation'!AK:AK,'EPA Export Aggregation'!$A:$A,$B76,'EPA Export Aggregation'!$D:$D,$A$1)*IF($A76="CH4",About!$D$58,IF($A76="N2O",About!$D$59,1))</f>
        <v>0</v>
      </c>
    </row>
    <row r="77" spans="1:34" x14ac:dyDescent="0.7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7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7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75">
      <c r="A80" s="119" t="s">
        <v>2026</v>
      </c>
      <c r="B80" s="120" t="s">
        <v>2033</v>
      </c>
      <c r="C80" s="121">
        <f>SUMIFS('EPA Export Aggregation'!F:F,'EPA Export Aggregation'!$A:$A,$B80,'EPA Export Aggregation'!$D:$D,$A$1)*IF($A80="CH4",About!$D$58,IF($A80="N2O",About!$D$59,1))</f>
        <v>0</v>
      </c>
      <c r="D80" s="121">
        <f>SUMIFS('EPA Export Aggregation'!G:G,'EPA Export Aggregation'!$A:$A,$B80,'EPA Export Aggregation'!$D:$D,$A$1)*IF($A80="CH4",About!$D$58,IF($A80="N2O",About!$D$59,1))</f>
        <v>0</v>
      </c>
      <c r="E80" s="121">
        <f>SUMIFS('EPA Export Aggregation'!H:H,'EPA Export Aggregation'!$A:$A,$B80,'EPA Export Aggregation'!$D:$D,$A$1)*IF($A80="CH4",About!$D$58,IF($A80="N2O",About!$D$59,1))</f>
        <v>0</v>
      </c>
      <c r="F80" s="121">
        <f>SUMIFS('EPA Export Aggregation'!I:I,'EPA Export Aggregation'!$A:$A,$B80,'EPA Export Aggregation'!$D:$D,$A$1)*IF($A80="CH4",About!$D$58,IF($A80="N2O",About!$D$59,1))</f>
        <v>0</v>
      </c>
      <c r="G80" s="121">
        <f>SUMIFS('EPA Export Aggregation'!J:J,'EPA Export Aggregation'!$A:$A,$B80,'EPA Export Aggregation'!$D:$D,$A$1)*IF($A80="CH4",About!$D$58,IF($A80="N2O",About!$D$59,1))</f>
        <v>0</v>
      </c>
      <c r="H80" s="121">
        <f>SUMIFS('EPA Export Aggregation'!K:K,'EPA Export Aggregation'!$A:$A,$B80,'EPA Export Aggregation'!$D:$D,$A$1)*IF($A80="CH4",About!$D$58,IF($A80="N2O",About!$D$59,1))</f>
        <v>0</v>
      </c>
      <c r="I80" s="121">
        <f>SUMIFS('EPA Export Aggregation'!L:L,'EPA Export Aggregation'!$A:$A,$B80,'EPA Export Aggregation'!$D:$D,$A$1)*IF($A80="CH4",About!$D$58,IF($A80="N2O",About!$D$59,1))</f>
        <v>0</v>
      </c>
      <c r="J80" s="121">
        <f>SUMIFS('EPA Export Aggregation'!M:M,'EPA Export Aggregation'!$A:$A,$B80,'EPA Export Aggregation'!$D:$D,$A$1)*IF($A80="CH4",About!$D$58,IF($A80="N2O",About!$D$59,1))</f>
        <v>0</v>
      </c>
      <c r="K80" s="121">
        <f>SUMIFS('EPA Export Aggregation'!N:N,'EPA Export Aggregation'!$A:$A,$B80,'EPA Export Aggregation'!$D:$D,$A$1)*IF($A80="CH4",About!$D$58,IF($A80="N2O",About!$D$59,1))</f>
        <v>0</v>
      </c>
      <c r="L80" s="121">
        <f>SUMIFS('EPA Export Aggregation'!O:O,'EPA Export Aggregation'!$A:$A,$B80,'EPA Export Aggregation'!$D:$D,$A$1)*IF($A80="CH4",About!$D$58,IF($A80="N2O",About!$D$59,1))</f>
        <v>0</v>
      </c>
      <c r="M80" s="121">
        <f>SUMIFS('EPA Export Aggregation'!P:P,'EPA Export Aggregation'!$A:$A,$B80,'EPA Export Aggregation'!$D:$D,$A$1)*IF($A80="CH4",About!$D$58,IF($A80="N2O",About!$D$59,1))</f>
        <v>0</v>
      </c>
      <c r="N80" s="121">
        <f>SUMIFS('EPA Export Aggregation'!Q:Q,'EPA Export Aggregation'!$A:$A,$B80,'EPA Export Aggregation'!$D:$D,$A$1)*IF($A80="CH4",About!$D$58,IF($A80="N2O",About!$D$59,1))</f>
        <v>0</v>
      </c>
      <c r="O80" s="121">
        <f>SUMIFS('EPA Export Aggregation'!R:R,'EPA Export Aggregation'!$A:$A,$B80,'EPA Export Aggregation'!$D:$D,$A$1)*IF($A80="CH4",About!$D$58,IF($A80="N2O",About!$D$59,1))</f>
        <v>0</v>
      </c>
      <c r="P80" s="121">
        <f>SUMIFS('EPA Export Aggregation'!S:S,'EPA Export Aggregation'!$A:$A,$B80,'EPA Export Aggregation'!$D:$D,$A$1)*IF($A80="CH4",About!$D$58,IF($A80="N2O",About!$D$59,1))</f>
        <v>0</v>
      </c>
      <c r="Q80" s="121">
        <f>SUMIFS('EPA Export Aggregation'!T:T,'EPA Export Aggregation'!$A:$A,$B80,'EPA Export Aggregation'!$D:$D,$A$1)*IF($A80="CH4",About!$D$58,IF($A80="N2O",About!$D$59,1))</f>
        <v>0</v>
      </c>
      <c r="R80" s="121">
        <f>SUMIFS('EPA Export Aggregation'!U:U,'EPA Export Aggregation'!$A:$A,$B80,'EPA Export Aggregation'!$D:$D,$A$1)*IF($A80="CH4",About!$D$58,IF($A80="N2O",About!$D$59,1))</f>
        <v>0</v>
      </c>
      <c r="S80" s="121">
        <f>SUMIFS('EPA Export Aggregation'!V:V,'EPA Export Aggregation'!$A:$A,$B80,'EPA Export Aggregation'!$D:$D,$A$1)*IF($A80="CH4",About!$D$58,IF($A80="N2O",About!$D$59,1))</f>
        <v>0</v>
      </c>
      <c r="T80" s="121">
        <f>SUMIFS('EPA Export Aggregation'!W:W,'EPA Export Aggregation'!$A:$A,$B80,'EPA Export Aggregation'!$D:$D,$A$1)*IF($A80="CH4",About!$D$58,IF($A80="N2O",About!$D$59,1))</f>
        <v>0</v>
      </c>
      <c r="U80" s="121">
        <f>SUMIFS('EPA Export Aggregation'!X:X,'EPA Export Aggregation'!$A:$A,$B80,'EPA Export Aggregation'!$D:$D,$A$1)*IF($A80="CH4",About!$D$58,IF($A80="N2O",About!$D$59,1))</f>
        <v>0</v>
      </c>
      <c r="V80" s="121">
        <f>SUMIFS('EPA Export Aggregation'!Y:Y,'EPA Export Aggregation'!$A:$A,$B80,'EPA Export Aggregation'!$D:$D,$A$1)*IF($A80="CH4",About!$D$58,IF($A80="N2O",About!$D$59,1))</f>
        <v>0</v>
      </c>
      <c r="W80" s="121">
        <f>SUMIFS('EPA Export Aggregation'!Z:Z,'EPA Export Aggregation'!$A:$A,$B80,'EPA Export Aggregation'!$D:$D,$A$1)*IF($A80="CH4",About!$D$58,IF($A80="N2O",About!$D$59,1))</f>
        <v>0</v>
      </c>
      <c r="X80" s="121">
        <f>SUMIFS('EPA Export Aggregation'!AA:AA,'EPA Export Aggregation'!$A:$A,$B80,'EPA Export Aggregation'!$D:$D,$A$1)*IF($A80="CH4",About!$D$58,IF($A80="N2O",About!$D$59,1))</f>
        <v>0</v>
      </c>
      <c r="Y80" s="121">
        <f>SUMIFS('EPA Export Aggregation'!AB:AB,'EPA Export Aggregation'!$A:$A,$B80,'EPA Export Aggregation'!$D:$D,$A$1)*IF($A80="CH4",About!$D$58,IF($A80="N2O",About!$D$59,1))</f>
        <v>0</v>
      </c>
      <c r="Z80" s="121">
        <f>SUMIFS('EPA Export Aggregation'!AC:AC,'EPA Export Aggregation'!$A:$A,$B80,'EPA Export Aggregation'!$D:$D,$A$1)*IF($A80="CH4",About!$D$58,IF($A80="N2O",About!$D$59,1))</f>
        <v>0</v>
      </c>
      <c r="AA80" s="121">
        <f>SUMIFS('EPA Export Aggregation'!AD:AD,'EPA Export Aggregation'!$A:$A,$B80,'EPA Export Aggregation'!$D:$D,$A$1)*IF($A80="CH4",About!$D$58,IF($A80="N2O",About!$D$59,1))</f>
        <v>0</v>
      </c>
      <c r="AB80" s="121">
        <f>SUMIFS('EPA Export Aggregation'!AE:AE,'EPA Export Aggregation'!$A:$A,$B80,'EPA Export Aggregation'!$D:$D,$A$1)*IF($A80="CH4",About!$D$58,IF($A80="N2O",About!$D$59,1))</f>
        <v>0</v>
      </c>
      <c r="AC80" s="121">
        <f>SUMIFS('EPA Export Aggregation'!AF:AF,'EPA Export Aggregation'!$A:$A,$B80,'EPA Export Aggregation'!$D:$D,$A$1)*IF($A80="CH4",About!$D$58,IF($A80="N2O",About!$D$59,1))</f>
        <v>0</v>
      </c>
      <c r="AD80" s="121">
        <f>SUMIFS('EPA Export Aggregation'!AG:AG,'EPA Export Aggregation'!$A:$A,$B80,'EPA Export Aggregation'!$D:$D,$A$1)*IF($A80="CH4",About!$D$58,IF($A80="N2O",About!$D$59,1))</f>
        <v>0</v>
      </c>
      <c r="AE80" s="121">
        <f>SUMIFS('EPA Export Aggregation'!AH:AH,'EPA Export Aggregation'!$A:$A,$B80,'EPA Export Aggregation'!$D:$D,$A$1)*IF($A80="CH4",About!$D$58,IF($A80="N2O",About!$D$59,1))</f>
        <v>0</v>
      </c>
      <c r="AF80" s="121">
        <f>SUMIFS('EPA Export Aggregation'!AI:AI,'EPA Export Aggregation'!$A:$A,$B80,'EPA Export Aggregation'!$D:$D,$A$1)*IF($A80="CH4",About!$D$58,IF($A80="N2O",About!$D$59,1))</f>
        <v>0</v>
      </c>
      <c r="AG80" s="121">
        <f>SUMIFS('EPA Export Aggregation'!AJ:AJ,'EPA Export Aggregation'!$A:$A,$B80,'EPA Export Aggregation'!$D:$D,$A$1)*IF($A80="CH4",About!$D$58,IF($A80="N2O",About!$D$59,1))</f>
        <v>0</v>
      </c>
      <c r="AH80" s="121">
        <f>SUMIFS('EPA Export Aggregation'!AK:AK,'EPA Export Aggregation'!$A:$A,$B80,'EPA Export Aggregation'!$D:$D,$A$1)*IF($A80="CH4",About!$D$58,IF($A80="N2O",About!$D$59,1))</f>
        <v>0</v>
      </c>
    </row>
    <row r="81" spans="1:34" x14ac:dyDescent="0.7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7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7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75">
      <c r="A84" s="119" t="s">
        <v>2026</v>
      </c>
      <c r="B84" s="120" t="s">
        <v>2037</v>
      </c>
      <c r="C84" s="121">
        <f>SUMIFS('EPA Export Aggregation'!F:F,'EPA Export Aggregation'!$A:$A,$B84,'EPA Export Aggregation'!$D:$D,$A$1)*IF($A84="CH4",About!$D$58,IF($A84="N2O",About!$D$59,1))</f>
        <v>0</v>
      </c>
      <c r="D84" s="121">
        <f>SUMIFS('EPA Export Aggregation'!G:G,'EPA Export Aggregation'!$A:$A,$B84,'EPA Export Aggregation'!$D:$D,$A$1)*IF($A84="CH4",About!$D$58,IF($A84="N2O",About!$D$59,1))</f>
        <v>0</v>
      </c>
      <c r="E84" s="121">
        <f>SUMIFS('EPA Export Aggregation'!H:H,'EPA Export Aggregation'!$A:$A,$B84,'EPA Export Aggregation'!$D:$D,$A$1)*IF($A84="CH4",About!$D$58,IF($A84="N2O",About!$D$59,1))</f>
        <v>0</v>
      </c>
      <c r="F84" s="121">
        <f>SUMIFS('EPA Export Aggregation'!I:I,'EPA Export Aggregation'!$A:$A,$B84,'EPA Export Aggregation'!$D:$D,$A$1)*IF($A84="CH4",About!$D$58,IF($A84="N2O",About!$D$59,1))</f>
        <v>0</v>
      </c>
      <c r="G84" s="121">
        <f>SUMIFS('EPA Export Aggregation'!J:J,'EPA Export Aggregation'!$A:$A,$B84,'EPA Export Aggregation'!$D:$D,$A$1)*IF($A84="CH4",About!$D$58,IF($A84="N2O",About!$D$59,1))</f>
        <v>0</v>
      </c>
      <c r="H84" s="121">
        <f>SUMIFS('EPA Export Aggregation'!K:K,'EPA Export Aggregation'!$A:$A,$B84,'EPA Export Aggregation'!$D:$D,$A$1)*IF($A84="CH4",About!$D$58,IF($A84="N2O",About!$D$59,1))</f>
        <v>0</v>
      </c>
      <c r="I84" s="121">
        <f>SUMIFS('EPA Export Aggregation'!L:L,'EPA Export Aggregation'!$A:$A,$B84,'EPA Export Aggregation'!$D:$D,$A$1)*IF($A84="CH4",About!$D$58,IF($A84="N2O",About!$D$59,1))</f>
        <v>0</v>
      </c>
      <c r="J84" s="121">
        <f>SUMIFS('EPA Export Aggregation'!M:M,'EPA Export Aggregation'!$A:$A,$B84,'EPA Export Aggregation'!$D:$D,$A$1)*IF($A84="CH4",About!$D$58,IF($A84="N2O",About!$D$59,1))</f>
        <v>0</v>
      </c>
      <c r="K84" s="121">
        <f>SUMIFS('EPA Export Aggregation'!N:N,'EPA Export Aggregation'!$A:$A,$B84,'EPA Export Aggregation'!$D:$D,$A$1)*IF($A84="CH4",About!$D$58,IF($A84="N2O",About!$D$59,1))</f>
        <v>0</v>
      </c>
      <c r="L84" s="121">
        <f>SUMIFS('EPA Export Aggregation'!O:O,'EPA Export Aggregation'!$A:$A,$B84,'EPA Export Aggregation'!$D:$D,$A$1)*IF($A84="CH4",About!$D$58,IF($A84="N2O",About!$D$59,1))</f>
        <v>0</v>
      </c>
      <c r="M84" s="121">
        <f>SUMIFS('EPA Export Aggregation'!P:P,'EPA Export Aggregation'!$A:$A,$B84,'EPA Export Aggregation'!$D:$D,$A$1)*IF($A84="CH4",About!$D$58,IF($A84="N2O",About!$D$59,1))</f>
        <v>0</v>
      </c>
      <c r="N84" s="121">
        <f>SUMIFS('EPA Export Aggregation'!Q:Q,'EPA Export Aggregation'!$A:$A,$B84,'EPA Export Aggregation'!$D:$D,$A$1)*IF($A84="CH4",About!$D$58,IF($A84="N2O",About!$D$59,1))</f>
        <v>0</v>
      </c>
      <c r="O84" s="121">
        <f>SUMIFS('EPA Export Aggregation'!R:R,'EPA Export Aggregation'!$A:$A,$B84,'EPA Export Aggregation'!$D:$D,$A$1)*IF($A84="CH4",About!$D$58,IF($A84="N2O",About!$D$59,1))</f>
        <v>0</v>
      </c>
      <c r="P84" s="121">
        <f>SUMIFS('EPA Export Aggregation'!S:S,'EPA Export Aggregation'!$A:$A,$B84,'EPA Export Aggregation'!$D:$D,$A$1)*IF($A84="CH4",About!$D$58,IF($A84="N2O",About!$D$59,1))</f>
        <v>0</v>
      </c>
      <c r="Q84" s="121">
        <f>SUMIFS('EPA Export Aggregation'!T:T,'EPA Export Aggregation'!$A:$A,$B84,'EPA Export Aggregation'!$D:$D,$A$1)*IF($A84="CH4",About!$D$58,IF($A84="N2O",About!$D$59,1))</f>
        <v>0</v>
      </c>
      <c r="R84" s="121">
        <f>SUMIFS('EPA Export Aggregation'!U:U,'EPA Export Aggregation'!$A:$A,$B84,'EPA Export Aggregation'!$D:$D,$A$1)*IF($A84="CH4",About!$D$58,IF($A84="N2O",About!$D$59,1))</f>
        <v>0</v>
      </c>
      <c r="S84" s="121">
        <f>SUMIFS('EPA Export Aggregation'!V:V,'EPA Export Aggregation'!$A:$A,$B84,'EPA Export Aggregation'!$D:$D,$A$1)*IF($A84="CH4",About!$D$58,IF($A84="N2O",About!$D$59,1))</f>
        <v>0</v>
      </c>
      <c r="T84" s="121">
        <f>SUMIFS('EPA Export Aggregation'!W:W,'EPA Export Aggregation'!$A:$A,$B84,'EPA Export Aggregation'!$D:$D,$A$1)*IF($A84="CH4",About!$D$58,IF($A84="N2O",About!$D$59,1))</f>
        <v>0</v>
      </c>
      <c r="U84" s="121">
        <f>SUMIFS('EPA Export Aggregation'!X:X,'EPA Export Aggregation'!$A:$A,$B84,'EPA Export Aggregation'!$D:$D,$A$1)*IF($A84="CH4",About!$D$58,IF($A84="N2O",About!$D$59,1))</f>
        <v>0</v>
      </c>
      <c r="V84" s="121">
        <f>SUMIFS('EPA Export Aggregation'!Y:Y,'EPA Export Aggregation'!$A:$A,$B84,'EPA Export Aggregation'!$D:$D,$A$1)*IF($A84="CH4",About!$D$58,IF($A84="N2O",About!$D$59,1))</f>
        <v>0</v>
      </c>
      <c r="W84" s="121">
        <f>SUMIFS('EPA Export Aggregation'!Z:Z,'EPA Export Aggregation'!$A:$A,$B84,'EPA Export Aggregation'!$D:$D,$A$1)*IF($A84="CH4",About!$D$58,IF($A84="N2O",About!$D$59,1))</f>
        <v>0</v>
      </c>
      <c r="X84" s="121">
        <f>SUMIFS('EPA Export Aggregation'!AA:AA,'EPA Export Aggregation'!$A:$A,$B84,'EPA Export Aggregation'!$D:$D,$A$1)*IF($A84="CH4",About!$D$58,IF($A84="N2O",About!$D$59,1))</f>
        <v>0</v>
      </c>
      <c r="Y84" s="121">
        <f>SUMIFS('EPA Export Aggregation'!AB:AB,'EPA Export Aggregation'!$A:$A,$B84,'EPA Export Aggregation'!$D:$D,$A$1)*IF($A84="CH4",About!$D$58,IF($A84="N2O",About!$D$59,1))</f>
        <v>0</v>
      </c>
      <c r="Z84" s="121">
        <f>SUMIFS('EPA Export Aggregation'!AC:AC,'EPA Export Aggregation'!$A:$A,$B84,'EPA Export Aggregation'!$D:$D,$A$1)*IF($A84="CH4",About!$D$58,IF($A84="N2O",About!$D$59,1))</f>
        <v>0</v>
      </c>
      <c r="AA84" s="121">
        <f>SUMIFS('EPA Export Aggregation'!AD:AD,'EPA Export Aggregation'!$A:$A,$B84,'EPA Export Aggregation'!$D:$D,$A$1)*IF($A84="CH4",About!$D$58,IF($A84="N2O",About!$D$59,1))</f>
        <v>0</v>
      </c>
      <c r="AB84" s="121">
        <f>SUMIFS('EPA Export Aggregation'!AE:AE,'EPA Export Aggregation'!$A:$A,$B84,'EPA Export Aggregation'!$D:$D,$A$1)*IF($A84="CH4",About!$D$58,IF($A84="N2O",About!$D$59,1))</f>
        <v>0</v>
      </c>
      <c r="AC84" s="121">
        <f>SUMIFS('EPA Export Aggregation'!AF:AF,'EPA Export Aggregation'!$A:$A,$B84,'EPA Export Aggregation'!$D:$D,$A$1)*IF($A84="CH4",About!$D$58,IF($A84="N2O",About!$D$59,1))</f>
        <v>0</v>
      </c>
      <c r="AD84" s="121">
        <f>SUMIFS('EPA Export Aggregation'!AG:AG,'EPA Export Aggregation'!$A:$A,$B84,'EPA Export Aggregation'!$D:$D,$A$1)*IF($A84="CH4",About!$D$58,IF($A84="N2O",About!$D$59,1))</f>
        <v>0</v>
      </c>
      <c r="AE84" s="121">
        <f>SUMIFS('EPA Export Aggregation'!AH:AH,'EPA Export Aggregation'!$A:$A,$B84,'EPA Export Aggregation'!$D:$D,$A$1)*IF($A84="CH4",About!$D$58,IF($A84="N2O",About!$D$59,1))</f>
        <v>0</v>
      </c>
      <c r="AF84" s="121">
        <f>SUMIFS('EPA Export Aggregation'!AI:AI,'EPA Export Aggregation'!$A:$A,$B84,'EPA Export Aggregation'!$D:$D,$A$1)*IF($A84="CH4",About!$D$58,IF($A84="N2O",About!$D$59,1))</f>
        <v>0</v>
      </c>
      <c r="AG84" s="121">
        <f>SUMIFS('EPA Export Aggregation'!AJ:AJ,'EPA Export Aggregation'!$A:$A,$B84,'EPA Export Aggregation'!$D:$D,$A$1)*IF($A84="CH4",About!$D$58,IF($A84="N2O",About!$D$59,1))</f>
        <v>0</v>
      </c>
      <c r="AH84" s="121">
        <f>SUMIFS('EPA Export Aggregation'!AK:AK,'EPA Export Aggregation'!$A:$A,$B84,'EPA Export Aggregation'!$D:$D,$A$1)*IF($A84="CH4",About!$D$58,IF($A84="N2O",About!$D$59,1))</f>
        <v>0</v>
      </c>
    </row>
    <row r="85" spans="1:34" x14ac:dyDescent="0.7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7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75">
      <c r="A87" s="119" t="s">
        <v>2026</v>
      </c>
      <c r="B87" s="120" t="s">
        <v>2040</v>
      </c>
      <c r="C87" s="121">
        <f>SUMIFS('EPA Export Aggregation'!F:F,'EPA Export Aggregation'!$A:$A,$B87,'EPA Export Aggregation'!$D:$D,$A$1)*IF($A87="CH4",About!$D$58,IF($A87="N2O",About!$D$59,1))</f>
        <v>0</v>
      </c>
      <c r="D87" s="121">
        <f>SUMIFS('EPA Export Aggregation'!$F:$F,'EPA Export Aggregation'!$A:$A,$B87,'EPA Export Aggregation'!$D:$D,$A$1)*IF($A87="CH4",About!$D$58,IF($A87="N2O",About!$D$59,1))</f>
        <v>0</v>
      </c>
      <c r="E87" s="121">
        <f>SUMIFS('EPA Export Aggregation'!$F:$F,'EPA Export Aggregation'!$A:$A,$B87,'EPA Export Aggregation'!$D:$D,$A$1)*IF($A87="CH4",About!$D$58,IF($A87="N2O",About!$D$59,1))</f>
        <v>0</v>
      </c>
      <c r="F87" s="121">
        <f>SUMIFS('EPA Export Aggregation'!$F:$F,'EPA Export Aggregation'!$A:$A,$B87,'EPA Export Aggregation'!$D:$D,$A$1)*IF($A87="CH4",About!$D$58,IF($A87="N2O",About!$D$59,1))</f>
        <v>0</v>
      </c>
      <c r="G87" s="121">
        <f>SUMIFS('EPA Export Aggregation'!$F:$F,'EPA Export Aggregation'!$A:$A,$B87,'EPA Export Aggregation'!$D:$D,$A$1)*IF($A87="CH4",About!$D$58,IF($A87="N2O",About!$D$59,1))</f>
        <v>0</v>
      </c>
      <c r="H87" s="121">
        <f>SUMIFS('EPA Export Aggregation'!$F:$F,'EPA Export Aggregation'!$A:$A,$B87,'EPA Export Aggregation'!$D:$D,$A$1)*IF($A87="CH4",About!$D$58,IF($A87="N2O",About!$D$59,1))</f>
        <v>0</v>
      </c>
      <c r="I87" s="121">
        <f>SUMIFS('EPA Export Aggregation'!$F:$F,'EPA Export Aggregation'!$A:$A,$B87,'EPA Export Aggregation'!$D:$D,$A$1)*IF($A87="CH4",About!$D$58,IF($A87="N2O",About!$D$59,1))</f>
        <v>0</v>
      </c>
      <c r="J87" s="121">
        <f>SUMIFS('EPA Export Aggregation'!$F:$F,'EPA Export Aggregation'!$A:$A,$B87,'EPA Export Aggregation'!$D:$D,$A$1)*IF($A87="CH4",About!$D$58,IF($A87="N2O",About!$D$59,1))</f>
        <v>0</v>
      </c>
      <c r="K87" s="121">
        <f>SUMIFS('EPA Export Aggregation'!$F:$F,'EPA Export Aggregation'!$A:$A,$B87,'EPA Export Aggregation'!$D:$D,$A$1)*IF($A87="CH4",About!$D$58,IF($A87="N2O",About!$D$59,1))</f>
        <v>0</v>
      </c>
      <c r="L87" s="121">
        <f>SUMIFS('EPA Export Aggregation'!$F:$F,'EPA Export Aggregation'!$A:$A,$B87,'EPA Export Aggregation'!$D:$D,$A$1)*IF($A87="CH4",About!$D$58,IF($A87="N2O",About!$D$59,1))</f>
        <v>0</v>
      </c>
      <c r="M87" s="121">
        <f>SUMIFS('EPA Export Aggregation'!$F:$F,'EPA Export Aggregation'!$A:$A,$B87,'EPA Export Aggregation'!$D:$D,$A$1)*IF($A87="CH4",About!$D$58,IF($A87="N2O",About!$D$59,1))</f>
        <v>0</v>
      </c>
      <c r="N87" s="121">
        <f>SUMIFS('EPA Export Aggregation'!$F:$F,'EPA Export Aggregation'!$A:$A,$B87,'EPA Export Aggregation'!$D:$D,$A$1)*IF($A87="CH4",About!$D$58,IF($A87="N2O",About!$D$59,1))</f>
        <v>0</v>
      </c>
      <c r="O87" s="121">
        <f>SUMIFS('EPA Export Aggregation'!$F:$F,'EPA Export Aggregation'!$A:$A,$B87,'EPA Export Aggregation'!$D:$D,$A$1)*IF($A87="CH4",About!$D$58,IF($A87="N2O",About!$D$59,1))</f>
        <v>0</v>
      </c>
      <c r="P87" s="121">
        <f>SUMIFS('EPA Export Aggregation'!$F:$F,'EPA Export Aggregation'!$A:$A,$B87,'EPA Export Aggregation'!$D:$D,$A$1)*IF($A87="CH4",About!$D$58,IF($A87="N2O",About!$D$59,1))</f>
        <v>0</v>
      </c>
      <c r="Q87" s="121">
        <f>SUMIFS('EPA Export Aggregation'!$F:$F,'EPA Export Aggregation'!$A:$A,$B87,'EPA Export Aggregation'!$D:$D,$A$1)*IF($A87="CH4",About!$D$58,IF($A87="N2O",About!$D$59,1))</f>
        <v>0</v>
      </c>
      <c r="R87" s="121">
        <f>SUMIFS('EPA Export Aggregation'!$F:$F,'EPA Export Aggregation'!$A:$A,$B87,'EPA Export Aggregation'!$D:$D,$A$1)*IF($A87="CH4",About!$D$58,IF($A87="N2O",About!$D$59,1))</f>
        <v>0</v>
      </c>
      <c r="S87" s="121">
        <f>SUMIFS('EPA Export Aggregation'!$F:$F,'EPA Export Aggregation'!$A:$A,$B87,'EPA Export Aggregation'!$D:$D,$A$1)*IF($A87="CH4",About!$D$58,IF($A87="N2O",About!$D$59,1))</f>
        <v>0</v>
      </c>
      <c r="T87" s="121">
        <f>SUMIFS('EPA Export Aggregation'!$F:$F,'EPA Export Aggregation'!$A:$A,$B87,'EPA Export Aggregation'!$D:$D,$A$1)*IF($A87="CH4",About!$D$58,IF($A87="N2O",About!$D$59,1))</f>
        <v>0</v>
      </c>
      <c r="U87" s="121">
        <f>SUMIFS('EPA Export Aggregation'!$F:$F,'EPA Export Aggregation'!$A:$A,$B87,'EPA Export Aggregation'!$D:$D,$A$1)*IF($A87="CH4",About!$D$58,IF($A87="N2O",About!$D$59,1))</f>
        <v>0</v>
      </c>
      <c r="V87" s="121">
        <f>SUMIFS('EPA Export Aggregation'!$F:$F,'EPA Export Aggregation'!$A:$A,$B87,'EPA Export Aggregation'!$D:$D,$A$1)*IF($A87="CH4",About!$D$58,IF($A87="N2O",About!$D$59,1))</f>
        <v>0</v>
      </c>
      <c r="W87" s="121">
        <f>SUMIFS('EPA Export Aggregation'!$F:$F,'EPA Export Aggregation'!$A:$A,$B87,'EPA Export Aggregation'!$D:$D,$A$1)*IF($A87="CH4",About!$D$58,IF($A87="N2O",About!$D$59,1))</f>
        <v>0</v>
      </c>
      <c r="X87" s="121">
        <f>SUMIFS('EPA Export Aggregation'!$F:$F,'EPA Export Aggregation'!$A:$A,$B87,'EPA Export Aggregation'!$D:$D,$A$1)*IF($A87="CH4",About!$D$58,IF($A87="N2O",About!$D$59,1))</f>
        <v>0</v>
      </c>
      <c r="Y87" s="121">
        <f>SUMIFS('EPA Export Aggregation'!$F:$F,'EPA Export Aggregation'!$A:$A,$B87,'EPA Export Aggregation'!$D:$D,$A$1)*IF($A87="CH4",About!$D$58,IF($A87="N2O",About!$D$59,1))</f>
        <v>0</v>
      </c>
      <c r="Z87" s="121">
        <f>SUMIFS('EPA Export Aggregation'!$F:$F,'EPA Export Aggregation'!$A:$A,$B87,'EPA Export Aggregation'!$D:$D,$A$1)*IF($A87="CH4",About!$D$58,IF($A87="N2O",About!$D$59,1))</f>
        <v>0</v>
      </c>
      <c r="AA87" s="121">
        <f>SUMIFS('EPA Export Aggregation'!$F:$F,'EPA Export Aggregation'!$A:$A,$B87,'EPA Export Aggregation'!$D:$D,$A$1)*IF($A87="CH4",About!$D$58,IF($A87="N2O",About!$D$59,1))</f>
        <v>0</v>
      </c>
      <c r="AB87" s="121">
        <f>SUMIFS('EPA Export Aggregation'!$F:$F,'EPA Export Aggregation'!$A:$A,$B87,'EPA Export Aggregation'!$D:$D,$A$1)*IF($A87="CH4",About!$D$58,IF($A87="N2O",About!$D$59,1))</f>
        <v>0</v>
      </c>
      <c r="AC87" s="121">
        <f>SUMIFS('EPA Export Aggregation'!$F:$F,'EPA Export Aggregation'!$A:$A,$B87,'EPA Export Aggregation'!$D:$D,$A$1)*IF($A87="CH4",About!$D$58,IF($A87="N2O",About!$D$59,1))</f>
        <v>0</v>
      </c>
      <c r="AD87" s="121">
        <f>SUMIFS('EPA Export Aggregation'!$F:$F,'EPA Export Aggregation'!$A:$A,$B87,'EPA Export Aggregation'!$D:$D,$A$1)*IF($A87="CH4",About!$D$58,IF($A87="N2O",About!$D$59,1))</f>
        <v>0</v>
      </c>
      <c r="AE87" s="121">
        <f>SUMIFS('EPA Export Aggregation'!$F:$F,'EPA Export Aggregation'!$A:$A,$B87,'EPA Export Aggregation'!$D:$D,$A$1)*IF($A87="CH4",About!$D$58,IF($A87="N2O",About!$D$59,1))</f>
        <v>0</v>
      </c>
      <c r="AF87" s="121">
        <f>SUMIFS('EPA Export Aggregation'!$F:$F,'EPA Export Aggregation'!$A:$A,$B87,'EPA Export Aggregation'!$D:$D,$A$1)*IF($A87="CH4",About!$D$58,IF($A87="N2O",About!$D$59,1))</f>
        <v>0</v>
      </c>
      <c r="AG87" s="121">
        <f>SUMIFS('EPA Export Aggregation'!$F:$F,'EPA Export Aggregation'!$A:$A,$B87,'EPA Export Aggregation'!$D:$D,$A$1)*IF($A87="CH4",About!$D$58,IF($A87="N2O",About!$D$59,1))</f>
        <v>0</v>
      </c>
      <c r="AH87" s="121">
        <f>SUMIFS('EPA Export Aggregation'!$F:$F,'EPA Export Aggregation'!$A:$A,$B87,'EPA Export Aggregation'!$D:$D,$A$1)*IF($A87="CH4",About!$D$58,IF($A87="N2O",About!$D$59,1))</f>
        <v>0</v>
      </c>
    </row>
    <row r="88" spans="1:34" x14ac:dyDescent="0.75">
      <c r="B88" s="120"/>
    </row>
    <row r="89" spans="1:34" x14ac:dyDescent="0.75">
      <c r="B89" s="120"/>
    </row>
    <row r="90" spans="1:34" x14ac:dyDescent="0.75">
      <c r="B90" s="120"/>
    </row>
    <row r="91" spans="1:34" x14ac:dyDescent="0.75">
      <c r="B91" s="120"/>
    </row>
    <row r="92" spans="1:34" x14ac:dyDescent="0.7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2025-04-17T21:24:05Z</dcterms:modified>
</cp:coreProperties>
</file>