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elec\EIaE\"/>
    </mc:Choice>
  </mc:AlternateContent>
  <xr:revisionPtr revIDLastSave="0" documentId="8_{C76DC8E0-5A3B-4564-934B-1E7E8B57AD02}"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X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G1242" i="22"/>
  <c r="I1240" i="22"/>
  <c r="N1242" i="22"/>
  <c r="K1252" i="22"/>
  <c r="M1250" i="22"/>
  <c r="J1252" i="22"/>
  <c r="K1247" i="22"/>
  <c r="M1245" i="22"/>
  <c r="J1247" i="22"/>
  <c r="K1242" i="22"/>
  <c r="M1240" i="22"/>
  <c r="J1242" i="22"/>
  <c r="N1249" i="22"/>
  <c r="P1247" i="22"/>
  <c r="H1250"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H817" i="22"/>
  <c r="M816" i="22"/>
  <c r="L813" i="22"/>
  <c r="I812" i="22"/>
  <c r="N811" i="22"/>
  <c r="M808" i="22"/>
  <c r="J807" i="22"/>
  <c r="O806" i="22"/>
  <c r="R818" i="22"/>
  <c r="O817" i="22"/>
  <c r="G817" i="22"/>
  <c r="L816" i="22"/>
  <c r="F814" i="22"/>
  <c r="P812" i="22"/>
  <c r="H812" i="22"/>
  <c r="M811" i="22"/>
  <c r="G809" i="22"/>
  <c r="Q807" i="22"/>
  <c r="I807" i="22"/>
  <c r="N806" i="22"/>
  <c r="H804" i="22"/>
  <c r="I818" i="22"/>
  <c r="N817" i="22"/>
  <c r="F817" i="22"/>
  <c r="M814" i="22"/>
  <c r="J813" i="22"/>
  <c r="O812" i="22"/>
  <c r="G812" i="22"/>
  <c r="N809" i="22"/>
  <c r="K808" i="22"/>
  <c r="P807" i="22"/>
  <c r="H807" i="22"/>
  <c r="O804" i="22"/>
  <c r="P818" i="22"/>
  <c r="H818" i="22"/>
  <c r="M817" i="22"/>
  <c r="O815" i="22"/>
  <c r="G815" i="22"/>
  <c r="Q813" i="22"/>
  <c r="I813" i="22"/>
  <c r="N812" i="22"/>
  <c r="P810" i="22"/>
  <c r="H810" i="22"/>
  <c r="R808" i="22"/>
  <c r="J808" i="22"/>
  <c r="O807" i="22"/>
  <c r="Q805" i="22"/>
  <c r="I805" i="22"/>
  <c r="F804" i="22"/>
  <c r="O818" i="22"/>
  <c r="G818" i="22"/>
  <c r="L817" i="22"/>
  <c r="Q816" i="22"/>
  <c r="I816" i="22"/>
  <c r="N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815" i="22" l="1"/>
  <c r="N804" i="22"/>
  <c r="M809" i="22"/>
  <c r="L814" i="22"/>
  <c r="G804" i="22"/>
  <c r="F809" i="22"/>
  <c r="R813" i="22"/>
  <c r="Q818" i="22"/>
  <c r="L808" i="22"/>
  <c r="K813" i="22"/>
  <c r="J818" i="22"/>
  <c r="R807" i="22"/>
  <c r="Q812" i="22"/>
  <c r="P817" i="22"/>
  <c r="J1248" i="22"/>
  <c r="O1252" i="22"/>
  <c r="L1245" i="22"/>
  <c r="L1250" i="22"/>
  <c r="P1240" i="22"/>
  <c r="H1245" i="22"/>
  <c r="J805" i="22"/>
  <c r="I810" i="22"/>
  <c r="H815" i="22"/>
  <c r="P804" i="22"/>
  <c r="O809" i="22"/>
  <c r="N814" i="22"/>
  <c r="I804" i="22"/>
  <c r="H809" i="22"/>
  <c r="G814" i="22"/>
  <c r="I1253" i="22"/>
  <c r="K1245" i="22"/>
  <c r="K1250" i="22"/>
  <c r="O1240" i="22"/>
  <c r="O1245" i="22"/>
  <c r="R1251" i="22"/>
  <c r="L806" i="22"/>
  <c r="K811" i="22"/>
  <c r="J816" i="22"/>
  <c r="R805" i="22"/>
  <c r="Q810" i="22"/>
  <c r="P815" i="22"/>
  <c r="K805" i="22"/>
  <c r="J810" i="22"/>
  <c r="I815" i="22"/>
  <c r="Q804" i="22"/>
  <c r="P809" i="22"/>
  <c r="O814" i="22"/>
  <c r="P1239" i="22"/>
  <c r="I1247" i="22"/>
  <c r="I1252" i="22"/>
  <c r="M1242" i="22"/>
  <c r="M1247" i="22"/>
  <c r="G807" i="22"/>
  <c r="F812" i="22"/>
  <c r="R816" i="22"/>
  <c r="M806" i="22"/>
  <c r="L811" i="22"/>
  <c r="K816" i="22"/>
  <c r="F806" i="22"/>
  <c r="R810" i="22"/>
  <c r="Q815" i="22"/>
  <c r="L805" i="22"/>
  <c r="K810" i="22"/>
  <c r="J815" i="22"/>
  <c r="I1239" i="22"/>
  <c r="Q1242" i="22"/>
  <c r="J1250" i="22"/>
  <c r="N1240" i="22"/>
  <c r="N1245" i="22"/>
  <c r="N1250" i="22"/>
  <c r="G806" i="22"/>
  <c r="F81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<sst xmlns="http://schemas.openxmlformats.org/spreadsheetml/2006/main" count="15219" uniqueCount="1084">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</sst>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504</v>
      </c>
      <c r="C1" s="86">
        <v>45735</v>
      </c>
      <c r="D1" s="87"/>
      <c r="E1" s="87"/>
      <c r="F1" s="87"/>
      <c r="G1" s="87"/>
      <c r="H1" s="87"/>
      <c r="I1" s="87"/>
      <c r="J1" s="87"/>
      <c r="K1" s="85" t="s">
        <v>533</v>
      </c>
      <c r="L1" s="85" t="s">
        <v>535</v>
      </c>
      <c r="M1" s="163" t="s">
        <v>1053</v>
      </c>
    </row>
    <row r="2" spans="1:13">
      <c r="A2" s="1" t="s">
        <v>1</v>
      </c>
      <c r="B2" s="87" t="str">
        <f>LOOKUP(B1,K1:L50,L1:L50)</f>
        <v>OK</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OK</v>
      </c>
      <c r="C6" s="91">
        <f t="shared" ref="C6:AE6" si="1">SUMIFS(C$20:C$119,$B$20:$B$119,$B$6,$A$20:$A$119,$A$6)</f>
        <v>537952</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OK</v>
      </c>
      <c r="C7" s="91">
        <f t="shared" ref="C7:AE7" si="3">SUMIFS(C$20:C$119,$B$20:$B$119,$B$7,$A$20:$A$119,$A$7)</f>
        <v>0</v>
      </c>
      <c r="D7" s="91">
        <f t="shared" si="3"/>
        <v>4963868</v>
      </c>
      <c r="E7" s="91">
        <f t="shared" si="3"/>
        <v>6943157</v>
      </c>
      <c r="F7" s="91">
        <f t="shared" si="3"/>
        <v>7493656</v>
      </c>
      <c r="G7" s="91">
        <f t="shared" si="3"/>
        <v>3913335</v>
      </c>
      <c r="H7" s="91">
        <f t="shared" si="3"/>
        <v>6074237</v>
      </c>
      <c r="I7" s="91">
        <f t="shared" si="3"/>
        <v>3220956</v>
      </c>
      <c r="J7" s="91">
        <f t="shared" si="3"/>
        <v>3041059</v>
      </c>
      <c r="K7" s="91">
        <f t="shared" si="3"/>
        <v>2730208</v>
      </c>
      <c r="L7" s="91">
        <f t="shared" si="3"/>
        <v>2316335</v>
      </c>
      <c r="M7" s="91">
        <f t="shared" si="3"/>
        <v>4050</v>
      </c>
      <c r="N7" s="91">
        <f t="shared" si="3"/>
        <v>282207</v>
      </c>
      <c r="O7" s="91">
        <f t="shared" si="3"/>
        <v>4101134</v>
      </c>
      <c r="P7" s="91">
        <f t="shared" si="3"/>
        <v>4479535</v>
      </c>
      <c r="Q7" s="91">
        <f t="shared" si="3"/>
        <v>3537430</v>
      </c>
      <c r="R7" s="91">
        <f t="shared" si="3"/>
        <v>8747950</v>
      </c>
      <c r="S7" s="91">
        <f t="shared" si="3"/>
        <v>9522846</v>
      </c>
      <c r="T7" s="91">
        <f t="shared" si="3"/>
        <v>11852128</v>
      </c>
      <c r="U7" s="91">
        <f t="shared" si="3"/>
        <v>14384521</v>
      </c>
      <c r="V7" s="91">
        <f t="shared" si="3"/>
        <v>15623353</v>
      </c>
      <c r="W7" s="91">
        <f t="shared" si="3"/>
        <v>9245872</v>
      </c>
      <c r="X7" s="91">
        <f t="shared" si="3"/>
        <v>9813779</v>
      </c>
      <c r="Y7" s="91">
        <f t="shared" si="3"/>
        <v>13438509</v>
      </c>
      <c r="Z7" s="91">
        <f t="shared" si="3"/>
        <v>8388375</v>
      </c>
      <c r="AA7" s="91">
        <f t="shared" si="3"/>
        <v>3323221</v>
      </c>
      <c r="AB7" s="91">
        <f t="shared" si="3"/>
        <v>9517361</v>
      </c>
      <c r="AC7" s="91">
        <f t="shared" si="3"/>
        <v>11970421</v>
      </c>
      <c r="AD7" s="91">
        <f t="shared" si="3"/>
        <v>8294365</v>
      </c>
      <c r="AE7" s="91">
        <f t="shared" si="3"/>
        <v>16672891</v>
      </c>
      <c r="AF7" s="119">
        <f>AVERAGE(U7:AE7)</f>
        <v>10970242.545454545</v>
      </c>
      <c r="AG7" s="119">
        <f t="shared" si="2"/>
        <v>10970242.545454545</v>
      </c>
      <c r="AH7" s="119">
        <f t="shared" si="2"/>
        <v>10970242.545454545</v>
      </c>
      <c r="AI7" s="119">
        <f t="shared" si="2"/>
        <v>10970242.545454545</v>
      </c>
      <c r="AJ7" s="119">
        <f t="shared" si="2"/>
        <v>10970242.545454545</v>
      </c>
      <c r="AK7" s="119">
        <f t="shared" si="2"/>
        <v>10970242.545454545</v>
      </c>
      <c r="AL7" s="119">
        <f t="shared" si="2"/>
        <v>10970242.545454545</v>
      </c>
      <c r="AM7" s="119">
        <f t="shared" si="2"/>
        <v>10970242.545454545</v>
      </c>
      <c r="AN7" s="119">
        <f t="shared" si="2"/>
        <v>10970242.545454545</v>
      </c>
      <c r="AO7" s="119">
        <f t="shared" si="2"/>
        <v>10970242.545454545</v>
      </c>
      <c r="AP7" s="119">
        <f t="shared" si="2"/>
        <v>10970242.545454545</v>
      </c>
      <c r="AQ7" s="119">
        <f t="shared" si="2"/>
        <v>10970242.545454545</v>
      </c>
      <c r="AR7" s="119">
        <f t="shared" si="2"/>
        <v>10970242.545454545</v>
      </c>
      <c r="AS7" s="119">
        <f t="shared" si="2"/>
        <v>10970242.545454545</v>
      </c>
      <c r="AT7" s="119">
        <f t="shared" si="2"/>
        <v>10970242.545454545</v>
      </c>
      <c r="AU7" s="119">
        <f t="shared" si="2"/>
        <v>10970242.545454545</v>
      </c>
      <c r="AV7" s="119">
        <f t="shared" si="2"/>
        <v>10970242.545454545</v>
      </c>
      <c r="AW7" s="119">
        <f t="shared" si="2"/>
        <v>10970242.545454545</v>
      </c>
      <c r="AX7" s="119">
        <f t="shared" si="2"/>
        <v>10970242.545454545</v>
      </c>
      <c r="AY7" s="119">
        <f t="shared" si="2"/>
        <v>10970242.545454545</v>
      </c>
      <c r="AZ7" s="119">
        <f t="shared" si="2"/>
        <v>10970242.545454545</v>
      </c>
      <c r="BA7" s="119">
        <f t="shared" si="2"/>
        <v>10970242.545454545</v>
      </c>
      <c r="BB7" s="119">
        <f t="shared" si="2"/>
        <v>10970242.545454545</v>
      </c>
      <c r="BC7" s="119">
        <f t="shared" si="2"/>
        <v>10970242.545454545</v>
      </c>
      <c r="BD7" s="119">
        <f t="shared" si="2"/>
        <v>10970242.545454545</v>
      </c>
      <c r="BE7" s="119">
        <f t="shared" si="2"/>
        <v>10970242.545454545</v>
      </c>
      <c r="BF7" s="119">
        <f t="shared" si="2"/>
        <v>10970242.545454545</v>
      </c>
      <c r="BG7" s="119">
        <f t="shared" si="2"/>
        <v>10970242.545454545</v>
      </c>
      <c r="BH7" s="119">
        <f t="shared" si="2"/>
        <v>10970242.545454545</v>
      </c>
      <c r="BI7" s="119">
        <f t="shared" si="2"/>
        <v>10970242.545454545</v>
      </c>
      <c r="BJ7" s="119">
        <f t="shared" si="2"/>
        <v>10970242.545454545</v>
      </c>
      <c r="BK7" s="119">
        <f t="shared" si="2"/>
        <v>10970242.545454545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OK</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OK</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450</v>
      </c>
      <c r="R11" s="91">
        <f t="shared" si="7"/>
        <v>342</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OK</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OK</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450</v>
      </c>
      <c r="R15" s="91">
        <f t="shared" si="10"/>
        <v>342</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0.27930709405892451</v>
      </c>
      <c r="G745" s="107">
        <f>G19/SUMIFS(G$3:G$722,$B$3:$B$722,$B745)*SUMIFS(Calculations!$E$3:$E$53,Calculations!$A$3:$A$53,$B745)</f>
        <v>0.28229644752610594</v>
      </c>
      <c r="H745" s="107">
        <f>H19/SUMIFS(H$3:H$722,$B$3:$B$722,$B745)*SUMIFS(Calculations!$E$3:$E$53,Calculations!$A$3:$A$53,$B745)</f>
        <v>0.28558257928707115</v>
      </c>
      <c r="I745" s="107">
        <f>I19/SUMIFS(I$3:I$722,$B$3:$B$722,$B745)*SUMIFS(Calculations!$E$3:$E$53,Calculations!$A$3:$A$53,$B745)</f>
        <v>0.28712554447924427</v>
      </c>
      <c r="J745" s="107">
        <f>J19/SUMIFS(J$3:J$722,$B$3:$B$722,$B745)*SUMIFS(Calculations!$E$3:$E$53,Calculations!$A$3:$A$53,$B745)</f>
        <v>0.2887496567468269</v>
      </c>
      <c r="K745" s="107">
        <f>K19/SUMIFS(K$3:K$722,$B$3:$B$722,$B745)*SUMIFS(Calculations!$E$3:$E$53,Calculations!$A$3:$A$53,$B745)</f>
        <v>0.31697879143314261</v>
      </c>
      <c r="L745" s="107">
        <f>L19/SUMIFS(L$3:L$722,$B$3:$B$722,$B745)*SUMIFS(Calculations!$E$3:$E$53,Calculations!$A$3:$A$53,$B745)</f>
        <v>0.34910985780991105</v>
      </c>
      <c r="M745" s="107">
        <f>M19/SUMIFS(M$3:M$722,$B$3:$B$722,$B745)*SUMIFS(Calculations!$E$3:$E$53,Calculations!$A$3:$A$53,$B745)</f>
        <v>0.30646058414250804</v>
      </c>
      <c r="N745" s="107">
        <f>N19/SUMIFS(N$3:N$722,$B$3:$B$722,$B745)*SUMIFS(Calculations!$E$3:$E$53,Calculations!$A$3:$A$53,$B745)</f>
        <v>0.27054195409646303</v>
      </c>
      <c r="O745" s="107">
        <f>O19/SUMIFS(O$3:O$722,$B$3:$B$722,$B745)*SUMIFS(Calculations!$E$3:$E$53,Calculations!$A$3:$A$53,$B745)</f>
        <v>0.26327823799204036</v>
      </c>
      <c r="P745" s="107">
        <f>P19/SUMIFS(P$3:P$722,$B$3:$B$722,$B745)*SUMIFS(Calculations!$E$3:$E$53,Calculations!$A$3:$A$53,$B745)</f>
        <v>0.25602137603881636</v>
      </c>
      <c r="Q745" s="107">
        <f>Q19/SUMIFS(Q$3:Q$722,$B$3:$B$722,$B745)*SUMIFS(Calculations!$E$3:$E$53,Calculations!$A$3:$A$53,$B745)</f>
        <v>0.25763549989814699</v>
      </c>
      <c r="R745" s="107">
        <f>R19/SUMIFS(R$3:R$722,$B$3:$B$722,$B745)*SUMIFS(Calculations!$E$3:$E$53,Calculations!$A$3:$A$53,$B745)</f>
        <v>0.25926944207413349</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4.34319680907519E-2</v>
      </c>
      <c r="G748" s="107">
        <f>G22/SUMIFS(G$3:G$722,$B$3:$B$722,$B748)*SUMIFS(Calculations!$E$3:$E$53,Calculations!$A$3:$A$53,$B748)</f>
        <v>4.5521543177819243E-2</v>
      </c>
      <c r="H748" s="107">
        <f>H22/SUMIFS(H$3:H$722,$B$3:$B$722,$B748)*SUMIFS(Calculations!$E$3:$E$53,Calculations!$A$3:$A$53,$B748)</f>
        <v>4.781856798131566E-2</v>
      </c>
      <c r="I748" s="107">
        <f>I22/SUMIFS(I$3:I$722,$B$3:$B$722,$B748)*SUMIFS(Calculations!$E$3:$E$53,Calculations!$A$3:$A$53,$B748)</f>
        <v>4.9028031055372498E-2</v>
      </c>
      <c r="J748" s="107">
        <f>J22/SUMIFS(J$3:J$722,$B$3:$B$722,$B748)*SUMIFS(Calculations!$E$3:$E$53,Calculations!$A$3:$A$53,$B748)</f>
        <v>5.0301101780316944E-2</v>
      </c>
      <c r="K748" s="107">
        <f>K22/SUMIFS(K$3:K$722,$B$3:$B$722,$B748)*SUMIFS(Calculations!$E$3:$E$53,Calculations!$A$3:$A$53,$B748)</f>
        <v>5.3559516476241333E-2</v>
      </c>
      <c r="L748" s="107">
        <f>L22/SUMIFS(L$3:L$722,$B$3:$B$722,$B748)*SUMIFS(Calculations!$E$3:$E$53,Calculations!$A$3:$A$53,$B748)</f>
        <v>5.7268320874292407E-2</v>
      </c>
      <c r="M748" s="107">
        <f>M22/SUMIFS(M$3:M$722,$B$3:$B$722,$B748)*SUMIFS(Calculations!$E$3:$E$53,Calculations!$A$3:$A$53,$B748)</f>
        <v>5.2386257156176591E-2</v>
      </c>
      <c r="N748" s="107">
        <f>N22/SUMIFS(N$3:N$722,$B$3:$B$722,$B748)*SUMIFS(Calculations!$E$3:$E$53,Calculations!$A$3:$A$53,$B748)</f>
        <v>4.8274650428246607E-2</v>
      </c>
      <c r="O748" s="107">
        <f>O22/SUMIFS(O$3:O$722,$B$3:$B$722,$B748)*SUMIFS(Calculations!$E$3:$E$53,Calculations!$A$3:$A$53,$B748)</f>
        <v>4.8251863335901556E-2</v>
      </c>
      <c r="P748" s="107">
        <f>P22/SUMIFS(P$3:P$722,$B$3:$B$722,$B748)*SUMIFS(Calculations!$E$3:$E$53,Calculations!$A$3:$A$53,$B748)</f>
        <v>4.8229097745797776E-2</v>
      </c>
      <c r="Q748" s="107">
        <f>Q22/SUMIFS(Q$3:Q$722,$B$3:$B$722,$B748)*SUMIFS(Calculations!$E$3:$E$53,Calculations!$A$3:$A$53,$B748)</f>
        <v>4.8542268609619896E-2</v>
      </c>
      <c r="R748" s="107">
        <f>R22/SUMIFS(R$3:R$722,$B$3:$B$722,$B748)*SUMIFS(Calculations!$E$3:$E$53,Calculations!$A$3:$A$53,$B748)</f>
        <v>4.885928460546874E-2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0.38168125835783817</v>
      </c>
      <c r="G751" s="107">
        <f>G25/SUMIFS(G$3:G$722,$B$3:$B$722,$B751)*SUMIFS(Calculations!$E$3:$E$53,Calculations!$A$3:$A$53,$B751)</f>
        <v>0.36585101421814104</v>
      </c>
      <c r="H751" s="107">
        <f>H25/SUMIFS(H$3:H$722,$B$3:$B$722,$B751)*SUMIFS(Calculations!$E$3:$E$53,Calculations!$A$3:$A$53,$B751)</f>
        <v>0.34844916842693657</v>
      </c>
      <c r="I751" s="107">
        <f>I25/SUMIFS(I$3:I$722,$B$3:$B$722,$B751)*SUMIFS(Calculations!$E$3:$E$53,Calculations!$A$3:$A$53,$B751)</f>
        <v>0.33828383200400786</v>
      </c>
      <c r="J751" s="107">
        <f>J25/SUMIFS(J$3:J$722,$B$3:$B$722,$B751)*SUMIFS(Calculations!$E$3:$E$53,Calculations!$A$3:$A$53,$B751)</f>
        <v>0.32758388383127518</v>
      </c>
      <c r="K751" s="107">
        <f>K25/SUMIFS(K$3:K$722,$B$3:$B$722,$B751)*SUMIFS(Calculations!$E$3:$E$53,Calculations!$A$3:$A$53,$B751)</f>
        <v>0.27712674174498447</v>
      </c>
      <c r="L751" s="107">
        <f>L25/SUMIFS(L$3:L$722,$B$3:$B$722,$B751)*SUMIFS(Calculations!$E$3:$E$53,Calculations!$A$3:$A$53,$B751)</f>
        <v>0.21969523349749456</v>
      </c>
      <c r="M751" s="107">
        <f>M25/SUMIFS(M$3:M$722,$B$3:$B$722,$B751)*SUMIFS(Calculations!$E$3:$E$53,Calculations!$A$3:$A$53,$B751)</f>
        <v>0.29174802001214345</v>
      </c>
      <c r="N751" s="107">
        <f>N25/SUMIFS(N$3:N$722,$B$3:$B$722,$B751)*SUMIFS(Calculations!$E$3:$E$53,Calculations!$A$3:$A$53,$B751)</f>
        <v>0.35242988303257705</v>
      </c>
      <c r="O751" s="107">
        <f>O25/SUMIFS(O$3:O$722,$B$3:$B$722,$B751)*SUMIFS(Calculations!$E$3:$E$53,Calculations!$A$3:$A$53,$B751)</f>
        <v>0.35557422455308163</v>
      </c>
      <c r="P751" s="107">
        <f>P25/SUMIFS(P$3:P$722,$B$3:$B$722,$B751)*SUMIFS(Calculations!$E$3:$E$53,Calculations!$A$3:$A$53,$B751)</f>
        <v>0.35871559902588046</v>
      </c>
      <c r="Q751" s="107">
        <f>Q25/SUMIFS(Q$3:Q$722,$B$3:$B$722,$B751)*SUMIFS(Calculations!$E$3:$E$53,Calculations!$A$3:$A$53,$B751)</f>
        <v>0.35383369190378872</v>
      </c>
      <c r="R751" s="107">
        <f>R25/SUMIFS(R$3:R$722,$B$3:$B$722,$B751)*SUMIFS(Calculations!$E$3:$E$53,Calculations!$A$3:$A$53,$B751)</f>
        <v>0.34889184441177368</v>
      </c>
    </row>
    <row r="752" spans="2:18" ht="15.75" customHeight="1">
      <c r="B752" s="107" t="s">
        <v>538</v>
      </c>
      <c r="C752" s="107" t="s">
        <v>448</v>
      </c>
      <c r="D752" s="107" t="s">
        <v>645</v>
      </c>
      <c r="E752" s="107" t="str">
        <f t="shared" si="300"/>
        <v>natural gas peaker</v>
      </c>
      <c r="F752" s="107">
        <f>F26/SUMIFS(F$3:F$722,$B$3:$B$722,$B752)*SUMIFS(Calculations!$E$3:$E$53,Calculations!$A$3:$A$53,$B752)</f>
        <v>1.2983063666368456E-3</v>
      </c>
      <c r="G752" s="107">
        <f>G26/SUMIFS(G$3:G$722,$B$3:$B$722,$B752)*SUMIFS(Calculations!$E$3:$E$53,Calculations!$A$3:$A$53,$B752)</f>
        <v>1.1608479677625606E-3</v>
      </c>
      <c r="H752" s="107">
        <f>H26/SUMIFS(H$3:H$722,$B$3:$B$722,$B752)*SUMIFS(Calculations!$E$3:$E$53,Calculations!$A$3:$A$53,$B752)</f>
        <v>1.0097429160143231E-3</v>
      </c>
      <c r="I752" s="107">
        <f>I26/SUMIFS(I$3:I$722,$B$3:$B$722,$B752)*SUMIFS(Calculations!$E$3:$E$53,Calculations!$A$3:$A$53,$B752)</f>
        <v>1.0283074061663248E-3</v>
      </c>
      <c r="J752" s="107">
        <f>J26/SUMIFS(J$3:J$722,$B$3:$B$722,$B752)*SUMIFS(Calculations!$E$3:$E$53,Calculations!$A$3:$A$53,$B752)</f>
        <v>1.0478482333672403E-3</v>
      </c>
      <c r="K752" s="107">
        <f>K26/SUMIFS(K$3:K$722,$B$3:$B$722,$B752)*SUMIFS(Calculations!$E$3:$E$53,Calculations!$A$3:$A$53,$B752)</f>
        <v>8.1468277483344139E-4</v>
      </c>
      <c r="L752" s="107">
        <f>L26/SUMIFS(L$3:L$722,$B$3:$B$722,$B752)*SUMIFS(Calculations!$E$3:$E$53,Calculations!$A$3:$A$53,$B752)</f>
        <v>5.4928835491341082E-4</v>
      </c>
      <c r="M752" s="107">
        <f>M26/SUMIFS(M$3:M$722,$B$3:$B$722,$B752)*SUMIFS(Calculations!$E$3:$E$53,Calculations!$A$3:$A$53,$B752)</f>
        <v>5.0223270002705881E-4</v>
      </c>
      <c r="N752" s="107">
        <f>N26/SUMIFS(N$3:N$722,$B$3:$B$722,$B752)*SUMIFS(Calculations!$E$3:$E$53,Calculations!$A$3:$A$53,$B752)</f>
        <v>4.6260307649306971E-4</v>
      </c>
      <c r="O752" s="107">
        <f>O26/SUMIFS(O$3:O$722,$B$3:$B$722,$B752)*SUMIFS(Calculations!$E$3:$E$53,Calculations!$A$3:$A$53,$B752)</f>
        <v>4.6238471387563713E-4</v>
      </c>
      <c r="P752" s="107">
        <f>P26/SUMIFS(P$3:P$722,$B$3:$B$722,$B752)*SUMIFS(Calculations!$E$3:$E$53,Calculations!$A$3:$A$53,$B752)</f>
        <v>4.6216655730843754E-4</v>
      </c>
      <c r="Q752" s="107">
        <f>Q26/SUMIFS(Q$3:Q$722,$B$3:$B$722,$B752)*SUMIFS(Calculations!$E$3:$E$53,Calculations!$A$3:$A$53,$B752)</f>
        <v>4.6498650095518258E-4</v>
      </c>
      <c r="R752" s="107">
        <f>R26/SUMIFS(R$3:R$722,$B$3:$B$722,$B752)*SUMIFS(Calculations!$E$3:$E$53,Calculations!$A$3:$A$53,$B752)</f>
        <v>4.6784106805155938E-4</v>
      </c>
    </row>
    <row r="753" spans="2:18" ht="15.75" customHeight="1">
      <c r="B753" s="107" t="s">
        <v>538</v>
      </c>
      <c r="C753" s="107" t="s">
        <v>448</v>
      </c>
      <c r="D753" s="107" t="s">
        <v>646</v>
      </c>
      <c r="E753" s="107" t="str">
        <f t="shared" si="300"/>
        <v>nuclear</v>
      </c>
      <c r="F753" s="107">
        <f>F27/SUMIFS(F$3:F$722,$B$3:$B$722,$B753)*SUMIFS(Calculations!$E$3:$E$53,Calculations!$A$3:$A$53,$B753)</f>
        <v>0.2200339055132946</v>
      </c>
      <c r="G753" s="107">
        <f>G27/SUMIFS(G$3:G$722,$B$3:$B$722,$B753)*SUMIFS(Calculations!$E$3:$E$53,Calculations!$A$3:$A$53,$B753)</f>
        <v>0.23043968047392188</v>
      </c>
      <c r="H753" s="107">
        <f>H27/SUMIFS(H$3:H$722,$B$3:$B$722,$B753)*SUMIFS(Calculations!$E$3:$E$53,Calculations!$A$3:$A$53,$B753)</f>
        <v>0.24187852434801749</v>
      </c>
      <c r="I753" s="107">
        <f>I27/SUMIFS(I$3:I$722,$B$3:$B$722,$B753)*SUMIFS(Calculations!$E$3:$E$53,Calculations!$A$3:$A$53,$B753)</f>
        <v>0.24807595245156583</v>
      </c>
      <c r="J753" s="107">
        <f>J27/SUMIFS(J$3:J$722,$B$3:$B$722,$B753)*SUMIFS(Calculations!$E$3:$E$53,Calculations!$A$3:$A$53,$B753)</f>
        <v>0.25459931348491355</v>
      </c>
      <c r="K753" s="107">
        <f>K27/SUMIFS(K$3:K$722,$B$3:$B$722,$B753)*SUMIFS(Calculations!$E$3:$E$53,Calculations!$A$3:$A$53,$B753)</f>
        <v>0.27105766041149265</v>
      </c>
      <c r="L753" s="107">
        <f>L27/SUMIFS(L$3:L$722,$B$3:$B$722,$B753)*SUMIFS(Calculations!$E$3:$E$53,Calculations!$A$3:$A$53,$B753)</f>
        <v>0.28979093875764572</v>
      </c>
      <c r="M753" s="107">
        <f>M27/SUMIFS(M$3:M$722,$B$3:$B$722,$B753)*SUMIFS(Calculations!$E$3:$E$53,Calculations!$A$3:$A$53,$B753)</f>
        <v>0.26496554007334006</v>
      </c>
      <c r="N753" s="107">
        <f>N27/SUMIFS(N$3:N$722,$B$3:$B$722,$B753)*SUMIFS(Calculations!$E$3:$E$53,Calculations!$A$3:$A$53,$B753)</f>
        <v>0.24405793170371215</v>
      </c>
      <c r="O753" s="107">
        <f>O27/SUMIFS(O$3:O$722,$B$3:$B$722,$B753)*SUMIFS(Calculations!$E$3:$E$53,Calculations!$A$3:$A$53,$B753)</f>
        <v>0.24394272899218677</v>
      </c>
      <c r="P753" s="107">
        <f>P27/SUMIFS(P$3:P$722,$B$3:$B$722,$B753)*SUMIFS(Calculations!$E$3:$E$53,Calculations!$A$3:$A$53,$B753)</f>
        <v>0.24382763498766361</v>
      </c>
      <c r="Q753" s="107">
        <f>Q27/SUMIFS(Q$3:Q$722,$B$3:$B$722,$B753)*SUMIFS(Calculations!$E$3:$E$53,Calculations!$A$3:$A$53,$B753)</f>
        <v>0.24531536744971943</v>
      </c>
      <c r="R753" s="107">
        <f>R27/SUMIFS(R$3:R$722,$B$3:$B$722,$B753)*SUMIFS(Calculations!$E$3:$E$53,Calculations!$A$3:$A$53,$B753)</f>
        <v>0.24682136638671875</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6.1672160828864025E-4</v>
      </c>
      <c r="G755" s="107">
        <f>G29/SUMIFS(G$3:G$722,$B$3:$B$722,$B755)*SUMIFS(Calculations!$E$3:$E$53,Calculations!$A$3:$A$53,$B755)</f>
        <v>6.4588741459579589E-4</v>
      </c>
      <c r="H755" s="107">
        <f>H29/SUMIFS(H$3:H$722,$B$3:$B$722,$B755)*SUMIFS(Calculations!$E$3:$E$53,Calculations!$A$3:$A$53,$B755)</f>
        <v>6.7794875611740344E-4</v>
      </c>
      <c r="I755" s="107">
        <f>I29/SUMIFS(I$3:I$722,$B$3:$B$722,$B755)*SUMIFS(Calculations!$E$3:$E$53,Calculations!$A$3:$A$53,$B755)</f>
        <v>6.9531920554135641E-4</v>
      </c>
      <c r="J755" s="107">
        <f>J29/SUMIFS(J$3:J$722,$B$3:$B$722,$B755)*SUMIFS(Calculations!$E$3:$E$53,Calculations!$A$3:$A$53,$B755)</f>
        <v>7.136031954498599E-4</v>
      </c>
      <c r="K755" s="107">
        <f>K29/SUMIFS(K$3:K$722,$B$3:$B$722,$B755)*SUMIFS(Calculations!$E$3:$E$53,Calculations!$A$3:$A$53,$B755)</f>
        <v>7.5973344143469518E-4</v>
      </c>
      <c r="L755" s="107">
        <f>L29/SUMIFS(L$3:L$722,$B$3:$B$722,$B755)*SUMIFS(Calculations!$E$3:$E$53,Calculations!$A$3:$A$53,$B755)</f>
        <v>8.1223997456742727E-4</v>
      </c>
      <c r="M755" s="107">
        <f>M29/SUMIFS(M$3:M$722,$B$3:$B$722,$B755)*SUMIFS(Calculations!$E$3:$E$53,Calculations!$A$3:$A$53,$B755)</f>
        <v>7.4265815367816177E-4</v>
      </c>
      <c r="N755" s="107">
        <f>N29/SUMIFS(N$3:N$722,$B$3:$B$722,$B755)*SUMIFS(Calculations!$E$3:$E$53,Calculations!$A$3:$A$53,$B755)</f>
        <v>6.8405730382683333E-4</v>
      </c>
      <c r="O755" s="107">
        <f>O29/SUMIFS(O$3:O$722,$B$3:$B$722,$B755)*SUMIFS(Calculations!$E$3:$E$53,Calculations!$A$3:$A$53,$B755)</f>
        <v>6.8373440812871157E-4</v>
      </c>
      <c r="P755" s="107">
        <f>P29/SUMIFS(P$3:P$722,$B$3:$B$722,$B755)*SUMIFS(Calculations!$E$3:$E$53,Calculations!$A$3:$A$53,$B755)</f>
        <v>6.8341181711980171E-4</v>
      </c>
      <c r="Q755" s="107">
        <f>Q29/SUMIFS(Q$3:Q$722,$B$3:$B$722,$B755)*SUMIFS(Calculations!$E$3:$E$53,Calculations!$A$3:$A$53,$B755)</f>
        <v>6.8758170518574285E-4</v>
      </c>
      <c r="R755" s="107">
        <f>R29/SUMIFS(R$3:R$722,$B$3:$B$722,$B755)*SUMIFS(Calculations!$E$3:$E$53,Calculations!$A$3:$A$53,$B755)</f>
        <v>6.9180279140579847E-4</v>
      </c>
    </row>
    <row r="756" spans="2:18" ht="15.75" customHeight="1">
      <c r="B756" s="107" t="s">
        <v>538</v>
      </c>
      <c r="C756" s="107" t="s">
        <v>448</v>
      </c>
      <c r="D756" s="107" t="s">
        <v>649</v>
      </c>
      <c r="E756" s="107" t="str">
        <f t="shared" si="300"/>
        <v>solar PV</v>
      </c>
      <c r="F756" s="107">
        <f>F30/SUMIFS(F$3:F$722,$B$3:$B$722,$B756)*SUMIFS(Calculations!$E$3:$E$53,Calculations!$A$3:$A$53,$B756)</f>
        <v>2.4479164538646113E-4</v>
      </c>
      <c r="G756" s="107">
        <f>G30/SUMIFS(G$3:G$722,$B$3:$B$722,$B756)*SUMIFS(Calculations!$E$3:$E$53,Calculations!$A$3:$A$53,$B756)</f>
        <v>6.683311853462095E-4</v>
      </c>
      <c r="H756" s="107">
        <f>H30/SUMIFS(H$3:H$722,$B$3:$B$722,$B756)*SUMIFS(Calculations!$E$3:$E$53,Calculations!$A$3:$A$53,$B756)</f>
        <v>1.1339190623123449E-3</v>
      </c>
      <c r="I756" s="107">
        <f>I30/SUMIFS(I$3:I$722,$B$3:$B$722,$B756)*SUMIFS(Calculations!$E$3:$E$53,Calculations!$A$3:$A$53,$B756)</f>
        <v>2.2957532383277922E-3</v>
      </c>
      <c r="J756" s="107">
        <f>J30/SUMIFS(J$3:J$722,$B$3:$B$722,$B756)*SUMIFS(Calculations!$E$3:$E$53,Calculations!$A$3:$A$53,$B756)</f>
        <v>3.5186901832019858E-3</v>
      </c>
      <c r="K756" s="107">
        <f>K30/SUMIFS(K$3:K$722,$B$3:$B$722,$B756)*SUMIFS(Calculations!$E$3:$E$53,Calculations!$A$3:$A$53,$B756)</f>
        <v>6.1768590714002258E-3</v>
      </c>
      <c r="L756" s="107">
        <f>L30/SUMIFS(L$3:L$722,$B$3:$B$722,$B756)*SUMIFS(Calculations!$E$3:$E$53,Calculations!$A$3:$A$53,$B756)</f>
        <v>9.2024495450877385E-3</v>
      </c>
      <c r="M756" s="107">
        <f>M30/SUMIFS(M$3:M$722,$B$3:$B$722,$B756)*SUMIFS(Calculations!$E$3:$E$53,Calculations!$A$3:$A$53,$B756)</f>
        <v>9.7019914184945707E-3</v>
      </c>
      <c r="N756" s="107">
        <f>N30/SUMIFS(N$3:N$722,$B$3:$B$722,$B756)*SUMIFS(Calculations!$E$3:$E$53,Calculations!$A$3:$A$53,$B756)</f>
        <v>1.0122698694387103E-2</v>
      </c>
      <c r="O756" s="107">
        <f>O30/SUMIFS(O$3:O$722,$B$3:$B$722,$B756)*SUMIFS(Calculations!$E$3:$E$53,Calculations!$A$3:$A$53,$B756)</f>
        <v>1.1506242514230471E-2</v>
      </c>
      <c r="P756" s="107">
        <f>P30/SUMIFS(P$3:P$722,$B$3:$B$722,$B756)*SUMIFS(Calculations!$E$3:$E$53,Calculations!$A$3:$A$53,$B756)</f>
        <v>1.2888480801424292E-2</v>
      </c>
      <c r="Q756" s="107">
        <f>Q30/SUMIFS(Q$3:Q$722,$B$3:$B$722,$B756)*SUMIFS(Calculations!$E$3:$E$53,Calculations!$A$3:$A$53,$B756)</f>
        <v>1.4352071581601974E-2</v>
      </c>
      <c r="R756" s="107">
        <f>R30/SUMIFS(R$3:R$722,$B$3:$B$722,$B756)*SUMIFS(Calculations!$E$3:$E$53,Calculations!$A$3:$A$53,$B756)</f>
        <v>1.5833632423598969E-2</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6.3196634860139176E-4</v>
      </c>
      <c r="G758" s="107">
        <f>G32/SUMIFS(G$3:G$722,$B$3:$B$722,$B758)*SUMIFS(Calculations!$E$3:$E$53,Calculations!$A$3:$A$53,$B758)</f>
        <v>6.6226002602991186E-4</v>
      </c>
      <c r="H758" s="107">
        <f>H32/SUMIFS(H$3:H$722,$B$3:$B$722,$B758)*SUMIFS(Calculations!$E$3:$E$53,Calculations!$A$3:$A$53,$B758)</f>
        <v>6.955612119375654E-4</v>
      </c>
      <c r="I758" s="107">
        <f>I32/SUMIFS(I$3:I$722,$B$3:$B$722,$B758)*SUMIFS(Calculations!$E$3:$E$53,Calculations!$A$3:$A$53,$B758)</f>
        <v>7.1327214949670531E-4</v>
      </c>
      <c r="J758" s="107">
        <f>J32/SUMIFS(J$3:J$722,$B$3:$B$722,$B758)*SUMIFS(Calculations!$E$3:$E$53,Calculations!$A$3:$A$53,$B758)</f>
        <v>7.3191453437103707E-4</v>
      </c>
      <c r="K758" s="107">
        <f>K32/SUMIFS(K$3:K$722,$B$3:$B$722,$B758)*SUMIFS(Calculations!$E$3:$E$53,Calculations!$A$3:$A$53,$B758)</f>
        <v>7.7202663619313808E-4</v>
      </c>
      <c r="L758" s="107">
        <f>L32/SUMIFS(L$3:L$722,$B$3:$B$722,$B758)*SUMIFS(Calculations!$E$3:$E$53,Calculations!$A$3:$A$53,$B758)</f>
        <v>8.1768317581007465E-4</v>
      </c>
      <c r="M758" s="107">
        <f>M32/SUMIFS(M$3:M$722,$B$3:$B$722,$B758)*SUMIFS(Calculations!$E$3:$E$53,Calculations!$A$3:$A$53,$B758)</f>
        <v>7.3872833335446341E-4</v>
      </c>
      <c r="N758" s="107">
        <f>N32/SUMIFS(N$3:N$722,$B$3:$B$722,$B758)*SUMIFS(Calculations!$E$3:$E$53,Calculations!$A$3:$A$53,$B758)</f>
        <v>6.7223365401659712E-4</v>
      </c>
      <c r="O758" s="107">
        <f>O32/SUMIFS(O$3:O$722,$B$3:$B$722,$B758)*SUMIFS(Calculations!$E$3:$E$53,Calculations!$A$3:$A$53,$B758)</f>
        <v>3.5465954802775122E-3</v>
      </c>
      <c r="P758" s="107">
        <f>P32/SUMIFS(P$3:P$722,$B$3:$B$722,$B758)*SUMIFS(Calculations!$E$3:$E$53,Calculations!$A$3:$A$53,$B758)</f>
        <v>6.418245015711809E-3</v>
      </c>
      <c r="Q758" s="107">
        <f>Q32/SUMIFS(Q$3:Q$722,$B$3:$B$722,$B758)*SUMIFS(Calculations!$E$3:$E$53,Calculations!$A$3:$A$53,$B758)</f>
        <v>6.4145443407046723E-3</v>
      </c>
      <c r="R758" s="107">
        <f>R32/SUMIFS(R$3:R$722,$B$3:$B$722,$B758)*SUMIFS(Calculations!$E$3:$E$53,Calculations!$A$3:$A$53,$B758)</f>
        <v>6.4107982285715615E-3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3.8413626192024687E-2</v>
      </c>
      <c r="G925" s="107">
        <f>G199/SUMIFS(G$3:G$722,$B$3:$B$722,$B925)*SUMIFS(Calculations!$E$3:$E$53,Calculations!$A$3:$A$53,$B925)</f>
        <v>3.7541326282860506E-2</v>
      </c>
      <c r="H925" s="107">
        <f>H199/SUMIFS(H$3:H$722,$B$3:$B$722,$B925)*SUMIFS(Calculations!$E$3:$E$53,Calculations!$A$3:$A$53,$B925)</f>
        <v>3.6658262723286809E-2</v>
      </c>
      <c r="I925" s="107">
        <f>I199/SUMIFS(I$3:I$722,$B$3:$B$722,$B925)*SUMIFS(Calculations!$E$3:$E$53,Calculations!$A$3:$A$53,$B925)</f>
        <v>3.6993650404115001E-2</v>
      </c>
      <c r="J925" s="107">
        <f>J199/SUMIFS(J$3:J$722,$B$3:$B$722,$B925)*SUMIFS(Calculations!$E$3:$E$53,Calculations!$A$3:$A$53,$B925)</f>
        <v>3.7322457367574093E-2</v>
      </c>
      <c r="K925" s="107">
        <f>K199/SUMIFS(K$3:K$722,$B$3:$B$722,$B925)*SUMIFS(Calculations!$E$3:$E$53,Calculations!$A$3:$A$53,$B925)</f>
        <v>3.5491100391244361E-2</v>
      </c>
      <c r="L925" s="107">
        <f>L199/SUMIFS(L$3:L$722,$B$3:$B$722,$B925)*SUMIFS(Calculations!$E$3:$E$53,Calculations!$A$3:$A$53,$B925)</f>
        <v>3.3870731397367418E-2</v>
      </c>
      <c r="M925" s="107">
        <f>M199/SUMIFS(M$3:M$722,$B$3:$B$722,$B925)*SUMIFS(Calculations!$E$3:$E$53,Calculations!$A$3:$A$53,$B925)</f>
        <v>3.3029914289312526E-2</v>
      </c>
      <c r="N925" s="107">
        <f>N199/SUMIFS(N$3:N$722,$B$3:$B$722,$B925)*SUMIFS(Calculations!$E$3:$E$53,Calculations!$A$3:$A$53,$B925)</f>
        <v>3.222850072994092E-2</v>
      </c>
      <c r="O925" s="107">
        <f>O199/SUMIFS(O$3:O$722,$B$3:$B$722,$B925)*SUMIFS(Calculations!$E$3:$E$53,Calculations!$A$3:$A$53,$B925)</f>
        <v>3.2061310137298772E-2</v>
      </c>
      <c r="P925" s="107">
        <f>P199/SUMIFS(P$3:P$722,$B$3:$B$722,$B925)*SUMIFS(Calculations!$E$3:$E$53,Calculations!$A$3:$A$53,$B925)</f>
        <v>3.1895795041047795E-2</v>
      </c>
      <c r="Q925" s="107">
        <f>Q199/SUMIFS(Q$3:Q$722,$B$3:$B$722,$B925)*SUMIFS(Calculations!$E$3:$E$53,Calculations!$A$3:$A$53,$B925)</f>
        <v>3.1675602538508894E-2</v>
      </c>
      <c r="R925" s="107">
        <f>R199/SUMIFS(R$3:R$722,$B$3:$B$722,$B925)*SUMIFS(Calculations!$E$3:$E$53,Calculations!$A$3:$A$53,$B925)</f>
        <v>3.1455981650017763E-2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3.7654823120722219E-5</v>
      </c>
      <c r="G928" s="107">
        <f>G202/SUMIFS(G$3:G$722,$B$3:$B$722,$B928)*SUMIFS(Calculations!$E$3:$E$53,Calculations!$A$3:$A$53,$B928)</f>
        <v>3.7885717382521097E-5</v>
      </c>
      <c r="H928" s="107">
        <f>H202/SUMIFS(H$3:H$722,$B$3:$B$722,$B928)*SUMIFS(Calculations!$E$3:$E$53,Calculations!$A$3:$A$53,$B928)</f>
        <v>3.811946073909742E-5</v>
      </c>
      <c r="I928" s="107">
        <f>I202/SUMIFS(I$3:I$722,$B$3:$B$722,$B928)*SUMIFS(Calculations!$E$3:$E$53,Calculations!$A$3:$A$53,$B928)</f>
        <v>3.7741780190866214E-5</v>
      </c>
      <c r="J928" s="107">
        <f>J202/SUMIFS(J$3:J$722,$B$3:$B$722,$B928)*SUMIFS(Calculations!$E$3:$E$53,Calculations!$A$3:$A$53,$B928)</f>
        <v>3.737151019789924E-5</v>
      </c>
      <c r="K928" s="107">
        <f>K202/SUMIFS(K$3:K$722,$B$3:$B$722,$B928)*SUMIFS(Calculations!$E$3:$E$53,Calculations!$A$3:$A$53,$B928)</f>
        <v>3.5087163292633075E-5</v>
      </c>
      <c r="L928" s="107">
        <f>L202/SUMIFS(L$3:L$722,$B$3:$B$722,$B928)*SUMIFS(Calculations!$E$3:$E$53,Calculations!$A$3:$A$53,$B928)</f>
        <v>3.3065992682864636E-5</v>
      </c>
      <c r="M928" s="107">
        <f>M202/SUMIFS(M$3:M$722,$B$3:$B$722,$B928)*SUMIFS(Calculations!$E$3:$E$53,Calculations!$A$3:$A$53,$B928)</f>
        <v>3.2272609951508144E-5</v>
      </c>
      <c r="N928" s="107">
        <f>N202/SUMIFS(N$3:N$722,$B$3:$B$722,$B928)*SUMIFS(Calculations!$E$3:$E$53,Calculations!$A$3:$A$53,$B928)</f>
        <v>3.151640783265346E-5</v>
      </c>
      <c r="O928" s="107">
        <f>O202/SUMIFS(O$3:O$722,$B$3:$B$722,$B928)*SUMIFS(Calculations!$E$3:$E$53,Calculations!$A$3:$A$53,$B928)</f>
        <v>3.1357692098751388E-5</v>
      </c>
      <c r="P928" s="107">
        <f>P202/SUMIFS(P$3:P$722,$B$3:$B$722,$B928)*SUMIFS(Calculations!$E$3:$E$53,Calculations!$A$3:$A$53,$B928)</f>
        <v>3.1200566930653118E-5</v>
      </c>
      <c r="Q928" s="107">
        <f>Q202/SUMIFS(Q$3:Q$722,$B$3:$B$722,$B928)*SUMIFS(Calculations!$E$3:$E$53,Calculations!$A$3:$A$53,$B928)</f>
        <v>3.1160016363708138E-5</v>
      </c>
      <c r="R928" s="107">
        <f>R202/SUMIFS(R$3:R$722,$B$3:$B$722,$B928)*SUMIFS(Calculations!$E$3:$E$53,Calculations!$A$3:$A$53,$B928)</f>
        <v>3.1119571064987295E-5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2.0743952196910501E-2</v>
      </c>
      <c r="G930" s="107">
        <f>G204/SUMIFS(G$3:G$722,$B$3:$B$722,$B930)*SUMIFS(Calculations!$E$3:$E$53,Calculations!$A$3:$A$53,$B930)</f>
        <v>2.1756987738748464E-2</v>
      </c>
      <c r="H930" s="107">
        <f>H204/SUMIFS(H$3:H$722,$B$3:$B$722,$B930)*SUMIFS(Calculations!$E$3:$E$53,Calculations!$A$3:$A$53,$B930)</f>
        <v>2.2782523523117906E-2</v>
      </c>
      <c r="I930" s="107">
        <f>I204/SUMIFS(I$3:I$722,$B$3:$B$722,$B930)*SUMIFS(Calculations!$E$3:$E$53,Calculations!$A$3:$A$53,$B930)</f>
        <v>2.2460738844939852E-2</v>
      </c>
      <c r="J930" s="107">
        <f>J204/SUMIFS(J$3:J$722,$B$3:$B$722,$B930)*SUMIFS(Calculations!$E$3:$E$53,Calculations!$A$3:$A$53,$B930)</f>
        <v>2.2145267976546257E-2</v>
      </c>
      <c r="K930" s="107">
        <f>K204/SUMIFS(K$3:K$722,$B$3:$B$722,$B930)*SUMIFS(Calculations!$E$3:$E$53,Calculations!$A$3:$A$53,$B930)</f>
        <v>2.0550493266911458E-2</v>
      </c>
      <c r="L930" s="107">
        <f>L204/SUMIFS(L$3:L$722,$B$3:$B$722,$B930)*SUMIFS(Calculations!$E$3:$E$53,Calculations!$A$3:$A$53,$B930)</f>
        <v>1.9139450239740292E-2</v>
      </c>
      <c r="M930" s="107">
        <f>M204/SUMIFS(M$3:M$722,$B$3:$B$722,$B930)*SUMIFS(Calculations!$E$3:$E$53,Calculations!$A$3:$A$53,$B930)</f>
        <v>1.8574208980913196E-2</v>
      </c>
      <c r="N930" s="107">
        <f>N204/SUMIFS(N$3:N$722,$B$3:$B$722,$B930)*SUMIFS(Calculations!$E$3:$E$53,Calculations!$A$3:$A$53,$B930)</f>
        <v>1.8035456849444034E-2</v>
      </c>
      <c r="O930" s="107">
        <f>O204/SUMIFS(O$3:O$722,$B$3:$B$722,$B930)*SUMIFS(Calculations!$E$3:$E$53,Calculations!$A$3:$A$53,$B930)</f>
        <v>1.796384516859667E-2</v>
      </c>
      <c r="P930" s="107">
        <f>P204/SUMIFS(P$3:P$722,$B$3:$B$722,$B930)*SUMIFS(Calculations!$E$3:$E$53,Calculations!$A$3:$A$53,$B930)</f>
        <v>1.7892951142438662E-2</v>
      </c>
      <c r="Q930" s="107">
        <f>Q204/SUMIFS(Q$3:Q$722,$B$3:$B$722,$B930)*SUMIFS(Calculations!$E$3:$E$53,Calculations!$A$3:$A$53,$B930)</f>
        <v>1.7862608038468147E-2</v>
      </c>
      <c r="R930" s="107">
        <f>R204/SUMIFS(R$3:R$722,$B$3:$B$722,$B930)*SUMIFS(Calculations!$E$3:$E$53,Calculations!$A$3:$A$53,$B930)</f>
        <v>1.7832343704411609E-2</v>
      </c>
    </row>
    <row r="931" spans="2:18" ht="15.75" customHeight="1">
      <c r="B931" s="107" t="s">
        <v>550</v>
      </c>
      <c r="C931" s="107" t="s">
        <v>448</v>
      </c>
      <c r="D931" s="107" t="s">
        <v>644</v>
      </c>
      <c r="E931" s="107" t="str">
        <f t="shared" si="303"/>
        <v>natural gas nonpeaker</v>
      </c>
      <c r="F931" s="107">
        <f>F205/SUMIFS(F$3:F$722,$B$3:$B$722,$B931)*SUMIFS(Calculations!$E$3:$E$53,Calculations!$A$3:$A$53,$B931)</f>
        <v>1.9181416150768141E-3</v>
      </c>
      <c r="G931" s="107">
        <f>G205/SUMIFS(G$3:G$722,$B$3:$B$722,$B931)*SUMIFS(Calculations!$E$3:$E$53,Calculations!$A$3:$A$53,$B931)</f>
        <v>1.6997304130327436E-3</v>
      </c>
      <c r="H931" s="107">
        <f>H205/SUMIFS(H$3:H$722,$B$3:$B$722,$B931)*SUMIFS(Calculations!$E$3:$E$53,Calculations!$A$3:$A$53,$B931)</f>
        <v>1.4786241495773143E-3</v>
      </c>
      <c r="I931" s="107">
        <f>I205/SUMIFS(I$3:I$722,$B$3:$B$722,$B931)*SUMIFS(Calculations!$E$3:$E$53,Calculations!$A$3:$A$53,$B931)</f>
        <v>1.5758151121332612E-3</v>
      </c>
      <c r="J931" s="107">
        <f>J205/SUMIFS(J$3:J$722,$B$3:$B$722,$B931)*SUMIFS(Calculations!$E$3:$E$53,Calculations!$A$3:$A$53,$B931)</f>
        <v>1.6710990688807886E-3</v>
      </c>
      <c r="K931" s="107">
        <f>K205/SUMIFS(K$3:K$722,$B$3:$B$722,$B931)*SUMIFS(Calculations!$E$3:$E$53,Calculations!$A$3:$A$53,$B931)</f>
        <v>1.3024061935606799E-3</v>
      </c>
      <c r="L931" s="107">
        <f>L205/SUMIFS(L$3:L$722,$B$3:$B$722,$B931)*SUMIFS(Calculations!$E$3:$E$53,Calculations!$A$3:$A$53,$B931)</f>
        <v>9.7618988993791842E-4</v>
      </c>
      <c r="M931" s="107">
        <f>M205/SUMIFS(M$3:M$722,$B$3:$B$722,$B931)*SUMIFS(Calculations!$E$3:$E$53,Calculations!$A$3:$A$53,$B931)</f>
        <v>9.3272443254363807E-4</v>
      </c>
      <c r="N931" s="107">
        <f>N205/SUMIFS(N$3:N$722,$B$3:$B$722,$B931)*SUMIFS(Calculations!$E$3:$E$53,Calculations!$A$3:$A$53,$B931)</f>
        <v>8.9129591427686782E-4</v>
      </c>
      <c r="O931" s="107">
        <f>O205/SUMIFS(O$3:O$722,$B$3:$B$722,$B931)*SUMIFS(Calculations!$E$3:$E$53,Calculations!$A$3:$A$53,$B931)</f>
        <v>7.9277329276486669E-4</v>
      </c>
      <c r="P931" s="107">
        <f>P205/SUMIFS(P$3:P$722,$B$3:$B$722,$B931)*SUMIFS(Calculations!$E$3:$E$53,Calculations!$A$3:$A$53,$B931)</f>
        <v>6.9523801326884071E-4</v>
      </c>
      <c r="Q931" s="107">
        <f>Q205/SUMIFS(Q$3:Q$722,$B$3:$B$722,$B931)*SUMIFS(Calculations!$E$3:$E$53,Calculations!$A$3:$A$53,$B931)</f>
        <v>6.4405384577116427E-4</v>
      </c>
      <c r="R931" s="107">
        <f>R205/SUMIFS(R$3:R$722,$B$3:$B$722,$B931)*SUMIFS(Calculations!$E$3:$E$53,Calculations!$A$3:$A$53,$B931)</f>
        <v>5.9300255104993715E-4</v>
      </c>
    </row>
    <row r="932" spans="2:18" ht="15.75" customHeight="1">
      <c r="B932" s="107" t="s">
        <v>550</v>
      </c>
      <c r="C932" s="107" t="s">
        <v>448</v>
      </c>
      <c r="D932" s="107" t="s">
        <v>645</v>
      </c>
      <c r="E932" s="107" t="str">
        <f t="shared" si="303"/>
        <v>natural gas peaker</v>
      </c>
      <c r="F932" s="107">
        <f>F206/SUMIFS(F$3:F$722,$B$3:$B$722,$B932)*SUMIFS(Calculations!$E$3:$E$53,Calculations!$A$3:$A$53,$B932)</f>
        <v>1.1779723081807899E-4</v>
      </c>
      <c r="G932" s="107">
        <f>G206/SUMIFS(G$3:G$722,$B$3:$B$722,$B932)*SUMIFS(Calculations!$E$3:$E$53,Calculations!$A$3:$A$53,$B932)</f>
        <v>1.1624886493908284E-4</v>
      </c>
      <c r="H932" s="107">
        <f>H206/SUMIFS(H$3:H$722,$B$3:$B$722,$B932)*SUMIFS(Calculations!$E$3:$E$53,Calculations!$A$3:$A$53,$B932)</f>
        <v>1.1468139316674376E-4</v>
      </c>
      <c r="I932" s="107">
        <f>I206/SUMIFS(I$3:I$722,$B$3:$B$722,$B932)*SUMIFS(Calculations!$E$3:$E$53,Calculations!$A$3:$A$53,$B932)</f>
        <v>1.1274873202194564E-4</v>
      </c>
      <c r="J932" s="107">
        <f>J206/SUMIFS(J$3:J$722,$B$3:$B$722,$B932)*SUMIFS(Calculations!$E$3:$E$53,Calculations!$A$3:$A$53,$B932)</f>
        <v>1.1085399205759386E-4</v>
      </c>
      <c r="K932" s="107">
        <f>K206/SUMIFS(K$3:K$722,$B$3:$B$722,$B932)*SUMIFS(Calculations!$E$3:$E$53,Calculations!$A$3:$A$53,$B932)</f>
        <v>8.1100210447816393E-5</v>
      </c>
      <c r="L932" s="107">
        <f>L206/SUMIFS(L$3:L$722,$B$3:$B$722,$B932)*SUMIFS(Calculations!$E$3:$E$53,Calculations!$A$3:$A$53,$B932)</f>
        <v>5.477431888532454E-5</v>
      </c>
      <c r="M932" s="107">
        <f>M206/SUMIFS(M$3:M$722,$B$3:$B$722,$B932)*SUMIFS(Calculations!$E$3:$E$53,Calculations!$A$3:$A$53,$B932)</f>
        <v>5.340151832929592E-5</v>
      </c>
      <c r="N932" s="107">
        <f>N206/SUMIFS(N$3:N$722,$B$3:$B$722,$B932)*SUMIFS(Calculations!$E$3:$E$53,Calculations!$A$3:$A$53,$B932)</f>
        <v>5.2093051875206608E-5</v>
      </c>
      <c r="O932" s="107">
        <f>O206/SUMIFS(O$3:O$722,$B$3:$B$722,$B932)*SUMIFS(Calculations!$E$3:$E$53,Calculations!$A$3:$A$53,$B932)</f>
        <v>5.1830712746855639E-5</v>
      </c>
      <c r="P932" s="107">
        <f>P206/SUMIFS(P$3:P$722,$B$3:$B$722,$B932)*SUMIFS(Calculations!$E$3:$E$53,Calculations!$A$3:$A$53,$B932)</f>
        <v>5.1571002643594339E-5</v>
      </c>
      <c r="Q932" s="107">
        <f>Q206/SUMIFS(Q$3:Q$722,$B$3:$B$722,$B932)*SUMIFS(Calculations!$E$3:$E$53,Calculations!$A$3:$A$53,$B932)</f>
        <v>5.1488902079977874E-5</v>
      </c>
      <c r="R932" s="107">
        <f>R206/SUMIFS(R$3:R$722,$B$3:$B$722,$B932)*SUMIFS(Calculations!$E$3:$E$53,Calculations!$A$3:$A$53,$B932)</f>
        <v>5.1407014647303448E-5</v>
      </c>
    </row>
    <row r="933" spans="2:18" ht="15.75" customHeight="1">
      <c r="B933" s="107" t="s">
        <v>550</v>
      </c>
      <c r="C933" s="107" t="s">
        <v>448</v>
      </c>
      <c r="D933" s="107" t="s">
        <v>646</v>
      </c>
      <c r="E933" s="107" t="str">
        <f t="shared" si="303"/>
        <v>nuclear</v>
      </c>
      <c r="F933" s="107">
        <f>F207/SUMIFS(F$3:F$722,$B$3:$B$722,$B933)*SUMIFS(Calculations!$E$3:$E$53,Calculations!$A$3:$A$53,$B933)</f>
        <v>1.1366684263524562E-2</v>
      </c>
      <c r="G933" s="107">
        <f>G207/SUMIFS(G$3:G$722,$B$3:$B$722,$B933)*SUMIFS(Calculations!$E$3:$E$53,Calculations!$A$3:$A$53,$B933)</f>
        <v>1.1436383227816951E-2</v>
      </c>
      <c r="H933" s="107">
        <f>H207/SUMIFS(H$3:H$722,$B$3:$B$722,$B933)*SUMIFS(Calculations!$E$3:$E$53,Calculations!$A$3:$A$53,$B933)</f>
        <v>1.1506942234942847E-2</v>
      </c>
      <c r="I933" s="107">
        <f>I207/SUMIFS(I$3:I$722,$B$3:$B$722,$B933)*SUMIFS(Calculations!$E$3:$E$53,Calculations!$A$3:$A$53,$B933)</f>
        <v>1.1392933585095907E-2</v>
      </c>
      <c r="J933" s="107">
        <f>J207/SUMIFS(J$3:J$722,$B$3:$B$722,$B933)*SUMIFS(Calculations!$E$3:$E$53,Calculations!$A$3:$A$53,$B933)</f>
        <v>1.1281161924694801E-2</v>
      </c>
      <c r="K933" s="107">
        <f>K207/SUMIFS(K$3:K$722,$B$3:$B$722,$B933)*SUMIFS(Calculations!$E$3:$E$53,Calculations!$A$3:$A$53,$B933)</f>
        <v>1.0591596873830688E-2</v>
      </c>
      <c r="L933" s="107">
        <f>L207/SUMIFS(L$3:L$722,$B$3:$B$722,$B933)*SUMIFS(Calculations!$E$3:$E$53,Calculations!$A$3:$A$53,$B933)</f>
        <v>9.9814756128623928E-3</v>
      </c>
      <c r="M933" s="107">
        <f>M207/SUMIFS(M$3:M$722,$B$3:$B$722,$B933)*SUMIFS(Calculations!$E$3:$E$53,Calculations!$A$3:$A$53,$B933)</f>
        <v>9.7419809011610597E-3</v>
      </c>
      <c r="N933" s="107">
        <f>N207/SUMIFS(N$3:N$722,$B$3:$B$722,$B933)*SUMIFS(Calculations!$E$3:$E$53,Calculations!$A$3:$A$53,$B933)</f>
        <v>9.5137097259952105E-3</v>
      </c>
      <c r="O933" s="107">
        <f>O207/SUMIFS(O$3:O$722,$B$3:$B$722,$B933)*SUMIFS(Calculations!$E$3:$E$53,Calculations!$A$3:$A$53,$B933)</f>
        <v>9.4657989542692479E-3</v>
      </c>
      <c r="P933" s="107">
        <f>P207/SUMIFS(P$3:P$722,$B$3:$B$722,$B933)*SUMIFS(Calculations!$E$3:$E$53,Calculations!$A$3:$A$53,$B933)</f>
        <v>9.4183683191577695E-3</v>
      </c>
      <c r="Q933" s="107">
        <f>Q207/SUMIFS(Q$3:Q$722,$B$3:$B$722,$B933)*SUMIFS(Calculations!$E$3:$E$53,Calculations!$A$3:$A$53,$B933)</f>
        <v>9.4061275103324883E-3</v>
      </c>
      <c r="R933" s="107">
        <f>R207/SUMIFS(R$3:R$722,$B$3:$B$722,$B933)*SUMIFS(Calculations!$E$3:$E$53,Calculations!$A$3:$A$53,$B933)</f>
        <v>9.3939184783306696E-3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4.8350748559691808E-5</v>
      </c>
      <c r="G935" s="107">
        <f>G209/SUMIFS(G$3:G$722,$B$3:$B$722,$B935)*SUMIFS(Calculations!$E$3:$E$53,Calculations!$A$3:$A$53,$B935)</f>
        <v>4.8647228783760895E-5</v>
      </c>
      <c r="H935" s="107">
        <f>H209/SUMIFS(H$3:H$722,$B$3:$B$722,$B935)*SUMIFS(Calculations!$E$3:$E$53,Calculations!$A$3:$A$53,$B935)</f>
        <v>4.8947367393497187E-5</v>
      </c>
      <c r="I935" s="107">
        <f>I209/SUMIFS(I$3:I$722,$B$3:$B$722,$B935)*SUMIFS(Calculations!$E$3:$E$53,Calculations!$A$3:$A$53,$B935)</f>
        <v>4.8462405954032513E-5</v>
      </c>
      <c r="J935" s="107">
        <f>J209/SUMIFS(J$3:J$722,$B$3:$B$722,$B935)*SUMIFS(Calculations!$E$3:$E$53,Calculations!$A$3:$A$53,$B935)</f>
        <v>4.7986960052407952E-5</v>
      </c>
      <c r="K935" s="107">
        <f>K209/SUMIFS(K$3:K$722,$B$3:$B$722,$B935)*SUMIFS(Calculations!$E$3:$E$53,Calculations!$A$3:$A$53,$B935)</f>
        <v>4.5053739984276712E-5</v>
      </c>
      <c r="L935" s="107">
        <f>L209/SUMIFS(L$3:L$722,$B$3:$B$722,$B935)*SUMIFS(Calculations!$E$3:$E$53,Calculations!$A$3:$A$53,$B935)</f>
        <v>4.2458451948110845E-5</v>
      </c>
      <c r="M935" s="107">
        <f>M209/SUMIFS(M$3:M$722,$B$3:$B$722,$B935)*SUMIFS(Calculations!$E$3:$E$53,Calculations!$A$3:$A$53,$B935)</f>
        <v>4.1439707315253731E-5</v>
      </c>
      <c r="N935" s="107">
        <f>N209/SUMIFS(N$3:N$722,$B$3:$B$722,$B935)*SUMIFS(Calculations!$E$3:$E$53,Calculations!$A$3:$A$53,$B935)</f>
        <v>4.0468704519892633E-5</v>
      </c>
      <c r="O935" s="107">
        <f>O209/SUMIFS(O$3:O$722,$B$3:$B$722,$B935)*SUMIFS(Calculations!$E$3:$E$53,Calculations!$A$3:$A$53,$B935)</f>
        <v>4.0264905274368021E-5</v>
      </c>
      <c r="P935" s="107">
        <f>P209/SUMIFS(P$3:P$722,$B$3:$B$722,$B935)*SUMIFS(Calculations!$E$3:$E$53,Calculations!$A$3:$A$53,$B935)</f>
        <v>4.0063148397944451E-5</v>
      </c>
      <c r="Q935" s="107">
        <f>Q209/SUMIFS(Q$3:Q$722,$B$3:$B$722,$B935)*SUMIFS(Calculations!$E$3:$E$53,Calculations!$A$3:$A$53,$B935)</f>
        <v>4.0011079363918622E-5</v>
      </c>
      <c r="R935" s="107">
        <f>R209/SUMIFS(R$3:R$722,$B$3:$B$722,$B935)*SUMIFS(Calculations!$E$3:$E$53,Calculations!$A$3:$A$53,$B935)</f>
        <v>3.9959145499759879E-5</v>
      </c>
    </row>
    <row r="936" spans="2:18" ht="15.75" customHeight="1">
      <c r="B936" s="107" t="s">
        <v>550</v>
      </c>
      <c r="C936" s="107" t="s">
        <v>448</v>
      </c>
      <c r="D936" s="107" t="s">
        <v>649</v>
      </c>
      <c r="E936" s="107" t="str">
        <f t="shared" si="303"/>
        <v>solar PV</v>
      </c>
      <c r="F936" s="107">
        <f>F210/SUMIFS(F$3:F$722,$B$3:$B$722,$B936)*SUMIFS(Calculations!$E$3:$E$53,Calculations!$A$3:$A$53,$B936)</f>
        <v>9.5400567417417903E-5</v>
      </c>
      <c r="G936" s="107">
        <f>G210/SUMIFS(G$3:G$722,$B$3:$B$722,$B936)*SUMIFS(Calculations!$E$3:$E$53,Calculations!$A$3:$A$53,$B936)</f>
        <v>1.0432224912357761E-4</v>
      </c>
      <c r="H936" s="107">
        <f>H210/SUMIFS(H$3:H$722,$B$3:$B$722,$B936)*SUMIFS(Calculations!$E$3:$E$53,Calculations!$A$3:$A$53,$B936)</f>
        <v>1.133540189564711E-4</v>
      </c>
      <c r="I936" s="107">
        <f>I210/SUMIFS(I$3:I$722,$B$3:$B$722,$B936)*SUMIFS(Calculations!$E$3:$E$53,Calculations!$A$3:$A$53,$B936)</f>
        <v>1.1948818274786554E-4</v>
      </c>
      <c r="J936" s="107">
        <f>J210/SUMIFS(J$3:J$722,$B$3:$B$722,$B936)*SUMIFS(Calculations!$E$3:$E$53,Calculations!$A$3:$A$53,$B936)</f>
        <v>1.2550198672727381E-4</v>
      </c>
      <c r="K936" s="107">
        <f>K210/SUMIFS(K$3:K$722,$B$3:$B$722,$B936)*SUMIFS(Calculations!$E$3:$E$53,Calculations!$A$3:$A$53,$B936)</f>
        <v>1.2575985303977017E-4</v>
      </c>
      <c r="L936" s="107">
        <f>L210/SUMIFS(L$3:L$722,$B$3:$B$722,$B936)*SUMIFS(Calculations!$E$3:$E$53,Calculations!$A$3:$A$53,$B936)</f>
        <v>1.2598801094821461E-4</v>
      </c>
      <c r="M936" s="107">
        <f>M210/SUMIFS(M$3:M$722,$B$3:$B$722,$B936)*SUMIFS(Calculations!$E$3:$E$53,Calculations!$A$3:$A$53,$B936)</f>
        <v>1.33639537296066E-4</v>
      </c>
      <c r="N936" s="107">
        <f>N210/SUMIFS(N$3:N$722,$B$3:$B$722,$B936)*SUMIFS(Calculations!$E$3:$E$53,Calculations!$A$3:$A$53,$B936)</f>
        <v>1.4093248710205037E-4</v>
      </c>
      <c r="O936" s="107">
        <f>O210/SUMIFS(O$3:O$722,$B$3:$B$722,$B936)*SUMIFS(Calculations!$E$3:$E$53,Calculations!$A$3:$A$53,$B936)</f>
        <v>1.5374293863343956E-4</v>
      </c>
      <c r="P936" s="107">
        <f>P210/SUMIFS(P$3:P$722,$B$3:$B$722,$B936)*SUMIFS(Calculations!$E$3:$E$53,Calculations!$A$3:$A$53,$B936)</f>
        <v>1.6642501054148502E-4</v>
      </c>
      <c r="Q936" s="107">
        <f>Q210/SUMIFS(Q$3:Q$722,$B$3:$B$722,$B936)*SUMIFS(Calculations!$E$3:$E$53,Calculations!$A$3:$A$53,$B936)</f>
        <v>1.8350031884161415E-4</v>
      </c>
      <c r="R936" s="107">
        <f>R210/SUMIFS(R$3:R$722,$B$3:$B$722,$B936)*SUMIFS(Calculations!$E$3:$E$53,Calculations!$A$3:$A$53,$B936)</f>
        <v>2.0053130008254746E-4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1.2380372825048335E-5</v>
      </c>
      <c r="G938" s="107">
        <f>G212/SUMIFS(G$3:G$722,$B$3:$B$722,$B938)*SUMIFS(Calculations!$E$3:$E$53,Calculations!$A$3:$A$53,$B938)</f>
        <v>1.2456287589939668E-5</v>
      </c>
      <c r="H938" s="107">
        <f>H212/SUMIFS(H$3:H$722,$B$3:$B$722,$B938)*SUMIFS(Calculations!$E$3:$E$53,Calculations!$A$3:$A$53,$B938)</f>
        <v>1.2533139096863905E-5</v>
      </c>
      <c r="I938" s="107">
        <f>I212/SUMIFS(I$3:I$722,$B$3:$B$722,$B938)*SUMIFS(Calculations!$E$3:$E$53,Calculations!$A$3:$A$53,$B938)</f>
        <v>1.2408963078804276E-5</v>
      </c>
      <c r="J938" s="107">
        <f>J212/SUMIFS(J$3:J$722,$B$3:$B$722,$B938)*SUMIFS(Calculations!$E$3:$E$53,Calculations!$A$3:$A$53,$B938)</f>
        <v>1.2287223546416553E-5</v>
      </c>
      <c r="K938" s="107">
        <f>K212/SUMIFS(K$3:K$722,$B$3:$B$722,$B938)*SUMIFS(Calculations!$E$3:$E$53,Calculations!$A$3:$A$53,$B938)</f>
        <v>4.5313903179658478E-3</v>
      </c>
      <c r="L938" s="107">
        <f>L212/SUMIFS(L$3:L$722,$B$3:$B$722,$B938)*SUMIFS(Calculations!$E$3:$E$53,Calculations!$A$3:$A$53,$B938)</f>
        <v>8.5298540959050043E-3</v>
      </c>
      <c r="M938" s="107">
        <f>M212/SUMIFS(M$3:M$722,$B$3:$B$722,$B938)*SUMIFS(Calculations!$E$3:$E$53,Calculations!$A$3:$A$53,$B938)</f>
        <v>1.0214406033454984E-2</v>
      </c>
      <c r="N938" s="107">
        <f>N212/SUMIFS(N$3:N$722,$B$3:$B$722,$B938)*SUMIFS(Calculations!$E$3:$E$53,Calculations!$A$3:$A$53,$B938)</f>
        <v>1.1820014139290696E-2</v>
      </c>
      <c r="O938" s="107">
        <f>O212/SUMIFS(O$3:O$722,$B$3:$B$722,$B938)*SUMIFS(Calculations!$E$3:$E$53,Calculations!$A$3:$A$53,$B938)</f>
        <v>1.2193064208594557E-2</v>
      </c>
      <c r="P938" s="107">
        <f>P212/SUMIFS(P$3:P$722,$B$3:$B$722,$B938)*SUMIFS(Calculations!$E$3:$E$53,Calculations!$A$3:$A$53,$B938)</f>
        <v>1.2562375765850793E-2</v>
      </c>
      <c r="Q938" s="107">
        <f>Q212/SUMIFS(Q$3:Q$722,$B$3:$B$722,$B938)*SUMIFS(Calculations!$E$3:$E$53,Calculations!$A$3:$A$53,$B938)</f>
        <v>1.2859435760547627E-2</v>
      </c>
      <c r="R938" s="107">
        <f>R212/SUMIFS(R$3:R$722,$B$3:$B$722,$B938)*SUMIFS(Calculations!$E$3:$E$53,Calculations!$A$3:$A$53,$B938)</f>
        <v>1.3155724595172957E-2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v>
      </c>
      <c r="H1449" s="95">
        <f t="shared" si="312"/>
        <v>1</v>
      </c>
      <c r="I1449" s="95">
        <f t="shared" si="312"/>
        <v>1</v>
      </c>
      <c r="J1449" s="95">
        <f t="shared" si="312"/>
        <v>1</v>
      </c>
      <c r="K1449" s="95">
        <f t="shared" si="312"/>
        <v>1</v>
      </c>
      <c r="L1449" s="95">
        <f t="shared" si="312"/>
        <v>1</v>
      </c>
      <c r="M1449" s="95">
        <f t="shared" si="312"/>
        <v>1</v>
      </c>
      <c r="N1449" s="95">
        <f t="shared" si="312"/>
        <v>0.99999999999999978</v>
      </c>
      <c r="O1449" s="95">
        <f t="shared" si="312"/>
        <v>1</v>
      </c>
      <c r="P1449" s="95">
        <f t="shared" si="312"/>
        <v>1.0000000000000002</v>
      </c>
      <c r="Q1449" s="95">
        <f t="shared" si="312"/>
        <v>1.0000000000000004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OK</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4211.4130137000002</v>
      </c>
      <c r="R7" s="91">
        <f t="shared" si="2"/>
        <v>0.48506281404091639</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330.43775647799998</v>
      </c>
      <c r="R19" s="91">
        <f t="shared" si="2"/>
        <v>3.8059213736856133E-2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35.362517099999998</v>
      </c>
      <c r="R28" s="91">
        <f t="shared" si="2"/>
        <v>4.0729897543404234E-3</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4104.9880520000006</v>
      </c>
      <c r="R46" s="91">
        <f t="shared" si="2"/>
        <v>0.47280498246788705</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8682.2013392780009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TX</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TX</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KS</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KS</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KS</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AR</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TX</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TX</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TX</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AR</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KS</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MO</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AR</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8682.2013392780009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0.48506281404091639</v>
      </c>
      <c r="D5" s="91">
        <f t="shared" si="0"/>
        <v>0.48506281404091639</v>
      </c>
      <c r="E5" s="91">
        <f t="shared" si="1"/>
        <v>0.92724601198972245</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3.8059213736856133E-2</v>
      </c>
      <c r="D19" s="91">
        <f t="shared" si="0"/>
        <v>3.8059213736856133E-2</v>
      </c>
      <c r="E19" s="91">
        <f t="shared" si="1"/>
        <v>7.2753988010277534E-2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4.0729897543404234E-3</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0.47280498246788705</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0.5231220277777725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0.31983777380896644</v>
      </c>
      <c r="C60" s="91">
        <f>SUMIFS('ReEDs Generation Data'!H$729:H$1448,'ReEDs Generation Data'!$E$729:$E$1448,Calculations!$A60)</f>
        <v>0.32224084201035796</v>
      </c>
      <c r="D60" s="91">
        <f>SUMIFS('ReEDs Generation Data'!I$729:I$1448,'ReEDs Generation Data'!$E$729:$E$1448,Calculations!$A60)</f>
        <v>0.32411919488335927</v>
      </c>
      <c r="E60" s="91">
        <f>SUMIFS('ReEDs Generation Data'!J$729:J$1448,'ReEDs Generation Data'!$E$729:$E$1448,Calculations!$A60)</f>
        <v>0.32607211411440101</v>
      </c>
      <c r="F60" s="91">
        <f>SUMIFS('ReEDs Generation Data'!K$729:K$1448,'ReEDs Generation Data'!$E$729:$E$1448,Calculations!$A60)</f>
        <v>0.35246989182438698</v>
      </c>
      <c r="G60" s="91">
        <f>SUMIFS('ReEDs Generation Data'!L$729:L$1448,'ReEDs Generation Data'!$E$729:$E$1448,Calculations!$A60)</f>
        <v>0.38298058920727845</v>
      </c>
      <c r="H60" s="91">
        <f>SUMIFS('ReEDs Generation Data'!M$729:M$1448,'ReEDs Generation Data'!$E$729:$E$1448,Calculations!$A60)</f>
        <v>0.33949049843182055</v>
      </c>
      <c r="I60" s="91">
        <f>SUMIFS('ReEDs Generation Data'!N$729:N$1448,'ReEDs Generation Data'!$E$729:$E$1448,Calculations!$A60)</f>
        <v>0.30277045482640397</v>
      </c>
      <c r="J60" s="91">
        <f>SUMIFS('ReEDs Generation Data'!O$729:O$1448,'ReEDs Generation Data'!$E$729:$E$1448,Calculations!$A60)</f>
        <v>0.29533954812933916</v>
      </c>
      <c r="K60" s="91">
        <f>SUMIFS('ReEDs Generation Data'!P$729:P$1448,'ReEDs Generation Data'!$E$729:$E$1448,Calculations!$A60)</f>
        <v>0.28791717107986414</v>
      </c>
      <c r="L60" s="91">
        <f>SUMIFS('ReEDs Generation Data'!Q$729:Q$1448,'ReEDs Generation Data'!$E$729:$E$1448,Calculations!$A60)</f>
        <v>0.28931110243665586</v>
      </c>
      <c r="M60" s="91">
        <f>SUMIFS('ReEDs Generation Data'!R$729:R$1448,'ReEDs Generation Data'!$E$729:$E$1448,Calculations!$A60)</f>
        <v>0.29072542372415128</v>
      </c>
    </row>
    <row r="61" spans="1:33" ht="15.75" customHeight="1">
      <c r="A61" s="111" t="s">
        <v>633</v>
      </c>
      <c r="B61" s="91">
        <f>SUMIFS('ReEDs Generation Data'!G$729:G$1448,'ReEDs Generation Data'!$E$729:$E$1448,Calculations!$A61)</f>
        <v>0.36755074463117376</v>
      </c>
      <c r="C61" s="91">
        <f>SUMIFS('ReEDs Generation Data'!H$729:H$1448,'ReEDs Generation Data'!$E$729:$E$1448,Calculations!$A61)</f>
        <v>0.34992779257651391</v>
      </c>
      <c r="D61" s="91">
        <f>SUMIFS('ReEDs Generation Data'!I$729:I$1448,'ReEDs Generation Data'!$E$729:$E$1448,Calculations!$A61)</f>
        <v>0.33985964711614114</v>
      </c>
      <c r="E61" s="91">
        <f>SUMIFS('ReEDs Generation Data'!J$729:J$1448,'ReEDs Generation Data'!$E$729:$E$1448,Calculations!$A61)</f>
        <v>0.32925498290015598</v>
      </c>
      <c r="F61" s="91">
        <f>SUMIFS('ReEDs Generation Data'!K$729:K$1448,'ReEDs Generation Data'!$E$729:$E$1448,Calculations!$A61)</f>
        <v>0.27842914793854517</v>
      </c>
      <c r="G61" s="91">
        <f>SUMIFS('ReEDs Generation Data'!L$729:L$1448,'ReEDs Generation Data'!$E$729:$E$1448,Calculations!$A61)</f>
        <v>0.22067142338743248</v>
      </c>
      <c r="H61" s="91">
        <f>SUMIFS('ReEDs Generation Data'!M$729:M$1448,'ReEDs Generation Data'!$E$729:$E$1448,Calculations!$A61)</f>
        <v>0.29268074444468711</v>
      </c>
      <c r="I61" s="91">
        <f>SUMIFS('ReEDs Generation Data'!N$729:N$1448,'ReEDs Generation Data'!$E$729:$E$1448,Calculations!$A61)</f>
        <v>0.35332117894685394</v>
      </c>
      <c r="J61" s="91">
        <f>SUMIFS('ReEDs Generation Data'!O$729:O$1448,'ReEDs Generation Data'!$E$729:$E$1448,Calculations!$A61)</f>
        <v>0.35636699784584652</v>
      </c>
      <c r="K61" s="91">
        <f>SUMIFS('ReEDs Generation Data'!P$729:P$1448,'ReEDs Generation Data'!$E$729:$E$1448,Calculations!$A61)</f>
        <v>0.35941083703914928</v>
      </c>
      <c r="L61" s="91">
        <f>SUMIFS('ReEDs Generation Data'!Q$729:Q$1448,'ReEDs Generation Data'!$E$729:$E$1448,Calculations!$A61)</f>
        <v>0.35447774574955987</v>
      </c>
      <c r="M61" s="91">
        <f>SUMIFS('ReEDs Generation Data'!R$729:R$1448,'ReEDs Generation Data'!$E$729:$E$1448,Calculations!$A61)</f>
        <v>0.34948484696282361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0.24187606370173884</v>
      </c>
      <c r="C62" s="91">
        <f>SUMIFS('ReEDs Generation Data'!H$729:H$1448,'ReEDs Generation Data'!$E$729:$E$1448,Calculations!$A62)</f>
        <v>0.25338546658296035</v>
      </c>
      <c r="D62" s="91">
        <f>SUMIFS('ReEDs Generation Data'!I$729:I$1448,'ReEDs Generation Data'!$E$729:$E$1448,Calculations!$A62)</f>
        <v>0.25946888603666174</v>
      </c>
      <c r="E62" s="91">
        <f>SUMIFS('ReEDs Generation Data'!J$729:J$1448,'ReEDs Generation Data'!$E$729:$E$1448,Calculations!$A62)</f>
        <v>0.26588047540960835</v>
      </c>
      <c r="F62" s="91">
        <f>SUMIFS('ReEDs Generation Data'!K$729:K$1448,'ReEDs Generation Data'!$E$729:$E$1448,Calculations!$A62)</f>
        <v>0.28164925728532336</v>
      </c>
      <c r="G62" s="91">
        <f>SUMIFS('ReEDs Generation Data'!L$729:L$1448,'ReEDs Generation Data'!$E$729:$E$1448,Calculations!$A62)</f>
        <v>0.29977241437050811</v>
      </c>
      <c r="H62" s="91">
        <f>SUMIFS('ReEDs Generation Data'!M$729:M$1448,'ReEDs Generation Data'!$E$729:$E$1448,Calculations!$A62)</f>
        <v>0.27470752097450113</v>
      </c>
      <c r="I62" s="91">
        <f>SUMIFS('ReEDs Generation Data'!N$729:N$1448,'ReEDs Generation Data'!$E$729:$E$1448,Calculations!$A62)</f>
        <v>0.25357164142970734</v>
      </c>
      <c r="J62" s="91">
        <f>SUMIFS('ReEDs Generation Data'!O$729:O$1448,'ReEDs Generation Data'!$E$729:$E$1448,Calculations!$A62)</f>
        <v>0.25340852794645602</v>
      </c>
      <c r="K62" s="91">
        <f>SUMIFS('ReEDs Generation Data'!P$729:P$1448,'ReEDs Generation Data'!$E$729:$E$1448,Calculations!$A62)</f>
        <v>0.2532460033068214</v>
      </c>
      <c r="L62" s="91">
        <f>SUMIFS('ReEDs Generation Data'!Q$729:Q$1448,'ReEDs Generation Data'!$E$729:$E$1448,Calculations!$A62)</f>
        <v>0.25472149496005192</v>
      </c>
      <c r="M62" s="91">
        <f>SUMIFS('ReEDs Generation Data'!R$729:R$1448,'ReEDs Generation Data'!$E$729:$E$1448,Calculations!$A62)</f>
        <v>0.25621528486504941</v>
      </c>
    </row>
    <row r="63" spans="1:33" ht="15.75" customHeight="1">
      <c r="A63" s="111" t="s">
        <v>101</v>
      </c>
      <c r="B63" s="91">
        <f>SUMIFS('ReEDs Generation Data'!G$729:G$1448,'ReEDs Generation Data'!$E$729:$E$1448,Calculations!$A63)</f>
        <v>4.5559428895201766E-2</v>
      </c>
      <c r="C63" s="91">
        <f>SUMIFS('ReEDs Generation Data'!H$729:H$1448,'ReEDs Generation Data'!$E$729:$E$1448,Calculations!$A63)</f>
        <v>4.7856687442054756E-2</v>
      </c>
      <c r="D63" s="91">
        <f>SUMIFS('ReEDs Generation Data'!I$729:I$1448,'ReEDs Generation Data'!$E$729:$E$1448,Calculations!$A63)</f>
        <v>4.9065772835563362E-2</v>
      </c>
      <c r="E63" s="91">
        <f>SUMIFS('ReEDs Generation Data'!J$729:J$1448,'ReEDs Generation Data'!$E$729:$E$1448,Calculations!$A63)</f>
        <v>5.0338473290514843E-2</v>
      </c>
      <c r="F63" s="91">
        <f>SUMIFS('ReEDs Generation Data'!K$729:K$1448,'ReEDs Generation Data'!$E$729:$E$1448,Calculations!$A63)</f>
        <v>5.3594603639533965E-2</v>
      </c>
      <c r="G63" s="91">
        <f>SUMIFS('ReEDs Generation Data'!L$729:L$1448,'ReEDs Generation Data'!$E$729:$E$1448,Calculations!$A63)</f>
        <v>5.7301386866975272E-2</v>
      </c>
      <c r="H63" s="91">
        <f>SUMIFS('ReEDs Generation Data'!M$729:M$1448,'ReEDs Generation Data'!$E$729:$E$1448,Calculations!$A63)</f>
        <v>5.2418529766128097E-2</v>
      </c>
      <c r="I63" s="91">
        <f>SUMIFS('ReEDs Generation Data'!N$729:N$1448,'ReEDs Generation Data'!$E$729:$E$1448,Calculations!$A63)</f>
        <v>4.8306166836079259E-2</v>
      </c>
      <c r="J63" s="91">
        <f>SUMIFS('ReEDs Generation Data'!O$729:O$1448,'ReEDs Generation Data'!$E$729:$E$1448,Calculations!$A63)</f>
        <v>4.8283221028000305E-2</v>
      </c>
      <c r="K63" s="91">
        <f>SUMIFS('ReEDs Generation Data'!P$729:P$1448,'ReEDs Generation Data'!$E$729:$E$1448,Calculations!$A63)</f>
        <v>4.8260298312728427E-2</v>
      </c>
      <c r="L63" s="91">
        <f>SUMIFS('ReEDs Generation Data'!Q$729:Q$1448,'ReEDs Generation Data'!$E$729:$E$1448,Calculations!$A63)</f>
        <v>4.8573428625983607E-2</v>
      </c>
      <c r="M63" s="91">
        <f>SUMIFS('ReEDs Generation Data'!R$729:R$1448,'ReEDs Generation Data'!$E$729:$E$1448,Calculations!$A63)</f>
        <v>4.889040417653373E-2</v>
      </c>
    </row>
    <row r="64" spans="1:33" ht="15.75" customHeight="1">
      <c r="A64" s="111" t="s">
        <v>100</v>
      </c>
      <c r="B64" s="91">
        <f>SUMIFS('ReEDs Generation Data'!G$729:G$1448,'ReEDs Generation Data'!$E$729:$E$1448,Calculations!$A64)</f>
        <v>2.1756987738748464E-2</v>
      </c>
      <c r="C64" s="91">
        <f>SUMIFS('ReEDs Generation Data'!H$729:H$1448,'ReEDs Generation Data'!$E$729:$E$1448,Calculations!$A64)</f>
        <v>2.2782523523117906E-2</v>
      </c>
      <c r="D64" s="91">
        <f>SUMIFS('ReEDs Generation Data'!I$729:I$1448,'ReEDs Generation Data'!$E$729:$E$1448,Calculations!$A64)</f>
        <v>2.2460738844939852E-2</v>
      </c>
      <c r="E64" s="91">
        <f>SUMIFS('ReEDs Generation Data'!J$729:J$1448,'ReEDs Generation Data'!$E$729:$E$1448,Calculations!$A64)</f>
        <v>2.2145267976546257E-2</v>
      </c>
      <c r="F64" s="91">
        <f>SUMIFS('ReEDs Generation Data'!K$729:K$1448,'ReEDs Generation Data'!$E$729:$E$1448,Calculations!$A64)</f>
        <v>2.0550493266911458E-2</v>
      </c>
      <c r="G64" s="91">
        <f>SUMIFS('ReEDs Generation Data'!L$729:L$1448,'ReEDs Generation Data'!$E$729:$E$1448,Calculations!$A64)</f>
        <v>1.9139450239740292E-2</v>
      </c>
      <c r="H64" s="91">
        <f>SUMIFS('ReEDs Generation Data'!M$729:M$1448,'ReEDs Generation Data'!$E$729:$E$1448,Calculations!$A64)</f>
        <v>1.8574208980913196E-2</v>
      </c>
      <c r="I64" s="91">
        <f>SUMIFS('ReEDs Generation Data'!N$729:N$1448,'ReEDs Generation Data'!$E$729:$E$1448,Calculations!$A64)</f>
        <v>1.8035456849444034E-2</v>
      </c>
      <c r="J64" s="91">
        <f>SUMIFS('ReEDs Generation Data'!O$729:O$1448,'ReEDs Generation Data'!$E$729:$E$1448,Calculations!$A64)</f>
        <v>1.796384516859667E-2</v>
      </c>
      <c r="K64" s="91">
        <f>SUMIFS('ReEDs Generation Data'!P$729:P$1448,'ReEDs Generation Data'!$E$729:$E$1448,Calculations!$A64)</f>
        <v>1.7892951142438662E-2</v>
      </c>
      <c r="L64" s="91">
        <f>SUMIFS('ReEDs Generation Data'!Q$729:Q$1448,'ReEDs Generation Data'!$E$729:$E$1448,Calculations!$A64)</f>
        <v>1.7862608038468147E-2</v>
      </c>
      <c r="M64" s="91">
        <f>SUMIFS('ReEDs Generation Data'!R$729:R$1448,'ReEDs Generation Data'!$E$729:$E$1448,Calculations!$A64)</f>
        <v>1.7832343704411609E-2</v>
      </c>
    </row>
    <row r="65" spans="1:37" ht="15.75" customHeight="1">
      <c r="A65" s="111" t="s">
        <v>102</v>
      </c>
      <c r="B65" s="91">
        <f>SUMIFS('ReEDs Generation Data'!G$729:G$1448,'ReEDs Generation Data'!$E$729:$E$1448,Calculations!$A65)</f>
        <v>1.4473697480896386E-3</v>
      </c>
      <c r="C65" s="91">
        <f>SUMIFS('ReEDs Generation Data'!H$729:H$1448,'ReEDs Generation Data'!$E$729:$E$1448,Calculations!$A65)</f>
        <v>1.9553674323032452E-3</v>
      </c>
      <c r="D65" s="91">
        <f>SUMIFS('ReEDs Generation Data'!I$729:I$1448,'ReEDs Generation Data'!$E$729:$E$1448,Calculations!$A65)</f>
        <v>3.1409225336511675E-3</v>
      </c>
      <c r="E65" s="91">
        <f>SUMIFS('ReEDs Generation Data'!J$729:J$1448,'ReEDs Generation Data'!$E$729:$E$1448,Calculations!$A65)</f>
        <v>4.3883939278467126E-3</v>
      </c>
      <c r="F65" s="91">
        <f>SUMIFS('ReEDs Generation Data'!K$729:K$1448,'ReEDs Generation Data'!$E$729:$E$1448,Calculations!$A65)</f>
        <v>1.1606035878598982E-2</v>
      </c>
      <c r="G65" s="91">
        <f>SUMIFS('ReEDs Generation Data'!L$729:L$1448,'ReEDs Generation Data'!$E$729:$E$1448,Calculations!$A65)</f>
        <v>1.8675974827751032E-2</v>
      </c>
      <c r="H65" s="91">
        <f>SUMIFS('ReEDs Generation Data'!M$729:M$1448,'ReEDs Generation Data'!$E$729:$E$1448,Calculations!$A65)</f>
        <v>2.0788765322600086E-2</v>
      </c>
      <c r="I65" s="91">
        <f>SUMIFS('ReEDs Generation Data'!N$729:N$1448,'ReEDs Generation Data'!$E$729:$E$1448,Calculations!$A65)</f>
        <v>2.2755878974796445E-2</v>
      </c>
      <c r="J65" s="91">
        <f>SUMIFS('ReEDs Generation Data'!O$729:O$1448,'ReEDs Generation Data'!$E$729:$E$1448,Calculations!$A65)</f>
        <v>2.7399645141735977E-2</v>
      </c>
      <c r="K65" s="91">
        <f>SUMIFS('ReEDs Generation Data'!P$729:P$1448,'ReEDs Generation Data'!$E$729:$E$1448,Calculations!$A65)</f>
        <v>3.2035526593528381E-2</v>
      </c>
      <c r="L65" s="91">
        <f>SUMIFS('ReEDs Generation Data'!Q$729:Q$1448,'ReEDs Generation Data'!$E$729:$E$1448,Calculations!$A65)</f>
        <v>3.3809552001695886E-2</v>
      </c>
      <c r="M65" s="91">
        <f>SUMIFS('ReEDs Generation Data'!R$729:R$1448,'ReEDs Generation Data'!$E$729:$E$1448,Calculations!$A65)</f>
        <v>3.5600686547426028E-2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1.2770968327016434E-3</v>
      </c>
      <c r="C70" s="91">
        <f>SUMIFS('ReEDs Generation Data'!H$729:H$1448,'ReEDs Generation Data'!$E$729:$E$1448,Calculations!$A70)</f>
        <v>1.1244243091810668E-3</v>
      </c>
      <c r="D70" s="91">
        <f>SUMIFS('ReEDs Generation Data'!I$729:I$1448,'ReEDs Generation Data'!$E$729:$E$1448,Calculations!$A70)</f>
        <v>1.1410561381882704E-3</v>
      </c>
      <c r="E70" s="91">
        <f>SUMIFS('ReEDs Generation Data'!J$729:J$1448,'ReEDs Generation Data'!$E$729:$E$1448,Calculations!$A70)</f>
        <v>1.1587022254248341E-3</v>
      </c>
      <c r="F70" s="91">
        <f>SUMIFS('ReEDs Generation Data'!K$729:K$1448,'ReEDs Generation Data'!$E$729:$E$1448,Calculations!$A70)</f>
        <v>8.9578298528125776E-4</v>
      </c>
      <c r="G70" s="91">
        <f>SUMIFS('ReEDs Generation Data'!L$729:L$1448,'ReEDs Generation Data'!$E$729:$E$1448,Calculations!$A70)</f>
        <v>6.0406267379873538E-4</v>
      </c>
      <c r="H70" s="91">
        <f>SUMIFS('ReEDs Generation Data'!M$729:M$1448,'ReEDs Generation Data'!$E$729:$E$1448,Calculations!$A70)</f>
        <v>5.5563421835635475E-4</v>
      </c>
      <c r="I70" s="91">
        <f>SUMIFS('ReEDs Generation Data'!N$729:N$1448,'ReEDs Generation Data'!$E$729:$E$1448,Calculations!$A70)</f>
        <v>5.1469612836827633E-4</v>
      </c>
      <c r="J70" s="91">
        <f>SUMIFS('ReEDs Generation Data'!O$729:O$1448,'ReEDs Generation Data'!$E$729:$E$1448,Calculations!$A70)</f>
        <v>5.1421542662249281E-4</v>
      </c>
      <c r="K70" s="91">
        <f>SUMIFS('ReEDs Generation Data'!P$729:P$1448,'ReEDs Generation Data'!$E$729:$E$1448,Calculations!$A70)</f>
        <v>5.137375599520319E-4</v>
      </c>
      <c r="L70" s="91">
        <f>SUMIFS('ReEDs Generation Data'!Q$729:Q$1448,'ReEDs Generation Data'!$E$729:$E$1448,Calculations!$A70)</f>
        <v>5.1647540303516044E-4</v>
      </c>
      <c r="M70" s="91">
        <f>SUMIFS('ReEDs Generation Data'!R$729:R$1448,'ReEDs Generation Data'!$E$729:$E$1448,Calculations!$A70)</f>
        <v>5.1924808269886288E-4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6.9453464337955679E-4</v>
      </c>
      <c r="C73" s="91">
        <f>SUMIFS('ReEDs Generation Data'!H$729:H$1448,'ReEDs Generation Data'!$E$729:$E$1448,Calculations!$A73)</f>
        <v>7.268961235109006E-4</v>
      </c>
      <c r="D73" s="91">
        <f>SUMIFS('ReEDs Generation Data'!I$729:I$1448,'ReEDs Generation Data'!$E$729:$E$1448,Calculations!$A73)</f>
        <v>7.4378161149538894E-4</v>
      </c>
      <c r="E73" s="91">
        <f>SUMIFS('ReEDs Generation Data'!J$729:J$1448,'ReEDs Generation Data'!$E$729:$E$1448,Calculations!$A73)</f>
        <v>7.6159015550226789E-4</v>
      </c>
      <c r="F73" s="91">
        <f>SUMIFS('ReEDs Generation Data'!K$729:K$1448,'ReEDs Generation Data'!$E$729:$E$1448,Calculations!$A73)</f>
        <v>8.0478718141897192E-4</v>
      </c>
      <c r="G73" s="91">
        <f>SUMIFS('ReEDs Generation Data'!L$729:L$1448,'ReEDs Generation Data'!$E$729:$E$1448,Calculations!$A73)</f>
        <v>8.5469842651553815E-4</v>
      </c>
      <c r="H73" s="91">
        <f>SUMIFS('ReEDs Generation Data'!M$729:M$1448,'ReEDs Generation Data'!$E$729:$E$1448,Calculations!$A73)</f>
        <v>7.8409786099341554E-4</v>
      </c>
      <c r="I73" s="91">
        <f>SUMIFS('ReEDs Generation Data'!N$729:N$1448,'ReEDs Generation Data'!$E$729:$E$1448,Calculations!$A73)</f>
        <v>7.2452600834672595E-4</v>
      </c>
      <c r="J73" s="91">
        <f>SUMIFS('ReEDs Generation Data'!O$729:O$1448,'ReEDs Generation Data'!$E$729:$E$1448,Calculations!$A73)</f>
        <v>7.2399931340307955E-4</v>
      </c>
      <c r="K73" s="91">
        <f>SUMIFS('ReEDs Generation Data'!P$729:P$1448,'ReEDs Generation Data'!$E$729:$E$1448,Calculations!$A73)</f>
        <v>7.2347496551774615E-4</v>
      </c>
      <c r="L73" s="91">
        <f>SUMIFS('ReEDs Generation Data'!Q$729:Q$1448,'ReEDs Generation Data'!$E$729:$E$1448,Calculations!$A73)</f>
        <v>7.2759278454966145E-4</v>
      </c>
      <c r="M73" s="91">
        <f>SUMIFS('ReEDs Generation Data'!R$729:R$1448,'ReEDs Generation Data'!$E$729:$E$1448,Calculations!$A73)</f>
        <v>7.3176193690555839E-4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Oklahoma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1.1492729347707643E-3</v>
      </c>
      <c r="D39">
        <f>SUMPRODUCT(P$57:P$106,$B$57:$B$106)</f>
        <v>1.1520256207227036E-3</v>
      </c>
      <c r="E39">
        <f>SUMPRODUCT(AB$57:AB$106,$B$57:$B$106)</f>
        <v>1.0808262597970569E-3</v>
      </c>
      <c r="F39">
        <f>SUMPRODUCT(AN$57:AN$106,$B$57:$B$106)</f>
        <v>9.6808233363379647E-4</v>
      </c>
      <c r="G39">
        <f>SUMPRODUCT(AZ$57:AZ$106,$B$57:$B$106)</f>
        <v>9.8461662407127101E-4</v>
      </c>
      <c r="H39">
        <f>SUMPRODUCT(BL$57:BL$106,$B$57:$B$106)</f>
        <v>9.8004069888736937E-4</v>
      </c>
      <c r="I39">
        <f>SUMPRODUCT(BX$57:BX$106,$B$57:$B$106)</f>
        <v>7.6233317464700836E-4</v>
      </c>
      <c r="J39">
        <f>SUMPRODUCT(CJ$57:CJ$106,$B$57:$B$106)</f>
        <v>7.0902895077808788E-4</v>
      </c>
      <c r="K39">
        <f>SUMPRODUCT(CV$57:CV$106,$B$57:$B$106)</f>
        <v>6.741155433915327E-4</v>
      </c>
      <c r="L39" s="156">
        <f>K39</f>
        <v>6.741155433915327E-4</v>
      </c>
      <c r="M39" s="156">
        <f t="shared" ref="M39:AE50" si="53">L39</f>
        <v>6.741155433915327E-4</v>
      </c>
      <c r="N39" s="156">
        <f t="shared" si="53"/>
        <v>6.741155433915327E-4</v>
      </c>
      <c r="O39" s="156">
        <f t="shared" si="53"/>
        <v>6.741155433915327E-4</v>
      </c>
      <c r="P39" s="156">
        <f t="shared" si="53"/>
        <v>6.741155433915327E-4</v>
      </c>
      <c r="Q39" s="156">
        <f t="shared" si="53"/>
        <v>6.741155433915327E-4</v>
      </c>
      <c r="R39" s="156">
        <f t="shared" si="53"/>
        <v>6.741155433915327E-4</v>
      </c>
      <c r="S39" s="156">
        <f t="shared" si="53"/>
        <v>6.741155433915327E-4</v>
      </c>
      <c r="T39" s="156">
        <f t="shared" si="53"/>
        <v>6.741155433915327E-4</v>
      </c>
      <c r="U39" s="156">
        <f t="shared" si="53"/>
        <v>6.741155433915327E-4</v>
      </c>
      <c r="V39" s="156">
        <f t="shared" si="53"/>
        <v>6.741155433915327E-4</v>
      </c>
      <c r="W39" s="156">
        <f t="shared" si="53"/>
        <v>6.741155433915327E-4</v>
      </c>
      <c r="X39" s="156">
        <f t="shared" si="53"/>
        <v>6.741155433915327E-4</v>
      </c>
      <c r="Y39" s="156">
        <f t="shared" si="53"/>
        <v>6.741155433915327E-4</v>
      </c>
      <c r="Z39" s="156">
        <f t="shared" si="53"/>
        <v>6.741155433915327E-4</v>
      </c>
      <c r="AA39" s="156">
        <f t="shared" si="53"/>
        <v>6.741155433915327E-4</v>
      </c>
      <c r="AB39" s="156">
        <f t="shared" si="53"/>
        <v>6.741155433915327E-4</v>
      </c>
      <c r="AC39" s="156">
        <f t="shared" si="53"/>
        <v>6.741155433915327E-4</v>
      </c>
      <c r="AD39" s="156">
        <f t="shared" si="53"/>
        <v>6.741155433915327E-4</v>
      </c>
      <c r="AE39" s="156">
        <f t="shared" si="53"/>
        <v>6.741155433915327E-4</v>
      </c>
    </row>
    <row r="40" spans="1:32">
      <c r="B40" s="2" t="s">
        <v>98</v>
      </c>
      <c r="C40">
        <f>SUMPRODUCT(E57:E106,$B$57:$B$106)</f>
        <v>0.3422100884141781</v>
      </c>
      <c r="D40">
        <f>SUMPRODUCT(Q$57:Q$106,$B$57:$B$106)</f>
        <v>0.24086787174111246</v>
      </c>
      <c r="E40">
        <f>SUMPRODUCT(AC$57:AC$106,$B$57:$B$106)</f>
        <v>0.20547678454482998</v>
      </c>
      <c r="F40">
        <f>SUMPRODUCT(AO$57:AO$106,$B$57:$B$106)</f>
        <v>0.18122452368444958</v>
      </c>
      <c r="G40">
        <f>SUMPRODUCT(BA$57:BA$106,$B$57:$B$106)</f>
        <v>0.13348396918113883</v>
      </c>
      <c r="H40">
        <f>SUMPRODUCT(BM$57:BM$106,$B$57:$B$106)</f>
        <v>9.5535509450323103E-2</v>
      </c>
      <c r="I40">
        <f>SUMPRODUCT(BY$57:BY$106,$B$57:$B$106)</f>
        <v>7.7728624585118117E-2</v>
      </c>
      <c r="J40">
        <f>SUMPRODUCT(CK$57:CK$106,$B$57:$B$106)</f>
        <v>6.6651237539376712E-2</v>
      </c>
      <c r="K40">
        <f>SUMPRODUCT(CW$57:CW$106,$B$57:$B$106)</f>
        <v>5.9791437306990422E-2</v>
      </c>
      <c r="L40" s="156">
        <f t="shared" ref="L40:AA50" si="54">K40</f>
        <v>5.9791437306990422E-2</v>
      </c>
      <c r="M40" s="156">
        <f t="shared" si="54"/>
        <v>5.9791437306990422E-2</v>
      </c>
      <c r="N40" s="156">
        <f t="shared" si="54"/>
        <v>5.9791437306990422E-2</v>
      </c>
      <c r="O40" s="156">
        <f t="shared" si="54"/>
        <v>5.9791437306990422E-2</v>
      </c>
      <c r="P40" s="156">
        <f t="shared" si="54"/>
        <v>5.9791437306990422E-2</v>
      </c>
      <c r="Q40" s="156">
        <f t="shared" si="54"/>
        <v>5.9791437306990422E-2</v>
      </c>
      <c r="R40" s="156">
        <f t="shared" si="54"/>
        <v>5.9791437306990422E-2</v>
      </c>
      <c r="S40" s="156">
        <f t="shared" si="54"/>
        <v>5.9791437306990422E-2</v>
      </c>
      <c r="T40" s="156">
        <f t="shared" si="54"/>
        <v>5.9791437306990422E-2</v>
      </c>
      <c r="U40" s="156">
        <f t="shared" si="54"/>
        <v>5.9791437306990422E-2</v>
      </c>
      <c r="V40" s="156">
        <f t="shared" si="54"/>
        <v>5.9791437306990422E-2</v>
      </c>
      <c r="W40" s="156">
        <f t="shared" si="54"/>
        <v>5.9791437306990422E-2</v>
      </c>
      <c r="X40" s="156">
        <f t="shared" si="54"/>
        <v>5.9791437306990422E-2</v>
      </c>
      <c r="Y40" s="156">
        <f t="shared" si="54"/>
        <v>5.9791437306990422E-2</v>
      </c>
      <c r="Z40" s="156">
        <f t="shared" si="54"/>
        <v>5.9791437306990422E-2</v>
      </c>
      <c r="AA40" s="156">
        <f t="shared" si="54"/>
        <v>5.9791437306990422E-2</v>
      </c>
      <c r="AB40" s="156">
        <f t="shared" si="53"/>
        <v>5.9791437306990422E-2</v>
      </c>
      <c r="AC40" s="156">
        <f t="shared" si="53"/>
        <v>5.9791437306990422E-2</v>
      </c>
      <c r="AD40" s="156">
        <f t="shared" si="53"/>
        <v>5.9791437306990422E-2</v>
      </c>
      <c r="AE40" s="156">
        <f t="shared" si="53"/>
        <v>5.9791437306990422E-2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2.4403107581676797E-2</v>
      </c>
      <c r="D42">
        <f>SUMPRODUCT(S$57:S$106,$B$57:$B$106)</f>
        <v>3.1447547923839463E-2</v>
      </c>
      <c r="E42">
        <f>SUMPRODUCT(AE$57:AE$106,$B$57:$B$106)</f>
        <v>3.2164189657819788E-2</v>
      </c>
      <c r="F42">
        <f>SUMPRODUCT(AQ$57:AQ$106,$B$57:$B$106)</f>
        <v>3.2200866557708124E-2</v>
      </c>
      <c r="G42">
        <f>SUMPRODUCT(BC$57:BC$106,$B$57:$B$106)</f>
        <v>3.4082869828937934E-2</v>
      </c>
      <c r="H42">
        <f>SUMPRODUCT(BO$57:BO$106,$B$57:$B$106)</f>
        <v>3.3456534249246918E-2</v>
      </c>
      <c r="I42">
        <f>SUMPRODUCT(CA$57:CA$106,$B$57:$B$106)</f>
        <v>3.8454875670427449E-2</v>
      </c>
      <c r="J42">
        <f>SUMPRODUCT(CM$57:CM$106,$B$57:$B$106)</f>
        <v>3.8230769349493765E-2</v>
      </c>
      <c r="K42">
        <f>SUMPRODUCT(CY$57:CY$106,$B$57:$B$106)</f>
        <v>3.8296992029210046E-2</v>
      </c>
      <c r="L42" s="156">
        <f t="shared" si="54"/>
        <v>3.8296992029210046E-2</v>
      </c>
      <c r="M42" s="156">
        <f t="shared" si="53"/>
        <v>3.8296992029210046E-2</v>
      </c>
      <c r="N42" s="156">
        <f t="shared" si="53"/>
        <v>3.8296992029210046E-2</v>
      </c>
      <c r="O42" s="156">
        <f t="shared" si="53"/>
        <v>3.8296992029210046E-2</v>
      </c>
      <c r="P42" s="156">
        <f t="shared" si="53"/>
        <v>3.8296992029210046E-2</v>
      </c>
      <c r="Q42" s="156">
        <f t="shared" si="53"/>
        <v>3.8296992029210046E-2</v>
      </c>
      <c r="R42" s="156">
        <f t="shared" si="53"/>
        <v>3.8296992029210046E-2</v>
      </c>
      <c r="S42" s="156">
        <f t="shared" si="53"/>
        <v>3.8296992029210046E-2</v>
      </c>
      <c r="T42" s="156">
        <f t="shared" si="53"/>
        <v>3.8296992029210046E-2</v>
      </c>
      <c r="U42" s="156">
        <f t="shared" si="53"/>
        <v>3.8296992029210046E-2</v>
      </c>
      <c r="V42" s="156">
        <f t="shared" si="53"/>
        <v>3.8296992029210046E-2</v>
      </c>
      <c r="W42" s="156">
        <f t="shared" si="53"/>
        <v>3.8296992029210046E-2</v>
      </c>
      <c r="X42" s="156">
        <f t="shared" si="53"/>
        <v>3.8296992029210046E-2</v>
      </c>
      <c r="Y42" s="156">
        <f t="shared" si="53"/>
        <v>3.8296992029210046E-2</v>
      </c>
      <c r="Z42" s="156">
        <f t="shared" si="53"/>
        <v>3.8296992029210046E-2</v>
      </c>
      <c r="AA42" s="156">
        <f t="shared" si="53"/>
        <v>3.8296992029210046E-2</v>
      </c>
      <c r="AB42" s="156">
        <f t="shared" si="53"/>
        <v>3.8296992029210046E-2</v>
      </c>
      <c r="AC42" s="156">
        <f t="shared" si="53"/>
        <v>3.8296992029210046E-2</v>
      </c>
      <c r="AD42" s="156">
        <f t="shared" si="53"/>
        <v>3.8296992029210046E-2</v>
      </c>
      <c r="AE42" s="156">
        <f t="shared" si="53"/>
        <v>3.8296992029210046E-2</v>
      </c>
    </row>
    <row r="43" spans="1:32">
      <c r="B43" s="2" t="s">
        <v>346</v>
      </c>
      <c r="C43">
        <f>SUMPRODUCT(H57:H106,$B$57:$B$106)</f>
        <v>0.26081897148903654</v>
      </c>
      <c r="D43">
        <f>SUMPRODUCT(T$57:T$106,$B$57:$B$106)</f>
        <v>0.29455376952283174</v>
      </c>
      <c r="E43">
        <f>SUMPRODUCT(AF$57:AF$106,$B$57:$B$106)</f>
        <v>0.30030564125474885</v>
      </c>
      <c r="F43">
        <f>SUMPRODUCT(AR$57:AR$106,$B$57:$B$106)</f>
        <v>0.26084575393664211</v>
      </c>
      <c r="G43">
        <f>SUMPRODUCT(BD$57:BD$106,$B$57:$B$106)</f>
        <v>0.23252789313576749</v>
      </c>
      <c r="H43">
        <f>SUMPRODUCT(BP$57:BP$106,$B$57:$B$106)</f>
        <v>0.16119309590521322</v>
      </c>
      <c r="I43">
        <f>SUMPRODUCT(CB$57:CB$106,$B$57:$B$106)</f>
        <v>8.5686187133093991E-2</v>
      </c>
      <c r="J43">
        <f>SUMPRODUCT(CN$57:CN$106,$B$57:$B$106)</f>
        <v>5.4240456002229175E-2</v>
      </c>
      <c r="K43">
        <f>SUMPRODUCT(CZ$57:CZ$106,$B$57:$B$106)</f>
        <v>3.915332720704448E-2</v>
      </c>
      <c r="L43" s="156">
        <f t="shared" si="54"/>
        <v>3.915332720704448E-2</v>
      </c>
      <c r="M43" s="156">
        <f t="shared" si="53"/>
        <v>3.915332720704448E-2</v>
      </c>
      <c r="N43" s="156">
        <f t="shared" si="53"/>
        <v>3.915332720704448E-2</v>
      </c>
      <c r="O43" s="156">
        <f t="shared" si="53"/>
        <v>3.915332720704448E-2</v>
      </c>
      <c r="P43" s="156">
        <f t="shared" si="53"/>
        <v>3.915332720704448E-2</v>
      </c>
      <c r="Q43" s="156">
        <f t="shared" si="53"/>
        <v>3.915332720704448E-2</v>
      </c>
      <c r="R43" s="156">
        <f t="shared" si="53"/>
        <v>3.915332720704448E-2</v>
      </c>
      <c r="S43" s="156">
        <f t="shared" si="53"/>
        <v>3.915332720704448E-2</v>
      </c>
      <c r="T43" s="156">
        <f t="shared" si="53"/>
        <v>3.915332720704448E-2</v>
      </c>
      <c r="U43" s="156">
        <f t="shared" si="53"/>
        <v>3.915332720704448E-2</v>
      </c>
      <c r="V43" s="156">
        <f t="shared" si="53"/>
        <v>3.915332720704448E-2</v>
      </c>
      <c r="W43" s="156">
        <f t="shared" si="53"/>
        <v>3.915332720704448E-2</v>
      </c>
      <c r="X43" s="156">
        <f t="shared" si="53"/>
        <v>3.915332720704448E-2</v>
      </c>
      <c r="Y43" s="156">
        <f t="shared" si="53"/>
        <v>3.915332720704448E-2</v>
      </c>
      <c r="Z43" s="156">
        <f t="shared" si="53"/>
        <v>3.915332720704448E-2</v>
      </c>
      <c r="AA43" s="156">
        <f t="shared" si="53"/>
        <v>3.915332720704448E-2</v>
      </c>
      <c r="AB43" s="156">
        <f t="shared" si="53"/>
        <v>3.915332720704448E-2</v>
      </c>
      <c r="AC43" s="156">
        <f t="shared" si="53"/>
        <v>3.915332720704448E-2</v>
      </c>
      <c r="AD43" s="156">
        <f t="shared" si="53"/>
        <v>3.915332720704448E-2</v>
      </c>
      <c r="AE43" s="156">
        <f t="shared" si="53"/>
        <v>3.915332720704448E-2</v>
      </c>
    </row>
    <row r="44" spans="1:32">
      <c r="B44" s="2" t="s">
        <v>99</v>
      </c>
      <c r="C44">
        <f>SUMPRODUCT(I57:I106,$B$57:$B$106)</f>
        <v>0.16512556237265211</v>
      </c>
      <c r="D44">
        <f>SUMPRODUCT(U$57:U$106,$B$57:$B$106)</f>
        <v>0.1993065699779496</v>
      </c>
      <c r="E44">
        <f>SUMPRODUCT(AG$57:AG$106,$B$57:$B$106)</f>
        <v>0.20318364354483978</v>
      </c>
      <c r="F44">
        <f>SUMPRODUCT(AS$57:AS$106,$B$57:$B$106)</f>
        <v>0.20235594983883665</v>
      </c>
      <c r="G44">
        <f>SUMPRODUCT(BE$57:BE$106,$B$57:$B$106)</f>
        <v>0.21046855277908583</v>
      </c>
      <c r="H44">
        <f>SUMPRODUCT(BQ$57:BQ$106,$B$57:$B$106)</f>
        <v>0.2059848971340833</v>
      </c>
      <c r="I44">
        <f>SUMPRODUCT(CC$57:CC$106,$B$57:$B$106)</f>
        <v>0.2197111732298733</v>
      </c>
      <c r="J44">
        <f>SUMPRODUCT(CO$57:CO$106,$B$57:$B$106)</f>
        <v>0.21138623686266267</v>
      </c>
      <c r="K44">
        <f>SUMPRODUCT(DA$57:DA$106,$B$57:$B$106)</f>
        <v>0.20917050970783219</v>
      </c>
      <c r="L44" s="156">
        <f t="shared" si="54"/>
        <v>0.20917050970783219</v>
      </c>
      <c r="M44" s="156">
        <f t="shared" si="53"/>
        <v>0.20917050970783219</v>
      </c>
      <c r="N44" s="156">
        <f t="shared" si="53"/>
        <v>0.20917050970783219</v>
      </c>
      <c r="O44" s="156">
        <f t="shared" si="53"/>
        <v>0.20917050970783219</v>
      </c>
      <c r="P44" s="156">
        <f t="shared" si="53"/>
        <v>0.20917050970783219</v>
      </c>
      <c r="Q44" s="156">
        <f t="shared" si="53"/>
        <v>0.20917050970783219</v>
      </c>
      <c r="R44" s="156">
        <f t="shared" si="53"/>
        <v>0.20917050970783219</v>
      </c>
      <c r="S44" s="156">
        <f t="shared" si="53"/>
        <v>0.20917050970783219</v>
      </c>
      <c r="T44" s="156">
        <f t="shared" si="53"/>
        <v>0.20917050970783219</v>
      </c>
      <c r="U44" s="156">
        <f t="shared" si="53"/>
        <v>0.20917050970783219</v>
      </c>
      <c r="V44" s="156">
        <f t="shared" si="53"/>
        <v>0.20917050970783219</v>
      </c>
      <c r="W44" s="156">
        <f t="shared" si="53"/>
        <v>0.20917050970783219</v>
      </c>
      <c r="X44" s="156">
        <f t="shared" si="53"/>
        <v>0.20917050970783219</v>
      </c>
      <c r="Y44" s="156">
        <f t="shared" si="53"/>
        <v>0.20917050970783219</v>
      </c>
      <c r="Z44" s="156">
        <f t="shared" si="53"/>
        <v>0.20917050970783219</v>
      </c>
      <c r="AA44" s="156">
        <f t="shared" si="53"/>
        <v>0.20917050970783219</v>
      </c>
      <c r="AB44" s="156">
        <f t="shared" si="53"/>
        <v>0.20917050970783219</v>
      </c>
      <c r="AC44" s="156">
        <f t="shared" si="53"/>
        <v>0.20917050970783219</v>
      </c>
      <c r="AD44" s="156">
        <f t="shared" si="53"/>
        <v>0.20917050970783219</v>
      </c>
      <c r="AE44" s="156">
        <f t="shared" si="53"/>
        <v>0.20917050970783219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8.5548979539169304E-3</v>
      </c>
      <c r="D46">
        <f>SUMPRODUCT(W$57:W$106,$B$57:$B$106)</f>
        <v>1.0082817487514063E-2</v>
      </c>
      <c r="E46">
        <f>SUMPRODUCT(AI$57:AI$106,$B$57:$B$106)</f>
        <v>8.3456307037231767E-3</v>
      </c>
      <c r="F46">
        <f>SUMPRODUCT(AU$57:AU$106,$B$57:$B$106)</f>
        <v>5.8194024261459688E-3</v>
      </c>
      <c r="G46">
        <f>SUMPRODUCT(BG$57:BG$106,$B$57:$B$106)</f>
        <v>5.2456339820504015E-3</v>
      </c>
      <c r="H46">
        <f>SUMPRODUCT(BS$57:BS$106,$B$57:$B$106)</f>
        <v>4.8416317523679846E-3</v>
      </c>
      <c r="I46">
        <f>SUMPRODUCT(CE$57:CE$106,$B$57:$B$106)</f>
        <v>4.1976953867131194E-3</v>
      </c>
      <c r="J46">
        <f>SUMPRODUCT(CQ$57:CQ$106,$B$57:$B$106)</f>
        <v>4.4010507769024921E-3</v>
      </c>
      <c r="K46">
        <f>SUMPRODUCT(DC$57:DC$106,$B$57:$B$106)</f>
        <v>4.2879470701426697E-3</v>
      </c>
      <c r="L46" s="156">
        <f t="shared" si="54"/>
        <v>4.2879470701426697E-3</v>
      </c>
      <c r="M46" s="156">
        <f t="shared" si="53"/>
        <v>4.2879470701426697E-3</v>
      </c>
      <c r="N46" s="156">
        <f t="shared" si="53"/>
        <v>4.2879470701426697E-3</v>
      </c>
      <c r="O46" s="156">
        <f t="shared" si="53"/>
        <v>4.2879470701426697E-3</v>
      </c>
      <c r="P46" s="156">
        <f t="shared" si="53"/>
        <v>4.2879470701426697E-3</v>
      </c>
      <c r="Q46" s="156">
        <f t="shared" si="53"/>
        <v>4.2879470701426697E-3</v>
      </c>
      <c r="R46" s="156">
        <f t="shared" si="53"/>
        <v>4.2879470701426697E-3</v>
      </c>
      <c r="S46" s="156">
        <f t="shared" si="53"/>
        <v>4.2879470701426697E-3</v>
      </c>
      <c r="T46" s="156">
        <f t="shared" si="53"/>
        <v>4.2879470701426697E-3</v>
      </c>
      <c r="U46" s="156">
        <f t="shared" si="53"/>
        <v>4.2879470701426697E-3</v>
      </c>
      <c r="V46" s="156">
        <f t="shared" si="53"/>
        <v>4.2879470701426697E-3</v>
      </c>
      <c r="W46" s="156">
        <f t="shared" si="53"/>
        <v>4.2879470701426697E-3</v>
      </c>
      <c r="X46" s="156">
        <f t="shared" si="53"/>
        <v>4.2879470701426697E-3</v>
      </c>
      <c r="Y46" s="156">
        <f t="shared" si="53"/>
        <v>4.2879470701426697E-3</v>
      </c>
      <c r="Z46" s="156">
        <f t="shared" si="53"/>
        <v>4.2879470701426697E-3</v>
      </c>
      <c r="AA46" s="156">
        <f t="shared" si="53"/>
        <v>4.2879470701426697E-3</v>
      </c>
      <c r="AB46" s="156">
        <f t="shared" si="53"/>
        <v>4.2879470701426697E-3</v>
      </c>
      <c r="AC46" s="156">
        <f t="shared" si="53"/>
        <v>4.2879470701426697E-3</v>
      </c>
      <c r="AD46" s="156">
        <f t="shared" si="53"/>
        <v>4.2879470701426697E-3</v>
      </c>
      <c r="AE46" s="156">
        <f t="shared" si="53"/>
        <v>4.2879470701426697E-3</v>
      </c>
    </row>
    <row r="47" spans="1:32">
      <c r="B47" s="2" t="s">
        <v>100</v>
      </c>
      <c r="C47">
        <f>SUMPRODUCT(L57:L106,$B$57:$B$106)</f>
        <v>0.16126011399591783</v>
      </c>
      <c r="D47">
        <f>SUMPRODUCT(X$57:X$106,$B$57:$B$106)</f>
        <v>0.17039477500073691</v>
      </c>
      <c r="E47">
        <f>SUMPRODUCT(AJ$57:AJ$106,$B$57:$B$106)</f>
        <v>0.1717218227795467</v>
      </c>
      <c r="F47">
        <f>SUMPRODUCT(AV$57:AV$106,$B$57:$B$106)</f>
        <v>0.18655388920881841</v>
      </c>
      <c r="G47">
        <f>SUMPRODUCT(BH$57:BH$106,$B$57:$B$106)</f>
        <v>0.21849099177349651</v>
      </c>
      <c r="H47">
        <f>SUMPRODUCT(BT$57:BT$106,$B$57:$B$106)</f>
        <v>0.25875453211981703</v>
      </c>
      <c r="I47">
        <f>SUMPRODUCT(CF$57:CF$106,$B$57:$B$106)</f>
        <v>0.26177561533901278</v>
      </c>
      <c r="J47">
        <f>SUMPRODUCT(CR$57:CR$106,$B$57:$B$106)</f>
        <v>0.27019679300278787</v>
      </c>
      <c r="K47">
        <f>SUMPRODUCT(DD$57:DD$106,$B$57:$B$106)</f>
        <v>0.27615720021596701</v>
      </c>
      <c r="L47" s="156">
        <f t="shared" si="54"/>
        <v>0.27615720021596701</v>
      </c>
      <c r="M47" s="156">
        <f t="shared" si="53"/>
        <v>0.27615720021596701</v>
      </c>
      <c r="N47" s="156">
        <f t="shared" si="53"/>
        <v>0.27615720021596701</v>
      </c>
      <c r="O47" s="156">
        <f t="shared" si="53"/>
        <v>0.27615720021596701</v>
      </c>
      <c r="P47" s="156">
        <f t="shared" si="53"/>
        <v>0.27615720021596701</v>
      </c>
      <c r="Q47" s="156">
        <f t="shared" si="53"/>
        <v>0.27615720021596701</v>
      </c>
      <c r="R47" s="156">
        <f t="shared" si="53"/>
        <v>0.27615720021596701</v>
      </c>
      <c r="S47" s="156">
        <f t="shared" si="53"/>
        <v>0.27615720021596701</v>
      </c>
      <c r="T47" s="156">
        <f t="shared" si="53"/>
        <v>0.27615720021596701</v>
      </c>
      <c r="U47" s="156">
        <f t="shared" si="53"/>
        <v>0.27615720021596701</v>
      </c>
      <c r="V47" s="156">
        <f t="shared" si="53"/>
        <v>0.27615720021596701</v>
      </c>
      <c r="W47" s="156">
        <f t="shared" si="53"/>
        <v>0.27615720021596701</v>
      </c>
      <c r="X47" s="156">
        <f t="shared" si="53"/>
        <v>0.27615720021596701</v>
      </c>
      <c r="Y47" s="156">
        <f t="shared" si="53"/>
        <v>0.27615720021596701</v>
      </c>
      <c r="Z47" s="156">
        <f t="shared" si="53"/>
        <v>0.27615720021596701</v>
      </c>
      <c r="AA47" s="156">
        <f t="shared" si="53"/>
        <v>0.27615720021596701</v>
      </c>
      <c r="AB47" s="156">
        <f t="shared" si="53"/>
        <v>0.27615720021596701</v>
      </c>
      <c r="AC47" s="156">
        <f t="shared" si="53"/>
        <v>0.27615720021596701</v>
      </c>
      <c r="AD47" s="156">
        <f t="shared" si="53"/>
        <v>0.27615720021596701</v>
      </c>
      <c r="AE47" s="156">
        <f t="shared" si="53"/>
        <v>0.27615720021596701</v>
      </c>
    </row>
    <row r="48" spans="1:32">
      <c r="B48" s="2" t="s">
        <v>102</v>
      </c>
      <c r="C48">
        <f>SUMPRODUCT(N57:N106,$B$57:$B$106)</f>
        <v>3.6477985257850912E-2</v>
      </c>
      <c r="D48">
        <f>SUMPRODUCT(Z$57:Z$106,$B$57:$B$106)</f>
        <v>5.2194622725293127E-2</v>
      </c>
      <c r="E48">
        <f>SUMPRODUCT(AL$57:AL$106,$B$57:$B$106)</f>
        <v>7.7721461254694618E-2</v>
      </c>
      <c r="F48">
        <f>SUMPRODUCT(AX$57:AX$106,$B$57:$B$106)</f>
        <v>0.13003153201376538</v>
      </c>
      <c r="G48">
        <f>SUMPRODUCT(BJ$57:BJ$106,$B$57:$B$106)</f>
        <v>0.16471547269545173</v>
      </c>
      <c r="H48">
        <f>SUMPRODUCT(BV$57:BV$106,$B$57:$B$106)</f>
        <v>0.23925375869006099</v>
      </c>
      <c r="I48">
        <f>SUMPRODUCT(CH$57:CH$106,$B$57:$B$106)</f>
        <v>0.31168349548111418</v>
      </c>
      <c r="J48">
        <f>SUMPRODUCT(CT$57:CT$106,$B$57:$B$106)</f>
        <v>0.35418442751576917</v>
      </c>
      <c r="K48">
        <f>SUMPRODUCT(DF$57:DF$106,$B$57:$B$106)</f>
        <v>0.3724684709194217</v>
      </c>
      <c r="L48" s="156">
        <f t="shared" si="54"/>
        <v>0.3724684709194217</v>
      </c>
      <c r="M48" s="156">
        <f t="shared" si="53"/>
        <v>0.3724684709194217</v>
      </c>
      <c r="N48" s="156">
        <f t="shared" si="53"/>
        <v>0.3724684709194217</v>
      </c>
      <c r="O48" s="156">
        <f t="shared" si="53"/>
        <v>0.3724684709194217</v>
      </c>
      <c r="P48" s="156">
        <f t="shared" si="53"/>
        <v>0.3724684709194217</v>
      </c>
      <c r="Q48" s="156">
        <f t="shared" si="53"/>
        <v>0.3724684709194217</v>
      </c>
      <c r="R48" s="156">
        <f t="shared" si="53"/>
        <v>0.3724684709194217</v>
      </c>
      <c r="S48" s="156">
        <f t="shared" si="53"/>
        <v>0.3724684709194217</v>
      </c>
      <c r="T48" s="156">
        <f t="shared" si="53"/>
        <v>0.3724684709194217</v>
      </c>
      <c r="U48" s="156">
        <f t="shared" si="53"/>
        <v>0.3724684709194217</v>
      </c>
      <c r="V48" s="156">
        <f t="shared" si="53"/>
        <v>0.3724684709194217</v>
      </c>
      <c r="W48" s="156">
        <f t="shared" si="53"/>
        <v>0.3724684709194217</v>
      </c>
      <c r="X48" s="156">
        <f t="shared" si="53"/>
        <v>0.3724684709194217</v>
      </c>
      <c r="Y48" s="156">
        <f t="shared" si="53"/>
        <v>0.3724684709194217</v>
      </c>
      <c r="Z48" s="156">
        <f t="shared" si="53"/>
        <v>0.3724684709194217</v>
      </c>
      <c r="AA48" s="156">
        <f t="shared" si="53"/>
        <v>0.3724684709194217</v>
      </c>
      <c r="AB48" s="156">
        <f t="shared" si="53"/>
        <v>0.3724684709194217</v>
      </c>
      <c r="AC48" s="156">
        <f t="shared" si="53"/>
        <v>0.3724684709194217</v>
      </c>
      <c r="AD48" s="156">
        <f t="shared" si="53"/>
        <v>0.3724684709194217</v>
      </c>
      <c r="AE48" s="156">
        <f t="shared" si="53"/>
        <v>0.3724684709194217</v>
      </c>
    </row>
    <row r="49" spans="1:110">
      <c r="B49" s="1"/>
    </row>
    <row r="50" spans="1:110">
      <c r="B50" s="1"/>
      <c r="C50" s="160">
        <f>SUM(C39:C48)</f>
        <v>1</v>
      </c>
      <c r="D50" s="160">
        <f>SUM(D39:D48)</f>
        <v>1.0000000000000002</v>
      </c>
      <c r="E50" s="160">
        <f>SUM(E39:E48)</f>
        <v>0.99999999999999989</v>
      </c>
      <c r="F50" s="160">
        <f>SUM(F39:F48)</f>
        <v>1</v>
      </c>
      <c r="G50" s="160">
        <f t="shared" ref="G50:K50" si="55">SUM(G39:G48)</f>
        <v>0.99999999999999989</v>
      </c>
      <c r="H50" s="160">
        <f t="shared" si="55"/>
        <v>1</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0.48506281404091639</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3.8059213736856133E-2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4.0729897543404234E-3</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0.47280498246788705</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11919968</v>
      </c>
      <c r="D2" s="91">
        <f>C2</f>
        <v>11919968</v>
      </c>
      <c r="E2" s="91">
        <f t="shared" ref="E2:AH2" si="0">D2</f>
        <v>11919968</v>
      </c>
      <c r="F2" s="91">
        <f t="shared" si="0"/>
        <v>11919968</v>
      </c>
      <c r="G2" s="91">
        <f t="shared" si="0"/>
        <v>11919968</v>
      </c>
      <c r="H2" s="91">
        <f t="shared" si="0"/>
        <v>11919968</v>
      </c>
      <c r="I2" s="91">
        <f t="shared" si="0"/>
        <v>11919968</v>
      </c>
      <c r="J2" s="91">
        <f t="shared" si="0"/>
        <v>11919968</v>
      </c>
      <c r="K2" s="91">
        <f t="shared" si="0"/>
        <v>11919968</v>
      </c>
      <c r="L2" s="91">
        <f t="shared" si="0"/>
        <v>11919968</v>
      </c>
      <c r="M2" s="91">
        <f t="shared" si="0"/>
        <v>11919968</v>
      </c>
      <c r="N2" s="91">
        <f t="shared" si="0"/>
        <v>11919968</v>
      </c>
      <c r="O2" s="91">
        <f t="shared" si="0"/>
        <v>11919968</v>
      </c>
      <c r="P2" s="91">
        <f t="shared" si="0"/>
        <v>11919968</v>
      </c>
      <c r="Q2" s="91">
        <f t="shared" si="0"/>
        <v>11919968</v>
      </c>
      <c r="R2" s="91">
        <f t="shared" si="0"/>
        <v>11919968</v>
      </c>
      <c r="S2" s="91">
        <f t="shared" si="0"/>
        <v>11919968</v>
      </c>
      <c r="T2" s="91">
        <f t="shared" si="0"/>
        <v>11919968</v>
      </c>
      <c r="U2" s="91">
        <f t="shared" si="0"/>
        <v>11919968</v>
      </c>
      <c r="V2" s="91">
        <f t="shared" si="0"/>
        <v>11919968</v>
      </c>
      <c r="W2" s="91">
        <f t="shared" si="0"/>
        <v>11919968</v>
      </c>
      <c r="X2" s="91">
        <f t="shared" si="0"/>
        <v>11919968</v>
      </c>
      <c r="Y2" s="91">
        <f t="shared" si="0"/>
        <v>11919968</v>
      </c>
      <c r="Z2" s="91">
        <f t="shared" si="0"/>
        <v>11919968</v>
      </c>
      <c r="AA2" s="91">
        <f t="shared" si="0"/>
        <v>11919968</v>
      </c>
      <c r="AB2" s="91">
        <f t="shared" si="0"/>
        <v>11919968</v>
      </c>
      <c r="AC2" s="91">
        <f t="shared" si="0"/>
        <v>11919968</v>
      </c>
      <c r="AD2" s="91">
        <f t="shared" si="0"/>
        <v>11919968</v>
      </c>
      <c r="AE2" s="91">
        <f t="shared" si="0"/>
        <v>11919968</v>
      </c>
      <c r="AF2" s="91">
        <f t="shared" si="0"/>
        <v>11919968</v>
      </c>
      <c r="AG2" s="91">
        <f t="shared" si="0"/>
        <v>11919968</v>
      </c>
      <c r="AH2" s="91">
        <f t="shared" si="0"/>
        <v>11919968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11919968</v>
      </c>
      <c r="C2">
        <f>exports!E2*IFERROR(INDEX('state specific adjustments'!$C$4:$AG$5,MATCH(About!$B$2,'state specific adjustments'!$B$4:$B$5,0),MATCH('EIaE-BEE'!C$1,'state specific adjustments'!$C$3:$AG$3,0)),1)</f>
        <v>11919968</v>
      </c>
      <c r="D2">
        <f>exports!F2*IFERROR(INDEX('state specific adjustments'!$C$4:$AG$5,MATCH(About!$B$2,'state specific adjustments'!$B$4:$B$5,0),MATCH('EIaE-BEE'!D$1,'state specific adjustments'!$C$3:$AG$3,0)),1)</f>
        <v>11919968</v>
      </c>
      <c r="E2">
        <f>exports!G2*IFERROR(INDEX('state specific adjustments'!$C$4:$AG$5,MATCH(About!$B$2,'state specific adjustments'!$B$4:$B$5,0),MATCH('EIaE-BEE'!E$1,'state specific adjustments'!$C$3:$AG$3,0)),1)</f>
        <v>11919968</v>
      </c>
      <c r="F2">
        <f>exports!H2*IFERROR(INDEX('state specific adjustments'!$C$4:$AG$5,MATCH(About!$B$2,'state specific adjustments'!$B$4:$B$5,0),MATCH('EIaE-BEE'!F$1,'state specific adjustments'!$C$3:$AG$3,0)),1)</f>
        <v>11919968</v>
      </c>
      <c r="G2">
        <f>exports!I2*IFERROR(INDEX('state specific adjustments'!$C$4:$AG$5,MATCH(About!$B$2,'state specific adjustments'!$B$4:$B$5,0),MATCH('EIaE-BEE'!G$1,'state specific adjustments'!$C$3:$AG$3,0)),1)</f>
        <v>11919968</v>
      </c>
      <c r="H2">
        <f>exports!J2*IFERROR(INDEX('state specific adjustments'!$C$4:$AG$5,MATCH(About!$B$2,'state specific adjustments'!$B$4:$B$5,0),MATCH('EIaE-BEE'!H$1,'state specific adjustments'!$C$3:$AG$3,0)),1)</f>
        <v>11919968</v>
      </c>
      <c r="I2">
        <f>exports!K2*IFERROR(INDEX('state specific adjustments'!$C$4:$AG$5,MATCH(About!$B$2,'state specific adjustments'!$B$4:$B$5,0),MATCH('EIaE-BEE'!I$1,'state specific adjustments'!$C$3:$AG$3,0)),1)</f>
        <v>11919968</v>
      </c>
      <c r="J2">
        <f>exports!L2*IFERROR(INDEX('state specific adjustments'!$C$4:$AG$5,MATCH(About!$B$2,'state specific adjustments'!$B$4:$B$5,0),MATCH('EIaE-BEE'!J$1,'state specific adjustments'!$C$3:$AG$3,0)),1)</f>
        <v>11919968</v>
      </c>
      <c r="K2">
        <f>exports!M2*IFERROR(INDEX('state specific adjustments'!$C$4:$AG$5,MATCH(About!$B$2,'state specific adjustments'!$B$4:$B$5,0),MATCH('EIaE-BEE'!K$1,'state specific adjustments'!$C$3:$AG$3,0)),1)</f>
        <v>11919968</v>
      </c>
      <c r="L2">
        <f>exports!N2*IFERROR(INDEX('state specific adjustments'!$C$4:$AG$5,MATCH(About!$B$2,'state specific adjustments'!$B$4:$B$5,0),MATCH('EIaE-BEE'!L$1,'state specific adjustments'!$C$3:$AG$3,0)),1)</f>
        <v>11919968</v>
      </c>
      <c r="M2">
        <f>exports!O2*IFERROR(INDEX('state specific adjustments'!$C$4:$AG$5,MATCH(About!$B$2,'state specific adjustments'!$B$4:$B$5,0),MATCH('EIaE-BEE'!M$1,'state specific adjustments'!$C$3:$AG$3,0)),1)</f>
        <v>11919968</v>
      </c>
      <c r="N2">
        <f>exports!P2*IFERROR(INDEX('state specific adjustments'!$C$4:$AG$5,MATCH(About!$B$2,'state specific adjustments'!$B$4:$B$5,0),MATCH('EIaE-BEE'!N$1,'state specific adjustments'!$C$3:$AG$3,0)),1)</f>
        <v>11919968</v>
      </c>
      <c r="O2">
        <f>exports!Q2*IFERROR(INDEX('state specific adjustments'!$C$4:$AG$5,MATCH(About!$B$2,'state specific adjustments'!$B$4:$B$5,0),MATCH('EIaE-BEE'!O$1,'state specific adjustments'!$C$3:$AG$3,0)),1)</f>
        <v>11919968</v>
      </c>
      <c r="P2">
        <f>exports!R2*IFERROR(INDEX('state specific adjustments'!$C$4:$AG$5,MATCH(About!$B$2,'state specific adjustments'!$B$4:$B$5,0),MATCH('EIaE-BEE'!P$1,'state specific adjustments'!$C$3:$AG$3,0)),1)</f>
        <v>11919968</v>
      </c>
      <c r="Q2">
        <f>exports!S2*IFERROR(INDEX('state specific adjustments'!$C$4:$AG$5,MATCH(About!$B$2,'state specific adjustments'!$B$4:$B$5,0),MATCH('EIaE-BEE'!Q$1,'state specific adjustments'!$C$3:$AG$3,0)),1)</f>
        <v>11919968</v>
      </c>
      <c r="R2">
        <f>exports!T2*IFERROR(INDEX('state specific adjustments'!$C$4:$AG$5,MATCH(About!$B$2,'state specific adjustments'!$B$4:$B$5,0),MATCH('EIaE-BEE'!R$1,'state specific adjustments'!$C$3:$AG$3,0)),1)</f>
        <v>11919968</v>
      </c>
      <c r="S2">
        <f>exports!U2*IFERROR(INDEX('state specific adjustments'!$C$4:$AG$5,MATCH(About!$B$2,'state specific adjustments'!$B$4:$B$5,0),MATCH('EIaE-BEE'!S$1,'state specific adjustments'!$C$3:$AG$3,0)),1)</f>
        <v>11919968</v>
      </c>
      <c r="T2">
        <f>exports!V2*IFERROR(INDEX('state specific adjustments'!$C$4:$AG$5,MATCH(About!$B$2,'state specific adjustments'!$B$4:$B$5,0),MATCH('EIaE-BEE'!T$1,'state specific adjustments'!$C$3:$AG$3,0)),1)</f>
        <v>11919968</v>
      </c>
      <c r="U2">
        <f>exports!W2*IFERROR(INDEX('state specific adjustments'!$C$4:$AG$5,MATCH(About!$B$2,'state specific adjustments'!$B$4:$B$5,0),MATCH('EIaE-BEE'!U$1,'state specific adjustments'!$C$3:$AG$3,0)),1)</f>
        <v>11919968</v>
      </c>
      <c r="V2">
        <f>exports!X2*IFERROR(INDEX('state specific adjustments'!$C$4:$AG$5,MATCH(About!$B$2,'state specific adjustments'!$B$4:$B$5,0),MATCH('EIaE-BEE'!V$1,'state specific adjustments'!$C$3:$AG$3,0)),1)</f>
        <v>11919968</v>
      </c>
      <c r="W2">
        <f>exports!Y2*IFERROR(INDEX('state specific adjustments'!$C$4:$AG$5,MATCH(About!$B$2,'state specific adjustments'!$B$4:$B$5,0),MATCH('EIaE-BEE'!W$1,'state specific adjustments'!$C$3:$AG$3,0)),1)</f>
        <v>11919968</v>
      </c>
      <c r="X2">
        <f>exports!Z2*IFERROR(INDEX('state specific adjustments'!$C$4:$AG$5,MATCH(About!$B$2,'state specific adjustments'!$B$4:$B$5,0),MATCH('EIaE-BEE'!X$1,'state specific adjustments'!$C$3:$AG$3,0)),1)</f>
        <v>11919968</v>
      </c>
      <c r="Y2">
        <f>exports!AA2*IFERROR(INDEX('state specific adjustments'!$C$4:$AG$5,MATCH(About!$B$2,'state specific adjustments'!$B$4:$B$5,0),MATCH('EIaE-BEE'!Y$1,'state specific adjustments'!$C$3:$AG$3,0)),1)</f>
        <v>11919968</v>
      </c>
      <c r="Z2">
        <f>exports!AB2*IFERROR(INDEX('state specific adjustments'!$C$4:$AG$5,MATCH(About!$B$2,'state specific adjustments'!$B$4:$B$5,0),MATCH('EIaE-BEE'!Z$1,'state specific adjustments'!$C$3:$AG$3,0)),1)</f>
        <v>11919968</v>
      </c>
      <c r="AA2">
        <f>exports!AC2*IFERROR(INDEX('state specific adjustments'!$C$4:$AG$5,MATCH(About!$B$2,'state specific adjustments'!$B$4:$B$5,0),MATCH('EIaE-BEE'!AA$1,'state specific adjustments'!$C$3:$AG$3,0)),1)</f>
        <v>11919968</v>
      </c>
      <c r="AB2">
        <f>exports!AD2*IFERROR(INDEX('state specific adjustments'!$C$4:$AG$5,MATCH(About!$B$2,'state specific adjustments'!$B$4:$B$5,0),MATCH('EIaE-BEE'!AB$1,'state specific adjustments'!$C$3:$AG$3,0)),1)</f>
        <v>11919968</v>
      </c>
      <c r="AC2">
        <f>exports!AE2*IFERROR(INDEX('state specific adjustments'!$C$4:$AG$5,MATCH(About!$B$2,'state specific adjustments'!$B$4:$B$5,0),MATCH('EIaE-BEE'!AC$1,'state specific adjustments'!$C$3:$AG$3,0)),1)</f>
        <v>11919968</v>
      </c>
      <c r="AD2">
        <f>exports!AF2*IFERROR(INDEX('state specific adjustments'!$C$4:$AG$5,MATCH(About!$B$2,'state specific adjustments'!$B$4:$B$5,0),MATCH('EIaE-BEE'!AD$1,'state specific adjustments'!$C$3:$AG$3,0)),1)</f>
        <v>11919968</v>
      </c>
      <c r="AE2">
        <f>exports!AG2*IFERROR(INDEX('state specific adjustments'!$C$4:$AG$5,MATCH(About!$B$2,'state specific adjustments'!$B$4:$B$5,0),MATCH('EIaE-BEE'!AE$1,'state specific adjustments'!$C$3:$AG$3,0)),1)</f>
        <v>11919968</v>
      </c>
      <c r="AF2">
        <f>exports!AH2*IFERROR(INDEX('state specific adjustments'!$C$4:$AG$5,MATCH(About!$B$2,'state specific adjustments'!$B$4:$B$5,0),MATCH('EIaE-BEE'!AF$1,'state specific adjustments'!$C$3:$AG$3,0)),1)</f>
        <v>11919968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2025-03-19T17:05:54Z</dcterms:modified>
</cp:coreProperties>
</file>