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K\webappdata\"/>
    </mc:Choice>
  </mc:AlternateContent>
  <xr:revisionPtr revIDLastSave="0" documentId="8_{546E5048-A1A6-4AFF-B51B-0C53DEF3B146}"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<sst xmlns="http://schemas.openxmlformats.org/spreadsheetml/2006/main" count="39510" uniqueCount="4472">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</sst>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4070</v>
      </c>
      <c r="C1" s="380">
        <v>46274</v>
      </c>
      <c r="G1" s="381" t="s">
        <v>3999</v>
      </c>
      <c r="H1" s="381" t="s">
        <v>4000</v>
      </c>
    </row>
    <row r="2" spans="1:8" x14ac:dyDescent="0.25">
      <c r="B2" t="str">
        <f>_xlfn.XLOOKUP(B1,H:H,G:G,0,0,1)</f>
        <v>OK</v>
      </c>
      <c r="C2" t="str">
        <f>_xlfn.XLOOKUP(B2,G:G, H:H, 0,0,1)</f>
        <v>Oklahoma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OK</v>
      </c>
      <c r="C1" s="419">
        <f>SUM(C4:C87)</f>
        <v>95.055468321903987</v>
      </c>
      <c r="D1" s="419">
        <f t="shared" ref="D1:AG1" si="0">SUM(D4:D87)</f>
        <v>95.434599839611877</v>
      </c>
      <c r="E1" s="419">
        <f t="shared" si="0"/>
        <v>97.622166821799397</v>
      </c>
      <c r="F1" s="419">
        <f t="shared" si="0"/>
        <v>100.62328745565709</v>
      </c>
      <c r="G1" s="419">
        <f t="shared" si="0"/>
        <v>99.017970691412216</v>
      </c>
      <c r="H1" s="419">
        <f t="shared" si="0"/>
        <v>100.59613694726148</v>
      </c>
      <c r="I1" s="419">
        <f t="shared" si="0"/>
        <v>102.64218739667835</v>
      </c>
      <c r="J1" s="419">
        <f t="shared" si="0"/>
        <v>103.4148741093435</v>
      </c>
      <c r="K1" s="419">
        <f t="shared" si="0"/>
        <v>101.7229455305049</v>
      </c>
      <c r="L1" s="419">
        <f t="shared" si="0"/>
        <v>100.23536313900688</v>
      </c>
      <c r="M1" s="419">
        <f t="shared" si="0"/>
        <v>103.33688443498451</v>
      </c>
      <c r="N1" s="419">
        <f t="shared" si="0"/>
        <v>104.62809458094333</v>
      </c>
      <c r="O1" s="419">
        <f t="shared" si="0"/>
        <v>104.44700248466543</v>
      </c>
      <c r="P1" s="419">
        <f t="shared" si="0"/>
        <v>105.29581579500959</v>
      </c>
      <c r="Q1" s="419">
        <f t="shared" si="0"/>
        <v>104.32157557947691</v>
      </c>
      <c r="R1" s="419">
        <f t="shared" si="0"/>
        <v>110.38918364792482</v>
      </c>
      <c r="S1" s="419">
        <f t="shared" si="0"/>
        <v>112.03564039628428</v>
      </c>
      <c r="T1" s="419">
        <f t="shared" si="0"/>
        <v>112.83165182928728</v>
      </c>
      <c r="U1" s="419">
        <f t="shared" si="0"/>
        <v>115.7051906759129</v>
      </c>
      <c r="V1" s="419">
        <f t="shared" si="0"/>
        <v>109.24383201699979</v>
      </c>
      <c r="W1" s="419">
        <f t="shared" si="0"/>
        <v>108.71300692790201</v>
      </c>
      <c r="X1" s="419">
        <f t="shared" si="0"/>
        <v>109.72321348289329</v>
      </c>
      <c r="Y1" s="419">
        <f t="shared" si="0"/>
        <v>108.5992039285314</v>
      </c>
      <c r="Z1" s="419">
        <f t="shared" si="0"/>
        <v>108.27934288602106</v>
      </c>
      <c r="AA1" s="419">
        <f t="shared" si="0"/>
        <v>109.46939185663668</v>
      </c>
      <c r="AB1" s="419">
        <f t="shared" si="0"/>
        <v>105.22999779157509</v>
      </c>
      <c r="AC1" s="419">
        <f t="shared" si="0"/>
        <v>101.19452616046942</v>
      </c>
      <c r="AD1" s="419">
        <f t="shared" si="0"/>
        <v>98.57379642708301</v>
      </c>
      <c r="AE1" s="419">
        <f t="shared" si="0"/>
        <v>103.88253293887031</v>
      </c>
      <c r="AF1" s="419">
        <f t="shared" si="0"/>
        <v>96.425850595046299</v>
      </c>
      <c r="AG1" s="419">
        <f t="shared" si="0"/>
        <v>89.63444408464278</v>
      </c>
      <c r="AH1" s="419">
        <f>SUM(AH4:AH87)</f>
        <v>92.498424350726367</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25">
      <c r="A5" s="423" t="s">
        <v>2216</v>
      </c>
      <c r="B5" s="424" t="s">
        <v>4213</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25">
      <c r="A6" s="423" t="s">
        <v>2216</v>
      </c>
      <c r="B6" s="424" t="s">
        <v>4217</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25">
      <c r="A7" s="423" t="s">
        <v>2216</v>
      </c>
      <c r="B7" s="424" t="s">
        <v>4219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25">
      <c r="A8" s="423" t="s">
        <v>2216</v>
      </c>
      <c r="B8" s="424" t="s">
        <v>4221</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25">
      <c r="A9" s="423" t="s">
        <v>2216</v>
      </c>
      <c r="B9" s="424" t="s">
        <v>4231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25">
      <c r="A10" s="423" t="s">
        <v>2216</v>
      </c>
      <c r="B10" s="424" t="s">
        <v>4240</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25">
      <c r="A11" s="423" t="s">
        <v>2216</v>
      </c>
      <c r="B11" s="424" t="s">
        <v>4235</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25">
      <c r="A13" s="423" t="s">
        <v>2216</v>
      </c>
      <c r="B13" s="424" t="s">
        <v>4250</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25">
      <c r="A14" s="423" t="s">
        <v>2216</v>
      </c>
      <c r="B14" s="424"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25">
      <c r="A17" s="423" t="s">
        <v>2216</v>
      </c>
      <c r="B17" s="424" t="s">
        <v>4248</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25">
      <c r="A23" s="423" t="s">
        <v>2216</v>
      </c>
      <c r="B23" s="424" t="s">
        <v>4256</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25">
      <c r="A26" s="423" t="s">
        <v>2216</v>
      </c>
      <c r="B26" s="424" t="s">
        <v>4276</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25">
      <c r="A30" s="423" t="s">
        <v>2216</v>
      </c>
      <c r="B30" s="424" t="s">
        <v>4281</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25">
      <c r="A33" s="423" t="s">
        <v>2216</v>
      </c>
      <c r="B33" s="424" t="s">
        <v>4258</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425">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425">
        <f>SUMIFS('EPA Export Aggregation'!U:U,'EPA Export Aggregation'!$A:$A,$B33,'EPA Export Aggregation'!$D:$D,$A$1)*IF($A33="CH4",About!$D$58,IF($A33="N2O",About!$D$59,1))</f>
        <v>7.27267716057E-2</v>
      </c>
      <c r="S33" s="425">
        <f>SUMIFS('EPA Export Aggregation'!V:V,'EPA Export Aggregation'!$A:$A,$B33,'EPA Export Aggregation'!$D:$D,$A$1)*IF($A33="CH4",About!$D$58,IF($A33="N2O",About!$D$59,1))</f>
        <v>0</v>
      </c>
      <c r="T33" s="425">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425">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425">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425">
        <f>SUMIFS('EPA Export Aggregation'!AD:AD,'EPA Export Aggregation'!$A:$A,$B33,'EPA Export Aggregation'!$D:$D,$A$1)*IF($A33="CH4",About!$D$58,IF($A33="N2O",About!$D$59,1))</f>
        <v>0.12087377384420001</v>
      </c>
      <c r="AB33" s="425">
        <f>SUMIFS('EPA Export Aggregation'!AE:AE,'EPA Export Aggregation'!$A:$A,$B33,'EPA Export Aggregation'!$D:$D,$A$1)*IF($A33="CH4",About!$D$58,IF($A33="N2O",About!$D$59,1))</f>
        <v>0.1057261798033</v>
      </c>
      <c r="AC33" s="425">
        <f>SUMIFS('EPA Export Aggregation'!AF:AF,'EPA Export Aggregation'!$A:$A,$B33,'EPA Export Aggregation'!$D:$D,$A$1)*IF($A33="CH4",About!$D$58,IF($A33="N2O",About!$D$59,1))</f>
        <v>3.7295866243500002E-2</v>
      </c>
      <c r="AD33" s="425">
        <f>SUMIFS('EPA Export Aggregation'!AG:AG,'EPA Export Aggregation'!$A:$A,$B33,'EPA Export Aggregation'!$D:$D,$A$1)*IF($A33="CH4",About!$D$58,IF($A33="N2O",About!$D$59,1))</f>
        <v>5.4063709978499998E-2</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2026-09-09T18:41:01Z</dcterms:modified>
</cp:coreProperties>
</file>