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K\elec\EIaE\"/>
    </mc:Choice>
  </mc:AlternateContent>
  <xr:revisionPtr revIDLastSave="0" documentId="8_{BC63F4A9-D984-4962-847B-E5756B80A369}"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01" i="25"/>
  <c r="M101" i="25" s="1"/>
  <c r="L57" i="25"/>
  <c r="M57" i="25" s="1"/>
  <c r="L160" i="25"/>
  <c r="M160"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57" i="25" l="1"/>
  <c r="M157" i="25" s="1"/>
  <c r="L13" i="25"/>
  <c r="M13" i="25" s="1"/>
  <c r="L201" i="25"/>
  <c r="M201" i="25" s="1"/>
  <c r="L82" i="25"/>
  <c r="M82" i="25" s="1"/>
  <c r="I10" i="26"/>
  <c r="L279" i="25"/>
  <c r="M279" i="25" s="1"/>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Z14" i="26" s="1"/>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AF10" i="26" s="1"/>
  <c r="V10" i="26"/>
  <c r="Y6" i="26"/>
  <c r="N6" i="26"/>
  <c r="O11" i="26"/>
  <c r="X10" i="26"/>
  <c r="W10" i="26"/>
  <c r="N10" i="26"/>
  <c r="AC11" i="26"/>
  <c r="AC15" i="26" s="1"/>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AA15" i="26"/>
  <c r="W15"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V15" i="26" l="1"/>
  <c r="T14" i="26"/>
  <c r="Z15" i="26"/>
  <c r="J14" i="26"/>
  <c r="I15" i="26"/>
  <c r="AE15" i="26"/>
  <c r="D12" i="28"/>
  <c r="C12" i="28" s="1"/>
  <c r="D31" i="28"/>
  <c r="B31" i="28" s="1"/>
  <c r="D27" i="28"/>
  <c r="D30" i="28"/>
  <c r="D26" i="28"/>
  <c r="D22" i="28"/>
  <c r="D33" i="28"/>
  <c r="D25" i="28"/>
  <c r="D29" i="28"/>
  <c r="B29" i="28" s="1"/>
  <c r="D17" i="28"/>
  <c r="D9" i="3" s="1"/>
  <c r="L15" i="26"/>
  <c r="AD15" i="26"/>
  <c r="S15" i="26"/>
  <c r="D21" i="28"/>
  <c r="D32" i="28"/>
  <c r="D20" i="3"/>
  <c r="C28" i="28"/>
  <c r="B28" i="28"/>
  <c r="D25" i="3"/>
  <c r="B33" i="28"/>
  <c r="C33" i="28"/>
  <c r="Y15" i="26"/>
  <c r="D17" i="3"/>
  <c r="B25" i="28"/>
  <c r="C25" i="28"/>
  <c r="D22" i="3"/>
  <c r="B30" i="28"/>
  <c r="C30" i="28"/>
  <c r="O14" i="26"/>
  <c r="D19" i="3"/>
  <c r="B27" i="28"/>
  <c r="C27" i="28"/>
  <c r="D14" i="3"/>
  <c r="C22" i="28"/>
  <c r="B22" i="28"/>
  <c r="D23" i="3"/>
  <c r="C15" i="26"/>
  <c r="D24" i="3"/>
  <c r="C32" i="28"/>
  <c r="C24" i="3" s="1"/>
  <c r="B32" i="28"/>
  <c r="K14" i="26"/>
  <c r="D21" i="3"/>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12" i="28" l="1"/>
  <c r="AF14" i="26"/>
  <c r="D4" i="3"/>
  <c r="C17" i="28"/>
  <c r="B17" i="28"/>
  <c r="C29" i="28"/>
  <c r="C31" i="28"/>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AG15"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Q815" i="22" s="1"/>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M1040" i="22" s="1"/>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P1114" i="22" s="1"/>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I804" i="22"/>
  <c r="N814" i="22"/>
  <c r="H815" i="22"/>
  <c r="I810" i="22"/>
  <c r="P810" i="22"/>
  <c r="Q805" i="22"/>
  <c r="K806" i="22"/>
  <c r="G816" i="22"/>
  <c r="F816" i="22"/>
  <c r="G811" i="22"/>
  <c r="N810" i="22"/>
  <c r="G805"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Q983"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G1012" i="22"/>
  <c r="N999" i="22"/>
  <c r="R1004"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R1039" i="22"/>
  <c r="O1038" i="22"/>
  <c r="G1038" i="22"/>
  <c r="L1037" i="22"/>
  <c r="Q1036" i="22"/>
  <c r="I1036" i="22"/>
  <c r="F1035" i="22"/>
  <c r="P1033" i="22"/>
  <c r="H1033" i="22"/>
  <c r="M1032" i="22"/>
  <c r="R1031" i="22"/>
  <c r="J1031" i="22"/>
  <c r="G1030" i="22"/>
  <c r="M1043" i="22"/>
  <c r="R1042" i="22"/>
  <c r="J1042" i="22"/>
  <c r="O1041" i="22"/>
  <c r="G1041" i="22"/>
  <c r="Q1039" i="22"/>
  <c r="N1038" i="22"/>
  <c r="F1038" i="22"/>
  <c r="K1037" i="22"/>
  <c r="P1036" i="22"/>
  <c r="H1036" i="22"/>
  <c r="M1035" i="22"/>
  <c r="R1034" i="22"/>
  <c r="O1033" i="22"/>
  <c r="G1033" i="22"/>
  <c r="L1032" i="22"/>
  <c r="Q1031" i="22"/>
  <c r="I1031" i="22"/>
  <c r="N1030" i="22"/>
  <c r="F1030" i="22"/>
  <c r="L1043" i="22"/>
  <c r="Q1042" i="22"/>
  <c r="I1042" i="22"/>
  <c r="N1041" i="22"/>
  <c r="F1041" i="22"/>
  <c r="K1040" i="22"/>
  <c r="P1039" i="22"/>
  <c r="M1038" i="22"/>
  <c r="R1037" i="22"/>
  <c r="J1037" i="22"/>
  <c r="O1036" i="22"/>
  <c r="G1036" i="22"/>
  <c r="L1035" i="22"/>
  <c r="Q1034" i="22"/>
  <c r="N1033" i="22"/>
  <c r="F1033" i="22"/>
  <c r="K1032" i="22"/>
  <c r="P1031" i="22"/>
  <c r="H1031" i="22"/>
  <c r="M1030" i="22"/>
  <c r="R1029" i="22"/>
  <c r="K1043" i="22"/>
  <c r="P1042" i="22"/>
  <c r="H1042" i="22"/>
  <c r="M1041" i="22"/>
  <c r="R1040" i="22"/>
  <c r="J1040" i="22"/>
  <c r="O1039" i="22"/>
  <c r="L1038" i="22"/>
  <c r="Q1037" i="22"/>
  <c r="I1037" i="22"/>
  <c r="N1036" i="22"/>
  <c r="F1036" i="22"/>
  <c r="K1035" i="22"/>
  <c r="P1034" i="22"/>
  <c r="M1033" i="22"/>
  <c r="R1032" i="22"/>
  <c r="J1032" i="22"/>
  <c r="O1031" i="22"/>
  <c r="G1031" i="22"/>
  <c r="L1030" i="22"/>
  <c r="Q1029" i="22"/>
  <c r="R1043" i="22"/>
  <c r="J1043" i="22"/>
  <c r="O1042" i="22"/>
  <c r="G1042" i="22"/>
  <c r="L1041" i="22"/>
  <c r="Q1040" i="22"/>
  <c r="I1040" i="22"/>
  <c r="F1039" i="22"/>
  <c r="K1038" i="22"/>
  <c r="P1037" i="22"/>
  <c r="H1037" i="22"/>
  <c r="M1036" i="22"/>
  <c r="R1035" i="22"/>
  <c r="J1035"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M1129" i="22"/>
  <c r="K1123" i="22"/>
  <c r="H1125" i="22"/>
  <c r="F1119" i="22"/>
  <c r="P1120" i="22"/>
  <c r="J1129" i="22"/>
  <c r="L1130" i="22"/>
  <c r="J1124" i="22"/>
  <c r="L1125" i="22"/>
  <c r="J1119" i="22"/>
  <c r="L1120" i="22"/>
  <c r="N112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M1236" i="22"/>
  <c r="R1238" i="22"/>
  <c r="Q1235" i="22"/>
  <c r="K1233" i="22"/>
  <c r="Q1238" i="22"/>
  <c r="F1237" i="22"/>
  <c r="J1233" i="22"/>
  <c r="L1231" i="22"/>
  <c r="R1236" i="22"/>
  <c r="G1235" i="22"/>
  <c r="F1232" i="22"/>
  <c r="H1230" i="22"/>
  <c r="Q1236" i="22"/>
  <c r="F1235" i="22"/>
  <c r="G1236" i="22"/>
  <c r="I1234" i="22"/>
  <c r="Q1237" i="22"/>
  <c r="F1236" i="22"/>
  <c r="R1232" i="22"/>
  <c r="Q1232" i="22"/>
  <c r="K1228" i="22"/>
  <c r="M1226" i="22"/>
  <c r="N1238" i="22"/>
  <c r="J1231" i="22"/>
  <c r="O1227" i="22"/>
  <c r="Q1225" i="22"/>
  <c r="G1234" i="22"/>
  <c r="K1230" i="22"/>
  <c r="F1227" i="22"/>
  <c r="H1225" i="22"/>
  <c r="H1231" i="22"/>
  <c r="P1228" i="22"/>
  <c r="O1225" i="22"/>
  <c r="P1236" i="22"/>
  <c r="J1229" i="22"/>
  <c r="L1227" i="22"/>
  <c r="K1224" i="22"/>
  <c r="Q1231" i="22"/>
  <c r="F1228" i="22"/>
  <c r="H1226" i="22"/>
  <c r="H1233" i="22"/>
  <c r="Q1229" i="22"/>
  <c r="O1226" i="22"/>
  <c r="Q1224" i="22"/>
  <c r="N1230" i="22"/>
  <c r="L1228" i="22"/>
  <c r="K1225"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Q1117" i="22"/>
  <c r="I1117" i="22"/>
  <c r="F1116" i="22"/>
  <c r="K1115" i="22"/>
  <c r="H1114" i="22"/>
  <c r="R1112" i="22"/>
  <c r="J1112" i="22"/>
  <c r="G1111" i="22"/>
  <c r="L1110" i="22"/>
  <c r="I1109" i="22"/>
  <c r="F1108" i="22"/>
  <c r="K1107" i="22"/>
  <c r="H1106" i="22"/>
  <c r="M1105" i="22"/>
  <c r="J1104" i="22"/>
  <c r="P1117" i="22"/>
  <c r="H1117" i="22"/>
  <c r="R1115" i="22"/>
  <c r="J1115" i="22"/>
  <c r="G1114" i="22"/>
  <c r="Q1112" i="22"/>
  <c r="I1112" i="22"/>
  <c r="F1111" i="22"/>
  <c r="K1110" i="22"/>
  <c r="H1109" i="22"/>
  <c r="R1107" i="22"/>
  <c r="J1107" i="22"/>
  <c r="G1106" i="22"/>
  <c r="L1105" i="22"/>
  <c r="I1104" i="22"/>
  <c r="J1118" i="22"/>
  <c r="O1117" i="22"/>
  <c r="L1116" i="22"/>
  <c r="Q1115" i="22"/>
  <c r="N1114" i="22"/>
  <c r="K1113" i="22"/>
  <c r="P1112" i="22"/>
  <c r="M1111" i="22"/>
  <c r="R1110" i="22"/>
  <c r="O1109" i="22"/>
  <c r="L1108" i="22"/>
  <c r="Q1107" i="22"/>
  <c r="N1106" i="22"/>
  <c r="F1106" i="22"/>
  <c r="P1104" i="22"/>
  <c r="Q1118" i="22"/>
  <c r="I1118" i="22"/>
  <c r="F1117" i="22"/>
  <c r="K1116" i="22"/>
  <c r="H1115" i="22"/>
  <c r="R1113" i="22"/>
  <c r="J1113" i="22"/>
  <c r="G1112" i="22"/>
  <c r="L1111" i="22"/>
  <c r="I1110" i="22"/>
  <c r="F1109" i="22"/>
  <c r="K1108" i="22"/>
  <c r="H1107" i="22"/>
  <c r="M1106" i="22"/>
  <c r="J1105" i="22"/>
  <c r="G1104" i="22"/>
  <c r="P1118" i="22"/>
  <c r="M1117" i="22"/>
  <c r="R1116" i="22"/>
  <c r="O1115" i="22"/>
  <c r="L1114" i="22"/>
  <c r="Q1113" i="22"/>
  <c r="N1112" i="22"/>
  <c r="F1112" i="22"/>
  <c r="P1110" i="22"/>
  <c r="M1109" i="22"/>
  <c r="R1108" i="22"/>
  <c r="O1107" i="22"/>
  <c r="G1107" i="22"/>
  <c r="Q1105" i="22"/>
  <c r="N1104" i="22"/>
  <c r="F1104" i="22"/>
  <c r="G1118" i="22"/>
  <c r="L1117" i="22"/>
  <c r="I1116" i="22"/>
  <c r="F1115" i="22"/>
  <c r="K1114" i="22"/>
  <c r="H1113" i="22"/>
  <c r="M1112" i="22"/>
  <c r="J1111" i="22"/>
  <c r="G1110" i="22"/>
  <c r="L1109" i="22"/>
  <c r="I1108" i="22"/>
  <c r="N1107" i="22"/>
  <c r="K1106" i="22"/>
  <c r="H1105" i="22"/>
  <c r="M1104" i="22"/>
  <c r="F1118" i="22"/>
  <c r="K1117" i="22"/>
  <c r="H1116" i="22"/>
  <c r="R1114" i="22"/>
  <c r="J1114" i="22"/>
  <c r="G1113" i="22"/>
  <c r="L1112" i="22"/>
  <c r="I1111" i="22"/>
  <c r="F1110" i="22"/>
  <c r="K1109" i="22"/>
  <c r="H1108" i="22"/>
  <c r="M1107" i="22"/>
  <c r="J1106" i="22"/>
  <c r="G1105" i="22"/>
  <c r="L1104" i="22"/>
  <c r="R1117" i="22"/>
  <c r="J1117" i="22"/>
  <c r="G1116" i="22"/>
  <c r="Q1114" i="22"/>
  <c r="I1114" i="22"/>
  <c r="F1113" i="22"/>
  <c r="K1112" i="22"/>
  <c r="H1111" i="22"/>
  <c r="R1109" i="22"/>
  <c r="J1109" i="22"/>
  <c r="G1108" i="22"/>
  <c r="L1107" i="22"/>
  <c r="I1106"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N1132" i="22" l="1"/>
  <c r="O1127" i="22"/>
  <c r="P1122" i="22"/>
  <c r="H1133" i="22"/>
  <c r="I1128" i="22"/>
  <c r="J1123" i="22"/>
  <c r="O1133" i="22"/>
  <c r="P1128" i="22"/>
  <c r="Q1123" i="22"/>
  <c r="N1133" i="22"/>
  <c r="O1128" i="22"/>
  <c r="P1123" i="22"/>
  <c r="M1133" i="22"/>
  <c r="N1128" i="22"/>
  <c r="O1123" i="22"/>
  <c r="L1133" i="22"/>
  <c r="G65" i="23" s="1"/>
  <c r="M1128" i="22"/>
  <c r="N1123" i="22"/>
  <c r="K1133" i="22"/>
  <c r="L1128" i="22"/>
  <c r="M1123" i="22"/>
  <c r="R1133" i="22"/>
  <c r="F1129" i="22"/>
  <c r="G1124" i="22"/>
  <c r="H1119" i="22"/>
  <c r="F1132" i="22"/>
  <c r="G1127" i="22"/>
  <c r="H1122" i="22"/>
  <c r="M1132" i="22"/>
  <c r="N1127" i="22"/>
  <c r="O1122" i="22"/>
  <c r="G1133" i="22"/>
  <c r="H1128" i="22"/>
  <c r="I1123" i="22"/>
  <c r="F1133" i="22"/>
  <c r="G1128" i="22"/>
  <c r="H1123" i="22"/>
  <c r="R1132" i="22"/>
  <c r="F1128" i="22"/>
  <c r="G1123" i="22"/>
  <c r="Q1132" i="22"/>
  <c r="R1127" i="22"/>
  <c r="F1123" i="22"/>
  <c r="P1132" i="22"/>
  <c r="Q1127" i="22"/>
  <c r="R1122" i="22"/>
  <c r="J1133" i="22"/>
  <c r="K1128" i="22"/>
  <c r="F62" i="23" s="1"/>
  <c r="L1123" i="22"/>
  <c r="K1131" i="22"/>
  <c r="L1126" i="22"/>
  <c r="M1121" i="22"/>
  <c r="R1131" i="22"/>
  <c r="F1127" i="22"/>
  <c r="G1122" i="22"/>
  <c r="L1132" i="22"/>
  <c r="M1127" i="22"/>
  <c r="N1122" i="22"/>
  <c r="K1132" i="22"/>
  <c r="L1127" i="22"/>
  <c r="M1122" i="22"/>
  <c r="J1132" i="22"/>
  <c r="K1127" i="22"/>
  <c r="F70" i="23" s="1"/>
  <c r="L1122" i="22"/>
  <c r="G68" i="23" s="1"/>
  <c r="I1132" i="22"/>
  <c r="J1127" i="22"/>
  <c r="K1122" i="22"/>
  <c r="H1132" i="22"/>
  <c r="I1127" i="22"/>
  <c r="J1122" i="22"/>
  <c r="O1132" i="22"/>
  <c r="P1127" i="22"/>
  <c r="K70" i="23" s="1"/>
  <c r="Q1122" i="22"/>
  <c r="P1130" i="22"/>
  <c r="Q1125" i="22"/>
  <c r="R1120" i="22"/>
  <c r="J1131" i="22"/>
  <c r="K1126" i="22"/>
  <c r="L1121" i="22"/>
  <c r="Q1131" i="22"/>
  <c r="R1126" i="22"/>
  <c r="F1122" i="22"/>
  <c r="P1131" i="22"/>
  <c r="Q1126" i="22"/>
  <c r="R1121" i="22"/>
  <c r="O1131" i="22"/>
  <c r="P1126" i="22"/>
  <c r="Q1121" i="22"/>
  <c r="N1131" i="22"/>
  <c r="O1126" i="22"/>
  <c r="P1121" i="22"/>
  <c r="M1131" i="22"/>
  <c r="N1126" i="22"/>
  <c r="O1121" i="22"/>
  <c r="G1132" i="22"/>
  <c r="H1127" i="22"/>
  <c r="I1122" i="22"/>
  <c r="H1130" i="22"/>
  <c r="I1125" i="22"/>
  <c r="J1120" i="22"/>
  <c r="O1130" i="22"/>
  <c r="P1125" i="22"/>
  <c r="Q1120" i="22"/>
  <c r="I1131" i="22"/>
  <c r="J1126" i="22"/>
  <c r="K1121" i="22"/>
  <c r="H1131" i="22"/>
  <c r="I1126" i="22"/>
  <c r="J1121" i="22"/>
  <c r="G1131" i="22"/>
  <c r="H1126" i="22"/>
  <c r="I1121" i="22"/>
  <c r="F1131" i="22"/>
  <c r="G1126" i="22"/>
  <c r="H1121" i="22"/>
  <c r="R1130" i="22"/>
  <c r="F1126" i="22"/>
  <c r="G1121" i="22"/>
  <c r="L1131" i="22"/>
  <c r="M1126" i="22"/>
  <c r="N1121" i="22"/>
  <c r="Q1133" i="22"/>
  <c r="R1128" i="22"/>
  <c r="F1124" i="22"/>
  <c r="G1119" i="22"/>
  <c r="L1129" i="22"/>
  <c r="M1124" i="22"/>
  <c r="N1119" i="22"/>
  <c r="F1130" i="22"/>
  <c r="G1125" i="22"/>
  <c r="H1120" i="22"/>
  <c r="R1129" i="22"/>
  <c r="F1125" i="22"/>
  <c r="G1120" i="22"/>
  <c r="Q1129" i="22"/>
  <c r="R1124" i="22"/>
  <c r="F1120" i="22"/>
  <c r="P1129" i="22"/>
  <c r="Q1124" i="22"/>
  <c r="R1119" i="22"/>
  <c r="O1129" i="22"/>
  <c r="P1124" i="22"/>
  <c r="Q1119" i="22"/>
  <c r="L67" i="23" s="1"/>
  <c r="I1130" i="22"/>
  <c r="J1125" i="22"/>
  <c r="K1120" i="22"/>
  <c r="J1235" i="22"/>
  <c r="I1235" i="22"/>
  <c r="J1230" i="22"/>
  <c r="M1234" i="22"/>
  <c r="P1238" i="22"/>
  <c r="E54" i="23"/>
  <c r="L1086" i="22"/>
  <c r="I1088" i="22"/>
  <c r="J1083" i="22"/>
  <c r="K1078" i="22"/>
  <c r="G1085" i="22"/>
  <c r="H1080" i="22"/>
  <c r="N1085" i="22"/>
  <c r="O1080" i="22"/>
  <c r="J64" i="23" s="1"/>
  <c r="H1086" i="22"/>
  <c r="I1081" i="22"/>
  <c r="J1076" i="22"/>
  <c r="I1084" i="22"/>
  <c r="J1079" i="22"/>
  <c r="K1085" i="22"/>
  <c r="L1080" i="22"/>
  <c r="G64" i="23" s="1"/>
  <c r="R1085" i="22"/>
  <c r="F1081" i="22"/>
  <c r="I1076" i="22"/>
  <c r="M1075" i="22"/>
  <c r="Q1074" i="22"/>
  <c r="H1074" i="22"/>
  <c r="G1074" i="22"/>
  <c r="F1074" i="22"/>
  <c r="J1080" i="22"/>
  <c r="E64" i="23" s="1"/>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I1085" i="22"/>
  <c r="F1087" i="22"/>
  <c r="G1082" i="22"/>
  <c r="P1088" i="22"/>
  <c r="Q1083" i="22"/>
  <c r="R1078" i="22"/>
  <c r="K1084" i="22"/>
  <c r="L1079" i="22"/>
  <c r="R1084" i="22"/>
  <c r="F1080" i="22"/>
  <c r="R1087" i="22"/>
  <c r="F1083" i="22"/>
  <c r="G1078" i="22"/>
  <c r="H1084" i="22"/>
  <c r="I1079" i="22"/>
  <c r="O1084" i="22"/>
  <c r="J72" i="23" s="1"/>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F66" i="23" s="1"/>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O1087" i="22"/>
  <c r="P1082" i="22"/>
  <c r="M1084" i="22"/>
  <c r="N1079" i="22"/>
  <c r="J1086" i="22"/>
  <c r="K1081" i="22"/>
  <c r="Q1086" i="22"/>
  <c r="R1081" i="22"/>
  <c r="K1087" i="22"/>
  <c r="L1082" i="22"/>
  <c r="M1077" i="22"/>
  <c r="L1085" i="22"/>
  <c r="M1080" i="22"/>
  <c r="N1086" i="22"/>
  <c r="O1081" i="22"/>
  <c r="H1087" i="22"/>
  <c r="I1082" i="22"/>
  <c r="O1077" i="22"/>
  <c r="Q1076" i="22"/>
  <c r="G1076" i="22"/>
  <c r="K1075" i="22"/>
  <c r="J1075" i="22"/>
  <c r="I1075" i="22"/>
  <c r="H1075" i="22"/>
  <c r="L1074" i="22"/>
  <c r="G1087" i="22"/>
  <c r="O1085" i="22"/>
  <c r="P1086" i="22"/>
  <c r="R1079" i="22"/>
  <c r="N1081" i="22"/>
  <c r="I61" i="23" s="1"/>
  <c r="P1074" i="22"/>
  <c r="K67" i="23" s="1"/>
  <c r="K1083" i="22"/>
  <c r="F1082" i="22"/>
  <c r="G1083" i="22"/>
  <c r="I1087" i="22"/>
  <c r="O1079" i="22"/>
  <c r="R1075" i="22"/>
  <c r="Q1088" i="22"/>
  <c r="P1080" i="22"/>
  <c r="Q1081" i="22"/>
  <c r="F1086" i="22"/>
  <c r="F1077" i="22"/>
  <c r="O1074" i="22"/>
  <c r="H1085" i="22"/>
  <c r="L1087" i="22"/>
  <c r="H1078" i="22"/>
  <c r="J1082" i="22"/>
  <c r="N1077" i="22"/>
  <c r="Q1075" i="22"/>
  <c r="R1083" i="22"/>
  <c r="I1086" i="22"/>
  <c r="R1076" i="22"/>
  <c r="G1081" i="22"/>
  <c r="B61" i="23" s="1"/>
  <c r="H1076" i="22"/>
  <c r="C66" i="23" s="1"/>
  <c r="N1074" i="22"/>
  <c r="I1080" i="22"/>
  <c r="M1082" i="22"/>
  <c r="G1086" i="22"/>
  <c r="P1087" i="22"/>
  <c r="P1076" i="22"/>
  <c r="P1075" i="22"/>
  <c r="F1079" i="22"/>
  <c r="J1081" i="22"/>
  <c r="Q1084" i="22"/>
  <c r="M1086" i="22"/>
  <c r="L1075" i="22"/>
  <c r="M1074" i="22"/>
  <c r="H1009" i="22"/>
  <c r="I1004" i="22"/>
  <c r="J999" i="22"/>
  <c r="G1009" i="22"/>
  <c r="B72" i="23" s="1"/>
  <c r="H1004" i="22"/>
  <c r="I999" i="22"/>
  <c r="N1009" i="22"/>
  <c r="O1004" i="22"/>
  <c r="P999" i="22"/>
  <c r="H1010" i="22"/>
  <c r="C73" i="23" s="1"/>
  <c r="I1005" i="22"/>
  <c r="J1000" i="22"/>
  <c r="L1013" i="22"/>
  <c r="P1009" i="22"/>
  <c r="N1003" i="22"/>
  <c r="P1012" i="22"/>
  <c r="I1007" i="22"/>
  <c r="O1001" i="22"/>
  <c r="J66" i="23" s="1"/>
  <c r="L1011" i="22"/>
  <c r="R1005" i="22"/>
  <c r="K1000" i="22"/>
  <c r="M1009" i="22"/>
  <c r="F1004" i="22"/>
  <c r="P1013" i="22"/>
  <c r="Q1008" i="22"/>
  <c r="R1003" i="22"/>
  <c r="F999" i="22"/>
  <c r="K1009" i="22"/>
  <c r="L1004" i="22"/>
  <c r="M999" i="22"/>
  <c r="J1009" i="22"/>
  <c r="K1004" i="22"/>
  <c r="L999" i="22"/>
  <c r="I1009" i="22"/>
  <c r="J1004" i="22"/>
  <c r="K999" i="22"/>
  <c r="F67" i="23" s="1"/>
  <c r="M1008" i="22"/>
  <c r="F1003" i="22"/>
  <c r="H1012" i="22"/>
  <c r="N1006" i="22"/>
  <c r="G1001" i="22"/>
  <c r="Q1010" i="22"/>
  <c r="L73" i="23" s="1"/>
  <c r="J1005" i="22"/>
  <c r="H999" i="22"/>
  <c r="C67" i="23" s="1"/>
  <c r="R1008" i="22"/>
  <c r="K1003" i="22"/>
  <c r="H1013" i="22"/>
  <c r="I1008" i="22"/>
  <c r="J1003" i="22"/>
  <c r="O1013" i="22"/>
  <c r="P1008" i="22"/>
  <c r="Q1003" i="22"/>
  <c r="N1013" i="22"/>
  <c r="O1008" i="22"/>
  <c r="P1003" i="22"/>
  <c r="M1013" i="22"/>
  <c r="N1008" i="22"/>
  <c r="O1003" i="22"/>
  <c r="R1007" i="22"/>
  <c r="K1002" i="22"/>
  <c r="F68" i="23" s="1"/>
  <c r="M1011" i="22"/>
  <c r="F1006" i="22"/>
  <c r="L1000" i="22"/>
  <c r="I1010" i="22"/>
  <c r="G1004" i="22"/>
  <c r="Q1013" i="22"/>
  <c r="J1008" i="22"/>
  <c r="P1002" i="22"/>
  <c r="M1012" i="22"/>
  <c r="N1007" i="22"/>
  <c r="O1002" i="22"/>
  <c r="G1013" i="22"/>
  <c r="H1008" i="22"/>
  <c r="I1003" i="22"/>
  <c r="F1013" i="22"/>
  <c r="G1008" i="22"/>
  <c r="H1003" i="22"/>
  <c r="R1012" i="22"/>
  <c r="F1008" i="22"/>
  <c r="G1003" i="22"/>
  <c r="Q1012" i="22"/>
  <c r="J1007" i="22"/>
  <c r="P1001" i="22"/>
  <c r="R1010" i="22"/>
  <c r="K1005" i="22"/>
  <c r="Q999" i="22"/>
  <c r="F1009" i="22"/>
  <c r="L1003" i="22"/>
  <c r="I1013" i="22"/>
  <c r="O1007" i="22"/>
  <c r="H1002" i="22"/>
  <c r="R1011" i="22"/>
  <c r="F1007" i="22"/>
  <c r="G1002" i="22"/>
  <c r="L1012" i="22"/>
  <c r="M1007" i="22"/>
  <c r="N1002" i="22"/>
  <c r="K1012" i="22"/>
  <c r="L1007" i="22"/>
  <c r="M1002" i="22"/>
  <c r="J1012" i="22"/>
  <c r="K1007" i="22"/>
  <c r="L1002" i="22"/>
  <c r="I1012" i="22"/>
  <c r="O1006" i="22"/>
  <c r="H1001" i="22"/>
  <c r="J1010" i="22"/>
  <c r="P1004" i="22"/>
  <c r="R1013" i="22"/>
  <c r="K1008" i="22"/>
  <c r="Q1002" i="22"/>
  <c r="N1012" i="22"/>
  <c r="G1007" i="22"/>
  <c r="M1001" i="22"/>
  <c r="J1011" i="22"/>
  <c r="E65" i="23" s="1"/>
  <c r="K1006" i="22"/>
  <c r="L1001" i="22"/>
  <c r="Q1011" i="22"/>
  <c r="R1006" i="22"/>
  <c r="F1002" i="22"/>
  <c r="P1011" i="22"/>
  <c r="Q1006" i="22"/>
  <c r="L61" i="23" s="1"/>
  <c r="R1001" i="22"/>
  <c r="O1011" i="22"/>
  <c r="P1006" i="22"/>
  <c r="Q1001" i="22"/>
  <c r="N1011" i="22"/>
  <c r="G1006" i="22"/>
  <c r="M1000" i="22"/>
  <c r="O1009" i="22"/>
  <c r="M1003" i="22"/>
  <c r="H63" i="23" s="1"/>
  <c r="J1013" i="22"/>
  <c r="P1007" i="22"/>
  <c r="I1002" i="22"/>
  <c r="F1012" i="22"/>
  <c r="L1006" i="22"/>
  <c r="R1000" i="22"/>
  <c r="O1010" i="22"/>
  <c r="J73" i="23" s="1"/>
  <c r="P1005" i="22"/>
  <c r="K64" i="23" s="1"/>
  <c r="Q1000" i="22"/>
  <c r="I1011" i="22"/>
  <c r="J1006" i="22"/>
  <c r="K1001" i="22"/>
  <c r="H1011" i="22"/>
  <c r="I1006" i="22"/>
  <c r="J1001" i="22"/>
  <c r="G1011" i="22"/>
  <c r="H1006" i="22"/>
  <c r="I1001" i="22"/>
  <c r="F1011" i="22"/>
  <c r="L1005" i="22"/>
  <c r="R999" i="22"/>
  <c r="L1008" i="22"/>
  <c r="R1002" i="22"/>
  <c r="M68" i="23" s="1"/>
  <c r="O1012" i="22"/>
  <c r="H1007" i="22"/>
  <c r="N1001" i="22"/>
  <c r="K1011" i="22"/>
  <c r="Q1005" i="22"/>
  <c r="O999" i="22"/>
  <c r="G1010" i="22"/>
  <c r="H1005" i="22"/>
  <c r="I1000" i="22"/>
  <c r="D60" i="23" s="1"/>
  <c r="N1010" i="22"/>
  <c r="O1005" i="22"/>
  <c r="P1000" i="22"/>
  <c r="M1010" i="22"/>
  <c r="N1005" i="22"/>
  <c r="O1000" i="22"/>
  <c r="L1010" i="22"/>
  <c r="M1005" i="22"/>
  <c r="N1000" i="22"/>
  <c r="I60" i="23" s="1"/>
  <c r="O982" i="22"/>
  <c r="P977" i="22"/>
  <c r="I983" i="22"/>
  <c r="J978" i="22"/>
  <c r="P983" i="22"/>
  <c r="Q978" i="22"/>
  <c r="L62" i="23" s="1"/>
  <c r="G983" i="22"/>
  <c r="H978" i="22"/>
  <c r="F983" i="22"/>
  <c r="G978" i="22"/>
  <c r="M983" i="22"/>
  <c r="N978" i="22"/>
  <c r="L983" i="22"/>
  <c r="M978" i="22"/>
  <c r="P982" i="22"/>
  <c r="Q977" i="22"/>
  <c r="L70" i="23" s="1"/>
  <c r="M972" i="22"/>
  <c r="L972" i="22"/>
  <c r="K972" i="22"/>
  <c r="J972" i="22"/>
  <c r="Q972" i="22"/>
  <c r="K973" i="22"/>
  <c r="H974" i="22"/>
  <c r="C63" i="23" s="1"/>
  <c r="F969" i="22"/>
  <c r="M969" i="22"/>
  <c r="G982" i="22"/>
  <c r="H977" i="22"/>
  <c r="N982" i="22"/>
  <c r="O977" i="22"/>
  <c r="H983" i="22"/>
  <c r="I978" i="22"/>
  <c r="L982" i="22"/>
  <c r="M977" i="22"/>
  <c r="K982" i="22"/>
  <c r="L977" i="22"/>
  <c r="R982" i="22"/>
  <c r="F978" i="22"/>
  <c r="Q982" i="22"/>
  <c r="R977" i="22"/>
  <c r="M70" i="23" s="1"/>
  <c r="H982" i="22"/>
  <c r="I977" i="22"/>
  <c r="R971" i="22"/>
  <c r="Q971" i="22"/>
  <c r="P971" i="22"/>
  <c r="O971" i="22"/>
  <c r="I972" i="22"/>
  <c r="P972" i="22"/>
  <c r="K68" i="23" s="1"/>
  <c r="J973" i="22"/>
  <c r="E63" i="23" s="1"/>
  <c r="R973" i="22"/>
  <c r="L981" i="22"/>
  <c r="M976" i="22"/>
  <c r="F982" i="22"/>
  <c r="G977" i="22"/>
  <c r="M982" i="22"/>
  <c r="N977" i="22"/>
  <c r="I70" i="23" s="1"/>
  <c r="Q981" i="22"/>
  <c r="R976" i="22"/>
  <c r="P981" i="22"/>
  <c r="Q976" i="22"/>
  <c r="J982" i="22"/>
  <c r="K977" i="22"/>
  <c r="I982" i="22"/>
  <c r="J977" i="22"/>
  <c r="E70" i="23" s="1"/>
  <c r="M981" i="22"/>
  <c r="H65" i="23" s="1"/>
  <c r="N976" i="22"/>
  <c r="J971" i="22"/>
  <c r="I971" i="22"/>
  <c r="H971" i="22"/>
  <c r="G971" i="22"/>
  <c r="N971" i="22"/>
  <c r="H972" i="22"/>
  <c r="O972" i="22"/>
  <c r="J68" i="23" s="1"/>
  <c r="I973" i="22"/>
  <c r="Q980" i="22"/>
  <c r="R975" i="22"/>
  <c r="K981" i="22"/>
  <c r="L976" i="22"/>
  <c r="R981" i="22"/>
  <c r="F977" i="22"/>
  <c r="I981" i="22"/>
  <c r="J976" i="22"/>
  <c r="H981" i="22"/>
  <c r="I976" i="22"/>
  <c r="O981" i="22"/>
  <c r="P976" i="22"/>
  <c r="N981" i="22"/>
  <c r="O976" i="22"/>
  <c r="R980" i="22"/>
  <c r="M73" i="23" s="1"/>
  <c r="F976" i="22"/>
  <c r="O970" i="22"/>
  <c r="N970" i="22"/>
  <c r="M970" i="22"/>
  <c r="L970" i="22"/>
  <c r="F971" i="22"/>
  <c r="M971" i="22"/>
  <c r="G972" i="22"/>
  <c r="B68" i="23" s="1"/>
  <c r="N972" i="22"/>
  <c r="I980" i="22"/>
  <c r="J975" i="22"/>
  <c r="P980" i="22"/>
  <c r="Q975" i="22"/>
  <c r="J981" i="22"/>
  <c r="K976" i="22"/>
  <c r="F61" i="23" s="1"/>
  <c r="N980" i="22"/>
  <c r="I73" i="23" s="1"/>
  <c r="O975" i="22"/>
  <c r="M980" i="22"/>
  <c r="N975" i="22"/>
  <c r="G981" i="22"/>
  <c r="H976" i="22"/>
  <c r="F981" i="22"/>
  <c r="G976" i="22"/>
  <c r="J980" i="22"/>
  <c r="K975" i="22"/>
  <c r="G970" i="22"/>
  <c r="F970" i="22"/>
  <c r="R969" i="22"/>
  <c r="Q969" i="22"/>
  <c r="K970" i="22"/>
  <c r="R970" i="22"/>
  <c r="L971" i="22"/>
  <c r="G66" i="23" s="1"/>
  <c r="F972" i="22"/>
  <c r="R983" i="22"/>
  <c r="F979" i="22"/>
  <c r="G974" i="22"/>
  <c r="M979" i="22"/>
  <c r="N974" i="22"/>
  <c r="G980" i="22"/>
  <c r="B73" i="23" s="1"/>
  <c r="H975" i="22"/>
  <c r="C64" i="23" s="1"/>
  <c r="K979" i="22"/>
  <c r="L974" i="22"/>
  <c r="J979" i="22"/>
  <c r="K974" i="22"/>
  <c r="Q979" i="22"/>
  <c r="R974" i="22"/>
  <c r="P979" i="22"/>
  <c r="K72" i="23" s="1"/>
  <c r="Q974" i="22"/>
  <c r="G979" i="22"/>
  <c r="Q973" i="22"/>
  <c r="O973" i="22"/>
  <c r="N973" i="22"/>
  <c r="M973" i="22"/>
  <c r="M974" i="22"/>
  <c r="H969" i="22"/>
  <c r="O969" i="22"/>
  <c r="I970" i="22"/>
  <c r="P970" i="22"/>
  <c r="H980" i="22"/>
  <c r="F980" i="22"/>
  <c r="L980" i="22"/>
  <c r="O979" i="22"/>
  <c r="J969" i="22"/>
  <c r="Q970" i="22"/>
  <c r="L60" i="23" s="1"/>
  <c r="R978" i="22"/>
  <c r="P978" i="22"/>
  <c r="I979" i="22"/>
  <c r="L978" i="22"/>
  <c r="R972" i="22"/>
  <c r="N969" i="22"/>
  <c r="I67" i="23" s="1"/>
  <c r="I975" i="22"/>
  <c r="D64" i="23" s="1"/>
  <c r="G975" i="22"/>
  <c r="B64" i="23" s="1"/>
  <c r="M975" i="22"/>
  <c r="P974" i="22"/>
  <c r="I969" i="22"/>
  <c r="K971" i="22"/>
  <c r="J983" i="22"/>
  <c r="F974" i="22"/>
  <c r="N983" i="22"/>
  <c r="J974" i="22"/>
  <c r="H973" i="22"/>
  <c r="L973" i="22"/>
  <c r="H970" i="22"/>
  <c r="N979" i="22"/>
  <c r="O980" i="22"/>
  <c r="R979" i="22"/>
  <c r="K980" i="22"/>
  <c r="F73" i="23" s="1"/>
  <c r="L969" i="22"/>
  <c r="G67" i="23" s="1"/>
  <c r="P969" i="22"/>
  <c r="K978" i="22"/>
  <c r="L979" i="22"/>
  <c r="O978" i="22"/>
  <c r="H979" i="22"/>
  <c r="G973" i="22"/>
  <c r="B63" i="23" s="1"/>
  <c r="I974" i="22"/>
  <c r="O974" i="22"/>
  <c r="J63" i="23" s="1"/>
  <c r="P975" i="22"/>
  <c r="F975" i="22"/>
  <c r="L975" i="22"/>
  <c r="K969" i="22"/>
  <c r="J970" i="22"/>
  <c r="O1108" i="22"/>
  <c r="N1113" i="22"/>
  <c r="I62" i="23" s="1"/>
  <c r="M1118" i="22"/>
  <c r="P1108" i="22"/>
  <c r="O1113" i="22"/>
  <c r="N1118" i="22"/>
  <c r="Q1108" i="22"/>
  <c r="P1113" i="22"/>
  <c r="O1118" i="22"/>
  <c r="J1108" i="22"/>
  <c r="I1113" i="22"/>
  <c r="D62" i="23" s="1"/>
  <c r="H1118" i="22"/>
  <c r="P1107" i="22"/>
  <c r="O1112" i="22"/>
  <c r="N1117" i="22"/>
  <c r="I1107" i="22"/>
  <c r="H1112" i="22"/>
  <c r="G1117" i="22"/>
  <c r="O1106" i="22"/>
  <c r="N1111" i="22"/>
  <c r="M1116" i="22"/>
  <c r="P1106" i="22"/>
  <c r="O1111" i="22"/>
  <c r="N1116" i="22"/>
  <c r="H1224" i="22"/>
  <c r="G1229" i="22"/>
  <c r="L1225" i="22"/>
  <c r="O1230" i="22"/>
  <c r="P1226" i="22"/>
  <c r="L1233" i="22"/>
  <c r="G1228" i="22"/>
  <c r="L1224" i="22"/>
  <c r="K1229" i="22"/>
  <c r="P1225" i="22"/>
  <c r="I1231" i="22"/>
  <c r="L1226" i="22"/>
  <c r="M1232" i="22"/>
  <c r="H1227" i="22"/>
  <c r="K1234" i="22"/>
  <c r="N1236" i="22"/>
  <c r="Q1234" i="22"/>
  <c r="N1235" i="22"/>
  <c r="P1230" i="22"/>
  <c r="O1235" i="22"/>
  <c r="G1232" i="22"/>
  <c r="N1237" i="22"/>
  <c r="F1234" i="22"/>
  <c r="O1234" i="22"/>
  <c r="Q1130" i="22"/>
  <c r="M1120" i="22"/>
  <c r="H60" i="23" s="1"/>
  <c r="M1125" i="22"/>
  <c r="M1130" i="22"/>
  <c r="I1120" i="22"/>
  <c r="N1124" i="22"/>
  <c r="Q1009" i="22"/>
  <c r="M1004" i="22"/>
  <c r="J1002" i="22"/>
  <c r="G1075" i="22"/>
  <c r="B60" i="23" s="1"/>
  <c r="P1224" i="22"/>
  <c r="P1229" i="22"/>
  <c r="G1226" i="22"/>
  <c r="P1231" i="22"/>
  <c r="K1227" i="22"/>
  <c r="H1236" i="22"/>
  <c r="O1228" i="22"/>
  <c r="G1225" i="22"/>
  <c r="G1230" i="22"/>
  <c r="K1226" i="22"/>
  <c r="L1232" i="22"/>
  <c r="G1227" i="22"/>
  <c r="J1234" i="22"/>
  <c r="P1227" i="22"/>
  <c r="J1232" i="22"/>
  <c r="I1237" i="22"/>
  <c r="L1235" i="22"/>
  <c r="I1236" i="22"/>
  <c r="K1231" i="22"/>
  <c r="J1236" i="22"/>
  <c r="O1232" i="22"/>
  <c r="I1238" i="22"/>
  <c r="N1234" i="22"/>
  <c r="R1235" i="22"/>
  <c r="I1119" i="22"/>
  <c r="I1124" i="22"/>
  <c r="I1129" i="22"/>
  <c r="M1119" i="22"/>
  <c r="R1123" i="22"/>
  <c r="J1128" i="22"/>
  <c r="G1000" i="22"/>
  <c r="L1009" i="22"/>
  <c r="G72" i="23" s="1"/>
  <c r="Q1007" i="22"/>
  <c r="F1076" i="22"/>
  <c r="F1005" i="22"/>
  <c r="G999" i="22"/>
  <c r="K1013" i="22"/>
  <c r="Q1082" i="22"/>
  <c r="G969" i="22"/>
  <c r="N1105" i="22"/>
  <c r="M1110" i="22"/>
  <c r="L1115" i="22"/>
  <c r="O1105" i="22"/>
  <c r="N1110" i="22"/>
  <c r="M1115" i="22"/>
  <c r="P1105" i="22"/>
  <c r="O1110" i="22"/>
  <c r="N1115" i="22"/>
  <c r="I1105" i="22"/>
  <c r="H1110" i="22"/>
  <c r="G1115" i="22"/>
  <c r="O1104" i="22"/>
  <c r="N1109" i="22"/>
  <c r="M1114" i="22"/>
  <c r="H1104" i="22"/>
  <c r="G1109" i="22"/>
  <c r="F1114" i="22"/>
  <c r="R1118" i="22"/>
  <c r="M1108" i="22"/>
  <c r="L1113" i="22"/>
  <c r="K1118" i="22"/>
  <c r="N1108" i="22"/>
  <c r="M1113" i="22"/>
  <c r="L1118" i="22"/>
  <c r="F1226" i="22"/>
  <c r="O1231" i="22"/>
  <c r="J1227" i="22"/>
  <c r="M1235" i="22"/>
  <c r="N1228" i="22"/>
  <c r="F1225" i="22"/>
  <c r="F1230" i="22"/>
  <c r="J1226" i="22"/>
  <c r="I1232" i="22"/>
  <c r="D70" i="23" s="1"/>
  <c r="N1227" i="22"/>
  <c r="F1238" i="22"/>
  <c r="J1228" i="22"/>
  <c r="G1224" i="22"/>
  <c r="F1229" i="22"/>
  <c r="M1233" i="22"/>
  <c r="L1238" i="22"/>
  <c r="O1236" i="22"/>
  <c r="L1237" i="22"/>
  <c r="N1232" i="22"/>
  <c r="M1237" i="22"/>
  <c r="R1233" i="22"/>
  <c r="R1230" i="22"/>
  <c r="L1236" i="22"/>
  <c r="H1237" i="22"/>
  <c r="P1119" i="22"/>
  <c r="H1124" i="22"/>
  <c r="H1129" i="22"/>
  <c r="L1119" i="22"/>
  <c r="L1124" i="22"/>
  <c r="Q1128" i="22"/>
  <c r="I1133" i="22"/>
  <c r="R1009" i="22"/>
  <c r="M72" i="23" s="1"/>
  <c r="N1004" i="22"/>
  <c r="Q1004" i="22"/>
  <c r="H1081" i="22"/>
  <c r="F973" i="22"/>
  <c r="N1226" i="22"/>
  <c r="G1233" i="22"/>
  <c r="R1227" i="22"/>
  <c r="J1224" i="22"/>
  <c r="I1229" i="22"/>
  <c r="N1225" i="22"/>
  <c r="G1231" i="22"/>
  <c r="R1226" i="22"/>
  <c r="P1233" i="22"/>
  <c r="I1228" i="22"/>
  <c r="F1224" i="22"/>
  <c r="R1228" i="22"/>
  <c r="O1224" i="22"/>
  <c r="O1229" i="22"/>
  <c r="H1234" i="22"/>
  <c r="K1232" i="22"/>
  <c r="J1237" i="22"/>
  <c r="G1238" i="22"/>
  <c r="I1233" i="22"/>
  <c r="H1238" i="22"/>
  <c r="H1235" i="22"/>
  <c r="M1231" i="22"/>
  <c r="G1237" i="22"/>
  <c r="P1237" i="22"/>
  <c r="F1121" i="22"/>
  <c r="K1125" i="22"/>
  <c r="K1130" i="22"/>
  <c r="O1120" i="22"/>
  <c r="J60" i="23" s="1"/>
  <c r="O1125" i="22"/>
  <c r="G1130" i="22"/>
  <c r="H1000" i="22"/>
  <c r="P1010" i="22"/>
  <c r="K1010" i="22"/>
  <c r="F1088" i="22"/>
  <c r="K983" i="22"/>
  <c r="Q1106" i="22"/>
  <c r="L66" i="23" s="1"/>
  <c r="P1111" i="22"/>
  <c r="K61" i="23" s="1"/>
  <c r="O1116" i="22"/>
  <c r="R1106" i="22"/>
  <c r="Q1111" i="22"/>
  <c r="P1116" i="22"/>
  <c r="F1107" i="22"/>
  <c r="R1111" i="22"/>
  <c r="Q1116" i="22"/>
  <c r="L1106" i="22"/>
  <c r="K1111" i="22"/>
  <c r="J1116" i="22"/>
  <c r="R1105" i="22"/>
  <c r="Q1110" i="22"/>
  <c r="P1115" i="22"/>
  <c r="K1105" i="22"/>
  <c r="J1110" i="22"/>
  <c r="I1115" i="22"/>
  <c r="Q1104" i="22"/>
  <c r="P1109" i="22"/>
  <c r="O1114" i="22"/>
  <c r="R1104" i="22"/>
  <c r="Q1109" i="22"/>
  <c r="I1227" i="22"/>
  <c r="R1234" i="22"/>
  <c r="M1228" i="22"/>
  <c r="R1224" i="22"/>
  <c r="R1229" i="22"/>
  <c r="I1226" i="22"/>
  <c r="R1231" i="22"/>
  <c r="M1227" i="22"/>
  <c r="K1237" i="22"/>
  <c r="Q1228" i="22"/>
  <c r="N1224" i="22"/>
  <c r="N1229" i="22"/>
  <c r="J1225" i="22"/>
  <c r="M1230" i="22"/>
  <c r="P1234" i="22"/>
  <c r="F1233" i="22"/>
  <c r="R1237" i="22"/>
  <c r="O1238" i="22"/>
  <c r="Q1233" i="22"/>
  <c r="I1230" i="22"/>
  <c r="P1235" i="22"/>
  <c r="H1232" i="22"/>
  <c r="O1237" i="22"/>
  <c r="K1238" i="22"/>
  <c r="O1124" i="22"/>
  <c r="G1129" i="22"/>
  <c r="K1119" i="22"/>
  <c r="K1124" i="22"/>
  <c r="K1129" i="22"/>
  <c r="P1133" i="22"/>
  <c r="G1005" i="22"/>
  <c r="F1001" i="22"/>
  <c r="R1086" i="22"/>
  <c r="P973" i="22"/>
  <c r="K63" i="23" s="1"/>
  <c r="Q1227" i="22"/>
  <c r="I1224" i="22"/>
  <c r="H1229" i="22"/>
  <c r="M1225" i="22"/>
  <c r="F1231" i="22"/>
  <c r="Q1226" i="22"/>
  <c r="O1233" i="22"/>
  <c r="H1228" i="22"/>
  <c r="M1224" i="22"/>
  <c r="L1229" i="22"/>
  <c r="I1225" i="22"/>
  <c r="L1230" i="22"/>
  <c r="R1225" i="22"/>
  <c r="N1231" i="22"/>
  <c r="K1235" i="22"/>
  <c r="N1233" i="22"/>
  <c r="M1238" i="22"/>
  <c r="M1229" i="22"/>
  <c r="L1234" i="22"/>
  <c r="Q1230" i="22"/>
  <c r="K1236" i="22"/>
  <c r="P1232" i="22"/>
  <c r="J1238" i="22"/>
  <c r="R1125" i="22"/>
  <c r="J1130" i="22"/>
  <c r="N1120" i="22"/>
  <c r="N1125" i="22"/>
  <c r="N1130" i="22"/>
  <c r="O1119" i="22"/>
  <c r="F1000" i="22"/>
  <c r="F1010" i="22"/>
  <c r="M1006" i="22"/>
  <c r="H61" i="23" s="1"/>
  <c r="J1088" i="22"/>
  <c r="O983" i="22"/>
  <c r="R814" i="22"/>
  <c r="J812" i="22"/>
  <c r="J817" i="22"/>
  <c r="G807" i="22"/>
  <c r="L811" i="22"/>
  <c r="G61" i="23" s="1"/>
  <c r="K818" i="22"/>
  <c r="L813" i="22"/>
  <c r="G62" i="23" s="1"/>
  <c r="M808" i="22"/>
  <c r="R818" i="22"/>
  <c r="F814" i="22"/>
  <c r="G809" i="22"/>
  <c r="H804" i="22"/>
  <c r="M814" i="22"/>
  <c r="H72" i="23" s="1"/>
  <c r="N809" i="22"/>
  <c r="O804" i="22"/>
  <c r="J67" i="23" s="1"/>
  <c r="G815" i="22"/>
  <c r="H810" i="22"/>
  <c r="I805" i="22"/>
  <c r="N815" i="22"/>
  <c r="O810" i="22"/>
  <c r="P805" i="22"/>
  <c r="P1449" i="22" s="1"/>
  <c r="L815" i="22"/>
  <c r="G73" i="23" s="1"/>
  <c r="M810" i="22"/>
  <c r="H64" i="23" s="1"/>
  <c r="N805" i="22"/>
  <c r="K815" i="22"/>
  <c r="L810" i="22"/>
  <c r="M805" i="22"/>
  <c r="H808" i="22"/>
  <c r="H816" i="22"/>
  <c r="C65" i="23" s="1"/>
  <c r="J814" i="22"/>
  <c r="E72" i="23" s="1"/>
  <c r="P817" i="22"/>
  <c r="Q812" i="22"/>
  <c r="R807" i="22"/>
  <c r="J818" i="22"/>
  <c r="K813" i="22"/>
  <c r="L808" i="22"/>
  <c r="Q818" i="22"/>
  <c r="R813" i="22"/>
  <c r="M62" i="23" s="1"/>
  <c r="F809" i="22"/>
  <c r="G804" i="22"/>
  <c r="L814" i="22"/>
  <c r="M809" i="22"/>
  <c r="N804" i="22"/>
  <c r="F815" i="22"/>
  <c r="G810" i="22"/>
  <c r="H805" i="22"/>
  <c r="C60" i="23" s="1"/>
  <c r="Q814" i="22"/>
  <c r="L72" i="23" s="1"/>
  <c r="R809" i="22"/>
  <c r="F805" i="22"/>
  <c r="P814" i="22"/>
  <c r="Q809" i="22"/>
  <c r="R804" i="22"/>
  <c r="K817" i="22"/>
  <c r="I811" i="22"/>
  <c r="D61" i="23" s="1"/>
  <c r="K809" i="22"/>
  <c r="F63" i="23" s="1"/>
  <c r="H817" i="22"/>
  <c r="I812" i="22"/>
  <c r="J807" i="22"/>
  <c r="O817" i="22"/>
  <c r="P812" i="22"/>
  <c r="Q807" i="22"/>
  <c r="I818" i="22"/>
  <c r="J813" i="22"/>
  <c r="E62" i="23" s="1"/>
  <c r="K808" i="22"/>
  <c r="P818" i="22"/>
  <c r="Q813" i="22"/>
  <c r="R808" i="22"/>
  <c r="F804" i="22"/>
  <c r="K814" i="22"/>
  <c r="F72" i="23" s="1"/>
  <c r="L809" i="22"/>
  <c r="M804" i="22"/>
  <c r="H67" i="23" s="1"/>
  <c r="I814" i="22"/>
  <c r="J809" i="22"/>
  <c r="K804" i="22"/>
  <c r="H814" i="22"/>
  <c r="I809" i="22"/>
  <c r="J804" i="22"/>
  <c r="L812" i="22"/>
  <c r="G70" i="23" s="1"/>
  <c r="J806" i="22"/>
  <c r="E66" i="23" s="1"/>
  <c r="L804" i="22"/>
  <c r="M816" i="22"/>
  <c r="N811" i="22"/>
  <c r="O806" i="22"/>
  <c r="G817" i="22"/>
  <c r="H812" i="22"/>
  <c r="C70" i="23" s="1"/>
  <c r="I807" i="22"/>
  <c r="D68" i="23" s="1"/>
  <c r="N817" i="22"/>
  <c r="O812" i="22"/>
  <c r="P807" i="22"/>
  <c r="H818" i="22"/>
  <c r="I813" i="22"/>
  <c r="J808" i="22"/>
  <c r="O818" i="22"/>
  <c r="J65" i="23" s="1"/>
  <c r="P813" i="22"/>
  <c r="Q808" i="22"/>
  <c r="L63" i="23" s="1"/>
  <c r="M818" i="22"/>
  <c r="N813" i="22"/>
  <c r="O808" i="22"/>
  <c r="L818" i="22"/>
  <c r="M813" i="22"/>
  <c r="N808" i="22"/>
  <c r="I63" i="23" s="1"/>
  <c r="N818" i="22"/>
  <c r="I65" i="23" s="1"/>
  <c r="M807" i="22"/>
  <c r="M815" i="22"/>
  <c r="R815" i="22"/>
  <c r="F811" i="22"/>
  <c r="G806" i="22"/>
  <c r="L816" i="22"/>
  <c r="M811" i="22"/>
  <c r="N806" i="22"/>
  <c r="N1449" i="22" s="1"/>
  <c r="F817" i="22"/>
  <c r="G812" i="22"/>
  <c r="H807" i="22"/>
  <c r="M817" i="22"/>
  <c r="N812" i="22"/>
  <c r="O807" i="22"/>
  <c r="G818" i="22"/>
  <c r="B65" i="23" s="1"/>
  <c r="H813" i="22"/>
  <c r="C62" i="23" s="1"/>
  <c r="I808" i="22"/>
  <c r="D63" i="23" s="1"/>
  <c r="R817" i="22"/>
  <c r="F813" i="22"/>
  <c r="G808" i="22"/>
  <c r="Q817" i="22"/>
  <c r="R812" i="22"/>
  <c r="F808" i="22"/>
  <c r="O813" i="22"/>
  <c r="P816" i="22"/>
  <c r="K65" i="23" s="1"/>
  <c r="O805" i="22"/>
  <c r="O814" i="22"/>
  <c r="P809" i="22"/>
  <c r="Q804" i="22"/>
  <c r="I815" i="22"/>
  <c r="J810" i="22"/>
  <c r="K805" i="22"/>
  <c r="F60" i="23" s="1"/>
  <c r="P815" i="22"/>
  <c r="K73" i="23" s="1"/>
  <c r="Q810" i="22"/>
  <c r="R805" i="22"/>
  <c r="J816" i="22"/>
  <c r="K811" i="22"/>
  <c r="L806" i="22"/>
  <c r="Q816" i="22"/>
  <c r="R811" i="22"/>
  <c r="F807" i="22"/>
  <c r="O816" i="22"/>
  <c r="P811" i="22"/>
  <c r="Q806" i="22"/>
  <c r="N816" i="22"/>
  <c r="O811" i="22"/>
  <c r="P806" i="22"/>
  <c r="K66" i="23" s="1"/>
  <c r="F818" i="22"/>
  <c r="R806" i="22"/>
  <c r="R1449" i="22" s="1"/>
  <c r="F810" i="22"/>
  <c r="Q811" i="22"/>
  <c r="I817" i="22"/>
  <c r="N807" i="22"/>
  <c r="F812" i="22"/>
  <c r="K816" i="22"/>
  <c r="F65" i="23" s="1"/>
  <c r="L805" i="22"/>
  <c r="G60" i="23" s="1"/>
  <c r="O1034" i="22"/>
  <c r="N1039" i="22"/>
  <c r="I1029" i="22"/>
  <c r="H1034" i="22"/>
  <c r="G1039" i="22"/>
  <c r="J1029" i="22"/>
  <c r="I1034" i="22"/>
  <c r="H1039" i="22"/>
  <c r="C72" i="23" s="1"/>
  <c r="K1029" i="22"/>
  <c r="J1034" i="22"/>
  <c r="I1039" i="22"/>
  <c r="L1029" i="22"/>
  <c r="K1034" i="22"/>
  <c r="J1039" i="22"/>
  <c r="G813" i="22"/>
  <c r="B62" i="23" s="1"/>
  <c r="I806" i="22"/>
  <c r="I1449" i="22" s="1"/>
  <c r="J811" i="22"/>
  <c r="O815" i="22"/>
  <c r="P804" i="22"/>
  <c r="H809" i="22"/>
  <c r="P808" i="22"/>
  <c r="L807" i="22"/>
  <c r="M812" i="22"/>
  <c r="H70" i="23" s="1"/>
  <c r="R816" i="22"/>
  <c r="F806" i="22"/>
  <c r="F1449" i="22" s="1"/>
  <c r="K810" i="22"/>
  <c r="L1040" i="22"/>
  <c r="O1030" i="22"/>
  <c r="N1035" i="22"/>
  <c r="H806" i="22"/>
  <c r="H811" i="22"/>
  <c r="C61" i="23" s="1"/>
  <c r="I816" i="22"/>
  <c r="D65" i="23" s="1"/>
  <c r="J805" i="22"/>
  <c r="E60" i="23" s="1"/>
  <c r="O809" i="22"/>
  <c r="G814" i="22"/>
  <c r="K807" i="22"/>
  <c r="K812" i="22"/>
  <c r="L817" i="22"/>
  <c r="M806" i="22"/>
  <c r="H66" i="23" s="1"/>
  <c r="R810" i="22"/>
  <c r="M64" i="23" s="1"/>
  <c r="J815" i="22"/>
  <c r="E73" i="23" s="1"/>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H1449" i="22"/>
  <c r="D72" i="23"/>
  <c r="E67" i="23"/>
  <c r="J1449" i="22"/>
  <c r="M65" i="23"/>
  <c r="I72" i="23"/>
  <c r="E68" i="23"/>
  <c r="K62" i="23"/>
  <c r="D73" i="23"/>
  <c r="H68" i="23"/>
  <c r="M60" i="23"/>
  <c r="L64" i="23"/>
  <c r="D66" i="23"/>
  <c r="M63" i="23"/>
  <c r="D67" i="23"/>
  <c r="J62" i="23"/>
  <c r="K60" i="23"/>
  <c r="M67" i="23"/>
  <c r="C68" i="23"/>
  <c r="B70" i="23"/>
  <c r="J61" i="23"/>
  <c r="E61" i="23"/>
  <c r="J70" i="23"/>
  <c r="L68" i="23"/>
  <c r="F64" i="23"/>
  <c r="M61" i="23"/>
  <c r="L65" i="23"/>
  <c r="H62" i="23"/>
  <c r="G63" i="23"/>
  <c r="B66" i="23"/>
  <c r="I64" i="23"/>
  <c r="H73" i="23"/>
  <c r="I68" i="23"/>
  <c r="B67" i="23"/>
  <c r="G1449" i="22"/>
  <c r="AM10" i="26"/>
  <c r="AL14" i="26"/>
  <c r="AL15" i="26"/>
  <c r="AM11" i="26"/>
  <c r="AF93" i="23"/>
  <c r="AG87" i="23"/>
  <c r="AG93" i="23" s="1"/>
  <c r="AF101" i="23"/>
  <c r="AG88" i="23"/>
  <c r="AG101" i="23" s="1"/>
  <c r="AF96" i="23"/>
  <c r="AG82" i="23"/>
  <c r="AG96" i="23" s="1"/>
  <c r="AF100" i="23"/>
  <c r="AF99" i="23"/>
  <c r="AG83" i="23"/>
  <c r="AF92" i="23"/>
  <c r="AG86" i="23"/>
  <c r="AG92" i="23" s="1"/>
  <c r="I66" i="23" l="1"/>
  <c r="K1449" i="22"/>
  <c r="Q1449" i="22"/>
  <c r="L1449" i="22"/>
  <c r="M66" i="23"/>
  <c r="M1449" i="22"/>
  <c r="O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<sst xmlns="http://schemas.openxmlformats.org/spreadsheetml/2006/main" count="14165" uniqueCount="911">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</sst>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505</v>
      </c>
      <c r="C1" s="86">
        <v>45237</v>
      </c>
      <c r="D1" s="87"/>
      <c r="E1" s="87"/>
      <c r="F1" s="87"/>
      <c r="G1" s="87"/>
      <c r="H1" s="87"/>
      <c r="I1" s="87"/>
      <c r="J1" s="87"/>
      <c r="K1" s="85" t="s">
        <v>534</v>
      </c>
      <c r="L1" s="85" t="s">
        <v>536</v>
      </c>
    </row>
    <row r="2" spans="1:12">
      <c r="A2" s="1" t="s">
        <v>1</v>
      </c>
      <c r="B2" s="87" t="str">
        <f>LOOKUP(B1,K1:L50,L1:L50)</f>
        <v>OK</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OK</v>
      </c>
      <c r="C6" s="91">
        <f t="shared" ref="C6:AE6" si="1">SUMIFS(C$20:C$119,$B$20:$B$119,$B$6,$A$20:$A$119,$A$6)</f>
        <v>537952</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OK</v>
      </c>
      <c r="C7" s="91">
        <f t="shared" ref="C7:AE7" si="3">SUMIFS(C$20:C$119,$B$20:$B$119,$B$7,$A$20:$A$119,$A$7)</f>
        <v>0</v>
      </c>
      <c r="D7" s="91">
        <f t="shared" si="3"/>
        <v>4963868</v>
      </c>
      <c r="E7" s="91">
        <f t="shared" si="3"/>
        <v>6943157</v>
      </c>
      <c r="F7" s="91">
        <f t="shared" si="3"/>
        <v>7493656</v>
      </c>
      <c r="G7" s="91">
        <f t="shared" si="3"/>
        <v>3913335</v>
      </c>
      <c r="H7" s="91">
        <f t="shared" si="3"/>
        <v>6074237</v>
      </c>
      <c r="I7" s="91">
        <f t="shared" si="3"/>
        <v>3220956</v>
      </c>
      <c r="J7" s="91">
        <f t="shared" si="3"/>
        <v>3041059</v>
      </c>
      <c r="K7" s="91">
        <f t="shared" si="3"/>
        <v>2730208</v>
      </c>
      <c r="L7" s="91">
        <f t="shared" si="3"/>
        <v>2316335</v>
      </c>
      <c r="M7" s="91">
        <f t="shared" si="3"/>
        <v>4050</v>
      </c>
      <c r="N7" s="91">
        <f t="shared" si="3"/>
        <v>282207</v>
      </c>
      <c r="O7" s="91">
        <f t="shared" si="3"/>
        <v>4101134</v>
      </c>
      <c r="P7" s="91">
        <f t="shared" si="3"/>
        <v>4479535</v>
      </c>
      <c r="Q7" s="91">
        <f t="shared" si="3"/>
        <v>3537430</v>
      </c>
      <c r="R7" s="91">
        <f t="shared" si="3"/>
        <v>8747950</v>
      </c>
      <c r="S7" s="91">
        <f t="shared" si="3"/>
        <v>9522846</v>
      </c>
      <c r="T7" s="91">
        <f t="shared" si="3"/>
        <v>11852128</v>
      </c>
      <c r="U7" s="91">
        <f t="shared" si="3"/>
        <v>14384521</v>
      </c>
      <c r="V7" s="91">
        <f t="shared" si="3"/>
        <v>15623353</v>
      </c>
      <c r="W7" s="91">
        <f t="shared" si="3"/>
        <v>9245872</v>
      </c>
      <c r="X7" s="91">
        <f t="shared" si="3"/>
        <v>9813779</v>
      </c>
      <c r="Y7" s="91">
        <f t="shared" si="3"/>
        <v>13438509</v>
      </c>
      <c r="Z7" s="91">
        <f t="shared" si="3"/>
        <v>8388375</v>
      </c>
      <c r="AA7" s="91">
        <f t="shared" si="3"/>
        <v>3323221</v>
      </c>
      <c r="AB7" s="91">
        <f t="shared" si="3"/>
        <v>9517361</v>
      </c>
      <c r="AC7" s="91">
        <f t="shared" si="3"/>
        <v>11970421</v>
      </c>
      <c r="AD7" s="91">
        <f t="shared" si="3"/>
        <v>8294365</v>
      </c>
      <c r="AE7" s="91">
        <f t="shared" si="3"/>
        <v>16672891</v>
      </c>
      <c r="AF7" s="119">
        <f>AVERAGE(U7:AE7)</f>
        <v>10970242.545454545</v>
      </c>
      <c r="AG7" s="119">
        <f t="shared" si="2"/>
        <v>10970242.545454545</v>
      </c>
      <c r="AH7" s="119">
        <f t="shared" si="2"/>
        <v>10970242.545454545</v>
      </c>
      <c r="AI7" s="119">
        <f t="shared" si="2"/>
        <v>10970242.545454545</v>
      </c>
      <c r="AJ7" s="119">
        <f t="shared" si="2"/>
        <v>10970242.545454545</v>
      </c>
      <c r="AK7" s="119">
        <f t="shared" si="2"/>
        <v>10970242.545454545</v>
      </c>
      <c r="AL7" s="119">
        <f t="shared" si="2"/>
        <v>10970242.545454545</v>
      </c>
      <c r="AM7" s="119">
        <f t="shared" si="2"/>
        <v>10970242.545454545</v>
      </c>
      <c r="AN7" s="119">
        <f t="shared" si="2"/>
        <v>10970242.545454545</v>
      </c>
      <c r="AO7" s="119">
        <f t="shared" si="2"/>
        <v>10970242.545454545</v>
      </c>
      <c r="AP7" s="119">
        <f t="shared" si="2"/>
        <v>10970242.545454545</v>
      </c>
      <c r="AQ7" s="119">
        <f t="shared" si="2"/>
        <v>10970242.545454545</v>
      </c>
      <c r="AR7" s="119">
        <f t="shared" si="2"/>
        <v>10970242.545454545</v>
      </c>
      <c r="AS7" s="119">
        <f t="shared" si="2"/>
        <v>10970242.545454545</v>
      </c>
      <c r="AT7" s="119">
        <f t="shared" si="2"/>
        <v>10970242.545454545</v>
      </c>
      <c r="AU7" s="119">
        <f t="shared" si="2"/>
        <v>10970242.545454545</v>
      </c>
      <c r="AV7" s="119">
        <f t="shared" si="2"/>
        <v>10970242.545454545</v>
      </c>
      <c r="AW7" s="119">
        <f t="shared" si="2"/>
        <v>10970242.545454545</v>
      </c>
      <c r="AX7" s="119">
        <f t="shared" si="2"/>
        <v>10970242.545454545</v>
      </c>
      <c r="AY7" s="119">
        <f t="shared" si="2"/>
        <v>10970242.545454545</v>
      </c>
      <c r="AZ7" s="119">
        <f t="shared" si="2"/>
        <v>10970242.545454545</v>
      </c>
      <c r="BA7" s="119">
        <f t="shared" si="2"/>
        <v>10970242.545454545</v>
      </c>
      <c r="BB7" s="119">
        <f t="shared" si="2"/>
        <v>10970242.545454545</v>
      </c>
      <c r="BC7" s="119">
        <f t="shared" si="2"/>
        <v>10970242.545454545</v>
      </c>
      <c r="BD7" s="119">
        <f t="shared" si="2"/>
        <v>10970242.545454545</v>
      </c>
      <c r="BE7" s="119">
        <f t="shared" si="2"/>
        <v>10970242.545454545</v>
      </c>
      <c r="BF7" s="119">
        <f t="shared" si="2"/>
        <v>10970242.545454545</v>
      </c>
      <c r="BG7" s="119">
        <f t="shared" si="2"/>
        <v>10970242.545454545</v>
      </c>
      <c r="BH7" s="119">
        <f t="shared" si="2"/>
        <v>10970242.545454545</v>
      </c>
      <c r="BI7" s="119">
        <f t="shared" si="2"/>
        <v>10970242.545454545</v>
      </c>
      <c r="BJ7" s="119">
        <f t="shared" si="2"/>
        <v>10970242.545454545</v>
      </c>
      <c r="BK7" s="119">
        <f t="shared" si="2"/>
        <v>10970242.545454545</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OK</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OK</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450</v>
      </c>
      <c r="R11" s="91">
        <f t="shared" si="7"/>
        <v>342</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OK</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OK</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450</v>
      </c>
      <c r="R15" s="91">
        <f t="shared" si="10"/>
        <v>342</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0.27930709405892451</v>
      </c>
      <c r="G745" s="107">
        <f>G19/SUMIFS(G$3:G$722,$B$3:$B$722,$B745)*SUMIFS(Calculations!$E$3:$E$53,Calculations!$A$3:$A$53,$B745)</f>
        <v>0.28229644752610594</v>
      </c>
      <c r="H745" s="107">
        <f>H19/SUMIFS(H$3:H$722,$B$3:$B$722,$B745)*SUMIFS(Calculations!$E$3:$E$53,Calculations!$A$3:$A$53,$B745)</f>
        <v>0.28558257928707115</v>
      </c>
      <c r="I745" s="107">
        <f>I19/SUMIFS(I$3:I$722,$B$3:$B$722,$B745)*SUMIFS(Calculations!$E$3:$E$53,Calculations!$A$3:$A$53,$B745)</f>
        <v>0.28712554447924427</v>
      </c>
      <c r="J745" s="107">
        <f>J19/SUMIFS(J$3:J$722,$B$3:$B$722,$B745)*SUMIFS(Calculations!$E$3:$E$53,Calculations!$A$3:$A$53,$B745)</f>
        <v>0.2887496567468269</v>
      </c>
      <c r="K745" s="107">
        <f>K19/SUMIFS(K$3:K$722,$B$3:$B$722,$B745)*SUMIFS(Calculations!$E$3:$E$53,Calculations!$A$3:$A$53,$B745)</f>
        <v>0.31697879143314261</v>
      </c>
      <c r="L745" s="107">
        <f>L19/SUMIFS(L$3:L$722,$B$3:$B$722,$B745)*SUMIFS(Calculations!$E$3:$E$53,Calculations!$A$3:$A$53,$B745)</f>
        <v>0.34910985780991105</v>
      </c>
      <c r="M745" s="107">
        <f>M19/SUMIFS(M$3:M$722,$B$3:$B$722,$B745)*SUMIFS(Calculations!$E$3:$E$53,Calculations!$A$3:$A$53,$B745)</f>
        <v>0.30646058414250804</v>
      </c>
      <c r="N745" s="107">
        <f>N19/SUMIFS(N$3:N$722,$B$3:$B$722,$B745)*SUMIFS(Calculations!$E$3:$E$53,Calculations!$A$3:$A$53,$B745)</f>
        <v>0.27054195409646303</v>
      </c>
      <c r="O745" s="107">
        <f>O19/SUMIFS(O$3:O$722,$B$3:$B$722,$B745)*SUMIFS(Calculations!$E$3:$E$53,Calculations!$A$3:$A$53,$B745)</f>
        <v>0.26327823799204036</v>
      </c>
      <c r="P745" s="107">
        <f>P19/SUMIFS(P$3:P$722,$B$3:$B$722,$B745)*SUMIFS(Calculations!$E$3:$E$53,Calculations!$A$3:$A$53,$B745)</f>
        <v>0.25602137603881636</v>
      </c>
      <c r="Q745" s="107">
        <f>Q19/SUMIFS(Q$3:Q$722,$B$3:$B$722,$B745)*SUMIFS(Calculations!$E$3:$E$53,Calculations!$A$3:$A$53,$B745)</f>
        <v>0.25763549989814699</v>
      </c>
      <c r="R745" s="107">
        <f>R19/SUMIFS(R$3:R$722,$B$3:$B$722,$B745)*SUMIFS(Calculations!$E$3:$E$53,Calculations!$A$3:$A$53,$B745)</f>
        <v>0.25926944207413349</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4.34319680907519E-2</v>
      </c>
      <c r="G748" s="107">
        <f>G22/SUMIFS(G$3:G$722,$B$3:$B$722,$B748)*SUMIFS(Calculations!$E$3:$E$53,Calculations!$A$3:$A$53,$B748)</f>
        <v>4.5521543177819243E-2</v>
      </c>
      <c r="H748" s="107">
        <f>H22/SUMIFS(H$3:H$722,$B$3:$B$722,$B748)*SUMIFS(Calculations!$E$3:$E$53,Calculations!$A$3:$A$53,$B748)</f>
        <v>4.781856798131566E-2</v>
      </c>
      <c r="I748" s="107">
        <f>I22/SUMIFS(I$3:I$722,$B$3:$B$722,$B748)*SUMIFS(Calculations!$E$3:$E$53,Calculations!$A$3:$A$53,$B748)</f>
        <v>4.9028031055372498E-2</v>
      </c>
      <c r="J748" s="107">
        <f>J22/SUMIFS(J$3:J$722,$B$3:$B$722,$B748)*SUMIFS(Calculations!$E$3:$E$53,Calculations!$A$3:$A$53,$B748)</f>
        <v>5.0301101780316944E-2</v>
      </c>
      <c r="K748" s="107">
        <f>K22/SUMIFS(K$3:K$722,$B$3:$B$722,$B748)*SUMIFS(Calculations!$E$3:$E$53,Calculations!$A$3:$A$53,$B748)</f>
        <v>5.3559516476241333E-2</v>
      </c>
      <c r="L748" s="107">
        <f>L22/SUMIFS(L$3:L$722,$B$3:$B$722,$B748)*SUMIFS(Calculations!$E$3:$E$53,Calculations!$A$3:$A$53,$B748)</f>
        <v>5.7268320874292407E-2</v>
      </c>
      <c r="M748" s="107">
        <f>M22/SUMIFS(M$3:M$722,$B$3:$B$722,$B748)*SUMIFS(Calculations!$E$3:$E$53,Calculations!$A$3:$A$53,$B748)</f>
        <v>5.2386257156176591E-2</v>
      </c>
      <c r="N748" s="107">
        <f>N22/SUMIFS(N$3:N$722,$B$3:$B$722,$B748)*SUMIFS(Calculations!$E$3:$E$53,Calculations!$A$3:$A$53,$B748)</f>
        <v>4.8274650428246607E-2</v>
      </c>
      <c r="O748" s="107">
        <f>O22/SUMIFS(O$3:O$722,$B$3:$B$722,$B748)*SUMIFS(Calculations!$E$3:$E$53,Calculations!$A$3:$A$53,$B748)</f>
        <v>4.8251863335901556E-2</v>
      </c>
      <c r="P748" s="107">
        <f>P22/SUMIFS(P$3:P$722,$B$3:$B$722,$B748)*SUMIFS(Calculations!$E$3:$E$53,Calculations!$A$3:$A$53,$B748)</f>
        <v>4.8229097745797776E-2</v>
      </c>
      <c r="Q748" s="107">
        <f>Q22/SUMIFS(Q$3:Q$722,$B$3:$B$722,$B748)*SUMIFS(Calculations!$E$3:$E$53,Calculations!$A$3:$A$53,$B748)</f>
        <v>4.8542268609619896E-2</v>
      </c>
      <c r="R748" s="107">
        <f>R22/SUMIFS(R$3:R$722,$B$3:$B$722,$B748)*SUMIFS(Calculations!$E$3:$E$53,Calculations!$A$3:$A$53,$B748)</f>
        <v>4.885928460546874E-2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0.38168125835783817</v>
      </c>
      <c r="G751" s="107">
        <f>G25/SUMIFS(G$3:G$722,$B$3:$B$722,$B751)*SUMIFS(Calculations!$E$3:$E$53,Calculations!$A$3:$A$53,$B751)</f>
        <v>0.36585101421814104</v>
      </c>
      <c r="H751" s="107">
        <f>H25/SUMIFS(H$3:H$722,$B$3:$B$722,$B751)*SUMIFS(Calculations!$E$3:$E$53,Calculations!$A$3:$A$53,$B751)</f>
        <v>0.34844916842693657</v>
      </c>
      <c r="I751" s="107">
        <f>I25/SUMIFS(I$3:I$722,$B$3:$B$722,$B751)*SUMIFS(Calculations!$E$3:$E$53,Calculations!$A$3:$A$53,$B751)</f>
        <v>0.33828383200400786</v>
      </c>
      <c r="J751" s="107">
        <f>J25/SUMIFS(J$3:J$722,$B$3:$B$722,$B751)*SUMIFS(Calculations!$E$3:$E$53,Calculations!$A$3:$A$53,$B751)</f>
        <v>0.32758388383127518</v>
      </c>
      <c r="K751" s="107">
        <f>K25/SUMIFS(K$3:K$722,$B$3:$B$722,$B751)*SUMIFS(Calculations!$E$3:$E$53,Calculations!$A$3:$A$53,$B751)</f>
        <v>0.27712674174498447</v>
      </c>
      <c r="L751" s="107">
        <f>L25/SUMIFS(L$3:L$722,$B$3:$B$722,$B751)*SUMIFS(Calculations!$E$3:$E$53,Calculations!$A$3:$A$53,$B751)</f>
        <v>0.21969523349749456</v>
      </c>
      <c r="M751" s="107">
        <f>M25/SUMIFS(M$3:M$722,$B$3:$B$722,$B751)*SUMIFS(Calculations!$E$3:$E$53,Calculations!$A$3:$A$53,$B751)</f>
        <v>0.29174802001214345</v>
      </c>
      <c r="N751" s="107">
        <f>N25/SUMIFS(N$3:N$722,$B$3:$B$722,$B751)*SUMIFS(Calculations!$E$3:$E$53,Calculations!$A$3:$A$53,$B751)</f>
        <v>0.35242988303257705</v>
      </c>
      <c r="O751" s="107">
        <f>O25/SUMIFS(O$3:O$722,$B$3:$B$722,$B751)*SUMIFS(Calculations!$E$3:$E$53,Calculations!$A$3:$A$53,$B751)</f>
        <v>0.35557422455308163</v>
      </c>
      <c r="P751" s="107">
        <f>P25/SUMIFS(P$3:P$722,$B$3:$B$722,$B751)*SUMIFS(Calculations!$E$3:$E$53,Calculations!$A$3:$A$53,$B751)</f>
        <v>0.35871559902588046</v>
      </c>
      <c r="Q751" s="107">
        <f>Q25/SUMIFS(Q$3:Q$722,$B$3:$B$722,$B751)*SUMIFS(Calculations!$E$3:$E$53,Calculations!$A$3:$A$53,$B751)</f>
        <v>0.35383369190378872</v>
      </c>
      <c r="R751" s="107">
        <f>R25/SUMIFS(R$3:R$722,$B$3:$B$722,$B751)*SUMIFS(Calculations!$E$3:$E$53,Calculations!$A$3:$A$53,$B751)</f>
        <v>0.34889184441177368</v>
      </c>
    </row>
    <row r="752" spans="2:18" ht="15.75" customHeight="1">
      <c r="B752" s="107" t="s">
        <v>539</v>
      </c>
      <c r="C752" s="107" t="s">
        <v>449</v>
      </c>
      <c r="D752" s="107" t="s">
        <v>646</v>
      </c>
      <c r="E752" s="107" t="str">
        <f t="shared" si="300"/>
        <v>natural gas peaker</v>
      </c>
      <c r="F752" s="107">
        <f>F26/SUMIFS(F$3:F$722,$B$3:$B$722,$B752)*SUMIFS(Calculations!$E$3:$E$53,Calculations!$A$3:$A$53,$B752)</f>
        <v>1.2983063666368456E-3</v>
      </c>
      <c r="G752" s="107">
        <f>G26/SUMIFS(G$3:G$722,$B$3:$B$722,$B752)*SUMIFS(Calculations!$E$3:$E$53,Calculations!$A$3:$A$53,$B752)</f>
        <v>1.1608479677625606E-3</v>
      </c>
      <c r="H752" s="107">
        <f>H26/SUMIFS(H$3:H$722,$B$3:$B$722,$B752)*SUMIFS(Calculations!$E$3:$E$53,Calculations!$A$3:$A$53,$B752)</f>
        <v>1.0097429160143231E-3</v>
      </c>
      <c r="I752" s="107">
        <f>I26/SUMIFS(I$3:I$722,$B$3:$B$722,$B752)*SUMIFS(Calculations!$E$3:$E$53,Calculations!$A$3:$A$53,$B752)</f>
        <v>1.0283074061663248E-3</v>
      </c>
      <c r="J752" s="107">
        <f>J26/SUMIFS(J$3:J$722,$B$3:$B$722,$B752)*SUMIFS(Calculations!$E$3:$E$53,Calculations!$A$3:$A$53,$B752)</f>
        <v>1.0478482333672403E-3</v>
      </c>
      <c r="K752" s="107">
        <f>K26/SUMIFS(K$3:K$722,$B$3:$B$722,$B752)*SUMIFS(Calculations!$E$3:$E$53,Calculations!$A$3:$A$53,$B752)</f>
        <v>8.1468277483344139E-4</v>
      </c>
      <c r="L752" s="107">
        <f>L26/SUMIFS(L$3:L$722,$B$3:$B$722,$B752)*SUMIFS(Calculations!$E$3:$E$53,Calculations!$A$3:$A$53,$B752)</f>
        <v>5.4928835491341082E-4</v>
      </c>
      <c r="M752" s="107">
        <f>M26/SUMIFS(M$3:M$722,$B$3:$B$722,$B752)*SUMIFS(Calculations!$E$3:$E$53,Calculations!$A$3:$A$53,$B752)</f>
        <v>5.0223270002705881E-4</v>
      </c>
      <c r="N752" s="107">
        <f>N26/SUMIFS(N$3:N$722,$B$3:$B$722,$B752)*SUMIFS(Calculations!$E$3:$E$53,Calculations!$A$3:$A$53,$B752)</f>
        <v>4.6260307649306971E-4</v>
      </c>
      <c r="O752" s="107">
        <f>O26/SUMIFS(O$3:O$722,$B$3:$B$722,$B752)*SUMIFS(Calculations!$E$3:$E$53,Calculations!$A$3:$A$53,$B752)</f>
        <v>4.6238471387563713E-4</v>
      </c>
      <c r="P752" s="107">
        <f>P26/SUMIFS(P$3:P$722,$B$3:$B$722,$B752)*SUMIFS(Calculations!$E$3:$E$53,Calculations!$A$3:$A$53,$B752)</f>
        <v>4.6216655730843754E-4</v>
      </c>
      <c r="Q752" s="107">
        <f>Q26/SUMIFS(Q$3:Q$722,$B$3:$B$722,$B752)*SUMIFS(Calculations!$E$3:$E$53,Calculations!$A$3:$A$53,$B752)</f>
        <v>4.6498650095518258E-4</v>
      </c>
      <c r="R752" s="107">
        <f>R26/SUMIFS(R$3:R$722,$B$3:$B$722,$B752)*SUMIFS(Calculations!$E$3:$E$53,Calculations!$A$3:$A$53,$B752)</f>
        <v>4.6784106805155938E-4</v>
      </c>
    </row>
    <row r="753" spans="2:18" ht="15.75" customHeight="1">
      <c r="B753" s="107" t="s">
        <v>539</v>
      </c>
      <c r="C753" s="107" t="s">
        <v>449</v>
      </c>
      <c r="D753" s="107" t="s">
        <v>647</v>
      </c>
      <c r="E753" s="107" t="str">
        <f t="shared" si="300"/>
        <v>nuclear</v>
      </c>
      <c r="F753" s="107">
        <f>F27/SUMIFS(F$3:F$722,$B$3:$B$722,$B753)*SUMIFS(Calculations!$E$3:$E$53,Calculations!$A$3:$A$53,$B753)</f>
        <v>0.2200339055132946</v>
      </c>
      <c r="G753" s="107">
        <f>G27/SUMIFS(G$3:G$722,$B$3:$B$722,$B753)*SUMIFS(Calculations!$E$3:$E$53,Calculations!$A$3:$A$53,$B753)</f>
        <v>0.23043968047392188</v>
      </c>
      <c r="H753" s="107">
        <f>H27/SUMIFS(H$3:H$722,$B$3:$B$722,$B753)*SUMIFS(Calculations!$E$3:$E$53,Calculations!$A$3:$A$53,$B753)</f>
        <v>0.24187852434801749</v>
      </c>
      <c r="I753" s="107">
        <f>I27/SUMIFS(I$3:I$722,$B$3:$B$722,$B753)*SUMIFS(Calculations!$E$3:$E$53,Calculations!$A$3:$A$53,$B753)</f>
        <v>0.24807595245156583</v>
      </c>
      <c r="J753" s="107">
        <f>J27/SUMIFS(J$3:J$722,$B$3:$B$722,$B753)*SUMIFS(Calculations!$E$3:$E$53,Calculations!$A$3:$A$53,$B753)</f>
        <v>0.25459931348491355</v>
      </c>
      <c r="K753" s="107">
        <f>K27/SUMIFS(K$3:K$722,$B$3:$B$722,$B753)*SUMIFS(Calculations!$E$3:$E$53,Calculations!$A$3:$A$53,$B753)</f>
        <v>0.27105766041149265</v>
      </c>
      <c r="L753" s="107">
        <f>L27/SUMIFS(L$3:L$722,$B$3:$B$722,$B753)*SUMIFS(Calculations!$E$3:$E$53,Calculations!$A$3:$A$53,$B753)</f>
        <v>0.28979093875764572</v>
      </c>
      <c r="M753" s="107">
        <f>M27/SUMIFS(M$3:M$722,$B$3:$B$722,$B753)*SUMIFS(Calculations!$E$3:$E$53,Calculations!$A$3:$A$53,$B753)</f>
        <v>0.26496554007334006</v>
      </c>
      <c r="N753" s="107">
        <f>N27/SUMIFS(N$3:N$722,$B$3:$B$722,$B753)*SUMIFS(Calculations!$E$3:$E$53,Calculations!$A$3:$A$53,$B753)</f>
        <v>0.24405793170371215</v>
      </c>
      <c r="O753" s="107">
        <f>O27/SUMIFS(O$3:O$722,$B$3:$B$722,$B753)*SUMIFS(Calculations!$E$3:$E$53,Calculations!$A$3:$A$53,$B753)</f>
        <v>0.24394272899218677</v>
      </c>
      <c r="P753" s="107">
        <f>P27/SUMIFS(P$3:P$722,$B$3:$B$722,$B753)*SUMIFS(Calculations!$E$3:$E$53,Calculations!$A$3:$A$53,$B753)</f>
        <v>0.24382763498766361</v>
      </c>
      <c r="Q753" s="107">
        <f>Q27/SUMIFS(Q$3:Q$722,$B$3:$B$722,$B753)*SUMIFS(Calculations!$E$3:$E$53,Calculations!$A$3:$A$53,$B753)</f>
        <v>0.24531536744971943</v>
      </c>
      <c r="R753" s="107">
        <f>R27/SUMIFS(R$3:R$722,$B$3:$B$722,$B753)*SUMIFS(Calculations!$E$3:$E$53,Calculations!$A$3:$A$53,$B753)</f>
        <v>0.24682136638671875</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6.1672160828864025E-4</v>
      </c>
      <c r="G755" s="107">
        <f>G29/SUMIFS(G$3:G$722,$B$3:$B$722,$B755)*SUMIFS(Calculations!$E$3:$E$53,Calculations!$A$3:$A$53,$B755)</f>
        <v>6.4588741459579589E-4</v>
      </c>
      <c r="H755" s="107">
        <f>H29/SUMIFS(H$3:H$722,$B$3:$B$722,$B755)*SUMIFS(Calculations!$E$3:$E$53,Calculations!$A$3:$A$53,$B755)</f>
        <v>6.7794875611740344E-4</v>
      </c>
      <c r="I755" s="107">
        <f>I29/SUMIFS(I$3:I$722,$B$3:$B$722,$B755)*SUMIFS(Calculations!$E$3:$E$53,Calculations!$A$3:$A$53,$B755)</f>
        <v>6.9531920554135641E-4</v>
      </c>
      <c r="J755" s="107">
        <f>J29/SUMIFS(J$3:J$722,$B$3:$B$722,$B755)*SUMIFS(Calculations!$E$3:$E$53,Calculations!$A$3:$A$53,$B755)</f>
        <v>7.136031954498599E-4</v>
      </c>
      <c r="K755" s="107">
        <f>K29/SUMIFS(K$3:K$722,$B$3:$B$722,$B755)*SUMIFS(Calculations!$E$3:$E$53,Calculations!$A$3:$A$53,$B755)</f>
        <v>7.5973344143469518E-4</v>
      </c>
      <c r="L755" s="107">
        <f>L29/SUMIFS(L$3:L$722,$B$3:$B$722,$B755)*SUMIFS(Calculations!$E$3:$E$53,Calculations!$A$3:$A$53,$B755)</f>
        <v>8.1223997456742727E-4</v>
      </c>
      <c r="M755" s="107">
        <f>M29/SUMIFS(M$3:M$722,$B$3:$B$722,$B755)*SUMIFS(Calculations!$E$3:$E$53,Calculations!$A$3:$A$53,$B755)</f>
        <v>7.4265815367816177E-4</v>
      </c>
      <c r="N755" s="107">
        <f>N29/SUMIFS(N$3:N$722,$B$3:$B$722,$B755)*SUMIFS(Calculations!$E$3:$E$53,Calculations!$A$3:$A$53,$B755)</f>
        <v>6.8405730382683333E-4</v>
      </c>
      <c r="O755" s="107">
        <f>O29/SUMIFS(O$3:O$722,$B$3:$B$722,$B755)*SUMIFS(Calculations!$E$3:$E$53,Calculations!$A$3:$A$53,$B755)</f>
        <v>6.8373440812871157E-4</v>
      </c>
      <c r="P755" s="107">
        <f>P29/SUMIFS(P$3:P$722,$B$3:$B$722,$B755)*SUMIFS(Calculations!$E$3:$E$53,Calculations!$A$3:$A$53,$B755)</f>
        <v>6.8341181711980171E-4</v>
      </c>
      <c r="Q755" s="107">
        <f>Q29/SUMIFS(Q$3:Q$722,$B$3:$B$722,$B755)*SUMIFS(Calculations!$E$3:$E$53,Calculations!$A$3:$A$53,$B755)</f>
        <v>6.8758170518574285E-4</v>
      </c>
      <c r="R755" s="107">
        <f>R29/SUMIFS(R$3:R$722,$B$3:$B$722,$B755)*SUMIFS(Calculations!$E$3:$E$53,Calculations!$A$3:$A$53,$B755)</f>
        <v>6.9180279140579847E-4</v>
      </c>
    </row>
    <row r="756" spans="2:18" ht="15.75" customHeight="1">
      <c r="B756" s="107" t="s">
        <v>539</v>
      </c>
      <c r="C756" s="107" t="s">
        <v>449</v>
      </c>
      <c r="D756" s="107" t="s">
        <v>650</v>
      </c>
      <c r="E756" s="107" t="str">
        <f t="shared" si="300"/>
        <v>solar PV</v>
      </c>
      <c r="F756" s="107">
        <f>F30/SUMIFS(F$3:F$722,$B$3:$B$722,$B756)*SUMIFS(Calculations!$E$3:$E$53,Calculations!$A$3:$A$53,$B756)</f>
        <v>2.4479164538646113E-4</v>
      </c>
      <c r="G756" s="107">
        <f>G30/SUMIFS(G$3:G$722,$B$3:$B$722,$B756)*SUMIFS(Calculations!$E$3:$E$53,Calculations!$A$3:$A$53,$B756)</f>
        <v>6.683311853462095E-4</v>
      </c>
      <c r="H756" s="107">
        <f>H30/SUMIFS(H$3:H$722,$B$3:$B$722,$B756)*SUMIFS(Calculations!$E$3:$E$53,Calculations!$A$3:$A$53,$B756)</f>
        <v>1.1339190623123449E-3</v>
      </c>
      <c r="I756" s="107">
        <f>I30/SUMIFS(I$3:I$722,$B$3:$B$722,$B756)*SUMIFS(Calculations!$E$3:$E$53,Calculations!$A$3:$A$53,$B756)</f>
        <v>2.2957532383277922E-3</v>
      </c>
      <c r="J756" s="107">
        <f>J30/SUMIFS(J$3:J$722,$B$3:$B$722,$B756)*SUMIFS(Calculations!$E$3:$E$53,Calculations!$A$3:$A$53,$B756)</f>
        <v>3.5186901832019858E-3</v>
      </c>
      <c r="K756" s="107">
        <f>K30/SUMIFS(K$3:K$722,$B$3:$B$722,$B756)*SUMIFS(Calculations!$E$3:$E$53,Calculations!$A$3:$A$53,$B756)</f>
        <v>6.1768590714002258E-3</v>
      </c>
      <c r="L756" s="107">
        <f>L30/SUMIFS(L$3:L$722,$B$3:$B$722,$B756)*SUMIFS(Calculations!$E$3:$E$53,Calculations!$A$3:$A$53,$B756)</f>
        <v>9.2024495450877385E-3</v>
      </c>
      <c r="M756" s="107">
        <f>M30/SUMIFS(M$3:M$722,$B$3:$B$722,$B756)*SUMIFS(Calculations!$E$3:$E$53,Calculations!$A$3:$A$53,$B756)</f>
        <v>9.7019914184945707E-3</v>
      </c>
      <c r="N756" s="107">
        <f>N30/SUMIFS(N$3:N$722,$B$3:$B$722,$B756)*SUMIFS(Calculations!$E$3:$E$53,Calculations!$A$3:$A$53,$B756)</f>
        <v>1.0122698694387103E-2</v>
      </c>
      <c r="O756" s="107">
        <f>O30/SUMIFS(O$3:O$722,$B$3:$B$722,$B756)*SUMIFS(Calculations!$E$3:$E$53,Calculations!$A$3:$A$53,$B756)</f>
        <v>1.1506242514230471E-2</v>
      </c>
      <c r="P756" s="107">
        <f>P30/SUMIFS(P$3:P$722,$B$3:$B$722,$B756)*SUMIFS(Calculations!$E$3:$E$53,Calculations!$A$3:$A$53,$B756)</f>
        <v>1.2888480801424292E-2</v>
      </c>
      <c r="Q756" s="107">
        <f>Q30/SUMIFS(Q$3:Q$722,$B$3:$B$722,$B756)*SUMIFS(Calculations!$E$3:$E$53,Calculations!$A$3:$A$53,$B756)</f>
        <v>1.4352071581601974E-2</v>
      </c>
      <c r="R756" s="107">
        <f>R30/SUMIFS(R$3:R$722,$B$3:$B$722,$B756)*SUMIFS(Calculations!$E$3:$E$53,Calculations!$A$3:$A$53,$B756)</f>
        <v>1.5833632423598969E-2</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6.3196634860139176E-4</v>
      </c>
      <c r="G758" s="107">
        <f>G32/SUMIFS(G$3:G$722,$B$3:$B$722,$B758)*SUMIFS(Calculations!$E$3:$E$53,Calculations!$A$3:$A$53,$B758)</f>
        <v>6.6226002602991186E-4</v>
      </c>
      <c r="H758" s="107">
        <f>H32/SUMIFS(H$3:H$722,$B$3:$B$722,$B758)*SUMIFS(Calculations!$E$3:$E$53,Calculations!$A$3:$A$53,$B758)</f>
        <v>6.955612119375654E-4</v>
      </c>
      <c r="I758" s="107">
        <f>I32/SUMIFS(I$3:I$722,$B$3:$B$722,$B758)*SUMIFS(Calculations!$E$3:$E$53,Calculations!$A$3:$A$53,$B758)</f>
        <v>7.1327214949670531E-4</v>
      </c>
      <c r="J758" s="107">
        <f>J32/SUMIFS(J$3:J$722,$B$3:$B$722,$B758)*SUMIFS(Calculations!$E$3:$E$53,Calculations!$A$3:$A$53,$B758)</f>
        <v>7.3191453437103707E-4</v>
      </c>
      <c r="K758" s="107">
        <f>K32/SUMIFS(K$3:K$722,$B$3:$B$722,$B758)*SUMIFS(Calculations!$E$3:$E$53,Calculations!$A$3:$A$53,$B758)</f>
        <v>7.7202663619313808E-4</v>
      </c>
      <c r="L758" s="107">
        <f>L32/SUMIFS(L$3:L$722,$B$3:$B$722,$B758)*SUMIFS(Calculations!$E$3:$E$53,Calculations!$A$3:$A$53,$B758)</f>
        <v>8.1768317581007465E-4</v>
      </c>
      <c r="M758" s="107">
        <f>M32/SUMIFS(M$3:M$722,$B$3:$B$722,$B758)*SUMIFS(Calculations!$E$3:$E$53,Calculations!$A$3:$A$53,$B758)</f>
        <v>7.3872833335446341E-4</v>
      </c>
      <c r="N758" s="107">
        <f>N32/SUMIFS(N$3:N$722,$B$3:$B$722,$B758)*SUMIFS(Calculations!$E$3:$E$53,Calculations!$A$3:$A$53,$B758)</f>
        <v>6.7223365401659712E-4</v>
      </c>
      <c r="O758" s="107">
        <f>O32/SUMIFS(O$3:O$722,$B$3:$B$722,$B758)*SUMIFS(Calculations!$E$3:$E$53,Calculations!$A$3:$A$53,$B758)</f>
        <v>3.5465954802775122E-3</v>
      </c>
      <c r="P758" s="107">
        <f>P32/SUMIFS(P$3:P$722,$B$3:$B$722,$B758)*SUMIFS(Calculations!$E$3:$E$53,Calculations!$A$3:$A$53,$B758)</f>
        <v>6.418245015711809E-3</v>
      </c>
      <c r="Q758" s="107">
        <f>Q32/SUMIFS(Q$3:Q$722,$B$3:$B$722,$B758)*SUMIFS(Calculations!$E$3:$E$53,Calculations!$A$3:$A$53,$B758)</f>
        <v>6.4145443407046723E-3</v>
      </c>
      <c r="R758" s="107">
        <f>R32/SUMIFS(R$3:R$722,$B$3:$B$722,$B758)*SUMIFS(Calculations!$E$3:$E$53,Calculations!$A$3:$A$53,$B758)</f>
        <v>6.4107982285715615E-3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3.8413626192024687E-2</v>
      </c>
      <c r="G925" s="107">
        <f>G199/SUMIFS(G$3:G$722,$B$3:$B$722,$B925)*SUMIFS(Calculations!$E$3:$E$53,Calculations!$A$3:$A$53,$B925)</f>
        <v>3.7541326282860506E-2</v>
      </c>
      <c r="H925" s="107">
        <f>H199/SUMIFS(H$3:H$722,$B$3:$B$722,$B925)*SUMIFS(Calculations!$E$3:$E$53,Calculations!$A$3:$A$53,$B925)</f>
        <v>3.6658262723286809E-2</v>
      </c>
      <c r="I925" s="107">
        <f>I199/SUMIFS(I$3:I$722,$B$3:$B$722,$B925)*SUMIFS(Calculations!$E$3:$E$53,Calculations!$A$3:$A$53,$B925)</f>
        <v>3.6993650404115001E-2</v>
      </c>
      <c r="J925" s="107">
        <f>J199/SUMIFS(J$3:J$722,$B$3:$B$722,$B925)*SUMIFS(Calculations!$E$3:$E$53,Calculations!$A$3:$A$53,$B925)</f>
        <v>3.7322457367574093E-2</v>
      </c>
      <c r="K925" s="107">
        <f>K199/SUMIFS(K$3:K$722,$B$3:$B$722,$B925)*SUMIFS(Calculations!$E$3:$E$53,Calculations!$A$3:$A$53,$B925)</f>
        <v>3.5491100391244361E-2</v>
      </c>
      <c r="L925" s="107">
        <f>L199/SUMIFS(L$3:L$722,$B$3:$B$722,$B925)*SUMIFS(Calculations!$E$3:$E$53,Calculations!$A$3:$A$53,$B925)</f>
        <v>3.3870731397367418E-2</v>
      </c>
      <c r="M925" s="107">
        <f>M199/SUMIFS(M$3:M$722,$B$3:$B$722,$B925)*SUMIFS(Calculations!$E$3:$E$53,Calculations!$A$3:$A$53,$B925)</f>
        <v>3.3029914289312526E-2</v>
      </c>
      <c r="N925" s="107">
        <f>N199/SUMIFS(N$3:N$722,$B$3:$B$722,$B925)*SUMIFS(Calculations!$E$3:$E$53,Calculations!$A$3:$A$53,$B925)</f>
        <v>3.222850072994092E-2</v>
      </c>
      <c r="O925" s="107">
        <f>O199/SUMIFS(O$3:O$722,$B$3:$B$722,$B925)*SUMIFS(Calculations!$E$3:$E$53,Calculations!$A$3:$A$53,$B925)</f>
        <v>3.2061310137298772E-2</v>
      </c>
      <c r="P925" s="107">
        <f>P199/SUMIFS(P$3:P$722,$B$3:$B$722,$B925)*SUMIFS(Calculations!$E$3:$E$53,Calculations!$A$3:$A$53,$B925)</f>
        <v>3.1895795041047795E-2</v>
      </c>
      <c r="Q925" s="107">
        <f>Q199/SUMIFS(Q$3:Q$722,$B$3:$B$722,$B925)*SUMIFS(Calculations!$E$3:$E$53,Calculations!$A$3:$A$53,$B925)</f>
        <v>3.1675602538508894E-2</v>
      </c>
      <c r="R925" s="107">
        <f>R199/SUMIFS(R$3:R$722,$B$3:$B$722,$B925)*SUMIFS(Calculations!$E$3:$E$53,Calculations!$A$3:$A$53,$B925)</f>
        <v>3.1455981650017763E-2</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3.7654823120722219E-5</v>
      </c>
      <c r="G928" s="107">
        <f>G202/SUMIFS(G$3:G$722,$B$3:$B$722,$B928)*SUMIFS(Calculations!$E$3:$E$53,Calculations!$A$3:$A$53,$B928)</f>
        <v>3.7885717382521097E-5</v>
      </c>
      <c r="H928" s="107">
        <f>H202/SUMIFS(H$3:H$722,$B$3:$B$722,$B928)*SUMIFS(Calculations!$E$3:$E$53,Calculations!$A$3:$A$53,$B928)</f>
        <v>3.811946073909742E-5</v>
      </c>
      <c r="I928" s="107">
        <f>I202/SUMIFS(I$3:I$722,$B$3:$B$722,$B928)*SUMIFS(Calculations!$E$3:$E$53,Calculations!$A$3:$A$53,$B928)</f>
        <v>3.7741780190866214E-5</v>
      </c>
      <c r="J928" s="107">
        <f>J202/SUMIFS(J$3:J$722,$B$3:$B$722,$B928)*SUMIFS(Calculations!$E$3:$E$53,Calculations!$A$3:$A$53,$B928)</f>
        <v>3.737151019789924E-5</v>
      </c>
      <c r="K928" s="107">
        <f>K202/SUMIFS(K$3:K$722,$B$3:$B$722,$B928)*SUMIFS(Calculations!$E$3:$E$53,Calculations!$A$3:$A$53,$B928)</f>
        <v>3.5087163292633075E-5</v>
      </c>
      <c r="L928" s="107">
        <f>L202/SUMIFS(L$3:L$722,$B$3:$B$722,$B928)*SUMIFS(Calculations!$E$3:$E$53,Calculations!$A$3:$A$53,$B928)</f>
        <v>3.3065992682864636E-5</v>
      </c>
      <c r="M928" s="107">
        <f>M202/SUMIFS(M$3:M$722,$B$3:$B$722,$B928)*SUMIFS(Calculations!$E$3:$E$53,Calculations!$A$3:$A$53,$B928)</f>
        <v>3.2272609951508144E-5</v>
      </c>
      <c r="N928" s="107">
        <f>N202/SUMIFS(N$3:N$722,$B$3:$B$722,$B928)*SUMIFS(Calculations!$E$3:$E$53,Calculations!$A$3:$A$53,$B928)</f>
        <v>3.151640783265346E-5</v>
      </c>
      <c r="O928" s="107">
        <f>O202/SUMIFS(O$3:O$722,$B$3:$B$722,$B928)*SUMIFS(Calculations!$E$3:$E$53,Calculations!$A$3:$A$53,$B928)</f>
        <v>3.1357692098751388E-5</v>
      </c>
      <c r="P928" s="107">
        <f>P202/SUMIFS(P$3:P$722,$B$3:$B$722,$B928)*SUMIFS(Calculations!$E$3:$E$53,Calculations!$A$3:$A$53,$B928)</f>
        <v>3.1200566930653118E-5</v>
      </c>
      <c r="Q928" s="107">
        <f>Q202/SUMIFS(Q$3:Q$722,$B$3:$B$722,$B928)*SUMIFS(Calculations!$E$3:$E$53,Calculations!$A$3:$A$53,$B928)</f>
        <v>3.1160016363708138E-5</v>
      </c>
      <c r="R928" s="107">
        <f>R202/SUMIFS(R$3:R$722,$B$3:$B$722,$B928)*SUMIFS(Calculations!$E$3:$E$53,Calculations!$A$3:$A$53,$B928)</f>
        <v>3.1119571064987295E-5</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2.0743952196910501E-2</v>
      </c>
      <c r="G930" s="107">
        <f>G204/SUMIFS(G$3:G$722,$B$3:$B$722,$B930)*SUMIFS(Calculations!$E$3:$E$53,Calculations!$A$3:$A$53,$B930)</f>
        <v>2.1756987738748464E-2</v>
      </c>
      <c r="H930" s="107">
        <f>H204/SUMIFS(H$3:H$722,$B$3:$B$722,$B930)*SUMIFS(Calculations!$E$3:$E$53,Calculations!$A$3:$A$53,$B930)</f>
        <v>2.2782523523117906E-2</v>
      </c>
      <c r="I930" s="107">
        <f>I204/SUMIFS(I$3:I$722,$B$3:$B$722,$B930)*SUMIFS(Calculations!$E$3:$E$53,Calculations!$A$3:$A$53,$B930)</f>
        <v>2.2460738844939852E-2</v>
      </c>
      <c r="J930" s="107">
        <f>J204/SUMIFS(J$3:J$722,$B$3:$B$722,$B930)*SUMIFS(Calculations!$E$3:$E$53,Calculations!$A$3:$A$53,$B930)</f>
        <v>2.2145267976546257E-2</v>
      </c>
      <c r="K930" s="107">
        <f>K204/SUMIFS(K$3:K$722,$B$3:$B$722,$B930)*SUMIFS(Calculations!$E$3:$E$53,Calculations!$A$3:$A$53,$B930)</f>
        <v>2.0550493266911458E-2</v>
      </c>
      <c r="L930" s="107">
        <f>L204/SUMIFS(L$3:L$722,$B$3:$B$722,$B930)*SUMIFS(Calculations!$E$3:$E$53,Calculations!$A$3:$A$53,$B930)</f>
        <v>1.9139450239740292E-2</v>
      </c>
      <c r="M930" s="107">
        <f>M204/SUMIFS(M$3:M$722,$B$3:$B$722,$B930)*SUMIFS(Calculations!$E$3:$E$53,Calculations!$A$3:$A$53,$B930)</f>
        <v>1.8574208980913196E-2</v>
      </c>
      <c r="N930" s="107">
        <f>N204/SUMIFS(N$3:N$722,$B$3:$B$722,$B930)*SUMIFS(Calculations!$E$3:$E$53,Calculations!$A$3:$A$53,$B930)</f>
        <v>1.8035456849444034E-2</v>
      </c>
      <c r="O930" s="107">
        <f>O204/SUMIFS(O$3:O$722,$B$3:$B$722,$B930)*SUMIFS(Calculations!$E$3:$E$53,Calculations!$A$3:$A$53,$B930)</f>
        <v>1.796384516859667E-2</v>
      </c>
      <c r="P930" s="107">
        <f>P204/SUMIFS(P$3:P$722,$B$3:$B$722,$B930)*SUMIFS(Calculations!$E$3:$E$53,Calculations!$A$3:$A$53,$B930)</f>
        <v>1.7892951142438662E-2</v>
      </c>
      <c r="Q930" s="107">
        <f>Q204/SUMIFS(Q$3:Q$722,$B$3:$B$722,$B930)*SUMIFS(Calculations!$E$3:$E$53,Calculations!$A$3:$A$53,$B930)</f>
        <v>1.7862608038468147E-2</v>
      </c>
      <c r="R930" s="107">
        <f>R204/SUMIFS(R$3:R$722,$B$3:$B$722,$B930)*SUMIFS(Calculations!$E$3:$E$53,Calculations!$A$3:$A$53,$B930)</f>
        <v>1.7832343704411609E-2</v>
      </c>
    </row>
    <row r="931" spans="2:18" ht="15.75" customHeight="1">
      <c r="B931" s="107" t="s">
        <v>551</v>
      </c>
      <c r="C931" s="107" t="s">
        <v>449</v>
      </c>
      <c r="D931" s="107" t="s">
        <v>645</v>
      </c>
      <c r="E931" s="107" t="str">
        <f t="shared" si="303"/>
        <v>natural gas nonpeaker</v>
      </c>
      <c r="F931" s="107">
        <f>F205/SUMIFS(F$3:F$722,$B$3:$B$722,$B931)*SUMIFS(Calculations!$E$3:$E$53,Calculations!$A$3:$A$53,$B931)</f>
        <v>1.9181416150768141E-3</v>
      </c>
      <c r="G931" s="107">
        <f>G205/SUMIFS(G$3:G$722,$B$3:$B$722,$B931)*SUMIFS(Calculations!$E$3:$E$53,Calculations!$A$3:$A$53,$B931)</f>
        <v>1.6997304130327436E-3</v>
      </c>
      <c r="H931" s="107">
        <f>H205/SUMIFS(H$3:H$722,$B$3:$B$722,$B931)*SUMIFS(Calculations!$E$3:$E$53,Calculations!$A$3:$A$53,$B931)</f>
        <v>1.4786241495773143E-3</v>
      </c>
      <c r="I931" s="107">
        <f>I205/SUMIFS(I$3:I$722,$B$3:$B$722,$B931)*SUMIFS(Calculations!$E$3:$E$53,Calculations!$A$3:$A$53,$B931)</f>
        <v>1.5758151121332612E-3</v>
      </c>
      <c r="J931" s="107">
        <f>J205/SUMIFS(J$3:J$722,$B$3:$B$722,$B931)*SUMIFS(Calculations!$E$3:$E$53,Calculations!$A$3:$A$53,$B931)</f>
        <v>1.6710990688807886E-3</v>
      </c>
      <c r="K931" s="107">
        <f>K205/SUMIFS(K$3:K$722,$B$3:$B$722,$B931)*SUMIFS(Calculations!$E$3:$E$53,Calculations!$A$3:$A$53,$B931)</f>
        <v>1.3024061935606799E-3</v>
      </c>
      <c r="L931" s="107">
        <f>L205/SUMIFS(L$3:L$722,$B$3:$B$722,$B931)*SUMIFS(Calculations!$E$3:$E$53,Calculations!$A$3:$A$53,$B931)</f>
        <v>9.7618988993791842E-4</v>
      </c>
      <c r="M931" s="107">
        <f>M205/SUMIFS(M$3:M$722,$B$3:$B$722,$B931)*SUMIFS(Calculations!$E$3:$E$53,Calculations!$A$3:$A$53,$B931)</f>
        <v>9.3272443254363807E-4</v>
      </c>
      <c r="N931" s="107">
        <f>N205/SUMIFS(N$3:N$722,$B$3:$B$722,$B931)*SUMIFS(Calculations!$E$3:$E$53,Calculations!$A$3:$A$53,$B931)</f>
        <v>8.9129591427686782E-4</v>
      </c>
      <c r="O931" s="107">
        <f>O205/SUMIFS(O$3:O$722,$B$3:$B$722,$B931)*SUMIFS(Calculations!$E$3:$E$53,Calculations!$A$3:$A$53,$B931)</f>
        <v>7.9277329276486669E-4</v>
      </c>
      <c r="P931" s="107">
        <f>P205/SUMIFS(P$3:P$722,$B$3:$B$722,$B931)*SUMIFS(Calculations!$E$3:$E$53,Calculations!$A$3:$A$53,$B931)</f>
        <v>6.9523801326884071E-4</v>
      </c>
      <c r="Q931" s="107">
        <f>Q205/SUMIFS(Q$3:Q$722,$B$3:$B$722,$B931)*SUMIFS(Calculations!$E$3:$E$53,Calculations!$A$3:$A$53,$B931)</f>
        <v>6.4405384577116427E-4</v>
      </c>
      <c r="R931" s="107">
        <f>R205/SUMIFS(R$3:R$722,$B$3:$B$722,$B931)*SUMIFS(Calculations!$E$3:$E$53,Calculations!$A$3:$A$53,$B931)</f>
        <v>5.9300255104993715E-4</v>
      </c>
    </row>
    <row r="932" spans="2:18" ht="15.75" customHeight="1">
      <c r="B932" s="107" t="s">
        <v>551</v>
      </c>
      <c r="C932" s="107" t="s">
        <v>449</v>
      </c>
      <c r="D932" s="107" t="s">
        <v>646</v>
      </c>
      <c r="E932" s="107" t="str">
        <f t="shared" si="303"/>
        <v>natural gas peaker</v>
      </c>
      <c r="F932" s="107">
        <f>F206/SUMIFS(F$3:F$722,$B$3:$B$722,$B932)*SUMIFS(Calculations!$E$3:$E$53,Calculations!$A$3:$A$53,$B932)</f>
        <v>1.1779723081807899E-4</v>
      </c>
      <c r="G932" s="107">
        <f>G206/SUMIFS(G$3:G$722,$B$3:$B$722,$B932)*SUMIFS(Calculations!$E$3:$E$53,Calculations!$A$3:$A$53,$B932)</f>
        <v>1.1624886493908284E-4</v>
      </c>
      <c r="H932" s="107">
        <f>H206/SUMIFS(H$3:H$722,$B$3:$B$722,$B932)*SUMIFS(Calculations!$E$3:$E$53,Calculations!$A$3:$A$53,$B932)</f>
        <v>1.1468139316674376E-4</v>
      </c>
      <c r="I932" s="107">
        <f>I206/SUMIFS(I$3:I$722,$B$3:$B$722,$B932)*SUMIFS(Calculations!$E$3:$E$53,Calculations!$A$3:$A$53,$B932)</f>
        <v>1.1274873202194564E-4</v>
      </c>
      <c r="J932" s="107">
        <f>J206/SUMIFS(J$3:J$722,$B$3:$B$722,$B932)*SUMIFS(Calculations!$E$3:$E$53,Calculations!$A$3:$A$53,$B932)</f>
        <v>1.1085399205759386E-4</v>
      </c>
      <c r="K932" s="107">
        <f>K206/SUMIFS(K$3:K$722,$B$3:$B$722,$B932)*SUMIFS(Calculations!$E$3:$E$53,Calculations!$A$3:$A$53,$B932)</f>
        <v>8.1100210447816393E-5</v>
      </c>
      <c r="L932" s="107">
        <f>L206/SUMIFS(L$3:L$722,$B$3:$B$722,$B932)*SUMIFS(Calculations!$E$3:$E$53,Calculations!$A$3:$A$53,$B932)</f>
        <v>5.477431888532454E-5</v>
      </c>
      <c r="M932" s="107">
        <f>M206/SUMIFS(M$3:M$722,$B$3:$B$722,$B932)*SUMIFS(Calculations!$E$3:$E$53,Calculations!$A$3:$A$53,$B932)</f>
        <v>5.340151832929592E-5</v>
      </c>
      <c r="N932" s="107">
        <f>N206/SUMIFS(N$3:N$722,$B$3:$B$722,$B932)*SUMIFS(Calculations!$E$3:$E$53,Calculations!$A$3:$A$53,$B932)</f>
        <v>5.2093051875206608E-5</v>
      </c>
      <c r="O932" s="107">
        <f>O206/SUMIFS(O$3:O$722,$B$3:$B$722,$B932)*SUMIFS(Calculations!$E$3:$E$53,Calculations!$A$3:$A$53,$B932)</f>
        <v>5.1830712746855639E-5</v>
      </c>
      <c r="P932" s="107">
        <f>P206/SUMIFS(P$3:P$722,$B$3:$B$722,$B932)*SUMIFS(Calculations!$E$3:$E$53,Calculations!$A$3:$A$53,$B932)</f>
        <v>5.1571002643594339E-5</v>
      </c>
      <c r="Q932" s="107">
        <f>Q206/SUMIFS(Q$3:Q$722,$B$3:$B$722,$B932)*SUMIFS(Calculations!$E$3:$E$53,Calculations!$A$3:$A$53,$B932)</f>
        <v>5.1488902079977874E-5</v>
      </c>
      <c r="R932" s="107">
        <f>R206/SUMIFS(R$3:R$722,$B$3:$B$722,$B932)*SUMIFS(Calculations!$E$3:$E$53,Calculations!$A$3:$A$53,$B932)</f>
        <v>5.1407014647303448E-5</v>
      </c>
    </row>
    <row r="933" spans="2:18" ht="15.75" customHeight="1">
      <c r="B933" s="107" t="s">
        <v>551</v>
      </c>
      <c r="C933" s="107" t="s">
        <v>449</v>
      </c>
      <c r="D933" s="107" t="s">
        <v>647</v>
      </c>
      <c r="E933" s="107" t="str">
        <f t="shared" si="303"/>
        <v>nuclear</v>
      </c>
      <c r="F933" s="107">
        <f>F207/SUMIFS(F$3:F$722,$B$3:$B$722,$B933)*SUMIFS(Calculations!$E$3:$E$53,Calculations!$A$3:$A$53,$B933)</f>
        <v>1.1366684263524562E-2</v>
      </c>
      <c r="G933" s="107">
        <f>G207/SUMIFS(G$3:G$722,$B$3:$B$722,$B933)*SUMIFS(Calculations!$E$3:$E$53,Calculations!$A$3:$A$53,$B933)</f>
        <v>1.1436383227816951E-2</v>
      </c>
      <c r="H933" s="107">
        <f>H207/SUMIFS(H$3:H$722,$B$3:$B$722,$B933)*SUMIFS(Calculations!$E$3:$E$53,Calculations!$A$3:$A$53,$B933)</f>
        <v>1.1506942234942847E-2</v>
      </c>
      <c r="I933" s="107">
        <f>I207/SUMIFS(I$3:I$722,$B$3:$B$722,$B933)*SUMIFS(Calculations!$E$3:$E$53,Calculations!$A$3:$A$53,$B933)</f>
        <v>1.1392933585095907E-2</v>
      </c>
      <c r="J933" s="107">
        <f>J207/SUMIFS(J$3:J$722,$B$3:$B$722,$B933)*SUMIFS(Calculations!$E$3:$E$53,Calculations!$A$3:$A$53,$B933)</f>
        <v>1.1281161924694801E-2</v>
      </c>
      <c r="K933" s="107">
        <f>K207/SUMIFS(K$3:K$722,$B$3:$B$722,$B933)*SUMIFS(Calculations!$E$3:$E$53,Calculations!$A$3:$A$53,$B933)</f>
        <v>1.0591596873830688E-2</v>
      </c>
      <c r="L933" s="107">
        <f>L207/SUMIFS(L$3:L$722,$B$3:$B$722,$B933)*SUMIFS(Calculations!$E$3:$E$53,Calculations!$A$3:$A$53,$B933)</f>
        <v>9.9814756128623928E-3</v>
      </c>
      <c r="M933" s="107">
        <f>M207/SUMIFS(M$3:M$722,$B$3:$B$722,$B933)*SUMIFS(Calculations!$E$3:$E$53,Calculations!$A$3:$A$53,$B933)</f>
        <v>9.7419809011610597E-3</v>
      </c>
      <c r="N933" s="107">
        <f>N207/SUMIFS(N$3:N$722,$B$3:$B$722,$B933)*SUMIFS(Calculations!$E$3:$E$53,Calculations!$A$3:$A$53,$B933)</f>
        <v>9.5137097259952105E-3</v>
      </c>
      <c r="O933" s="107">
        <f>O207/SUMIFS(O$3:O$722,$B$3:$B$722,$B933)*SUMIFS(Calculations!$E$3:$E$53,Calculations!$A$3:$A$53,$B933)</f>
        <v>9.4657989542692479E-3</v>
      </c>
      <c r="P933" s="107">
        <f>P207/SUMIFS(P$3:P$722,$B$3:$B$722,$B933)*SUMIFS(Calculations!$E$3:$E$53,Calculations!$A$3:$A$53,$B933)</f>
        <v>9.4183683191577695E-3</v>
      </c>
      <c r="Q933" s="107">
        <f>Q207/SUMIFS(Q$3:Q$722,$B$3:$B$722,$B933)*SUMIFS(Calculations!$E$3:$E$53,Calculations!$A$3:$A$53,$B933)</f>
        <v>9.4061275103324883E-3</v>
      </c>
      <c r="R933" s="107">
        <f>R207/SUMIFS(R$3:R$722,$B$3:$B$722,$B933)*SUMIFS(Calculations!$E$3:$E$53,Calculations!$A$3:$A$53,$B933)</f>
        <v>9.3939184783306696E-3</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4.8350748559691808E-5</v>
      </c>
      <c r="G935" s="107">
        <f>G209/SUMIFS(G$3:G$722,$B$3:$B$722,$B935)*SUMIFS(Calculations!$E$3:$E$53,Calculations!$A$3:$A$53,$B935)</f>
        <v>4.8647228783760895E-5</v>
      </c>
      <c r="H935" s="107">
        <f>H209/SUMIFS(H$3:H$722,$B$3:$B$722,$B935)*SUMIFS(Calculations!$E$3:$E$53,Calculations!$A$3:$A$53,$B935)</f>
        <v>4.8947367393497187E-5</v>
      </c>
      <c r="I935" s="107">
        <f>I209/SUMIFS(I$3:I$722,$B$3:$B$722,$B935)*SUMIFS(Calculations!$E$3:$E$53,Calculations!$A$3:$A$53,$B935)</f>
        <v>4.8462405954032513E-5</v>
      </c>
      <c r="J935" s="107">
        <f>J209/SUMIFS(J$3:J$722,$B$3:$B$722,$B935)*SUMIFS(Calculations!$E$3:$E$53,Calculations!$A$3:$A$53,$B935)</f>
        <v>4.7986960052407952E-5</v>
      </c>
      <c r="K935" s="107">
        <f>K209/SUMIFS(K$3:K$722,$B$3:$B$722,$B935)*SUMIFS(Calculations!$E$3:$E$53,Calculations!$A$3:$A$53,$B935)</f>
        <v>4.5053739984276712E-5</v>
      </c>
      <c r="L935" s="107">
        <f>L209/SUMIFS(L$3:L$722,$B$3:$B$722,$B935)*SUMIFS(Calculations!$E$3:$E$53,Calculations!$A$3:$A$53,$B935)</f>
        <v>4.2458451948110845E-5</v>
      </c>
      <c r="M935" s="107">
        <f>M209/SUMIFS(M$3:M$722,$B$3:$B$722,$B935)*SUMIFS(Calculations!$E$3:$E$53,Calculations!$A$3:$A$53,$B935)</f>
        <v>4.1439707315253731E-5</v>
      </c>
      <c r="N935" s="107">
        <f>N209/SUMIFS(N$3:N$722,$B$3:$B$722,$B935)*SUMIFS(Calculations!$E$3:$E$53,Calculations!$A$3:$A$53,$B935)</f>
        <v>4.0468704519892633E-5</v>
      </c>
      <c r="O935" s="107">
        <f>O209/SUMIFS(O$3:O$722,$B$3:$B$722,$B935)*SUMIFS(Calculations!$E$3:$E$53,Calculations!$A$3:$A$53,$B935)</f>
        <v>4.0264905274368021E-5</v>
      </c>
      <c r="P935" s="107">
        <f>P209/SUMIFS(P$3:P$722,$B$3:$B$722,$B935)*SUMIFS(Calculations!$E$3:$E$53,Calculations!$A$3:$A$53,$B935)</f>
        <v>4.0063148397944451E-5</v>
      </c>
      <c r="Q935" s="107">
        <f>Q209/SUMIFS(Q$3:Q$722,$B$3:$B$722,$B935)*SUMIFS(Calculations!$E$3:$E$53,Calculations!$A$3:$A$53,$B935)</f>
        <v>4.0011079363918622E-5</v>
      </c>
      <c r="R935" s="107">
        <f>R209/SUMIFS(R$3:R$722,$B$3:$B$722,$B935)*SUMIFS(Calculations!$E$3:$E$53,Calculations!$A$3:$A$53,$B935)</f>
        <v>3.9959145499759879E-5</v>
      </c>
    </row>
    <row r="936" spans="2:18" ht="15.75" customHeight="1">
      <c r="B936" s="107" t="s">
        <v>551</v>
      </c>
      <c r="C936" s="107" t="s">
        <v>449</v>
      </c>
      <c r="D936" s="107" t="s">
        <v>650</v>
      </c>
      <c r="E936" s="107" t="str">
        <f t="shared" si="303"/>
        <v>solar PV</v>
      </c>
      <c r="F936" s="107">
        <f>F210/SUMIFS(F$3:F$722,$B$3:$B$722,$B936)*SUMIFS(Calculations!$E$3:$E$53,Calculations!$A$3:$A$53,$B936)</f>
        <v>9.5400567417417903E-5</v>
      </c>
      <c r="G936" s="107">
        <f>G210/SUMIFS(G$3:G$722,$B$3:$B$722,$B936)*SUMIFS(Calculations!$E$3:$E$53,Calculations!$A$3:$A$53,$B936)</f>
        <v>1.0432224912357761E-4</v>
      </c>
      <c r="H936" s="107">
        <f>H210/SUMIFS(H$3:H$722,$B$3:$B$722,$B936)*SUMIFS(Calculations!$E$3:$E$53,Calculations!$A$3:$A$53,$B936)</f>
        <v>1.133540189564711E-4</v>
      </c>
      <c r="I936" s="107">
        <f>I210/SUMIFS(I$3:I$722,$B$3:$B$722,$B936)*SUMIFS(Calculations!$E$3:$E$53,Calculations!$A$3:$A$53,$B936)</f>
        <v>1.1948818274786554E-4</v>
      </c>
      <c r="J936" s="107">
        <f>J210/SUMIFS(J$3:J$722,$B$3:$B$722,$B936)*SUMIFS(Calculations!$E$3:$E$53,Calculations!$A$3:$A$53,$B936)</f>
        <v>1.2550198672727381E-4</v>
      </c>
      <c r="K936" s="107">
        <f>K210/SUMIFS(K$3:K$722,$B$3:$B$722,$B936)*SUMIFS(Calculations!$E$3:$E$53,Calculations!$A$3:$A$53,$B936)</f>
        <v>1.2575985303977017E-4</v>
      </c>
      <c r="L936" s="107">
        <f>L210/SUMIFS(L$3:L$722,$B$3:$B$722,$B936)*SUMIFS(Calculations!$E$3:$E$53,Calculations!$A$3:$A$53,$B936)</f>
        <v>1.2598801094821461E-4</v>
      </c>
      <c r="M936" s="107">
        <f>M210/SUMIFS(M$3:M$722,$B$3:$B$722,$B936)*SUMIFS(Calculations!$E$3:$E$53,Calculations!$A$3:$A$53,$B936)</f>
        <v>1.33639537296066E-4</v>
      </c>
      <c r="N936" s="107">
        <f>N210/SUMIFS(N$3:N$722,$B$3:$B$722,$B936)*SUMIFS(Calculations!$E$3:$E$53,Calculations!$A$3:$A$53,$B936)</f>
        <v>1.4093248710205037E-4</v>
      </c>
      <c r="O936" s="107">
        <f>O210/SUMIFS(O$3:O$722,$B$3:$B$722,$B936)*SUMIFS(Calculations!$E$3:$E$53,Calculations!$A$3:$A$53,$B936)</f>
        <v>1.5374293863343956E-4</v>
      </c>
      <c r="P936" s="107">
        <f>P210/SUMIFS(P$3:P$722,$B$3:$B$722,$B936)*SUMIFS(Calculations!$E$3:$E$53,Calculations!$A$3:$A$53,$B936)</f>
        <v>1.6642501054148502E-4</v>
      </c>
      <c r="Q936" s="107">
        <f>Q210/SUMIFS(Q$3:Q$722,$B$3:$B$722,$B936)*SUMIFS(Calculations!$E$3:$E$53,Calculations!$A$3:$A$53,$B936)</f>
        <v>1.8350031884161415E-4</v>
      </c>
      <c r="R936" s="107">
        <f>R210/SUMIFS(R$3:R$722,$B$3:$B$722,$B936)*SUMIFS(Calculations!$E$3:$E$53,Calculations!$A$3:$A$53,$B936)</f>
        <v>2.0053130008254746E-4</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1.2380372825048335E-5</v>
      </c>
      <c r="G938" s="107">
        <f>G212/SUMIFS(G$3:G$722,$B$3:$B$722,$B938)*SUMIFS(Calculations!$E$3:$E$53,Calculations!$A$3:$A$53,$B938)</f>
        <v>1.2456287589939668E-5</v>
      </c>
      <c r="H938" s="107">
        <f>H212/SUMIFS(H$3:H$722,$B$3:$B$722,$B938)*SUMIFS(Calculations!$E$3:$E$53,Calculations!$A$3:$A$53,$B938)</f>
        <v>1.2533139096863905E-5</v>
      </c>
      <c r="I938" s="107">
        <f>I212/SUMIFS(I$3:I$722,$B$3:$B$722,$B938)*SUMIFS(Calculations!$E$3:$E$53,Calculations!$A$3:$A$53,$B938)</f>
        <v>1.2408963078804276E-5</v>
      </c>
      <c r="J938" s="107">
        <f>J212/SUMIFS(J$3:J$722,$B$3:$B$722,$B938)*SUMIFS(Calculations!$E$3:$E$53,Calculations!$A$3:$A$53,$B938)</f>
        <v>1.2287223546416553E-5</v>
      </c>
      <c r="K938" s="107">
        <f>K212/SUMIFS(K$3:K$722,$B$3:$B$722,$B938)*SUMIFS(Calculations!$E$3:$E$53,Calculations!$A$3:$A$53,$B938)</f>
        <v>4.5313903179658478E-3</v>
      </c>
      <c r="L938" s="107">
        <f>L212/SUMIFS(L$3:L$722,$B$3:$B$722,$B938)*SUMIFS(Calculations!$E$3:$E$53,Calculations!$A$3:$A$53,$B938)</f>
        <v>8.5298540959050043E-3</v>
      </c>
      <c r="M938" s="107">
        <f>M212/SUMIFS(M$3:M$722,$B$3:$B$722,$B938)*SUMIFS(Calculations!$E$3:$E$53,Calculations!$A$3:$A$53,$B938)</f>
        <v>1.0214406033454984E-2</v>
      </c>
      <c r="N938" s="107">
        <f>N212/SUMIFS(N$3:N$722,$B$3:$B$722,$B938)*SUMIFS(Calculations!$E$3:$E$53,Calculations!$A$3:$A$53,$B938)</f>
        <v>1.1820014139290696E-2</v>
      </c>
      <c r="O938" s="107">
        <f>O212/SUMIFS(O$3:O$722,$B$3:$B$722,$B938)*SUMIFS(Calculations!$E$3:$E$53,Calculations!$A$3:$A$53,$B938)</f>
        <v>1.2193064208594557E-2</v>
      </c>
      <c r="P938" s="107">
        <f>P212/SUMIFS(P$3:P$722,$B$3:$B$722,$B938)*SUMIFS(Calculations!$E$3:$E$53,Calculations!$A$3:$A$53,$B938)</f>
        <v>1.2562375765850793E-2</v>
      </c>
      <c r="Q938" s="107">
        <f>Q212/SUMIFS(Q$3:Q$722,$B$3:$B$722,$B938)*SUMIFS(Calculations!$E$3:$E$53,Calculations!$A$3:$A$53,$B938)</f>
        <v>1.2859435760547627E-2</v>
      </c>
      <c r="R938" s="107">
        <f>R212/SUMIFS(R$3:R$722,$B$3:$B$722,$B938)*SUMIFS(Calculations!$E$3:$E$53,Calculations!$A$3:$A$53,$B938)</f>
        <v>1.3155724595172957E-2</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1</v>
      </c>
      <c r="H1449" s="95">
        <f t="shared" si="312"/>
        <v>1</v>
      </c>
      <c r="I1449" s="95">
        <f t="shared" si="312"/>
        <v>1</v>
      </c>
      <c r="J1449" s="95">
        <f t="shared" si="312"/>
        <v>1</v>
      </c>
      <c r="K1449" s="95">
        <f t="shared" si="312"/>
        <v>1</v>
      </c>
      <c r="L1449" s="95">
        <f t="shared" si="312"/>
        <v>1</v>
      </c>
      <c r="M1449" s="95">
        <f t="shared" si="312"/>
        <v>1</v>
      </c>
      <c r="N1449" s="95">
        <f t="shared" si="312"/>
        <v>0.99999999999999978</v>
      </c>
      <c r="O1449" s="95">
        <f t="shared" si="312"/>
        <v>1</v>
      </c>
      <c r="P1449" s="95">
        <f t="shared" si="312"/>
        <v>1.0000000000000002</v>
      </c>
      <c r="Q1449" s="95">
        <f t="shared" si="312"/>
        <v>1.0000000000000004</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OK</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4211.4130137000002</v>
      </c>
      <c r="R7" s="91">
        <f t="shared" si="2"/>
        <v>0.48506281404091639</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330.43775647799998</v>
      </c>
      <c r="R19" s="91">
        <f t="shared" si="2"/>
        <v>3.8059213736856133E-2</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35.362517099999998</v>
      </c>
      <c r="R28" s="91">
        <f t="shared" si="2"/>
        <v>4.0729897543404234E-3</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4104.9880520000006</v>
      </c>
      <c r="R46" s="91">
        <f t="shared" si="2"/>
        <v>0.47280498246788705</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8682.2013392780009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f t="shared" si="4"/>
        <v>1115.106</v>
      </c>
      <c r="M120" s="91" t="str">
        <f t="shared" si="5"/>
        <v>TX</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f t="shared" si="4"/>
        <v>1691.8487520000001</v>
      </c>
      <c r="M121" s="91" t="str">
        <f t="shared" si="5"/>
        <v>TX</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f t="shared" si="4"/>
        <v>105.47195619999999</v>
      </c>
      <c r="M123" s="91" t="str">
        <f t="shared" si="5"/>
        <v>KS</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f t="shared" si="4"/>
        <v>8.0027359780000005</v>
      </c>
      <c r="M124" s="91" t="str">
        <f t="shared" si="5"/>
        <v>KS</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f t="shared" si="4"/>
        <v>104.1723666</v>
      </c>
      <c r="M126" s="91" t="str">
        <f t="shared" si="5"/>
        <v>KS</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f t="shared" si="4"/>
        <v>878.16980000000001</v>
      </c>
      <c r="M127" s="91" t="str">
        <f t="shared" si="5"/>
        <v>AR</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f t="shared" si="4"/>
        <v>952.12729999999999</v>
      </c>
      <c r="M128" s="91" t="str">
        <f t="shared" si="5"/>
        <v>TX</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f t="shared" si="4"/>
        <v>345.90600000000001</v>
      </c>
      <c r="M129" s="91" t="str">
        <f t="shared" si="5"/>
        <v>TX</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f t="shared" ref="L130:L193" si="6">IF(AND(K130="Different",OR(I130 = $O$1,J130=$O$1)),E130,"")</f>
        <v>0</v>
      </c>
      <c r="M130" s="91" t="str">
        <f t="shared" ref="M130:M193" si="7">IF(L130&lt;&gt;"",IF(I130=$O$1,J130,I130),"")</f>
        <v>TX</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f t="shared" si="6"/>
        <v>225.6802137</v>
      </c>
      <c r="M131" s="91" t="str">
        <f t="shared" si="7"/>
        <v>AR</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f t="shared" si="6"/>
        <v>112.7906977</v>
      </c>
      <c r="M132" s="91" t="str">
        <f t="shared" si="7"/>
        <v>KS</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f t="shared" si="6"/>
        <v>35.362517099999998</v>
      </c>
      <c r="M133" s="91" t="str">
        <f t="shared" si="7"/>
        <v>MO</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f t="shared" si="6"/>
        <v>3107.5630000000001</v>
      </c>
      <c r="M134" s="91" t="str">
        <f t="shared" si="7"/>
        <v>AR</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8682.2013392780009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0.48506281404091639</v>
      </c>
      <c r="D5" s="91">
        <f t="shared" si="0"/>
        <v>0.48506281404091639</v>
      </c>
      <c r="E5" s="91">
        <f t="shared" si="1"/>
        <v>0.92724601198972245</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3.8059213736856133E-2</v>
      </c>
      <c r="D19" s="91">
        <f t="shared" si="0"/>
        <v>3.8059213736856133E-2</v>
      </c>
      <c r="E19" s="91">
        <f t="shared" si="1"/>
        <v>7.2753988010277534E-2</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4.0729897543404234E-3</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0.47280498246788705</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0.5231220277777725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0.31983777380896644</v>
      </c>
      <c r="C60" s="91">
        <f>SUMIFS('ReEDs Generation Data'!H$729:H$1448,'ReEDs Generation Data'!$E$729:$E$1448,Calculations!$A60)</f>
        <v>0.32224084201035796</v>
      </c>
      <c r="D60" s="91">
        <f>SUMIFS('ReEDs Generation Data'!I$729:I$1448,'ReEDs Generation Data'!$E$729:$E$1448,Calculations!$A60)</f>
        <v>0.32411919488335927</v>
      </c>
      <c r="E60" s="91">
        <f>SUMIFS('ReEDs Generation Data'!J$729:J$1448,'ReEDs Generation Data'!$E$729:$E$1448,Calculations!$A60)</f>
        <v>0.32607211411440101</v>
      </c>
      <c r="F60" s="91">
        <f>SUMIFS('ReEDs Generation Data'!K$729:K$1448,'ReEDs Generation Data'!$E$729:$E$1448,Calculations!$A60)</f>
        <v>0.35246989182438698</v>
      </c>
      <c r="G60" s="91">
        <f>SUMIFS('ReEDs Generation Data'!L$729:L$1448,'ReEDs Generation Data'!$E$729:$E$1448,Calculations!$A60)</f>
        <v>0.38298058920727845</v>
      </c>
      <c r="H60" s="91">
        <f>SUMIFS('ReEDs Generation Data'!M$729:M$1448,'ReEDs Generation Data'!$E$729:$E$1448,Calculations!$A60)</f>
        <v>0.33949049843182055</v>
      </c>
      <c r="I60" s="91">
        <f>SUMIFS('ReEDs Generation Data'!N$729:N$1448,'ReEDs Generation Data'!$E$729:$E$1448,Calculations!$A60)</f>
        <v>0.30277045482640397</v>
      </c>
      <c r="J60" s="91">
        <f>SUMIFS('ReEDs Generation Data'!O$729:O$1448,'ReEDs Generation Data'!$E$729:$E$1448,Calculations!$A60)</f>
        <v>0.29533954812933916</v>
      </c>
      <c r="K60" s="91">
        <f>SUMIFS('ReEDs Generation Data'!P$729:P$1448,'ReEDs Generation Data'!$E$729:$E$1448,Calculations!$A60)</f>
        <v>0.28791717107986414</v>
      </c>
      <c r="L60" s="91">
        <f>SUMIFS('ReEDs Generation Data'!Q$729:Q$1448,'ReEDs Generation Data'!$E$729:$E$1448,Calculations!$A60)</f>
        <v>0.28931110243665586</v>
      </c>
      <c r="M60" s="91">
        <f>SUMIFS('ReEDs Generation Data'!R$729:R$1448,'ReEDs Generation Data'!$E$729:$E$1448,Calculations!$A60)</f>
        <v>0.29072542372415128</v>
      </c>
    </row>
    <row r="61" spans="1:33" ht="15.75" customHeight="1">
      <c r="A61" s="111" t="s">
        <v>634</v>
      </c>
      <c r="B61" s="91">
        <f>SUMIFS('ReEDs Generation Data'!G$729:G$1448,'ReEDs Generation Data'!$E$729:$E$1448,Calculations!$A61)</f>
        <v>0.36755074463117376</v>
      </c>
      <c r="C61" s="91">
        <f>SUMIFS('ReEDs Generation Data'!H$729:H$1448,'ReEDs Generation Data'!$E$729:$E$1448,Calculations!$A61)</f>
        <v>0.34992779257651391</v>
      </c>
      <c r="D61" s="91">
        <f>SUMIFS('ReEDs Generation Data'!I$729:I$1448,'ReEDs Generation Data'!$E$729:$E$1448,Calculations!$A61)</f>
        <v>0.33985964711614114</v>
      </c>
      <c r="E61" s="91">
        <f>SUMIFS('ReEDs Generation Data'!J$729:J$1448,'ReEDs Generation Data'!$E$729:$E$1448,Calculations!$A61)</f>
        <v>0.32925498290015598</v>
      </c>
      <c r="F61" s="91">
        <f>SUMIFS('ReEDs Generation Data'!K$729:K$1448,'ReEDs Generation Data'!$E$729:$E$1448,Calculations!$A61)</f>
        <v>0.27842914793854517</v>
      </c>
      <c r="G61" s="91">
        <f>SUMIFS('ReEDs Generation Data'!L$729:L$1448,'ReEDs Generation Data'!$E$729:$E$1448,Calculations!$A61)</f>
        <v>0.22067142338743248</v>
      </c>
      <c r="H61" s="91">
        <f>SUMIFS('ReEDs Generation Data'!M$729:M$1448,'ReEDs Generation Data'!$E$729:$E$1448,Calculations!$A61)</f>
        <v>0.29268074444468711</v>
      </c>
      <c r="I61" s="91">
        <f>SUMIFS('ReEDs Generation Data'!N$729:N$1448,'ReEDs Generation Data'!$E$729:$E$1448,Calculations!$A61)</f>
        <v>0.35332117894685394</v>
      </c>
      <c r="J61" s="91">
        <f>SUMIFS('ReEDs Generation Data'!O$729:O$1448,'ReEDs Generation Data'!$E$729:$E$1448,Calculations!$A61)</f>
        <v>0.35636699784584652</v>
      </c>
      <c r="K61" s="91">
        <f>SUMIFS('ReEDs Generation Data'!P$729:P$1448,'ReEDs Generation Data'!$E$729:$E$1448,Calculations!$A61)</f>
        <v>0.35941083703914928</v>
      </c>
      <c r="L61" s="91">
        <f>SUMIFS('ReEDs Generation Data'!Q$729:Q$1448,'ReEDs Generation Data'!$E$729:$E$1448,Calculations!$A61)</f>
        <v>0.35447774574955987</v>
      </c>
      <c r="M61" s="91">
        <f>SUMIFS('ReEDs Generation Data'!R$729:R$1448,'ReEDs Generation Data'!$E$729:$E$1448,Calculations!$A61)</f>
        <v>0.34948484696282361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0.24187606370173884</v>
      </c>
      <c r="C62" s="91">
        <f>SUMIFS('ReEDs Generation Data'!H$729:H$1448,'ReEDs Generation Data'!$E$729:$E$1448,Calculations!$A62)</f>
        <v>0.25338546658296035</v>
      </c>
      <c r="D62" s="91">
        <f>SUMIFS('ReEDs Generation Data'!I$729:I$1448,'ReEDs Generation Data'!$E$729:$E$1448,Calculations!$A62)</f>
        <v>0.25946888603666174</v>
      </c>
      <c r="E62" s="91">
        <f>SUMIFS('ReEDs Generation Data'!J$729:J$1448,'ReEDs Generation Data'!$E$729:$E$1448,Calculations!$A62)</f>
        <v>0.26588047540960835</v>
      </c>
      <c r="F62" s="91">
        <f>SUMIFS('ReEDs Generation Data'!K$729:K$1448,'ReEDs Generation Data'!$E$729:$E$1448,Calculations!$A62)</f>
        <v>0.28164925728532336</v>
      </c>
      <c r="G62" s="91">
        <f>SUMIFS('ReEDs Generation Data'!L$729:L$1448,'ReEDs Generation Data'!$E$729:$E$1448,Calculations!$A62)</f>
        <v>0.29977241437050811</v>
      </c>
      <c r="H62" s="91">
        <f>SUMIFS('ReEDs Generation Data'!M$729:M$1448,'ReEDs Generation Data'!$E$729:$E$1448,Calculations!$A62)</f>
        <v>0.27470752097450113</v>
      </c>
      <c r="I62" s="91">
        <f>SUMIFS('ReEDs Generation Data'!N$729:N$1448,'ReEDs Generation Data'!$E$729:$E$1448,Calculations!$A62)</f>
        <v>0.25357164142970734</v>
      </c>
      <c r="J62" s="91">
        <f>SUMIFS('ReEDs Generation Data'!O$729:O$1448,'ReEDs Generation Data'!$E$729:$E$1448,Calculations!$A62)</f>
        <v>0.25340852794645602</v>
      </c>
      <c r="K62" s="91">
        <f>SUMIFS('ReEDs Generation Data'!P$729:P$1448,'ReEDs Generation Data'!$E$729:$E$1448,Calculations!$A62)</f>
        <v>0.2532460033068214</v>
      </c>
      <c r="L62" s="91">
        <f>SUMIFS('ReEDs Generation Data'!Q$729:Q$1448,'ReEDs Generation Data'!$E$729:$E$1448,Calculations!$A62)</f>
        <v>0.25472149496005192</v>
      </c>
      <c r="M62" s="91">
        <f>SUMIFS('ReEDs Generation Data'!R$729:R$1448,'ReEDs Generation Data'!$E$729:$E$1448,Calculations!$A62)</f>
        <v>0.25621528486504941</v>
      </c>
    </row>
    <row r="63" spans="1:33" ht="15.75" customHeight="1">
      <c r="A63" s="111" t="s">
        <v>101</v>
      </c>
      <c r="B63" s="91">
        <f>SUMIFS('ReEDs Generation Data'!G$729:G$1448,'ReEDs Generation Data'!$E$729:$E$1448,Calculations!$A63)</f>
        <v>4.5559428895201766E-2</v>
      </c>
      <c r="C63" s="91">
        <f>SUMIFS('ReEDs Generation Data'!H$729:H$1448,'ReEDs Generation Data'!$E$729:$E$1448,Calculations!$A63)</f>
        <v>4.7856687442054756E-2</v>
      </c>
      <c r="D63" s="91">
        <f>SUMIFS('ReEDs Generation Data'!I$729:I$1448,'ReEDs Generation Data'!$E$729:$E$1448,Calculations!$A63)</f>
        <v>4.9065772835563362E-2</v>
      </c>
      <c r="E63" s="91">
        <f>SUMIFS('ReEDs Generation Data'!J$729:J$1448,'ReEDs Generation Data'!$E$729:$E$1448,Calculations!$A63)</f>
        <v>5.0338473290514843E-2</v>
      </c>
      <c r="F63" s="91">
        <f>SUMIFS('ReEDs Generation Data'!K$729:K$1448,'ReEDs Generation Data'!$E$729:$E$1448,Calculations!$A63)</f>
        <v>5.3594603639533965E-2</v>
      </c>
      <c r="G63" s="91">
        <f>SUMIFS('ReEDs Generation Data'!L$729:L$1448,'ReEDs Generation Data'!$E$729:$E$1448,Calculations!$A63)</f>
        <v>5.7301386866975272E-2</v>
      </c>
      <c r="H63" s="91">
        <f>SUMIFS('ReEDs Generation Data'!M$729:M$1448,'ReEDs Generation Data'!$E$729:$E$1448,Calculations!$A63)</f>
        <v>5.2418529766128097E-2</v>
      </c>
      <c r="I63" s="91">
        <f>SUMIFS('ReEDs Generation Data'!N$729:N$1448,'ReEDs Generation Data'!$E$729:$E$1448,Calculations!$A63)</f>
        <v>4.8306166836079259E-2</v>
      </c>
      <c r="J63" s="91">
        <f>SUMIFS('ReEDs Generation Data'!O$729:O$1448,'ReEDs Generation Data'!$E$729:$E$1448,Calculations!$A63)</f>
        <v>4.8283221028000305E-2</v>
      </c>
      <c r="K63" s="91">
        <f>SUMIFS('ReEDs Generation Data'!P$729:P$1448,'ReEDs Generation Data'!$E$729:$E$1448,Calculations!$A63)</f>
        <v>4.8260298312728427E-2</v>
      </c>
      <c r="L63" s="91">
        <f>SUMIFS('ReEDs Generation Data'!Q$729:Q$1448,'ReEDs Generation Data'!$E$729:$E$1448,Calculations!$A63)</f>
        <v>4.8573428625983607E-2</v>
      </c>
      <c r="M63" s="91">
        <f>SUMIFS('ReEDs Generation Data'!R$729:R$1448,'ReEDs Generation Data'!$E$729:$E$1448,Calculations!$A63)</f>
        <v>4.889040417653373E-2</v>
      </c>
    </row>
    <row r="64" spans="1:33" ht="15.75" customHeight="1">
      <c r="A64" s="111" t="s">
        <v>100</v>
      </c>
      <c r="B64" s="91">
        <f>SUMIFS('ReEDs Generation Data'!G$729:G$1448,'ReEDs Generation Data'!$E$729:$E$1448,Calculations!$A64)</f>
        <v>2.1756987738748464E-2</v>
      </c>
      <c r="C64" s="91">
        <f>SUMIFS('ReEDs Generation Data'!H$729:H$1448,'ReEDs Generation Data'!$E$729:$E$1448,Calculations!$A64)</f>
        <v>2.2782523523117906E-2</v>
      </c>
      <c r="D64" s="91">
        <f>SUMIFS('ReEDs Generation Data'!I$729:I$1448,'ReEDs Generation Data'!$E$729:$E$1448,Calculations!$A64)</f>
        <v>2.2460738844939852E-2</v>
      </c>
      <c r="E64" s="91">
        <f>SUMIFS('ReEDs Generation Data'!J$729:J$1448,'ReEDs Generation Data'!$E$729:$E$1448,Calculations!$A64)</f>
        <v>2.2145267976546257E-2</v>
      </c>
      <c r="F64" s="91">
        <f>SUMIFS('ReEDs Generation Data'!K$729:K$1448,'ReEDs Generation Data'!$E$729:$E$1448,Calculations!$A64)</f>
        <v>2.0550493266911458E-2</v>
      </c>
      <c r="G64" s="91">
        <f>SUMIFS('ReEDs Generation Data'!L$729:L$1448,'ReEDs Generation Data'!$E$729:$E$1448,Calculations!$A64)</f>
        <v>1.9139450239740292E-2</v>
      </c>
      <c r="H64" s="91">
        <f>SUMIFS('ReEDs Generation Data'!M$729:M$1448,'ReEDs Generation Data'!$E$729:$E$1448,Calculations!$A64)</f>
        <v>1.8574208980913196E-2</v>
      </c>
      <c r="I64" s="91">
        <f>SUMIFS('ReEDs Generation Data'!N$729:N$1448,'ReEDs Generation Data'!$E$729:$E$1448,Calculations!$A64)</f>
        <v>1.8035456849444034E-2</v>
      </c>
      <c r="J64" s="91">
        <f>SUMIFS('ReEDs Generation Data'!O$729:O$1448,'ReEDs Generation Data'!$E$729:$E$1448,Calculations!$A64)</f>
        <v>1.796384516859667E-2</v>
      </c>
      <c r="K64" s="91">
        <f>SUMIFS('ReEDs Generation Data'!P$729:P$1448,'ReEDs Generation Data'!$E$729:$E$1448,Calculations!$A64)</f>
        <v>1.7892951142438662E-2</v>
      </c>
      <c r="L64" s="91">
        <f>SUMIFS('ReEDs Generation Data'!Q$729:Q$1448,'ReEDs Generation Data'!$E$729:$E$1448,Calculations!$A64)</f>
        <v>1.7862608038468147E-2</v>
      </c>
      <c r="M64" s="91">
        <f>SUMIFS('ReEDs Generation Data'!R$729:R$1448,'ReEDs Generation Data'!$E$729:$E$1448,Calculations!$A64)</f>
        <v>1.7832343704411609E-2</v>
      </c>
    </row>
    <row r="65" spans="1:37" ht="15.75" customHeight="1">
      <c r="A65" s="111" t="s">
        <v>102</v>
      </c>
      <c r="B65" s="91">
        <f>SUMIFS('ReEDs Generation Data'!G$729:G$1448,'ReEDs Generation Data'!$E$729:$E$1448,Calculations!$A65)</f>
        <v>1.4473697480896386E-3</v>
      </c>
      <c r="C65" s="91">
        <f>SUMIFS('ReEDs Generation Data'!H$729:H$1448,'ReEDs Generation Data'!$E$729:$E$1448,Calculations!$A65)</f>
        <v>1.9553674323032452E-3</v>
      </c>
      <c r="D65" s="91">
        <f>SUMIFS('ReEDs Generation Data'!I$729:I$1448,'ReEDs Generation Data'!$E$729:$E$1448,Calculations!$A65)</f>
        <v>3.1409225336511675E-3</v>
      </c>
      <c r="E65" s="91">
        <f>SUMIFS('ReEDs Generation Data'!J$729:J$1448,'ReEDs Generation Data'!$E$729:$E$1448,Calculations!$A65)</f>
        <v>4.3883939278467126E-3</v>
      </c>
      <c r="F65" s="91">
        <f>SUMIFS('ReEDs Generation Data'!K$729:K$1448,'ReEDs Generation Data'!$E$729:$E$1448,Calculations!$A65)</f>
        <v>1.1606035878598982E-2</v>
      </c>
      <c r="G65" s="91">
        <f>SUMIFS('ReEDs Generation Data'!L$729:L$1448,'ReEDs Generation Data'!$E$729:$E$1448,Calculations!$A65)</f>
        <v>1.8675974827751032E-2</v>
      </c>
      <c r="H65" s="91">
        <f>SUMIFS('ReEDs Generation Data'!M$729:M$1448,'ReEDs Generation Data'!$E$729:$E$1448,Calculations!$A65)</f>
        <v>2.0788765322600086E-2</v>
      </c>
      <c r="I65" s="91">
        <f>SUMIFS('ReEDs Generation Data'!N$729:N$1448,'ReEDs Generation Data'!$E$729:$E$1448,Calculations!$A65)</f>
        <v>2.2755878974796445E-2</v>
      </c>
      <c r="J65" s="91">
        <f>SUMIFS('ReEDs Generation Data'!O$729:O$1448,'ReEDs Generation Data'!$E$729:$E$1448,Calculations!$A65)</f>
        <v>2.7399645141735977E-2</v>
      </c>
      <c r="K65" s="91">
        <f>SUMIFS('ReEDs Generation Data'!P$729:P$1448,'ReEDs Generation Data'!$E$729:$E$1448,Calculations!$A65)</f>
        <v>3.2035526593528381E-2</v>
      </c>
      <c r="L65" s="91">
        <f>SUMIFS('ReEDs Generation Data'!Q$729:Q$1448,'ReEDs Generation Data'!$E$729:$E$1448,Calculations!$A65)</f>
        <v>3.3809552001695886E-2</v>
      </c>
      <c r="M65" s="91">
        <f>SUMIFS('ReEDs Generation Data'!R$729:R$1448,'ReEDs Generation Data'!$E$729:$E$1448,Calculations!$A65)</f>
        <v>3.5600686547426028E-2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1.2770968327016434E-3</v>
      </c>
      <c r="C70" s="91">
        <f>SUMIFS('ReEDs Generation Data'!H$729:H$1448,'ReEDs Generation Data'!$E$729:$E$1448,Calculations!$A70)</f>
        <v>1.1244243091810668E-3</v>
      </c>
      <c r="D70" s="91">
        <f>SUMIFS('ReEDs Generation Data'!I$729:I$1448,'ReEDs Generation Data'!$E$729:$E$1448,Calculations!$A70)</f>
        <v>1.1410561381882704E-3</v>
      </c>
      <c r="E70" s="91">
        <f>SUMIFS('ReEDs Generation Data'!J$729:J$1448,'ReEDs Generation Data'!$E$729:$E$1448,Calculations!$A70)</f>
        <v>1.1587022254248341E-3</v>
      </c>
      <c r="F70" s="91">
        <f>SUMIFS('ReEDs Generation Data'!K$729:K$1448,'ReEDs Generation Data'!$E$729:$E$1448,Calculations!$A70)</f>
        <v>8.9578298528125776E-4</v>
      </c>
      <c r="G70" s="91">
        <f>SUMIFS('ReEDs Generation Data'!L$729:L$1448,'ReEDs Generation Data'!$E$729:$E$1448,Calculations!$A70)</f>
        <v>6.0406267379873538E-4</v>
      </c>
      <c r="H70" s="91">
        <f>SUMIFS('ReEDs Generation Data'!M$729:M$1448,'ReEDs Generation Data'!$E$729:$E$1448,Calculations!$A70)</f>
        <v>5.5563421835635475E-4</v>
      </c>
      <c r="I70" s="91">
        <f>SUMIFS('ReEDs Generation Data'!N$729:N$1448,'ReEDs Generation Data'!$E$729:$E$1448,Calculations!$A70)</f>
        <v>5.1469612836827633E-4</v>
      </c>
      <c r="J70" s="91">
        <f>SUMIFS('ReEDs Generation Data'!O$729:O$1448,'ReEDs Generation Data'!$E$729:$E$1448,Calculations!$A70)</f>
        <v>5.1421542662249281E-4</v>
      </c>
      <c r="K70" s="91">
        <f>SUMIFS('ReEDs Generation Data'!P$729:P$1448,'ReEDs Generation Data'!$E$729:$E$1448,Calculations!$A70)</f>
        <v>5.137375599520319E-4</v>
      </c>
      <c r="L70" s="91">
        <f>SUMIFS('ReEDs Generation Data'!Q$729:Q$1448,'ReEDs Generation Data'!$E$729:$E$1448,Calculations!$A70)</f>
        <v>5.1647540303516044E-4</v>
      </c>
      <c r="M70" s="91">
        <f>SUMIFS('ReEDs Generation Data'!R$729:R$1448,'ReEDs Generation Data'!$E$729:$E$1448,Calculations!$A70)</f>
        <v>5.1924808269886288E-4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6.9453464337955679E-4</v>
      </c>
      <c r="C73" s="91">
        <f>SUMIFS('ReEDs Generation Data'!H$729:H$1448,'ReEDs Generation Data'!$E$729:$E$1448,Calculations!$A73)</f>
        <v>7.268961235109006E-4</v>
      </c>
      <c r="D73" s="91">
        <f>SUMIFS('ReEDs Generation Data'!I$729:I$1448,'ReEDs Generation Data'!$E$729:$E$1448,Calculations!$A73)</f>
        <v>7.4378161149538894E-4</v>
      </c>
      <c r="E73" s="91">
        <f>SUMIFS('ReEDs Generation Data'!J$729:J$1448,'ReEDs Generation Data'!$E$729:$E$1448,Calculations!$A73)</f>
        <v>7.6159015550226789E-4</v>
      </c>
      <c r="F73" s="91">
        <f>SUMIFS('ReEDs Generation Data'!K$729:K$1448,'ReEDs Generation Data'!$E$729:$E$1448,Calculations!$A73)</f>
        <v>8.0478718141897192E-4</v>
      </c>
      <c r="G73" s="91">
        <f>SUMIFS('ReEDs Generation Data'!L$729:L$1448,'ReEDs Generation Data'!$E$729:$E$1448,Calculations!$A73)</f>
        <v>8.5469842651553815E-4</v>
      </c>
      <c r="H73" s="91">
        <f>SUMIFS('ReEDs Generation Data'!M$729:M$1448,'ReEDs Generation Data'!$E$729:$E$1448,Calculations!$A73)</f>
        <v>7.8409786099341554E-4</v>
      </c>
      <c r="I73" s="91">
        <f>SUMIFS('ReEDs Generation Data'!N$729:N$1448,'ReEDs Generation Data'!$E$729:$E$1448,Calculations!$A73)</f>
        <v>7.2452600834672595E-4</v>
      </c>
      <c r="J73" s="91">
        <f>SUMIFS('ReEDs Generation Data'!O$729:O$1448,'ReEDs Generation Data'!$E$729:$E$1448,Calculations!$A73)</f>
        <v>7.2399931340307955E-4</v>
      </c>
      <c r="K73" s="91">
        <f>SUMIFS('ReEDs Generation Data'!P$729:P$1448,'ReEDs Generation Data'!$E$729:$E$1448,Calculations!$A73)</f>
        <v>7.2347496551774615E-4</v>
      </c>
      <c r="L73" s="91">
        <f>SUMIFS('ReEDs Generation Data'!Q$729:Q$1448,'ReEDs Generation Data'!$E$729:$E$1448,Calculations!$A73)</f>
        <v>7.2759278454966145E-4</v>
      </c>
      <c r="M73" s="91">
        <f>SUMIFS('ReEDs Generation Data'!R$729:R$1448,'ReEDs Generation Data'!$E$729:$E$1448,Calculations!$A73)</f>
        <v>7.3176193690555839E-4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Oklahoma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1.1492729347707643E-3</v>
      </c>
      <c r="D39">
        <f>SUMPRODUCT(P$57:P$106,$B$57:$B$106)</f>
        <v>1.1520256207227036E-3</v>
      </c>
      <c r="E39">
        <f>SUMPRODUCT(AB$57:AB$106,$B$57:$B$106)</f>
        <v>1.0808262597970569E-3</v>
      </c>
      <c r="F39">
        <f>SUMPRODUCT(AN$57:AN$106,$B$57:$B$106)</f>
        <v>9.6808233363379647E-4</v>
      </c>
      <c r="G39">
        <f>SUMPRODUCT(AZ$57:AZ$106,$B$57:$B$106)</f>
        <v>9.8461662407127101E-4</v>
      </c>
      <c r="H39">
        <f>SUMPRODUCT(BL$57:BL$106,$B$57:$B$106)</f>
        <v>9.8004069888736937E-4</v>
      </c>
      <c r="I39">
        <f>SUMPRODUCT(BX$57:BX$106,$B$57:$B$106)</f>
        <v>7.6233317464700836E-4</v>
      </c>
      <c r="J39">
        <f>SUMPRODUCT(CJ$57:CJ$106,$B$57:$B$106)</f>
        <v>7.0902895077808788E-4</v>
      </c>
      <c r="K39">
        <f>SUMPRODUCT(CV$57:CV$106,$B$57:$B$106)</f>
        <v>6.741155433915327E-4</v>
      </c>
      <c r="L39" s="156">
        <f>K39</f>
        <v>6.741155433915327E-4</v>
      </c>
      <c r="M39" s="156">
        <f t="shared" ref="M39:AE50" si="54">L39</f>
        <v>6.741155433915327E-4</v>
      </c>
      <c r="N39" s="156">
        <f t="shared" si="54"/>
        <v>6.741155433915327E-4</v>
      </c>
      <c r="O39" s="156">
        <f t="shared" si="54"/>
        <v>6.741155433915327E-4</v>
      </c>
      <c r="P39" s="156">
        <f t="shared" si="54"/>
        <v>6.741155433915327E-4</v>
      </c>
      <c r="Q39" s="156">
        <f t="shared" si="54"/>
        <v>6.741155433915327E-4</v>
      </c>
      <c r="R39" s="156">
        <f t="shared" si="54"/>
        <v>6.741155433915327E-4</v>
      </c>
      <c r="S39" s="156">
        <f t="shared" si="54"/>
        <v>6.741155433915327E-4</v>
      </c>
      <c r="T39" s="156">
        <f t="shared" si="54"/>
        <v>6.741155433915327E-4</v>
      </c>
      <c r="U39" s="156">
        <f t="shared" si="54"/>
        <v>6.741155433915327E-4</v>
      </c>
      <c r="V39" s="156">
        <f t="shared" si="54"/>
        <v>6.741155433915327E-4</v>
      </c>
      <c r="W39" s="156">
        <f t="shared" si="54"/>
        <v>6.741155433915327E-4</v>
      </c>
      <c r="X39" s="156">
        <f t="shared" si="54"/>
        <v>6.741155433915327E-4</v>
      </c>
      <c r="Y39" s="156">
        <f t="shared" si="54"/>
        <v>6.741155433915327E-4</v>
      </c>
      <c r="Z39" s="156">
        <f t="shared" si="54"/>
        <v>6.741155433915327E-4</v>
      </c>
      <c r="AA39" s="156">
        <f t="shared" si="54"/>
        <v>6.741155433915327E-4</v>
      </c>
      <c r="AB39" s="156">
        <f t="shared" si="54"/>
        <v>6.741155433915327E-4</v>
      </c>
      <c r="AC39" s="156">
        <f t="shared" si="54"/>
        <v>6.741155433915327E-4</v>
      </c>
      <c r="AD39" s="156">
        <f t="shared" si="54"/>
        <v>6.741155433915327E-4</v>
      </c>
      <c r="AE39" s="156">
        <f t="shared" si="54"/>
        <v>6.741155433915327E-4</v>
      </c>
    </row>
    <row r="40" spans="1:32">
      <c r="B40" s="2" t="s">
        <v>98</v>
      </c>
      <c r="C40">
        <f>SUMPRODUCT(E57:E106,$B$57:$B$106)</f>
        <v>0.3422100884141781</v>
      </c>
      <c r="D40">
        <f>SUMPRODUCT(Q$57:Q$106,$B$57:$B$106)</f>
        <v>0.24086787174111246</v>
      </c>
      <c r="E40">
        <f>SUMPRODUCT(AC$57:AC$106,$B$57:$B$106)</f>
        <v>0.20547678454482998</v>
      </c>
      <c r="F40">
        <f>SUMPRODUCT(AO$57:AO$106,$B$57:$B$106)</f>
        <v>0.18122452368444958</v>
      </c>
      <c r="G40">
        <f>SUMPRODUCT(BA$57:BA$106,$B$57:$B$106)</f>
        <v>0.13348396918113883</v>
      </c>
      <c r="H40">
        <f>SUMPRODUCT(BM$57:BM$106,$B$57:$B$106)</f>
        <v>9.5535509450323103E-2</v>
      </c>
      <c r="I40">
        <f>SUMPRODUCT(BY$57:BY$106,$B$57:$B$106)</f>
        <v>7.7728624585118117E-2</v>
      </c>
      <c r="J40">
        <f>SUMPRODUCT(CK$57:CK$106,$B$57:$B$106)</f>
        <v>6.6651237539376712E-2</v>
      </c>
      <c r="K40">
        <f>SUMPRODUCT(CW$57:CW$106,$B$57:$B$106)</f>
        <v>5.9791437306990422E-2</v>
      </c>
      <c r="L40" s="156">
        <f t="shared" ref="L40:AA50" si="55">K40</f>
        <v>5.9791437306990422E-2</v>
      </c>
      <c r="M40" s="156">
        <f t="shared" si="55"/>
        <v>5.9791437306990422E-2</v>
      </c>
      <c r="N40" s="156">
        <f t="shared" si="55"/>
        <v>5.9791437306990422E-2</v>
      </c>
      <c r="O40" s="156">
        <f t="shared" si="55"/>
        <v>5.9791437306990422E-2</v>
      </c>
      <c r="P40" s="156">
        <f t="shared" si="55"/>
        <v>5.9791437306990422E-2</v>
      </c>
      <c r="Q40" s="156">
        <f t="shared" si="55"/>
        <v>5.9791437306990422E-2</v>
      </c>
      <c r="R40" s="156">
        <f t="shared" si="55"/>
        <v>5.9791437306990422E-2</v>
      </c>
      <c r="S40" s="156">
        <f t="shared" si="55"/>
        <v>5.9791437306990422E-2</v>
      </c>
      <c r="T40" s="156">
        <f t="shared" si="55"/>
        <v>5.9791437306990422E-2</v>
      </c>
      <c r="U40" s="156">
        <f t="shared" si="55"/>
        <v>5.9791437306990422E-2</v>
      </c>
      <c r="V40" s="156">
        <f t="shared" si="55"/>
        <v>5.9791437306990422E-2</v>
      </c>
      <c r="W40" s="156">
        <f t="shared" si="55"/>
        <v>5.9791437306990422E-2</v>
      </c>
      <c r="X40" s="156">
        <f t="shared" si="55"/>
        <v>5.9791437306990422E-2</v>
      </c>
      <c r="Y40" s="156">
        <f t="shared" si="55"/>
        <v>5.9791437306990422E-2</v>
      </c>
      <c r="Z40" s="156">
        <f t="shared" si="55"/>
        <v>5.9791437306990422E-2</v>
      </c>
      <c r="AA40" s="156">
        <f t="shared" si="55"/>
        <v>5.9791437306990422E-2</v>
      </c>
      <c r="AB40" s="156">
        <f t="shared" si="54"/>
        <v>5.9791437306990422E-2</v>
      </c>
      <c r="AC40" s="156">
        <f t="shared" si="54"/>
        <v>5.9791437306990422E-2</v>
      </c>
      <c r="AD40" s="156">
        <f t="shared" si="54"/>
        <v>5.9791437306990422E-2</v>
      </c>
      <c r="AE40" s="156">
        <f t="shared" si="54"/>
        <v>5.9791437306990422E-2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2.4403107581676797E-2</v>
      </c>
      <c r="D42">
        <f>SUMPRODUCT(S$57:S$106,$B$57:$B$106)</f>
        <v>3.1447547923839463E-2</v>
      </c>
      <c r="E42">
        <f>SUMPRODUCT(AE$57:AE$106,$B$57:$B$106)</f>
        <v>3.2164189657819788E-2</v>
      </c>
      <c r="F42">
        <f>SUMPRODUCT(AQ$57:AQ$106,$B$57:$B$106)</f>
        <v>3.2200866557708124E-2</v>
      </c>
      <c r="G42">
        <f>SUMPRODUCT(BC$57:BC$106,$B$57:$B$106)</f>
        <v>3.4082869828937934E-2</v>
      </c>
      <c r="H42">
        <f>SUMPRODUCT(BO$57:BO$106,$B$57:$B$106)</f>
        <v>3.3456534249246918E-2</v>
      </c>
      <c r="I42">
        <f>SUMPRODUCT(CA$57:CA$106,$B$57:$B$106)</f>
        <v>3.8454875670427449E-2</v>
      </c>
      <c r="J42">
        <f>SUMPRODUCT(CM$57:CM$106,$B$57:$B$106)</f>
        <v>3.8230769349493765E-2</v>
      </c>
      <c r="K42">
        <f>SUMPRODUCT(CY$57:CY$106,$B$57:$B$106)</f>
        <v>3.8296992029210046E-2</v>
      </c>
      <c r="L42" s="156">
        <f t="shared" si="55"/>
        <v>3.8296992029210046E-2</v>
      </c>
      <c r="M42" s="156">
        <f t="shared" si="54"/>
        <v>3.8296992029210046E-2</v>
      </c>
      <c r="N42" s="156">
        <f t="shared" si="54"/>
        <v>3.8296992029210046E-2</v>
      </c>
      <c r="O42" s="156">
        <f t="shared" si="54"/>
        <v>3.8296992029210046E-2</v>
      </c>
      <c r="P42" s="156">
        <f t="shared" si="54"/>
        <v>3.8296992029210046E-2</v>
      </c>
      <c r="Q42" s="156">
        <f t="shared" si="54"/>
        <v>3.8296992029210046E-2</v>
      </c>
      <c r="R42" s="156">
        <f t="shared" si="54"/>
        <v>3.8296992029210046E-2</v>
      </c>
      <c r="S42" s="156">
        <f t="shared" si="54"/>
        <v>3.8296992029210046E-2</v>
      </c>
      <c r="T42" s="156">
        <f t="shared" si="54"/>
        <v>3.8296992029210046E-2</v>
      </c>
      <c r="U42" s="156">
        <f t="shared" si="54"/>
        <v>3.8296992029210046E-2</v>
      </c>
      <c r="V42" s="156">
        <f t="shared" si="54"/>
        <v>3.8296992029210046E-2</v>
      </c>
      <c r="W42" s="156">
        <f t="shared" si="54"/>
        <v>3.8296992029210046E-2</v>
      </c>
      <c r="X42" s="156">
        <f t="shared" si="54"/>
        <v>3.8296992029210046E-2</v>
      </c>
      <c r="Y42" s="156">
        <f t="shared" si="54"/>
        <v>3.8296992029210046E-2</v>
      </c>
      <c r="Z42" s="156">
        <f t="shared" si="54"/>
        <v>3.8296992029210046E-2</v>
      </c>
      <c r="AA42" s="156">
        <f t="shared" si="54"/>
        <v>3.8296992029210046E-2</v>
      </c>
      <c r="AB42" s="156">
        <f t="shared" si="54"/>
        <v>3.8296992029210046E-2</v>
      </c>
      <c r="AC42" s="156">
        <f t="shared" si="54"/>
        <v>3.8296992029210046E-2</v>
      </c>
      <c r="AD42" s="156">
        <f t="shared" si="54"/>
        <v>3.8296992029210046E-2</v>
      </c>
      <c r="AE42" s="156">
        <f t="shared" si="54"/>
        <v>3.8296992029210046E-2</v>
      </c>
    </row>
    <row r="43" spans="1:32">
      <c r="B43" s="2" t="s">
        <v>347</v>
      </c>
      <c r="C43">
        <f>SUMPRODUCT(H57:H106,$B$57:$B$106)</f>
        <v>0.26081897148903654</v>
      </c>
      <c r="D43">
        <f>SUMPRODUCT(T$57:T$106,$B$57:$B$106)</f>
        <v>0.29455376952283174</v>
      </c>
      <c r="E43">
        <f>SUMPRODUCT(AF$57:AF$106,$B$57:$B$106)</f>
        <v>0.30030564125474885</v>
      </c>
      <c r="F43">
        <f>SUMPRODUCT(AR$57:AR$106,$B$57:$B$106)</f>
        <v>0.26084575393664211</v>
      </c>
      <c r="G43">
        <f>SUMPRODUCT(BD$57:BD$106,$B$57:$B$106)</f>
        <v>0.23252789313576749</v>
      </c>
      <c r="H43">
        <f>SUMPRODUCT(BP$57:BP$106,$B$57:$B$106)</f>
        <v>0.16119309590521322</v>
      </c>
      <c r="I43">
        <f>SUMPRODUCT(CB$57:CB$106,$B$57:$B$106)</f>
        <v>8.5686187133093991E-2</v>
      </c>
      <c r="J43">
        <f>SUMPRODUCT(CN$57:CN$106,$B$57:$B$106)</f>
        <v>5.4240456002229175E-2</v>
      </c>
      <c r="K43">
        <f>SUMPRODUCT(CZ$57:CZ$106,$B$57:$B$106)</f>
        <v>3.915332720704448E-2</v>
      </c>
      <c r="L43" s="156">
        <f t="shared" si="55"/>
        <v>3.915332720704448E-2</v>
      </c>
      <c r="M43" s="156">
        <f t="shared" si="54"/>
        <v>3.915332720704448E-2</v>
      </c>
      <c r="N43" s="156">
        <f t="shared" si="54"/>
        <v>3.915332720704448E-2</v>
      </c>
      <c r="O43" s="156">
        <f t="shared" si="54"/>
        <v>3.915332720704448E-2</v>
      </c>
      <c r="P43" s="156">
        <f t="shared" si="54"/>
        <v>3.915332720704448E-2</v>
      </c>
      <c r="Q43" s="156">
        <f t="shared" si="54"/>
        <v>3.915332720704448E-2</v>
      </c>
      <c r="R43" s="156">
        <f t="shared" si="54"/>
        <v>3.915332720704448E-2</v>
      </c>
      <c r="S43" s="156">
        <f t="shared" si="54"/>
        <v>3.915332720704448E-2</v>
      </c>
      <c r="T43" s="156">
        <f t="shared" si="54"/>
        <v>3.915332720704448E-2</v>
      </c>
      <c r="U43" s="156">
        <f t="shared" si="54"/>
        <v>3.915332720704448E-2</v>
      </c>
      <c r="V43" s="156">
        <f t="shared" si="54"/>
        <v>3.915332720704448E-2</v>
      </c>
      <c r="W43" s="156">
        <f t="shared" si="54"/>
        <v>3.915332720704448E-2</v>
      </c>
      <c r="X43" s="156">
        <f t="shared" si="54"/>
        <v>3.915332720704448E-2</v>
      </c>
      <c r="Y43" s="156">
        <f t="shared" si="54"/>
        <v>3.915332720704448E-2</v>
      </c>
      <c r="Z43" s="156">
        <f t="shared" si="54"/>
        <v>3.915332720704448E-2</v>
      </c>
      <c r="AA43" s="156">
        <f t="shared" si="54"/>
        <v>3.915332720704448E-2</v>
      </c>
      <c r="AB43" s="156">
        <f t="shared" si="54"/>
        <v>3.915332720704448E-2</v>
      </c>
      <c r="AC43" s="156">
        <f t="shared" si="54"/>
        <v>3.915332720704448E-2</v>
      </c>
      <c r="AD43" s="156">
        <f t="shared" si="54"/>
        <v>3.915332720704448E-2</v>
      </c>
      <c r="AE43" s="156">
        <f t="shared" si="54"/>
        <v>3.915332720704448E-2</v>
      </c>
    </row>
    <row r="44" spans="1:32">
      <c r="B44" s="2" t="s">
        <v>99</v>
      </c>
      <c r="C44">
        <f>SUMPRODUCT(I57:I106,$B$57:$B$106)</f>
        <v>0.16512556237265211</v>
      </c>
      <c r="D44">
        <f>SUMPRODUCT(U$57:U$106,$B$57:$B$106)</f>
        <v>0.1993065699779496</v>
      </c>
      <c r="E44">
        <f>SUMPRODUCT(AG$57:AG$106,$B$57:$B$106)</f>
        <v>0.20318364354483978</v>
      </c>
      <c r="F44">
        <f>SUMPRODUCT(AS$57:AS$106,$B$57:$B$106)</f>
        <v>0.20235594983883665</v>
      </c>
      <c r="G44">
        <f>SUMPRODUCT(BE$57:BE$106,$B$57:$B$106)</f>
        <v>0.21046855277908583</v>
      </c>
      <c r="H44">
        <f>SUMPRODUCT(BQ$57:BQ$106,$B$57:$B$106)</f>
        <v>0.2059848971340833</v>
      </c>
      <c r="I44">
        <f>SUMPRODUCT(CC$57:CC$106,$B$57:$B$106)</f>
        <v>0.2197111732298733</v>
      </c>
      <c r="J44">
        <f>SUMPRODUCT(CO$57:CO$106,$B$57:$B$106)</f>
        <v>0.21138623686266267</v>
      </c>
      <c r="K44">
        <f>SUMPRODUCT(DA$57:DA$106,$B$57:$B$106)</f>
        <v>0.20917050970783219</v>
      </c>
      <c r="L44" s="156">
        <f t="shared" si="55"/>
        <v>0.20917050970783219</v>
      </c>
      <c r="M44" s="156">
        <f t="shared" si="54"/>
        <v>0.20917050970783219</v>
      </c>
      <c r="N44" s="156">
        <f t="shared" si="54"/>
        <v>0.20917050970783219</v>
      </c>
      <c r="O44" s="156">
        <f t="shared" si="54"/>
        <v>0.20917050970783219</v>
      </c>
      <c r="P44" s="156">
        <f t="shared" si="54"/>
        <v>0.20917050970783219</v>
      </c>
      <c r="Q44" s="156">
        <f t="shared" si="54"/>
        <v>0.20917050970783219</v>
      </c>
      <c r="R44" s="156">
        <f t="shared" si="54"/>
        <v>0.20917050970783219</v>
      </c>
      <c r="S44" s="156">
        <f t="shared" si="54"/>
        <v>0.20917050970783219</v>
      </c>
      <c r="T44" s="156">
        <f t="shared" si="54"/>
        <v>0.20917050970783219</v>
      </c>
      <c r="U44" s="156">
        <f t="shared" si="54"/>
        <v>0.20917050970783219</v>
      </c>
      <c r="V44" s="156">
        <f t="shared" si="54"/>
        <v>0.20917050970783219</v>
      </c>
      <c r="W44" s="156">
        <f t="shared" si="54"/>
        <v>0.20917050970783219</v>
      </c>
      <c r="X44" s="156">
        <f t="shared" si="54"/>
        <v>0.20917050970783219</v>
      </c>
      <c r="Y44" s="156">
        <f t="shared" si="54"/>
        <v>0.20917050970783219</v>
      </c>
      <c r="Z44" s="156">
        <f t="shared" si="54"/>
        <v>0.20917050970783219</v>
      </c>
      <c r="AA44" s="156">
        <f t="shared" si="54"/>
        <v>0.20917050970783219</v>
      </c>
      <c r="AB44" s="156">
        <f t="shared" si="54"/>
        <v>0.20917050970783219</v>
      </c>
      <c r="AC44" s="156">
        <f t="shared" si="54"/>
        <v>0.20917050970783219</v>
      </c>
      <c r="AD44" s="156">
        <f t="shared" si="54"/>
        <v>0.20917050970783219</v>
      </c>
      <c r="AE44" s="156">
        <f t="shared" si="54"/>
        <v>0.20917050970783219</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8.5548979539169304E-3</v>
      </c>
      <c r="D46">
        <f>SUMPRODUCT(W$57:W$106,$B$57:$B$106)</f>
        <v>1.0082817487514063E-2</v>
      </c>
      <c r="E46">
        <f>SUMPRODUCT(AI$57:AI$106,$B$57:$B$106)</f>
        <v>8.3456307037231767E-3</v>
      </c>
      <c r="F46">
        <f>SUMPRODUCT(AU$57:AU$106,$B$57:$B$106)</f>
        <v>5.8194024261459688E-3</v>
      </c>
      <c r="G46">
        <f>SUMPRODUCT(BG$57:BG$106,$B$57:$B$106)</f>
        <v>5.2456339820504015E-3</v>
      </c>
      <c r="H46">
        <f>SUMPRODUCT(BS$57:BS$106,$B$57:$B$106)</f>
        <v>4.8416317523679846E-3</v>
      </c>
      <c r="I46">
        <f>SUMPRODUCT(CE$57:CE$106,$B$57:$B$106)</f>
        <v>4.1976953867131194E-3</v>
      </c>
      <c r="J46">
        <f>SUMPRODUCT(CQ$57:CQ$106,$B$57:$B$106)</f>
        <v>4.4010507769024921E-3</v>
      </c>
      <c r="K46">
        <f>SUMPRODUCT(DC$57:DC$106,$B$57:$B$106)</f>
        <v>4.2879470701426697E-3</v>
      </c>
      <c r="L46" s="156">
        <f t="shared" si="55"/>
        <v>4.2879470701426697E-3</v>
      </c>
      <c r="M46" s="156">
        <f t="shared" si="54"/>
        <v>4.2879470701426697E-3</v>
      </c>
      <c r="N46" s="156">
        <f t="shared" si="54"/>
        <v>4.2879470701426697E-3</v>
      </c>
      <c r="O46" s="156">
        <f t="shared" si="54"/>
        <v>4.2879470701426697E-3</v>
      </c>
      <c r="P46" s="156">
        <f t="shared" si="54"/>
        <v>4.2879470701426697E-3</v>
      </c>
      <c r="Q46" s="156">
        <f t="shared" si="54"/>
        <v>4.2879470701426697E-3</v>
      </c>
      <c r="R46" s="156">
        <f t="shared" si="54"/>
        <v>4.2879470701426697E-3</v>
      </c>
      <c r="S46" s="156">
        <f t="shared" si="54"/>
        <v>4.2879470701426697E-3</v>
      </c>
      <c r="T46" s="156">
        <f t="shared" si="54"/>
        <v>4.2879470701426697E-3</v>
      </c>
      <c r="U46" s="156">
        <f t="shared" si="54"/>
        <v>4.2879470701426697E-3</v>
      </c>
      <c r="V46" s="156">
        <f t="shared" si="54"/>
        <v>4.2879470701426697E-3</v>
      </c>
      <c r="W46" s="156">
        <f t="shared" si="54"/>
        <v>4.2879470701426697E-3</v>
      </c>
      <c r="X46" s="156">
        <f t="shared" si="54"/>
        <v>4.2879470701426697E-3</v>
      </c>
      <c r="Y46" s="156">
        <f t="shared" si="54"/>
        <v>4.2879470701426697E-3</v>
      </c>
      <c r="Z46" s="156">
        <f t="shared" si="54"/>
        <v>4.2879470701426697E-3</v>
      </c>
      <c r="AA46" s="156">
        <f t="shared" si="54"/>
        <v>4.2879470701426697E-3</v>
      </c>
      <c r="AB46" s="156">
        <f t="shared" si="54"/>
        <v>4.2879470701426697E-3</v>
      </c>
      <c r="AC46" s="156">
        <f t="shared" si="54"/>
        <v>4.2879470701426697E-3</v>
      </c>
      <c r="AD46" s="156">
        <f t="shared" si="54"/>
        <v>4.2879470701426697E-3</v>
      </c>
      <c r="AE46" s="156">
        <f t="shared" si="54"/>
        <v>4.2879470701426697E-3</v>
      </c>
    </row>
    <row r="47" spans="1:32">
      <c r="B47" s="2" t="s">
        <v>100</v>
      </c>
      <c r="C47">
        <f>SUMPRODUCT(L57:L106,$B$57:$B$106)</f>
        <v>0.16126011399591783</v>
      </c>
      <c r="D47">
        <f>SUMPRODUCT(X$57:X$106,$B$57:$B$106)</f>
        <v>0.17039477500073691</v>
      </c>
      <c r="E47">
        <f>SUMPRODUCT(AJ$57:AJ$106,$B$57:$B$106)</f>
        <v>0.1717218227795467</v>
      </c>
      <c r="F47">
        <f>SUMPRODUCT(AV$57:AV$106,$B$57:$B$106)</f>
        <v>0.18655388920881841</v>
      </c>
      <c r="G47">
        <f>SUMPRODUCT(BH$57:BH$106,$B$57:$B$106)</f>
        <v>0.21849099177349651</v>
      </c>
      <c r="H47">
        <f>SUMPRODUCT(BT$57:BT$106,$B$57:$B$106)</f>
        <v>0.25875453211981703</v>
      </c>
      <c r="I47">
        <f>SUMPRODUCT(CF$57:CF$106,$B$57:$B$106)</f>
        <v>0.26177561533901278</v>
      </c>
      <c r="J47">
        <f>SUMPRODUCT(CR$57:CR$106,$B$57:$B$106)</f>
        <v>0.27019679300278787</v>
      </c>
      <c r="K47">
        <f>SUMPRODUCT(DD$57:DD$106,$B$57:$B$106)</f>
        <v>0.27615720021596701</v>
      </c>
      <c r="L47" s="156">
        <f t="shared" si="55"/>
        <v>0.27615720021596701</v>
      </c>
      <c r="M47" s="156">
        <f t="shared" si="54"/>
        <v>0.27615720021596701</v>
      </c>
      <c r="N47" s="156">
        <f t="shared" si="54"/>
        <v>0.27615720021596701</v>
      </c>
      <c r="O47" s="156">
        <f t="shared" si="54"/>
        <v>0.27615720021596701</v>
      </c>
      <c r="P47" s="156">
        <f t="shared" si="54"/>
        <v>0.27615720021596701</v>
      </c>
      <c r="Q47" s="156">
        <f t="shared" si="54"/>
        <v>0.27615720021596701</v>
      </c>
      <c r="R47" s="156">
        <f t="shared" si="54"/>
        <v>0.27615720021596701</v>
      </c>
      <c r="S47" s="156">
        <f t="shared" si="54"/>
        <v>0.27615720021596701</v>
      </c>
      <c r="T47" s="156">
        <f t="shared" si="54"/>
        <v>0.27615720021596701</v>
      </c>
      <c r="U47" s="156">
        <f t="shared" si="54"/>
        <v>0.27615720021596701</v>
      </c>
      <c r="V47" s="156">
        <f t="shared" si="54"/>
        <v>0.27615720021596701</v>
      </c>
      <c r="W47" s="156">
        <f t="shared" si="54"/>
        <v>0.27615720021596701</v>
      </c>
      <c r="X47" s="156">
        <f t="shared" si="54"/>
        <v>0.27615720021596701</v>
      </c>
      <c r="Y47" s="156">
        <f t="shared" si="54"/>
        <v>0.27615720021596701</v>
      </c>
      <c r="Z47" s="156">
        <f t="shared" si="54"/>
        <v>0.27615720021596701</v>
      </c>
      <c r="AA47" s="156">
        <f t="shared" si="54"/>
        <v>0.27615720021596701</v>
      </c>
      <c r="AB47" s="156">
        <f t="shared" si="54"/>
        <v>0.27615720021596701</v>
      </c>
      <c r="AC47" s="156">
        <f t="shared" si="54"/>
        <v>0.27615720021596701</v>
      </c>
      <c r="AD47" s="156">
        <f t="shared" si="54"/>
        <v>0.27615720021596701</v>
      </c>
      <c r="AE47" s="156">
        <f t="shared" si="54"/>
        <v>0.27615720021596701</v>
      </c>
    </row>
    <row r="48" spans="1:32">
      <c r="B48" s="2" t="s">
        <v>102</v>
      </c>
      <c r="C48">
        <f>SUMPRODUCT(N57:N106,$B$57:$B$106)</f>
        <v>3.6477985257850912E-2</v>
      </c>
      <c r="D48">
        <f>SUMPRODUCT(Z$57:Z$106,$B$57:$B$106)</f>
        <v>5.2194622725293127E-2</v>
      </c>
      <c r="E48">
        <f>SUMPRODUCT(AL$57:AL$106,$B$57:$B$106)</f>
        <v>7.7721461254694618E-2</v>
      </c>
      <c r="F48">
        <f>SUMPRODUCT(AX$57:AX$106,$B$57:$B$106)</f>
        <v>0.13003153201376538</v>
      </c>
      <c r="G48">
        <f>SUMPRODUCT(BJ$57:BJ$106,$B$57:$B$106)</f>
        <v>0.16471547269545173</v>
      </c>
      <c r="H48">
        <f>SUMPRODUCT(BV$57:BV$106,$B$57:$B$106)</f>
        <v>0.23925375869006099</v>
      </c>
      <c r="I48">
        <f>SUMPRODUCT(CH$57:CH$106,$B$57:$B$106)</f>
        <v>0.31168349548111418</v>
      </c>
      <c r="J48">
        <f>SUMPRODUCT(CT$57:CT$106,$B$57:$B$106)</f>
        <v>0.35418442751576917</v>
      </c>
      <c r="K48">
        <f>SUMPRODUCT(DF$57:DF$106,$B$57:$B$106)</f>
        <v>0.3724684709194217</v>
      </c>
      <c r="L48" s="156">
        <f t="shared" si="55"/>
        <v>0.3724684709194217</v>
      </c>
      <c r="M48" s="156">
        <f t="shared" si="54"/>
        <v>0.3724684709194217</v>
      </c>
      <c r="N48" s="156">
        <f t="shared" si="54"/>
        <v>0.3724684709194217</v>
      </c>
      <c r="O48" s="156">
        <f t="shared" si="54"/>
        <v>0.3724684709194217</v>
      </c>
      <c r="P48" s="156">
        <f t="shared" si="54"/>
        <v>0.3724684709194217</v>
      </c>
      <c r="Q48" s="156">
        <f t="shared" si="54"/>
        <v>0.3724684709194217</v>
      </c>
      <c r="R48" s="156">
        <f t="shared" si="54"/>
        <v>0.3724684709194217</v>
      </c>
      <c r="S48" s="156">
        <f t="shared" si="54"/>
        <v>0.3724684709194217</v>
      </c>
      <c r="T48" s="156">
        <f t="shared" si="54"/>
        <v>0.3724684709194217</v>
      </c>
      <c r="U48" s="156">
        <f t="shared" si="54"/>
        <v>0.3724684709194217</v>
      </c>
      <c r="V48" s="156">
        <f t="shared" si="54"/>
        <v>0.3724684709194217</v>
      </c>
      <c r="W48" s="156">
        <f t="shared" si="54"/>
        <v>0.3724684709194217</v>
      </c>
      <c r="X48" s="156">
        <f t="shared" si="54"/>
        <v>0.3724684709194217</v>
      </c>
      <c r="Y48" s="156">
        <f t="shared" si="54"/>
        <v>0.3724684709194217</v>
      </c>
      <c r="Z48" s="156">
        <f t="shared" si="54"/>
        <v>0.3724684709194217</v>
      </c>
      <c r="AA48" s="156">
        <f t="shared" si="54"/>
        <v>0.3724684709194217</v>
      </c>
      <c r="AB48" s="156">
        <f t="shared" si="54"/>
        <v>0.3724684709194217</v>
      </c>
      <c r="AC48" s="156">
        <f t="shared" si="54"/>
        <v>0.3724684709194217</v>
      </c>
      <c r="AD48" s="156">
        <f t="shared" si="54"/>
        <v>0.3724684709194217</v>
      </c>
      <c r="AE48" s="156">
        <f t="shared" si="54"/>
        <v>0.3724684709194217</v>
      </c>
    </row>
    <row r="49" spans="1:110">
      <c r="B49" s="1"/>
    </row>
    <row r="50" spans="1:110">
      <c r="B50" s="1"/>
      <c r="C50" s="160">
        <f>SUM(C39:C48)</f>
        <v>1</v>
      </c>
      <c r="D50" s="160">
        <f>SUM(D39:D48)</f>
        <v>1.0000000000000002</v>
      </c>
      <c r="E50" s="160">
        <f>SUM(E39:E48)</f>
        <v>0.99999999999999989</v>
      </c>
      <c r="F50" s="160">
        <f>SUM(F39:F48)</f>
        <v>1</v>
      </c>
      <c r="G50" s="160">
        <f t="shared" ref="G50:K50" si="56">SUM(G39:G48)</f>
        <v>0.99999999999999989</v>
      </c>
      <c r="H50" s="160">
        <f t="shared" si="56"/>
        <v>1</v>
      </c>
      <c r="I50" s="160">
        <f t="shared" si="56"/>
        <v>0.99999999999999989</v>
      </c>
      <c r="J50" s="160">
        <f t="shared" si="56"/>
        <v>0.99999999999999989</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0.48506281404091639</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3.8059213736856133E-2</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4.0729897543404234E-3</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0.47280498246788705</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17026101</v>
      </c>
      <c r="D2" s="91">
        <f>SUMIFS('EIA_State Elec Profiles'!$D:$D,'EIA_State Elec Profiles'!$A:$A,About!$B$1,'EIA_State Elec Profiles'!$B:$B,$A2)</f>
        <v>16767786</v>
      </c>
      <c r="E2" s="91">
        <f>SUMIFS('EIA_State Elec Profiles'!$C:$C,'EIA_State Elec Profiles'!$A:$A,About!$B$1,'EIA_State Elec Profiles'!$B:$B,$A2)</f>
        <v>11919968</v>
      </c>
      <c r="F2" s="91">
        <f>E2</f>
        <v>11919968</v>
      </c>
      <c r="G2" s="91">
        <f t="shared" ref="G2:AH2" si="0">F2</f>
        <v>11919968</v>
      </c>
      <c r="H2" s="91">
        <f t="shared" si="0"/>
        <v>11919968</v>
      </c>
      <c r="I2" s="91">
        <f t="shared" si="0"/>
        <v>11919968</v>
      </c>
      <c r="J2" s="91">
        <f t="shared" si="0"/>
        <v>11919968</v>
      </c>
      <c r="K2" s="91">
        <f t="shared" si="0"/>
        <v>11919968</v>
      </c>
      <c r="L2" s="91">
        <f t="shared" si="0"/>
        <v>11919968</v>
      </c>
      <c r="M2" s="91">
        <f t="shared" si="0"/>
        <v>11919968</v>
      </c>
      <c r="N2" s="91">
        <f t="shared" si="0"/>
        <v>11919968</v>
      </c>
      <c r="O2" s="91">
        <f t="shared" si="0"/>
        <v>11919968</v>
      </c>
      <c r="P2" s="91">
        <f t="shared" si="0"/>
        <v>11919968</v>
      </c>
      <c r="Q2" s="91">
        <f t="shared" si="0"/>
        <v>11919968</v>
      </c>
      <c r="R2" s="91">
        <f t="shared" si="0"/>
        <v>11919968</v>
      </c>
      <c r="S2" s="91">
        <f t="shared" si="0"/>
        <v>11919968</v>
      </c>
      <c r="T2" s="91">
        <f t="shared" si="0"/>
        <v>11919968</v>
      </c>
      <c r="U2" s="91">
        <f t="shared" si="0"/>
        <v>11919968</v>
      </c>
      <c r="V2" s="91">
        <f t="shared" si="0"/>
        <v>11919968</v>
      </c>
      <c r="W2" s="91">
        <f t="shared" si="0"/>
        <v>11919968</v>
      </c>
      <c r="X2" s="91">
        <f t="shared" si="0"/>
        <v>11919968</v>
      </c>
      <c r="Y2" s="91">
        <f t="shared" si="0"/>
        <v>11919968</v>
      </c>
      <c r="Z2" s="91">
        <f t="shared" si="0"/>
        <v>11919968</v>
      </c>
      <c r="AA2" s="91">
        <f t="shared" si="0"/>
        <v>11919968</v>
      </c>
      <c r="AB2" s="91">
        <f t="shared" si="0"/>
        <v>11919968</v>
      </c>
      <c r="AC2" s="91">
        <f t="shared" si="0"/>
        <v>11919968</v>
      </c>
      <c r="AD2" s="91">
        <f t="shared" si="0"/>
        <v>11919968</v>
      </c>
      <c r="AE2" s="91">
        <f t="shared" si="0"/>
        <v>11919968</v>
      </c>
      <c r="AF2" s="91">
        <f t="shared" si="0"/>
        <v>11919968</v>
      </c>
      <c r="AG2" s="91">
        <f t="shared" si="0"/>
        <v>11919968</v>
      </c>
      <c r="AH2" s="91">
        <f t="shared" si="0"/>
        <v>11919968</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16767786</v>
      </c>
      <c r="C2">
        <f>exports!E2</f>
        <v>11919968</v>
      </c>
      <c r="D2">
        <f>exports!F2</f>
        <v>11919968</v>
      </c>
      <c r="E2">
        <f>exports!G2</f>
        <v>11919968</v>
      </c>
      <c r="F2">
        <f>exports!H2</f>
        <v>11919968</v>
      </c>
      <c r="G2">
        <f>exports!I2</f>
        <v>11919968</v>
      </c>
      <c r="H2">
        <f>exports!J2</f>
        <v>11919968</v>
      </c>
      <c r="I2">
        <f>exports!K2</f>
        <v>11919968</v>
      </c>
      <c r="J2">
        <f>exports!L2</f>
        <v>11919968</v>
      </c>
      <c r="K2">
        <f>exports!M2</f>
        <v>11919968</v>
      </c>
      <c r="L2">
        <f>exports!N2</f>
        <v>11919968</v>
      </c>
      <c r="M2">
        <f>exports!O2</f>
        <v>11919968</v>
      </c>
      <c r="N2">
        <f>exports!P2</f>
        <v>11919968</v>
      </c>
      <c r="O2">
        <f>exports!Q2</f>
        <v>11919968</v>
      </c>
      <c r="P2">
        <f>exports!R2</f>
        <v>11919968</v>
      </c>
      <c r="Q2">
        <f>exports!S2</f>
        <v>11919968</v>
      </c>
      <c r="R2">
        <f>exports!T2</f>
        <v>11919968</v>
      </c>
      <c r="S2">
        <f>exports!U2</f>
        <v>11919968</v>
      </c>
      <c r="T2">
        <f>exports!V2</f>
        <v>11919968</v>
      </c>
      <c r="U2">
        <f>exports!W2</f>
        <v>11919968</v>
      </c>
      <c r="V2">
        <f>exports!X2</f>
        <v>11919968</v>
      </c>
      <c r="W2">
        <f>exports!Y2</f>
        <v>11919968</v>
      </c>
      <c r="X2">
        <f>exports!Z2</f>
        <v>11919968</v>
      </c>
      <c r="Y2">
        <f>exports!AA2</f>
        <v>11919968</v>
      </c>
      <c r="Z2">
        <f>exports!AB2</f>
        <v>11919968</v>
      </c>
      <c r="AA2">
        <f>exports!AC2</f>
        <v>11919968</v>
      </c>
      <c r="AB2">
        <f>exports!AD2</f>
        <v>11919968</v>
      </c>
      <c r="AC2">
        <f>exports!AE2</f>
        <v>11919968</v>
      </c>
      <c r="AD2">
        <f>exports!AF2</f>
        <v>11919968</v>
      </c>
      <c r="AE2">
        <f>exports!AG2</f>
        <v>11919968</v>
      </c>
      <c r="AF2">
        <f>exports!AH2</f>
        <v>11919968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38.189509969993694</v>
      </c>
      <c r="C2" s="12">
        <f>SUMIFS('State Generation Costs Calcs'!C105:C155,'State Generation Costs Calcs'!$A$105:$A$155,About!$B$2)*About!$A$59</f>
        <v>37.444782041650932</v>
      </c>
      <c r="D2" s="12">
        <f>SUMIFS('State Generation Costs Calcs'!D105:D155,'State Generation Costs Calcs'!$A$105:$A$155,About!$B$2)*About!$A$59</f>
        <v>36.749212026164962</v>
      </c>
      <c r="E2" s="12">
        <f>SUMIFS('State Generation Costs Calcs'!E105:E155,'State Generation Costs Calcs'!$A$105:$A$155,About!$B$2)*About!$A$59</f>
        <v>36.177198389206595</v>
      </c>
      <c r="F2" s="12">
        <f>SUMIFS('State Generation Costs Calcs'!F105:F155,'State Generation Costs Calcs'!$A$105:$A$155,About!$B$2)*About!$A$59</f>
        <v>36.020205852805503</v>
      </c>
      <c r="G2" s="12">
        <f>SUMIFS('State Generation Costs Calcs'!G105:G155,'State Generation Costs Calcs'!$A$105:$A$155,About!$B$2)*About!$A$59</f>
        <v>36.069729975582078</v>
      </c>
      <c r="H2" s="12">
        <f>SUMIFS('State Generation Costs Calcs'!H105:H155,'State Generation Costs Calcs'!$A$105:$A$155,About!$B$2)*About!$A$59</f>
        <v>36.412168139716918</v>
      </c>
      <c r="I2" s="12">
        <f>SUMIFS('State Generation Costs Calcs'!I105:I155,'State Generation Costs Calcs'!$A$105:$A$155,About!$B$2)*About!$A$59</f>
        <v>36.722229055078195</v>
      </c>
      <c r="J2" s="12">
        <f>SUMIFS('State Generation Costs Calcs'!J105:J155,'State Generation Costs Calcs'!$A$105:$A$155,About!$B$2)*About!$A$59</f>
        <v>36.557547335305884</v>
      </c>
      <c r="K2" s="12">
        <f>SUMIFS('State Generation Costs Calcs'!K105:K155,'State Generation Costs Calcs'!$A$105:$A$155,About!$B$2)*About!$A$59</f>
        <v>36.077151586759129</v>
      </c>
      <c r="L2" s="12">
        <f>SUMIFS('State Generation Costs Calcs'!L105:L155,'State Generation Costs Calcs'!$A$105:$A$155,About!$B$2)*About!$A$59</f>
        <v>35.525719328835756</v>
      </c>
      <c r="M2" s="12">
        <f>SUMIFS('State Generation Costs Calcs'!M105:M155,'State Generation Costs Calcs'!$A$105:$A$155,About!$B$2)*About!$A$59</f>
        <v>35.041632735159091</v>
      </c>
      <c r="N2" s="12">
        <f>SUMIFS('State Generation Costs Calcs'!N105:N155,'State Generation Costs Calcs'!$A$105:$A$155,About!$B$2)*About!$A$59</f>
        <v>34.529096207097297</v>
      </c>
      <c r="O2" s="12">
        <f>SUMIFS('State Generation Costs Calcs'!O105:O155,'State Generation Costs Calcs'!$A$105:$A$155,About!$B$2)*About!$A$59</f>
        <v>34.258941587074958</v>
      </c>
      <c r="P2" s="12">
        <f>SUMIFS('State Generation Costs Calcs'!P105:P155,'State Generation Costs Calcs'!$A$105:$A$155,About!$B$2)*About!$A$59</f>
        <v>34.191728389562151</v>
      </c>
      <c r="Q2" s="12">
        <f>SUMIFS('State Generation Costs Calcs'!Q105:Q155,'State Generation Costs Calcs'!$A$105:$A$155,About!$B$2)*About!$A$59</f>
        <v>33.882765402267871</v>
      </c>
      <c r="R2" s="12">
        <f>SUMIFS('State Generation Costs Calcs'!R105:R155,'State Generation Costs Calcs'!$A$105:$A$155,About!$B$2)*About!$A$59</f>
        <v>33.508136750715302</v>
      </c>
      <c r="S2" s="12">
        <f>SUMIFS('State Generation Costs Calcs'!S105:S155,'State Generation Costs Calcs'!$A$105:$A$155,About!$B$2)*About!$A$59</f>
        <v>33.241807091107866</v>
      </c>
      <c r="T2" s="12">
        <f>SUMIFS('State Generation Costs Calcs'!T105:T155,'State Generation Costs Calcs'!$A$105:$A$155,About!$B$2)*About!$A$59</f>
        <v>33.131621041793949</v>
      </c>
      <c r="U2" s="12">
        <f>SUMIFS('State Generation Costs Calcs'!U105:U155,'State Generation Costs Calcs'!$A$105:$A$155,About!$B$2)*About!$A$59</f>
        <v>33.040298910071513</v>
      </c>
      <c r="V2" s="12">
        <f>SUMIFS('State Generation Costs Calcs'!V105:V155,'State Generation Costs Calcs'!$A$105:$A$155,About!$B$2)*About!$A$59</f>
        <v>32.691949954942558</v>
      </c>
      <c r="W2" s="12">
        <f>SUMIFS('State Generation Costs Calcs'!W105:W155,'State Generation Costs Calcs'!$A$105:$A$155,About!$B$2)*About!$A$59</f>
        <v>32.372617722010588</v>
      </c>
      <c r="X2" s="12">
        <f>SUMIFS('State Generation Costs Calcs'!X105:X155,'State Generation Costs Calcs'!$A$105:$A$155,About!$B$2)*About!$A$59</f>
        <v>32.191627356975701</v>
      </c>
      <c r="Y2" s="12">
        <f>SUMIFS('State Generation Costs Calcs'!Y105:Y155,'State Generation Costs Calcs'!$A$105:$A$155,About!$B$2)*About!$A$59</f>
        <v>31.98841126274235</v>
      </c>
      <c r="Z2" s="12">
        <f>SUMIFS('State Generation Costs Calcs'!Z105:Z155,'State Generation Costs Calcs'!$A$105:$A$155,About!$B$2)*About!$A$59</f>
        <v>31.869800374471616</v>
      </c>
      <c r="AA2" s="12">
        <f>SUMIFS('State Generation Costs Calcs'!AA105:AA155,'State Generation Costs Calcs'!$A$105:$A$155,About!$B$2)*About!$A$59</f>
        <v>31.784636437487823</v>
      </c>
      <c r="AB2" s="12">
        <f>SUMIFS('State Generation Costs Calcs'!AB105:AB155,'State Generation Costs Calcs'!$A$105:$A$155,About!$B$2)*About!$A$59</f>
        <v>31.656174168673704</v>
      </c>
      <c r="AC2" s="12">
        <f>SUMIFS('State Generation Costs Calcs'!AC105:AC155,'State Generation Costs Calcs'!$A$105:$A$155,About!$B$2)*About!$A$59</f>
        <v>31.659437326001335</v>
      </c>
      <c r="AD2" s="12">
        <f>SUMIFS('State Generation Costs Calcs'!AD105:AD155,'State Generation Costs Calcs'!$A$105:$A$155,About!$B$2)*About!$A$59</f>
        <v>31.690948395527943</v>
      </c>
      <c r="AE2" s="12">
        <f>SUMIFS('State Generation Costs Calcs'!AE105:AE155,'State Generation Costs Calcs'!$A$105:$A$155,About!$B$2)*About!$A$59</f>
        <v>31.653482706862839</v>
      </c>
      <c r="AF2" s="12">
        <f>SUMIFS('State Generation Costs Calcs'!AF105:AF155,'State Generation Costs Calcs'!$A$105:$A$155,About!$B$2)*About!$A$59</f>
        <v>31.635826014054523</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38.189509969993694</v>
      </c>
      <c r="C2" s="12">
        <f>SUMIFS('State Generation Costs Calcs'!C105:C155,'State Generation Costs Calcs'!$A$105:$A$155,About!$B$2)*About!$A$59</f>
        <v>37.444782041650932</v>
      </c>
      <c r="D2" s="12">
        <f>SUMIFS('State Generation Costs Calcs'!D105:D155,'State Generation Costs Calcs'!$A$105:$A$155,About!$B$2)*About!$A$59</f>
        <v>36.749212026164962</v>
      </c>
      <c r="E2" s="12">
        <f>SUMIFS('State Generation Costs Calcs'!E105:E155,'State Generation Costs Calcs'!$A$105:$A$155,About!$B$2)*About!$A$59</f>
        <v>36.177198389206595</v>
      </c>
      <c r="F2" s="12">
        <f>SUMIFS('State Generation Costs Calcs'!F105:F155,'State Generation Costs Calcs'!$A$105:$A$155,About!$B$2)*About!$A$59</f>
        <v>36.020205852805503</v>
      </c>
      <c r="G2" s="12">
        <f>SUMIFS('State Generation Costs Calcs'!G105:G155,'State Generation Costs Calcs'!$A$105:$A$155,About!$B$2)*About!$A$59</f>
        <v>36.069729975582078</v>
      </c>
      <c r="H2" s="12">
        <f>SUMIFS('State Generation Costs Calcs'!H105:H155,'State Generation Costs Calcs'!$A$105:$A$155,About!$B$2)*About!$A$59</f>
        <v>36.412168139716918</v>
      </c>
      <c r="I2" s="12">
        <f>SUMIFS('State Generation Costs Calcs'!I105:I155,'State Generation Costs Calcs'!$A$105:$A$155,About!$B$2)*About!$A$59</f>
        <v>36.722229055078195</v>
      </c>
      <c r="J2" s="12">
        <f>SUMIFS('State Generation Costs Calcs'!J105:J155,'State Generation Costs Calcs'!$A$105:$A$155,About!$B$2)*About!$A$59</f>
        <v>36.557547335305884</v>
      </c>
      <c r="K2" s="12">
        <f>SUMIFS('State Generation Costs Calcs'!K105:K155,'State Generation Costs Calcs'!$A$105:$A$155,About!$B$2)*About!$A$59</f>
        <v>36.077151586759129</v>
      </c>
      <c r="L2" s="12">
        <f>SUMIFS('State Generation Costs Calcs'!L105:L155,'State Generation Costs Calcs'!$A$105:$A$155,About!$B$2)*About!$A$59</f>
        <v>35.525719328835756</v>
      </c>
      <c r="M2" s="12">
        <f>SUMIFS('State Generation Costs Calcs'!M105:M155,'State Generation Costs Calcs'!$A$105:$A$155,About!$B$2)*About!$A$59</f>
        <v>35.041632735159091</v>
      </c>
      <c r="N2" s="12">
        <f>SUMIFS('State Generation Costs Calcs'!N105:N155,'State Generation Costs Calcs'!$A$105:$A$155,About!$B$2)*About!$A$59</f>
        <v>34.529096207097297</v>
      </c>
      <c r="O2" s="12">
        <f>SUMIFS('State Generation Costs Calcs'!O105:O155,'State Generation Costs Calcs'!$A$105:$A$155,About!$B$2)*About!$A$59</f>
        <v>34.258941587074958</v>
      </c>
      <c r="P2" s="12">
        <f>SUMIFS('State Generation Costs Calcs'!P105:P155,'State Generation Costs Calcs'!$A$105:$A$155,About!$B$2)*About!$A$59</f>
        <v>34.191728389562151</v>
      </c>
      <c r="Q2" s="12">
        <f>SUMIFS('State Generation Costs Calcs'!Q105:Q155,'State Generation Costs Calcs'!$A$105:$A$155,About!$B$2)*About!$A$59</f>
        <v>33.882765402267871</v>
      </c>
      <c r="R2" s="12">
        <f>SUMIFS('State Generation Costs Calcs'!R105:R155,'State Generation Costs Calcs'!$A$105:$A$155,About!$B$2)*About!$A$59</f>
        <v>33.508136750715302</v>
      </c>
      <c r="S2" s="12">
        <f>SUMIFS('State Generation Costs Calcs'!S105:S155,'State Generation Costs Calcs'!$A$105:$A$155,About!$B$2)*About!$A$59</f>
        <v>33.241807091107866</v>
      </c>
      <c r="T2" s="12">
        <f>SUMIFS('State Generation Costs Calcs'!T105:T155,'State Generation Costs Calcs'!$A$105:$A$155,About!$B$2)*About!$A$59</f>
        <v>33.131621041793949</v>
      </c>
      <c r="U2" s="12">
        <f>SUMIFS('State Generation Costs Calcs'!U105:U155,'State Generation Costs Calcs'!$A$105:$A$155,About!$B$2)*About!$A$59</f>
        <v>33.040298910071513</v>
      </c>
      <c r="V2" s="12">
        <f>SUMIFS('State Generation Costs Calcs'!V105:V155,'State Generation Costs Calcs'!$A$105:$A$155,About!$B$2)*About!$A$59</f>
        <v>32.691949954942558</v>
      </c>
      <c r="W2" s="12">
        <f>SUMIFS('State Generation Costs Calcs'!W105:W155,'State Generation Costs Calcs'!$A$105:$A$155,About!$B$2)*About!$A$59</f>
        <v>32.372617722010588</v>
      </c>
      <c r="X2" s="12">
        <f>SUMIFS('State Generation Costs Calcs'!X105:X155,'State Generation Costs Calcs'!$A$105:$A$155,About!$B$2)*About!$A$59</f>
        <v>32.191627356975701</v>
      </c>
      <c r="Y2" s="12">
        <f>SUMIFS('State Generation Costs Calcs'!Y105:Y155,'State Generation Costs Calcs'!$A$105:$A$155,About!$B$2)*About!$A$59</f>
        <v>31.98841126274235</v>
      </c>
      <c r="Z2" s="12">
        <f>SUMIFS('State Generation Costs Calcs'!Z105:Z155,'State Generation Costs Calcs'!$A$105:$A$155,About!$B$2)*About!$A$59</f>
        <v>31.869800374471616</v>
      </c>
      <c r="AA2" s="12">
        <f>SUMIFS('State Generation Costs Calcs'!AA105:AA155,'State Generation Costs Calcs'!$A$105:$A$155,About!$B$2)*About!$A$59</f>
        <v>31.784636437487823</v>
      </c>
      <c r="AB2" s="12">
        <f>SUMIFS('State Generation Costs Calcs'!AB105:AB155,'State Generation Costs Calcs'!$A$105:$A$155,About!$B$2)*About!$A$59</f>
        <v>31.656174168673704</v>
      </c>
      <c r="AC2" s="12">
        <f>SUMIFS('State Generation Costs Calcs'!AC105:AC155,'State Generation Costs Calcs'!$A$105:$A$155,About!$B$2)*About!$A$59</f>
        <v>31.659437326001335</v>
      </c>
      <c r="AD2" s="12">
        <f>SUMIFS('State Generation Costs Calcs'!AD105:AD155,'State Generation Costs Calcs'!$A$105:$A$155,About!$B$2)*About!$A$59</f>
        <v>31.690948395527943</v>
      </c>
      <c r="AE2" s="12">
        <f>SUMIFS('State Generation Costs Calcs'!AE105:AE155,'State Generation Costs Calcs'!$A$105:$A$155,About!$B$2)*About!$A$59</f>
        <v>31.653482706862839</v>
      </c>
      <c r="AF2" s="12">
        <f>SUMIFS('State Generation Costs Calcs'!AF105:AF155,'State Generation Costs Calcs'!$A$105:$A$155,About!$B$2)*About!$A$59</f>
        <v>31.635826014054523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2023-11-07T19:24:15Z</dcterms:modified>
</cp:coreProperties>
</file>