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OK\elec\EIaE\"/>
    </mc:Choice>
  </mc:AlternateContent>
  <xr:revisionPtr revIDLastSave="0" documentId="8_{A0CD9E52-5DCB-45BE-B3CE-33144B83DEB2}"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C15" i="6" s="1"/>
  <c r="AE7" i="6"/>
  <c r="AB11" i="6"/>
  <c r="AB15" i="6" s="1"/>
  <c r="X7" i="6"/>
  <c r="AA11" i="6"/>
  <c r="AA15" i="6" s="1"/>
  <c r="W7" i="6"/>
  <c r="T11" i="6"/>
  <c r="P7" i="6"/>
  <c r="S11" i="6"/>
  <c r="O7" i="6"/>
  <c r="X92" i="4"/>
  <c r="E15" i="6" l="1"/>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<sst xmlns="http://schemas.openxmlformats.org/spreadsheetml/2006/main" count="67272" uniqueCount="4676">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</sst>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111</v>
      </c>
      <c r="C1" s="93">
        <v>44865</v>
      </c>
      <c r="K1" s="44" t="s">
        <v>2</v>
      </c>
      <c r="L1" s="44" t="s">
        <v>3</v>
      </c>
    </row>
    <row r="2" spans="1:15" ht="14.5">
      <c r="A2" s="70" t="s">
        <v>4</v>
      </c>
      <c r="B2" s="1" t="str">
        <f>LOOKUP(B1,K1:L50,L1:L50)</f>
        <v>OK</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OK</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4211.4130137000002</v>
      </c>
      <c r="R7" s="1">
        <f t="shared" si="3"/>
        <v>0.48506281404091639</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330.43775647799998</v>
      </c>
      <c r="R19" s="1">
        <f t="shared" si="3"/>
        <v>3.8059213736856133E-2</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35.362517099999998</v>
      </c>
      <c r="R28" s="1">
        <f t="shared" si="3"/>
        <v>4.0729897543404234E-3</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4104.9880520000006</v>
      </c>
      <c r="R46" s="1">
        <f t="shared" si="5"/>
        <v>0.47280498246788705</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8682.2013392780009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f t="shared" si="6"/>
        <v>1115.106</v>
      </c>
      <c r="M120" s="1" t="str">
        <f t="shared" si="7"/>
        <v>TX</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f t="shared" si="6"/>
        <v>1691.8487520000001</v>
      </c>
      <c r="M121" s="1" t="str">
        <f t="shared" si="7"/>
        <v>TX</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f t="shared" si="6"/>
        <v>105.47195619999999</v>
      </c>
      <c r="M123" s="1" t="str">
        <f t="shared" si="7"/>
        <v>KS</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f t="shared" si="6"/>
        <v>8.0027359780000005</v>
      </c>
      <c r="M124" s="1" t="str">
        <f t="shared" si="7"/>
        <v>KS</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f t="shared" si="6"/>
        <v>104.1723666</v>
      </c>
      <c r="M126" s="1" t="str">
        <f t="shared" si="7"/>
        <v>KS</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f t="shared" si="6"/>
        <v>878.16980000000001</v>
      </c>
      <c r="M127" s="1" t="str">
        <f t="shared" si="7"/>
        <v>AR</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f t="shared" si="6"/>
        <v>952.12729999999999</v>
      </c>
      <c r="M128" s="1" t="str">
        <f t="shared" si="7"/>
        <v>TX</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f t="shared" si="6"/>
        <v>345.90600000000001</v>
      </c>
      <c r="M129" s="1" t="str">
        <f t="shared" si="7"/>
        <v>TX</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f t="shared" ref="L130:L193" si="8">IF(AND(K130="Different",OR(I130 = $O$1,J130=$O$1)),E130,"")</f>
        <v>0</v>
      </c>
      <c r="M130" s="1" t="str">
        <f t="shared" ref="M130:M193" si="9">IF(L130&lt;&gt;"",IF(I130=$O$1,J130,I130),"")</f>
        <v>TX</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f t="shared" si="8"/>
        <v>225.6802137</v>
      </c>
      <c r="M131" s="1" t="str">
        <f t="shared" si="9"/>
        <v>AR</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f t="shared" si="8"/>
        <v>112.7906977</v>
      </c>
      <c r="M132" s="1" t="str">
        <f t="shared" si="9"/>
        <v>KS</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f t="shared" si="8"/>
        <v>35.362517099999998</v>
      </c>
      <c r="M133" s="1" t="str">
        <f t="shared" si="9"/>
        <v>MO</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f t="shared" si="8"/>
        <v>3107.5630000000001</v>
      </c>
      <c r="M134" s="1" t="str">
        <f t="shared" si="9"/>
        <v>AR</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8682.2013392780009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0.48506281404091639</v>
      </c>
      <c r="D5" s="1">
        <f t="shared" si="0"/>
        <v>0.48506281404091639</v>
      </c>
      <c r="E5" s="1">
        <f t="shared" si="1"/>
        <v>0.92724601198972245</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3.8059213736856133E-2</v>
      </c>
      <c r="D19" s="1">
        <f t="shared" si="0"/>
        <v>3.8059213736856133E-2</v>
      </c>
      <c r="E19" s="1">
        <f t="shared" si="1"/>
        <v>7.2753988010277534E-2</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4.0729897543404234E-3</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0.47280498246788705</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0.5231220277777725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0.31983777380896644</v>
      </c>
      <c r="C60" s="1">
        <f>SUMIFS('ReEDs Generation Data'!H$729:H$1448,'ReEDs Generation Data'!$E$729:$E$1448,Calculations!$A60)</f>
        <v>0.32224084201035796</v>
      </c>
      <c r="D60" s="1">
        <f>SUMIFS('ReEDs Generation Data'!I$729:I$1448,'ReEDs Generation Data'!$E$729:$E$1448,Calculations!$A60)</f>
        <v>0.32411919488335927</v>
      </c>
      <c r="E60" s="1">
        <f>SUMIFS('ReEDs Generation Data'!J$729:J$1448,'ReEDs Generation Data'!$E$729:$E$1448,Calculations!$A60)</f>
        <v>0.32607211411440101</v>
      </c>
      <c r="F60" s="1">
        <f>SUMIFS('ReEDs Generation Data'!K$729:K$1448,'ReEDs Generation Data'!$E$729:$E$1448,Calculations!$A60)</f>
        <v>0.35246989182438698</v>
      </c>
      <c r="G60" s="1">
        <f>SUMIFS('ReEDs Generation Data'!L$729:L$1448,'ReEDs Generation Data'!$E$729:$E$1448,Calculations!$A60)</f>
        <v>0.38298058920727845</v>
      </c>
      <c r="H60" s="1">
        <f>SUMIFS('ReEDs Generation Data'!M$729:M$1448,'ReEDs Generation Data'!$E$729:$E$1448,Calculations!$A60)</f>
        <v>0.33949049843182055</v>
      </c>
      <c r="I60" s="1">
        <f>SUMIFS('ReEDs Generation Data'!N$729:N$1448,'ReEDs Generation Data'!$E$729:$E$1448,Calculations!$A60)</f>
        <v>0.30277045482640397</v>
      </c>
      <c r="J60" s="1">
        <f>SUMIFS('ReEDs Generation Data'!O$729:O$1448,'ReEDs Generation Data'!$E$729:$E$1448,Calculations!$A60)</f>
        <v>0.29533954812933916</v>
      </c>
      <c r="K60" s="1">
        <f>SUMIFS('ReEDs Generation Data'!P$729:P$1448,'ReEDs Generation Data'!$E$729:$E$1448,Calculations!$A60)</f>
        <v>0.28791717107986414</v>
      </c>
      <c r="L60" s="1">
        <f>SUMIFS('ReEDs Generation Data'!Q$729:Q$1448,'ReEDs Generation Data'!$E$729:$E$1448,Calculations!$A60)</f>
        <v>0.28931110243665586</v>
      </c>
      <c r="M60" s="1">
        <f>SUMIFS('ReEDs Generation Data'!R$729:R$1448,'ReEDs Generation Data'!$E$729:$E$1448,Calculations!$A60)</f>
        <v>0.29072542372415128</v>
      </c>
    </row>
    <row r="61" spans="1:33" ht="15.75" customHeight="1">
      <c r="A61" s="4" t="s">
        <v>488</v>
      </c>
      <c r="B61" s="1">
        <f>SUMIFS('ReEDs Generation Data'!G$729:G$1448,'ReEDs Generation Data'!$E$729:$E$1448,Calculations!$A61)</f>
        <v>0.36755074463117376</v>
      </c>
      <c r="C61" s="1">
        <f>SUMIFS('ReEDs Generation Data'!H$729:H$1448,'ReEDs Generation Data'!$E$729:$E$1448,Calculations!$A61)</f>
        <v>0.34992779257651391</v>
      </c>
      <c r="D61" s="1">
        <f>SUMIFS('ReEDs Generation Data'!I$729:I$1448,'ReEDs Generation Data'!$E$729:$E$1448,Calculations!$A61)</f>
        <v>0.33985964711614114</v>
      </c>
      <c r="E61" s="1">
        <f>SUMIFS('ReEDs Generation Data'!J$729:J$1448,'ReEDs Generation Data'!$E$729:$E$1448,Calculations!$A61)</f>
        <v>0.32925498290015598</v>
      </c>
      <c r="F61" s="1">
        <f>SUMIFS('ReEDs Generation Data'!K$729:K$1448,'ReEDs Generation Data'!$E$729:$E$1448,Calculations!$A61)</f>
        <v>0.27842914793854517</v>
      </c>
      <c r="G61" s="1">
        <f>SUMIFS('ReEDs Generation Data'!L$729:L$1448,'ReEDs Generation Data'!$E$729:$E$1448,Calculations!$A61)</f>
        <v>0.22067142338743248</v>
      </c>
      <c r="H61" s="1">
        <f>SUMIFS('ReEDs Generation Data'!M$729:M$1448,'ReEDs Generation Data'!$E$729:$E$1448,Calculations!$A61)</f>
        <v>0.29268074444468711</v>
      </c>
      <c r="I61" s="1">
        <f>SUMIFS('ReEDs Generation Data'!N$729:N$1448,'ReEDs Generation Data'!$E$729:$E$1448,Calculations!$A61)</f>
        <v>0.35332117894685394</v>
      </c>
      <c r="J61" s="1">
        <f>SUMIFS('ReEDs Generation Data'!O$729:O$1448,'ReEDs Generation Data'!$E$729:$E$1448,Calculations!$A61)</f>
        <v>0.35636699784584652</v>
      </c>
      <c r="K61" s="1">
        <f>SUMIFS('ReEDs Generation Data'!P$729:P$1448,'ReEDs Generation Data'!$E$729:$E$1448,Calculations!$A61)</f>
        <v>0.35941083703914928</v>
      </c>
      <c r="L61" s="1">
        <f>SUMIFS('ReEDs Generation Data'!Q$729:Q$1448,'ReEDs Generation Data'!$E$729:$E$1448,Calculations!$A61)</f>
        <v>0.35447774574955987</v>
      </c>
      <c r="M61" s="1">
        <f>SUMIFS('ReEDs Generation Data'!R$729:R$1448,'ReEDs Generation Data'!$E$729:$E$1448,Calculations!$A61)</f>
        <v>0.34948484696282361</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0.24187606370173884</v>
      </c>
      <c r="C62" s="1">
        <f>SUMIFS('ReEDs Generation Data'!H$729:H$1448,'ReEDs Generation Data'!$E$729:$E$1448,Calculations!$A62)</f>
        <v>0.25338546658296035</v>
      </c>
      <c r="D62" s="1">
        <f>SUMIFS('ReEDs Generation Data'!I$729:I$1448,'ReEDs Generation Data'!$E$729:$E$1448,Calculations!$A62)</f>
        <v>0.25946888603666174</v>
      </c>
      <c r="E62" s="1">
        <f>SUMIFS('ReEDs Generation Data'!J$729:J$1448,'ReEDs Generation Data'!$E$729:$E$1448,Calculations!$A62)</f>
        <v>0.26588047540960835</v>
      </c>
      <c r="F62" s="1">
        <f>SUMIFS('ReEDs Generation Data'!K$729:K$1448,'ReEDs Generation Data'!$E$729:$E$1448,Calculations!$A62)</f>
        <v>0.28164925728532336</v>
      </c>
      <c r="G62" s="1">
        <f>SUMIFS('ReEDs Generation Data'!L$729:L$1448,'ReEDs Generation Data'!$E$729:$E$1448,Calculations!$A62)</f>
        <v>0.29977241437050811</v>
      </c>
      <c r="H62" s="1">
        <f>SUMIFS('ReEDs Generation Data'!M$729:M$1448,'ReEDs Generation Data'!$E$729:$E$1448,Calculations!$A62)</f>
        <v>0.27470752097450113</v>
      </c>
      <c r="I62" s="1">
        <f>SUMIFS('ReEDs Generation Data'!N$729:N$1448,'ReEDs Generation Data'!$E$729:$E$1448,Calculations!$A62)</f>
        <v>0.25357164142970734</v>
      </c>
      <c r="J62" s="1">
        <f>SUMIFS('ReEDs Generation Data'!O$729:O$1448,'ReEDs Generation Data'!$E$729:$E$1448,Calculations!$A62)</f>
        <v>0.25340852794645602</v>
      </c>
      <c r="K62" s="1">
        <f>SUMIFS('ReEDs Generation Data'!P$729:P$1448,'ReEDs Generation Data'!$E$729:$E$1448,Calculations!$A62)</f>
        <v>0.2532460033068214</v>
      </c>
      <c r="L62" s="1">
        <f>SUMIFS('ReEDs Generation Data'!Q$729:Q$1448,'ReEDs Generation Data'!$E$729:$E$1448,Calculations!$A62)</f>
        <v>0.25472149496005192</v>
      </c>
      <c r="M62" s="1">
        <f>SUMIFS('ReEDs Generation Data'!R$729:R$1448,'ReEDs Generation Data'!$E$729:$E$1448,Calculations!$A62)</f>
        <v>0.25621528486504941</v>
      </c>
    </row>
    <row r="63" spans="1:33" ht="15.75" customHeight="1">
      <c r="A63" s="4" t="s">
        <v>490</v>
      </c>
      <c r="B63" s="1">
        <f>SUMIFS('ReEDs Generation Data'!G$729:G$1448,'ReEDs Generation Data'!$E$729:$E$1448,Calculations!$A63)</f>
        <v>4.5559428895201766E-2</v>
      </c>
      <c r="C63" s="1">
        <f>SUMIFS('ReEDs Generation Data'!H$729:H$1448,'ReEDs Generation Data'!$E$729:$E$1448,Calculations!$A63)</f>
        <v>4.7856687442054756E-2</v>
      </c>
      <c r="D63" s="1">
        <f>SUMIFS('ReEDs Generation Data'!I$729:I$1448,'ReEDs Generation Data'!$E$729:$E$1448,Calculations!$A63)</f>
        <v>4.9065772835563362E-2</v>
      </c>
      <c r="E63" s="1">
        <f>SUMIFS('ReEDs Generation Data'!J$729:J$1448,'ReEDs Generation Data'!$E$729:$E$1448,Calculations!$A63)</f>
        <v>5.0338473290514843E-2</v>
      </c>
      <c r="F63" s="1">
        <f>SUMIFS('ReEDs Generation Data'!K$729:K$1448,'ReEDs Generation Data'!$E$729:$E$1448,Calculations!$A63)</f>
        <v>5.3594603639533965E-2</v>
      </c>
      <c r="G63" s="1">
        <f>SUMIFS('ReEDs Generation Data'!L$729:L$1448,'ReEDs Generation Data'!$E$729:$E$1448,Calculations!$A63)</f>
        <v>5.7301386866975272E-2</v>
      </c>
      <c r="H63" s="1">
        <f>SUMIFS('ReEDs Generation Data'!M$729:M$1448,'ReEDs Generation Data'!$E$729:$E$1448,Calculations!$A63)</f>
        <v>5.2418529766128097E-2</v>
      </c>
      <c r="I63" s="1">
        <f>SUMIFS('ReEDs Generation Data'!N$729:N$1448,'ReEDs Generation Data'!$E$729:$E$1448,Calculations!$A63)</f>
        <v>4.8306166836079259E-2</v>
      </c>
      <c r="J63" s="1">
        <f>SUMIFS('ReEDs Generation Data'!O$729:O$1448,'ReEDs Generation Data'!$E$729:$E$1448,Calculations!$A63)</f>
        <v>4.8283221028000305E-2</v>
      </c>
      <c r="K63" s="1">
        <f>SUMIFS('ReEDs Generation Data'!P$729:P$1448,'ReEDs Generation Data'!$E$729:$E$1448,Calculations!$A63)</f>
        <v>4.8260298312728427E-2</v>
      </c>
      <c r="L63" s="1">
        <f>SUMIFS('ReEDs Generation Data'!Q$729:Q$1448,'ReEDs Generation Data'!$E$729:$E$1448,Calculations!$A63)</f>
        <v>4.8573428625983607E-2</v>
      </c>
      <c r="M63" s="1">
        <f>SUMIFS('ReEDs Generation Data'!R$729:R$1448,'ReEDs Generation Data'!$E$729:$E$1448,Calculations!$A63)</f>
        <v>4.889040417653373E-2</v>
      </c>
    </row>
    <row r="64" spans="1:33" ht="15.75" customHeight="1">
      <c r="A64" s="4" t="s">
        <v>491</v>
      </c>
      <c r="B64" s="1">
        <f>SUMIFS('ReEDs Generation Data'!G$729:G$1448,'ReEDs Generation Data'!$E$729:$E$1448,Calculations!$A64)</f>
        <v>2.1756987738748464E-2</v>
      </c>
      <c r="C64" s="1">
        <f>SUMIFS('ReEDs Generation Data'!H$729:H$1448,'ReEDs Generation Data'!$E$729:$E$1448,Calculations!$A64)</f>
        <v>2.2782523523117906E-2</v>
      </c>
      <c r="D64" s="1">
        <f>SUMIFS('ReEDs Generation Data'!I$729:I$1448,'ReEDs Generation Data'!$E$729:$E$1448,Calculations!$A64)</f>
        <v>2.2460738844939852E-2</v>
      </c>
      <c r="E64" s="1">
        <f>SUMIFS('ReEDs Generation Data'!J$729:J$1448,'ReEDs Generation Data'!$E$729:$E$1448,Calculations!$A64)</f>
        <v>2.2145267976546257E-2</v>
      </c>
      <c r="F64" s="1">
        <f>SUMIFS('ReEDs Generation Data'!K$729:K$1448,'ReEDs Generation Data'!$E$729:$E$1448,Calculations!$A64)</f>
        <v>2.0550493266911458E-2</v>
      </c>
      <c r="G64" s="1">
        <f>SUMIFS('ReEDs Generation Data'!L$729:L$1448,'ReEDs Generation Data'!$E$729:$E$1448,Calculations!$A64)</f>
        <v>1.9139450239740292E-2</v>
      </c>
      <c r="H64" s="1">
        <f>SUMIFS('ReEDs Generation Data'!M$729:M$1448,'ReEDs Generation Data'!$E$729:$E$1448,Calculations!$A64)</f>
        <v>1.8574208980913196E-2</v>
      </c>
      <c r="I64" s="1">
        <f>SUMIFS('ReEDs Generation Data'!N$729:N$1448,'ReEDs Generation Data'!$E$729:$E$1448,Calculations!$A64)</f>
        <v>1.8035456849444034E-2</v>
      </c>
      <c r="J64" s="1">
        <f>SUMIFS('ReEDs Generation Data'!O$729:O$1448,'ReEDs Generation Data'!$E$729:$E$1448,Calculations!$A64)</f>
        <v>1.796384516859667E-2</v>
      </c>
      <c r="K64" s="1">
        <f>SUMIFS('ReEDs Generation Data'!P$729:P$1448,'ReEDs Generation Data'!$E$729:$E$1448,Calculations!$A64)</f>
        <v>1.7892951142438662E-2</v>
      </c>
      <c r="L64" s="1">
        <f>SUMIFS('ReEDs Generation Data'!Q$729:Q$1448,'ReEDs Generation Data'!$E$729:$E$1448,Calculations!$A64)</f>
        <v>1.7862608038468147E-2</v>
      </c>
      <c r="M64" s="1">
        <f>SUMIFS('ReEDs Generation Data'!R$729:R$1448,'ReEDs Generation Data'!$E$729:$E$1448,Calculations!$A64)</f>
        <v>1.7832343704411609E-2</v>
      </c>
    </row>
    <row r="65" spans="1:37" ht="15.75" customHeight="1">
      <c r="A65" s="4" t="s">
        <v>492</v>
      </c>
      <c r="B65" s="1">
        <f>SUMIFS('ReEDs Generation Data'!G$729:G$1448,'ReEDs Generation Data'!$E$729:$E$1448,Calculations!$A65)</f>
        <v>1.4473697480896386E-3</v>
      </c>
      <c r="C65" s="1">
        <f>SUMIFS('ReEDs Generation Data'!H$729:H$1448,'ReEDs Generation Data'!$E$729:$E$1448,Calculations!$A65)</f>
        <v>1.9553674323032452E-3</v>
      </c>
      <c r="D65" s="1">
        <f>SUMIFS('ReEDs Generation Data'!I$729:I$1448,'ReEDs Generation Data'!$E$729:$E$1448,Calculations!$A65)</f>
        <v>3.1409225336511675E-3</v>
      </c>
      <c r="E65" s="1">
        <f>SUMIFS('ReEDs Generation Data'!J$729:J$1448,'ReEDs Generation Data'!$E$729:$E$1448,Calculations!$A65)</f>
        <v>4.3883939278467126E-3</v>
      </c>
      <c r="F65" s="1">
        <f>SUMIFS('ReEDs Generation Data'!K$729:K$1448,'ReEDs Generation Data'!$E$729:$E$1448,Calculations!$A65)</f>
        <v>1.1606035878598982E-2</v>
      </c>
      <c r="G65" s="1">
        <f>SUMIFS('ReEDs Generation Data'!L$729:L$1448,'ReEDs Generation Data'!$E$729:$E$1448,Calculations!$A65)</f>
        <v>1.8675974827751032E-2</v>
      </c>
      <c r="H65" s="1">
        <f>SUMIFS('ReEDs Generation Data'!M$729:M$1448,'ReEDs Generation Data'!$E$729:$E$1448,Calculations!$A65)</f>
        <v>2.0788765322600086E-2</v>
      </c>
      <c r="I65" s="1">
        <f>SUMIFS('ReEDs Generation Data'!N$729:N$1448,'ReEDs Generation Data'!$E$729:$E$1448,Calculations!$A65)</f>
        <v>2.2755878974796445E-2</v>
      </c>
      <c r="J65" s="1">
        <f>SUMIFS('ReEDs Generation Data'!O$729:O$1448,'ReEDs Generation Data'!$E$729:$E$1448,Calculations!$A65)</f>
        <v>2.7399645141735977E-2</v>
      </c>
      <c r="K65" s="1">
        <f>SUMIFS('ReEDs Generation Data'!P$729:P$1448,'ReEDs Generation Data'!$E$729:$E$1448,Calculations!$A65)</f>
        <v>3.2035526593528381E-2</v>
      </c>
      <c r="L65" s="1">
        <f>SUMIFS('ReEDs Generation Data'!Q$729:Q$1448,'ReEDs Generation Data'!$E$729:$E$1448,Calculations!$A65)</f>
        <v>3.3809552001695886E-2</v>
      </c>
      <c r="M65" s="1">
        <f>SUMIFS('ReEDs Generation Data'!R$729:R$1448,'ReEDs Generation Data'!$E$729:$E$1448,Calculations!$A65)</f>
        <v>3.5600686547426028E-2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1.2770968327016434E-3</v>
      </c>
      <c r="C70" s="1">
        <f>SUMIFS('ReEDs Generation Data'!H$729:H$1448,'ReEDs Generation Data'!$E$729:$E$1448,Calculations!$A70)</f>
        <v>1.1244243091810668E-3</v>
      </c>
      <c r="D70" s="1">
        <f>SUMIFS('ReEDs Generation Data'!I$729:I$1448,'ReEDs Generation Data'!$E$729:$E$1448,Calculations!$A70)</f>
        <v>1.1410561381882704E-3</v>
      </c>
      <c r="E70" s="1">
        <f>SUMIFS('ReEDs Generation Data'!J$729:J$1448,'ReEDs Generation Data'!$E$729:$E$1448,Calculations!$A70)</f>
        <v>1.1587022254248341E-3</v>
      </c>
      <c r="F70" s="1">
        <f>SUMIFS('ReEDs Generation Data'!K$729:K$1448,'ReEDs Generation Data'!$E$729:$E$1448,Calculations!$A70)</f>
        <v>8.9578298528125776E-4</v>
      </c>
      <c r="G70" s="1">
        <f>SUMIFS('ReEDs Generation Data'!L$729:L$1448,'ReEDs Generation Data'!$E$729:$E$1448,Calculations!$A70)</f>
        <v>6.0406267379873538E-4</v>
      </c>
      <c r="H70" s="1">
        <f>SUMIFS('ReEDs Generation Data'!M$729:M$1448,'ReEDs Generation Data'!$E$729:$E$1448,Calculations!$A70)</f>
        <v>5.5563421835635475E-4</v>
      </c>
      <c r="I70" s="1">
        <f>SUMIFS('ReEDs Generation Data'!N$729:N$1448,'ReEDs Generation Data'!$E$729:$E$1448,Calculations!$A70)</f>
        <v>5.1469612836827633E-4</v>
      </c>
      <c r="J70" s="1">
        <f>SUMIFS('ReEDs Generation Data'!O$729:O$1448,'ReEDs Generation Data'!$E$729:$E$1448,Calculations!$A70)</f>
        <v>5.1421542662249281E-4</v>
      </c>
      <c r="K70" s="1">
        <f>SUMIFS('ReEDs Generation Data'!P$729:P$1448,'ReEDs Generation Data'!$E$729:$E$1448,Calculations!$A70)</f>
        <v>5.137375599520319E-4</v>
      </c>
      <c r="L70" s="1">
        <f>SUMIFS('ReEDs Generation Data'!Q$729:Q$1448,'ReEDs Generation Data'!$E$729:$E$1448,Calculations!$A70)</f>
        <v>5.1647540303516044E-4</v>
      </c>
      <c r="M70" s="1">
        <f>SUMIFS('ReEDs Generation Data'!R$729:R$1448,'ReEDs Generation Data'!$E$729:$E$1448,Calculations!$A70)</f>
        <v>5.1924808269886288E-4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6.9453464337955679E-4</v>
      </c>
      <c r="C73" s="1">
        <f>SUMIFS('ReEDs Generation Data'!H$729:H$1448,'ReEDs Generation Data'!$E$729:$E$1448,Calculations!$A73)</f>
        <v>7.268961235109006E-4</v>
      </c>
      <c r="D73" s="1">
        <f>SUMIFS('ReEDs Generation Data'!I$729:I$1448,'ReEDs Generation Data'!$E$729:$E$1448,Calculations!$A73)</f>
        <v>7.4378161149538894E-4</v>
      </c>
      <c r="E73" s="1">
        <f>SUMIFS('ReEDs Generation Data'!J$729:J$1448,'ReEDs Generation Data'!$E$729:$E$1448,Calculations!$A73)</f>
        <v>7.6159015550226789E-4</v>
      </c>
      <c r="F73" s="1">
        <f>SUMIFS('ReEDs Generation Data'!K$729:K$1448,'ReEDs Generation Data'!$E$729:$E$1448,Calculations!$A73)</f>
        <v>8.0478718141897192E-4</v>
      </c>
      <c r="G73" s="1">
        <f>SUMIFS('ReEDs Generation Data'!L$729:L$1448,'ReEDs Generation Data'!$E$729:$E$1448,Calculations!$A73)</f>
        <v>8.5469842651553815E-4</v>
      </c>
      <c r="H73" s="1">
        <f>SUMIFS('ReEDs Generation Data'!M$729:M$1448,'ReEDs Generation Data'!$E$729:$E$1448,Calculations!$A73)</f>
        <v>7.8409786099341554E-4</v>
      </c>
      <c r="I73" s="1">
        <f>SUMIFS('ReEDs Generation Data'!N$729:N$1448,'ReEDs Generation Data'!$E$729:$E$1448,Calculations!$A73)</f>
        <v>7.2452600834672595E-4</v>
      </c>
      <c r="J73" s="1">
        <f>SUMIFS('ReEDs Generation Data'!O$729:O$1448,'ReEDs Generation Data'!$E$729:$E$1448,Calculations!$A73)</f>
        <v>7.2399931340307955E-4</v>
      </c>
      <c r="K73" s="1">
        <f>SUMIFS('ReEDs Generation Data'!P$729:P$1448,'ReEDs Generation Data'!$E$729:$E$1448,Calculations!$A73)</f>
        <v>7.2347496551774615E-4</v>
      </c>
      <c r="L73" s="1">
        <f>SUMIFS('ReEDs Generation Data'!Q$729:Q$1448,'ReEDs Generation Data'!$E$729:$E$1448,Calculations!$A73)</f>
        <v>7.2759278454966145E-4</v>
      </c>
      <c r="M73" s="1">
        <f>SUMIFS('ReEDs Generation Data'!R$729:R$1448,'ReEDs Generation Data'!$E$729:$E$1448,Calculations!$A73)</f>
        <v>7.3176193690555839E-4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0.27930709405892451</v>
      </c>
      <c r="G745" s="44">
        <f>G19/SUMIFS(G$3:G$722,$B$3:$B$722,$B745)*SUMIFS(Calculations!$E$3:$E$53,Calculations!$A$3:$A$53,$B745)</f>
        <v>0.28229644752610594</v>
      </c>
      <c r="H745" s="44">
        <f>H19/SUMIFS(H$3:H$722,$B$3:$B$722,$B745)*SUMIFS(Calculations!$E$3:$E$53,Calculations!$A$3:$A$53,$B745)</f>
        <v>0.28558257928707115</v>
      </c>
      <c r="I745" s="44">
        <f>I19/SUMIFS(I$3:I$722,$B$3:$B$722,$B745)*SUMIFS(Calculations!$E$3:$E$53,Calculations!$A$3:$A$53,$B745)</f>
        <v>0.28712554447924427</v>
      </c>
      <c r="J745" s="44">
        <f>J19/SUMIFS(J$3:J$722,$B$3:$B$722,$B745)*SUMIFS(Calculations!$E$3:$E$53,Calculations!$A$3:$A$53,$B745)</f>
        <v>0.2887496567468269</v>
      </c>
      <c r="K745" s="44">
        <f>K19/SUMIFS(K$3:K$722,$B$3:$B$722,$B745)*SUMIFS(Calculations!$E$3:$E$53,Calculations!$A$3:$A$53,$B745)</f>
        <v>0.31697879143314261</v>
      </c>
      <c r="L745" s="44">
        <f>L19/SUMIFS(L$3:L$722,$B$3:$B$722,$B745)*SUMIFS(Calculations!$E$3:$E$53,Calculations!$A$3:$A$53,$B745)</f>
        <v>0.34910985780991105</v>
      </c>
      <c r="M745" s="44">
        <f>M19/SUMIFS(M$3:M$722,$B$3:$B$722,$B745)*SUMIFS(Calculations!$E$3:$E$53,Calculations!$A$3:$A$53,$B745)</f>
        <v>0.30646058414250804</v>
      </c>
      <c r="N745" s="44">
        <f>N19/SUMIFS(N$3:N$722,$B$3:$B$722,$B745)*SUMIFS(Calculations!$E$3:$E$53,Calculations!$A$3:$A$53,$B745)</f>
        <v>0.27054195409646303</v>
      </c>
      <c r="O745" s="44">
        <f>O19/SUMIFS(O$3:O$722,$B$3:$B$722,$B745)*SUMIFS(Calculations!$E$3:$E$53,Calculations!$A$3:$A$53,$B745)</f>
        <v>0.26327823799204036</v>
      </c>
      <c r="P745" s="44">
        <f>P19/SUMIFS(P$3:P$722,$B$3:$B$722,$B745)*SUMIFS(Calculations!$E$3:$E$53,Calculations!$A$3:$A$53,$B745)</f>
        <v>0.25602137603881636</v>
      </c>
      <c r="Q745" s="44">
        <f>Q19/SUMIFS(Q$3:Q$722,$B$3:$B$722,$B745)*SUMIFS(Calculations!$E$3:$E$53,Calculations!$A$3:$A$53,$B745)</f>
        <v>0.25763549989814699</v>
      </c>
      <c r="R745" s="44">
        <f>R19/SUMIFS(R$3:R$722,$B$3:$B$722,$B745)*SUMIFS(Calculations!$E$3:$E$53,Calculations!$A$3:$A$53,$B745)</f>
        <v>0.25926944207413349</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4.34319680907519E-2</v>
      </c>
      <c r="G748" s="44">
        <f>G22/SUMIFS(G$3:G$722,$B$3:$B$722,$B748)*SUMIFS(Calculations!$E$3:$E$53,Calculations!$A$3:$A$53,$B748)</f>
        <v>4.5521543177819243E-2</v>
      </c>
      <c r="H748" s="44">
        <f>H22/SUMIFS(H$3:H$722,$B$3:$B$722,$B748)*SUMIFS(Calculations!$E$3:$E$53,Calculations!$A$3:$A$53,$B748)</f>
        <v>4.781856798131566E-2</v>
      </c>
      <c r="I748" s="44">
        <f>I22/SUMIFS(I$3:I$722,$B$3:$B$722,$B748)*SUMIFS(Calculations!$E$3:$E$53,Calculations!$A$3:$A$53,$B748)</f>
        <v>4.9028031055372498E-2</v>
      </c>
      <c r="J748" s="44">
        <f>J22/SUMIFS(J$3:J$722,$B$3:$B$722,$B748)*SUMIFS(Calculations!$E$3:$E$53,Calculations!$A$3:$A$53,$B748)</f>
        <v>5.0301101780316944E-2</v>
      </c>
      <c r="K748" s="44">
        <f>K22/SUMIFS(K$3:K$722,$B$3:$B$722,$B748)*SUMIFS(Calculations!$E$3:$E$53,Calculations!$A$3:$A$53,$B748)</f>
        <v>5.3559516476241333E-2</v>
      </c>
      <c r="L748" s="44">
        <f>L22/SUMIFS(L$3:L$722,$B$3:$B$722,$B748)*SUMIFS(Calculations!$E$3:$E$53,Calculations!$A$3:$A$53,$B748)</f>
        <v>5.7268320874292407E-2</v>
      </c>
      <c r="M748" s="44">
        <f>M22/SUMIFS(M$3:M$722,$B$3:$B$722,$B748)*SUMIFS(Calculations!$E$3:$E$53,Calculations!$A$3:$A$53,$B748)</f>
        <v>5.2386257156176591E-2</v>
      </c>
      <c r="N748" s="44">
        <f>N22/SUMIFS(N$3:N$722,$B$3:$B$722,$B748)*SUMIFS(Calculations!$E$3:$E$53,Calculations!$A$3:$A$53,$B748)</f>
        <v>4.8274650428246607E-2</v>
      </c>
      <c r="O748" s="44">
        <f>O22/SUMIFS(O$3:O$722,$B$3:$B$722,$B748)*SUMIFS(Calculations!$E$3:$E$53,Calculations!$A$3:$A$53,$B748)</f>
        <v>4.8251863335901556E-2</v>
      </c>
      <c r="P748" s="44">
        <f>P22/SUMIFS(P$3:P$722,$B$3:$B$722,$B748)*SUMIFS(Calculations!$E$3:$E$53,Calculations!$A$3:$A$53,$B748)</f>
        <v>4.8229097745797776E-2</v>
      </c>
      <c r="Q748" s="44">
        <f>Q22/SUMIFS(Q$3:Q$722,$B$3:$B$722,$B748)*SUMIFS(Calculations!$E$3:$E$53,Calculations!$A$3:$A$53,$B748)</f>
        <v>4.8542268609619896E-2</v>
      </c>
      <c r="R748" s="44">
        <f>R22/SUMIFS(R$3:R$722,$B$3:$B$722,$B748)*SUMIFS(Calculations!$E$3:$E$53,Calculations!$A$3:$A$53,$B748)</f>
        <v>4.885928460546874E-2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0.38168125835783817</v>
      </c>
      <c r="G751" s="44">
        <f>G25/SUMIFS(G$3:G$722,$B$3:$B$722,$B751)*SUMIFS(Calculations!$E$3:$E$53,Calculations!$A$3:$A$53,$B751)</f>
        <v>0.36585101421814104</v>
      </c>
      <c r="H751" s="44">
        <f>H25/SUMIFS(H$3:H$722,$B$3:$B$722,$B751)*SUMIFS(Calculations!$E$3:$E$53,Calculations!$A$3:$A$53,$B751)</f>
        <v>0.34844916842693657</v>
      </c>
      <c r="I751" s="44">
        <f>I25/SUMIFS(I$3:I$722,$B$3:$B$722,$B751)*SUMIFS(Calculations!$E$3:$E$53,Calculations!$A$3:$A$53,$B751)</f>
        <v>0.33828383200400786</v>
      </c>
      <c r="J751" s="44">
        <f>J25/SUMIFS(J$3:J$722,$B$3:$B$722,$B751)*SUMIFS(Calculations!$E$3:$E$53,Calculations!$A$3:$A$53,$B751)</f>
        <v>0.32758388383127518</v>
      </c>
      <c r="K751" s="44">
        <f>K25/SUMIFS(K$3:K$722,$B$3:$B$722,$B751)*SUMIFS(Calculations!$E$3:$E$53,Calculations!$A$3:$A$53,$B751)</f>
        <v>0.27712674174498447</v>
      </c>
      <c r="L751" s="44">
        <f>L25/SUMIFS(L$3:L$722,$B$3:$B$722,$B751)*SUMIFS(Calculations!$E$3:$E$53,Calculations!$A$3:$A$53,$B751)</f>
        <v>0.21969523349749456</v>
      </c>
      <c r="M751" s="44">
        <f>M25/SUMIFS(M$3:M$722,$B$3:$B$722,$B751)*SUMIFS(Calculations!$E$3:$E$53,Calculations!$A$3:$A$53,$B751)</f>
        <v>0.29174802001214345</v>
      </c>
      <c r="N751" s="44">
        <f>N25/SUMIFS(N$3:N$722,$B$3:$B$722,$B751)*SUMIFS(Calculations!$E$3:$E$53,Calculations!$A$3:$A$53,$B751)</f>
        <v>0.35242988303257705</v>
      </c>
      <c r="O751" s="44">
        <f>O25/SUMIFS(O$3:O$722,$B$3:$B$722,$B751)*SUMIFS(Calculations!$E$3:$E$53,Calculations!$A$3:$A$53,$B751)</f>
        <v>0.35557422455308163</v>
      </c>
      <c r="P751" s="44">
        <f>P25/SUMIFS(P$3:P$722,$B$3:$B$722,$B751)*SUMIFS(Calculations!$E$3:$E$53,Calculations!$A$3:$A$53,$B751)</f>
        <v>0.35871559902588046</v>
      </c>
      <c r="Q751" s="44">
        <f>Q25/SUMIFS(Q$3:Q$722,$B$3:$B$722,$B751)*SUMIFS(Calculations!$E$3:$E$53,Calculations!$A$3:$A$53,$B751)</f>
        <v>0.35383369190378872</v>
      </c>
      <c r="R751" s="44">
        <f>R25/SUMIFS(R$3:R$722,$B$3:$B$722,$B751)*SUMIFS(Calculations!$E$3:$E$53,Calculations!$A$3:$A$53,$B751)</f>
        <v>0.34889184441177368</v>
      </c>
    </row>
    <row r="752" spans="2:18" ht="15.75" customHeight="1">
      <c r="B752" s="44" t="s">
        <v>14</v>
      </c>
      <c r="C752" s="44" t="s">
        <v>522</v>
      </c>
      <c r="D752" s="44" t="s">
        <v>533</v>
      </c>
      <c r="E752" s="44" t="str">
        <f t="shared" si="300"/>
        <v>natural gas peaker</v>
      </c>
      <c r="F752" s="44">
        <f>F26/SUMIFS(F$3:F$722,$B$3:$B$722,$B752)*SUMIFS(Calculations!$E$3:$E$53,Calculations!$A$3:$A$53,$B752)</f>
        <v>1.2983063666368456E-3</v>
      </c>
      <c r="G752" s="44">
        <f>G26/SUMIFS(G$3:G$722,$B$3:$B$722,$B752)*SUMIFS(Calculations!$E$3:$E$53,Calculations!$A$3:$A$53,$B752)</f>
        <v>1.1608479677625606E-3</v>
      </c>
      <c r="H752" s="44">
        <f>H26/SUMIFS(H$3:H$722,$B$3:$B$722,$B752)*SUMIFS(Calculations!$E$3:$E$53,Calculations!$A$3:$A$53,$B752)</f>
        <v>1.0097429160143231E-3</v>
      </c>
      <c r="I752" s="44">
        <f>I26/SUMIFS(I$3:I$722,$B$3:$B$722,$B752)*SUMIFS(Calculations!$E$3:$E$53,Calculations!$A$3:$A$53,$B752)</f>
        <v>1.0283074061663248E-3</v>
      </c>
      <c r="J752" s="44">
        <f>J26/SUMIFS(J$3:J$722,$B$3:$B$722,$B752)*SUMIFS(Calculations!$E$3:$E$53,Calculations!$A$3:$A$53,$B752)</f>
        <v>1.0478482333672403E-3</v>
      </c>
      <c r="K752" s="44">
        <f>K26/SUMIFS(K$3:K$722,$B$3:$B$722,$B752)*SUMIFS(Calculations!$E$3:$E$53,Calculations!$A$3:$A$53,$B752)</f>
        <v>8.1468277483344139E-4</v>
      </c>
      <c r="L752" s="44">
        <f>L26/SUMIFS(L$3:L$722,$B$3:$B$722,$B752)*SUMIFS(Calculations!$E$3:$E$53,Calculations!$A$3:$A$53,$B752)</f>
        <v>5.4928835491341082E-4</v>
      </c>
      <c r="M752" s="44">
        <f>M26/SUMIFS(M$3:M$722,$B$3:$B$722,$B752)*SUMIFS(Calculations!$E$3:$E$53,Calculations!$A$3:$A$53,$B752)</f>
        <v>5.0223270002705881E-4</v>
      </c>
      <c r="N752" s="44">
        <f>N26/SUMIFS(N$3:N$722,$B$3:$B$722,$B752)*SUMIFS(Calculations!$E$3:$E$53,Calculations!$A$3:$A$53,$B752)</f>
        <v>4.6260307649306971E-4</v>
      </c>
      <c r="O752" s="44">
        <f>O26/SUMIFS(O$3:O$722,$B$3:$B$722,$B752)*SUMIFS(Calculations!$E$3:$E$53,Calculations!$A$3:$A$53,$B752)</f>
        <v>4.6238471387563713E-4</v>
      </c>
      <c r="P752" s="44">
        <f>P26/SUMIFS(P$3:P$722,$B$3:$B$722,$B752)*SUMIFS(Calculations!$E$3:$E$53,Calculations!$A$3:$A$53,$B752)</f>
        <v>4.6216655730843754E-4</v>
      </c>
      <c r="Q752" s="44">
        <f>Q26/SUMIFS(Q$3:Q$722,$B$3:$B$722,$B752)*SUMIFS(Calculations!$E$3:$E$53,Calculations!$A$3:$A$53,$B752)</f>
        <v>4.6498650095518258E-4</v>
      </c>
      <c r="R752" s="44">
        <f>R26/SUMIFS(R$3:R$722,$B$3:$B$722,$B752)*SUMIFS(Calculations!$E$3:$E$53,Calculations!$A$3:$A$53,$B752)</f>
        <v>4.6784106805155938E-4</v>
      </c>
    </row>
    <row r="753" spans="2:18" ht="15.75" customHeight="1">
      <c r="B753" s="44" t="s">
        <v>14</v>
      </c>
      <c r="C753" s="44" t="s">
        <v>522</v>
      </c>
      <c r="D753" s="44" t="s">
        <v>534</v>
      </c>
      <c r="E753" s="44" t="str">
        <f t="shared" si="300"/>
        <v>nuclear</v>
      </c>
      <c r="F753" s="44">
        <f>F27/SUMIFS(F$3:F$722,$B$3:$B$722,$B753)*SUMIFS(Calculations!$E$3:$E$53,Calculations!$A$3:$A$53,$B753)</f>
        <v>0.2200339055132946</v>
      </c>
      <c r="G753" s="44">
        <f>G27/SUMIFS(G$3:G$722,$B$3:$B$722,$B753)*SUMIFS(Calculations!$E$3:$E$53,Calculations!$A$3:$A$53,$B753)</f>
        <v>0.23043968047392188</v>
      </c>
      <c r="H753" s="44">
        <f>H27/SUMIFS(H$3:H$722,$B$3:$B$722,$B753)*SUMIFS(Calculations!$E$3:$E$53,Calculations!$A$3:$A$53,$B753)</f>
        <v>0.24187852434801749</v>
      </c>
      <c r="I753" s="44">
        <f>I27/SUMIFS(I$3:I$722,$B$3:$B$722,$B753)*SUMIFS(Calculations!$E$3:$E$53,Calculations!$A$3:$A$53,$B753)</f>
        <v>0.24807595245156583</v>
      </c>
      <c r="J753" s="44">
        <f>J27/SUMIFS(J$3:J$722,$B$3:$B$722,$B753)*SUMIFS(Calculations!$E$3:$E$53,Calculations!$A$3:$A$53,$B753)</f>
        <v>0.25459931348491355</v>
      </c>
      <c r="K753" s="44">
        <f>K27/SUMIFS(K$3:K$722,$B$3:$B$722,$B753)*SUMIFS(Calculations!$E$3:$E$53,Calculations!$A$3:$A$53,$B753)</f>
        <v>0.27105766041149265</v>
      </c>
      <c r="L753" s="44">
        <f>L27/SUMIFS(L$3:L$722,$B$3:$B$722,$B753)*SUMIFS(Calculations!$E$3:$E$53,Calculations!$A$3:$A$53,$B753)</f>
        <v>0.28979093875764572</v>
      </c>
      <c r="M753" s="44">
        <f>M27/SUMIFS(M$3:M$722,$B$3:$B$722,$B753)*SUMIFS(Calculations!$E$3:$E$53,Calculations!$A$3:$A$53,$B753)</f>
        <v>0.26496554007334006</v>
      </c>
      <c r="N753" s="44">
        <f>N27/SUMIFS(N$3:N$722,$B$3:$B$722,$B753)*SUMIFS(Calculations!$E$3:$E$53,Calculations!$A$3:$A$53,$B753)</f>
        <v>0.24405793170371215</v>
      </c>
      <c r="O753" s="44">
        <f>O27/SUMIFS(O$3:O$722,$B$3:$B$722,$B753)*SUMIFS(Calculations!$E$3:$E$53,Calculations!$A$3:$A$53,$B753)</f>
        <v>0.24394272899218677</v>
      </c>
      <c r="P753" s="44">
        <f>P27/SUMIFS(P$3:P$722,$B$3:$B$722,$B753)*SUMIFS(Calculations!$E$3:$E$53,Calculations!$A$3:$A$53,$B753)</f>
        <v>0.24382763498766361</v>
      </c>
      <c r="Q753" s="44">
        <f>Q27/SUMIFS(Q$3:Q$722,$B$3:$B$722,$B753)*SUMIFS(Calculations!$E$3:$E$53,Calculations!$A$3:$A$53,$B753)</f>
        <v>0.24531536744971943</v>
      </c>
      <c r="R753" s="44">
        <f>R27/SUMIFS(R$3:R$722,$B$3:$B$722,$B753)*SUMIFS(Calculations!$E$3:$E$53,Calculations!$A$3:$A$53,$B753)</f>
        <v>0.24682136638671875</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6.1672160828864025E-4</v>
      </c>
      <c r="G755" s="44">
        <f>G29/SUMIFS(G$3:G$722,$B$3:$B$722,$B755)*SUMIFS(Calculations!$E$3:$E$53,Calculations!$A$3:$A$53,$B755)</f>
        <v>6.4588741459579589E-4</v>
      </c>
      <c r="H755" s="44">
        <f>H29/SUMIFS(H$3:H$722,$B$3:$B$722,$B755)*SUMIFS(Calculations!$E$3:$E$53,Calculations!$A$3:$A$53,$B755)</f>
        <v>6.7794875611740344E-4</v>
      </c>
      <c r="I755" s="44">
        <f>I29/SUMIFS(I$3:I$722,$B$3:$B$722,$B755)*SUMIFS(Calculations!$E$3:$E$53,Calculations!$A$3:$A$53,$B755)</f>
        <v>6.9531920554135641E-4</v>
      </c>
      <c r="J755" s="44">
        <f>J29/SUMIFS(J$3:J$722,$B$3:$B$722,$B755)*SUMIFS(Calculations!$E$3:$E$53,Calculations!$A$3:$A$53,$B755)</f>
        <v>7.136031954498599E-4</v>
      </c>
      <c r="K755" s="44">
        <f>K29/SUMIFS(K$3:K$722,$B$3:$B$722,$B755)*SUMIFS(Calculations!$E$3:$E$53,Calculations!$A$3:$A$53,$B755)</f>
        <v>7.5973344143469518E-4</v>
      </c>
      <c r="L755" s="44">
        <f>L29/SUMIFS(L$3:L$722,$B$3:$B$722,$B755)*SUMIFS(Calculations!$E$3:$E$53,Calculations!$A$3:$A$53,$B755)</f>
        <v>8.1223997456742727E-4</v>
      </c>
      <c r="M755" s="44">
        <f>M29/SUMIFS(M$3:M$722,$B$3:$B$722,$B755)*SUMIFS(Calculations!$E$3:$E$53,Calculations!$A$3:$A$53,$B755)</f>
        <v>7.4265815367816177E-4</v>
      </c>
      <c r="N755" s="44">
        <f>N29/SUMIFS(N$3:N$722,$B$3:$B$722,$B755)*SUMIFS(Calculations!$E$3:$E$53,Calculations!$A$3:$A$53,$B755)</f>
        <v>6.8405730382683333E-4</v>
      </c>
      <c r="O755" s="44">
        <f>O29/SUMIFS(O$3:O$722,$B$3:$B$722,$B755)*SUMIFS(Calculations!$E$3:$E$53,Calculations!$A$3:$A$53,$B755)</f>
        <v>6.8373440812871157E-4</v>
      </c>
      <c r="P755" s="44">
        <f>P29/SUMIFS(P$3:P$722,$B$3:$B$722,$B755)*SUMIFS(Calculations!$E$3:$E$53,Calculations!$A$3:$A$53,$B755)</f>
        <v>6.8341181711980171E-4</v>
      </c>
      <c r="Q755" s="44">
        <f>Q29/SUMIFS(Q$3:Q$722,$B$3:$B$722,$B755)*SUMIFS(Calculations!$E$3:$E$53,Calculations!$A$3:$A$53,$B755)</f>
        <v>6.8758170518574285E-4</v>
      </c>
      <c r="R755" s="44">
        <f>R29/SUMIFS(R$3:R$722,$B$3:$B$722,$B755)*SUMIFS(Calculations!$E$3:$E$53,Calculations!$A$3:$A$53,$B755)</f>
        <v>6.9180279140579847E-4</v>
      </c>
    </row>
    <row r="756" spans="2:18" ht="15.75" customHeight="1">
      <c r="B756" s="44" t="s">
        <v>14</v>
      </c>
      <c r="C756" s="44" t="s">
        <v>522</v>
      </c>
      <c r="D756" s="44" t="s">
        <v>537</v>
      </c>
      <c r="E756" s="44" t="str">
        <f t="shared" si="300"/>
        <v>solar PV</v>
      </c>
      <c r="F756" s="44">
        <f>F30/SUMIFS(F$3:F$722,$B$3:$B$722,$B756)*SUMIFS(Calculations!$E$3:$E$53,Calculations!$A$3:$A$53,$B756)</f>
        <v>2.4479164538646113E-4</v>
      </c>
      <c r="G756" s="44">
        <f>G30/SUMIFS(G$3:G$722,$B$3:$B$722,$B756)*SUMIFS(Calculations!$E$3:$E$53,Calculations!$A$3:$A$53,$B756)</f>
        <v>6.683311853462095E-4</v>
      </c>
      <c r="H756" s="44">
        <f>H30/SUMIFS(H$3:H$722,$B$3:$B$722,$B756)*SUMIFS(Calculations!$E$3:$E$53,Calculations!$A$3:$A$53,$B756)</f>
        <v>1.1339190623123449E-3</v>
      </c>
      <c r="I756" s="44">
        <f>I30/SUMIFS(I$3:I$722,$B$3:$B$722,$B756)*SUMIFS(Calculations!$E$3:$E$53,Calculations!$A$3:$A$53,$B756)</f>
        <v>2.2957532383277922E-3</v>
      </c>
      <c r="J756" s="44">
        <f>J30/SUMIFS(J$3:J$722,$B$3:$B$722,$B756)*SUMIFS(Calculations!$E$3:$E$53,Calculations!$A$3:$A$53,$B756)</f>
        <v>3.5186901832019858E-3</v>
      </c>
      <c r="K756" s="44">
        <f>K30/SUMIFS(K$3:K$722,$B$3:$B$722,$B756)*SUMIFS(Calculations!$E$3:$E$53,Calculations!$A$3:$A$53,$B756)</f>
        <v>6.1768590714002258E-3</v>
      </c>
      <c r="L756" s="44">
        <f>L30/SUMIFS(L$3:L$722,$B$3:$B$722,$B756)*SUMIFS(Calculations!$E$3:$E$53,Calculations!$A$3:$A$53,$B756)</f>
        <v>9.2024495450877385E-3</v>
      </c>
      <c r="M756" s="44">
        <f>M30/SUMIFS(M$3:M$722,$B$3:$B$722,$B756)*SUMIFS(Calculations!$E$3:$E$53,Calculations!$A$3:$A$53,$B756)</f>
        <v>9.7019914184945707E-3</v>
      </c>
      <c r="N756" s="44">
        <f>N30/SUMIFS(N$3:N$722,$B$3:$B$722,$B756)*SUMIFS(Calculations!$E$3:$E$53,Calculations!$A$3:$A$53,$B756)</f>
        <v>1.0122698694387103E-2</v>
      </c>
      <c r="O756" s="44">
        <f>O30/SUMIFS(O$3:O$722,$B$3:$B$722,$B756)*SUMIFS(Calculations!$E$3:$E$53,Calculations!$A$3:$A$53,$B756)</f>
        <v>1.1506242514230471E-2</v>
      </c>
      <c r="P756" s="44">
        <f>P30/SUMIFS(P$3:P$722,$B$3:$B$722,$B756)*SUMIFS(Calculations!$E$3:$E$53,Calculations!$A$3:$A$53,$B756)</f>
        <v>1.2888480801424292E-2</v>
      </c>
      <c r="Q756" s="44">
        <f>Q30/SUMIFS(Q$3:Q$722,$B$3:$B$722,$B756)*SUMIFS(Calculations!$E$3:$E$53,Calculations!$A$3:$A$53,$B756)</f>
        <v>1.4352071581601974E-2</v>
      </c>
      <c r="R756" s="44">
        <f>R30/SUMIFS(R$3:R$722,$B$3:$B$722,$B756)*SUMIFS(Calculations!$E$3:$E$53,Calculations!$A$3:$A$53,$B756)</f>
        <v>1.5833632423598969E-2</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6.3196634860139176E-4</v>
      </c>
      <c r="G758" s="44">
        <f>G32/SUMIFS(G$3:G$722,$B$3:$B$722,$B758)*SUMIFS(Calculations!$E$3:$E$53,Calculations!$A$3:$A$53,$B758)</f>
        <v>6.6226002602991186E-4</v>
      </c>
      <c r="H758" s="44">
        <f>H32/SUMIFS(H$3:H$722,$B$3:$B$722,$B758)*SUMIFS(Calculations!$E$3:$E$53,Calculations!$A$3:$A$53,$B758)</f>
        <v>6.955612119375654E-4</v>
      </c>
      <c r="I758" s="44">
        <f>I32/SUMIFS(I$3:I$722,$B$3:$B$722,$B758)*SUMIFS(Calculations!$E$3:$E$53,Calculations!$A$3:$A$53,$B758)</f>
        <v>7.1327214949670531E-4</v>
      </c>
      <c r="J758" s="44">
        <f>J32/SUMIFS(J$3:J$722,$B$3:$B$722,$B758)*SUMIFS(Calculations!$E$3:$E$53,Calculations!$A$3:$A$53,$B758)</f>
        <v>7.3191453437103707E-4</v>
      </c>
      <c r="K758" s="44">
        <f>K32/SUMIFS(K$3:K$722,$B$3:$B$722,$B758)*SUMIFS(Calculations!$E$3:$E$53,Calculations!$A$3:$A$53,$B758)</f>
        <v>7.7202663619313808E-4</v>
      </c>
      <c r="L758" s="44">
        <f>L32/SUMIFS(L$3:L$722,$B$3:$B$722,$B758)*SUMIFS(Calculations!$E$3:$E$53,Calculations!$A$3:$A$53,$B758)</f>
        <v>8.1768317581007465E-4</v>
      </c>
      <c r="M758" s="44">
        <f>M32/SUMIFS(M$3:M$722,$B$3:$B$722,$B758)*SUMIFS(Calculations!$E$3:$E$53,Calculations!$A$3:$A$53,$B758)</f>
        <v>7.3872833335446341E-4</v>
      </c>
      <c r="N758" s="44">
        <f>N32/SUMIFS(N$3:N$722,$B$3:$B$722,$B758)*SUMIFS(Calculations!$E$3:$E$53,Calculations!$A$3:$A$53,$B758)</f>
        <v>6.7223365401659712E-4</v>
      </c>
      <c r="O758" s="44">
        <f>O32/SUMIFS(O$3:O$722,$B$3:$B$722,$B758)*SUMIFS(Calculations!$E$3:$E$53,Calculations!$A$3:$A$53,$B758)</f>
        <v>3.5465954802775122E-3</v>
      </c>
      <c r="P758" s="44">
        <f>P32/SUMIFS(P$3:P$722,$B$3:$B$722,$B758)*SUMIFS(Calculations!$E$3:$E$53,Calculations!$A$3:$A$53,$B758)</f>
        <v>6.418245015711809E-3</v>
      </c>
      <c r="Q758" s="44">
        <f>Q32/SUMIFS(Q$3:Q$722,$B$3:$B$722,$B758)*SUMIFS(Calculations!$E$3:$E$53,Calculations!$A$3:$A$53,$B758)</f>
        <v>6.4145443407046723E-3</v>
      </c>
      <c r="R758" s="44">
        <f>R32/SUMIFS(R$3:R$722,$B$3:$B$722,$B758)*SUMIFS(Calculations!$E$3:$E$53,Calculations!$A$3:$A$53,$B758)</f>
        <v>6.4107982285715615E-3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3.8413626192024687E-2</v>
      </c>
      <c r="G925" s="44">
        <f>G199/SUMIFS(G$3:G$722,$B$3:$B$722,$B925)*SUMIFS(Calculations!$E$3:$E$53,Calculations!$A$3:$A$53,$B925)</f>
        <v>3.7541326282860506E-2</v>
      </c>
      <c r="H925" s="44">
        <f>H199/SUMIFS(H$3:H$722,$B$3:$B$722,$B925)*SUMIFS(Calculations!$E$3:$E$53,Calculations!$A$3:$A$53,$B925)</f>
        <v>3.6658262723286809E-2</v>
      </c>
      <c r="I925" s="44">
        <f>I199/SUMIFS(I$3:I$722,$B$3:$B$722,$B925)*SUMIFS(Calculations!$E$3:$E$53,Calculations!$A$3:$A$53,$B925)</f>
        <v>3.6993650404115001E-2</v>
      </c>
      <c r="J925" s="44">
        <f>J199/SUMIFS(J$3:J$722,$B$3:$B$722,$B925)*SUMIFS(Calculations!$E$3:$E$53,Calculations!$A$3:$A$53,$B925)</f>
        <v>3.7322457367574093E-2</v>
      </c>
      <c r="K925" s="44">
        <f>K199/SUMIFS(K$3:K$722,$B$3:$B$722,$B925)*SUMIFS(Calculations!$E$3:$E$53,Calculations!$A$3:$A$53,$B925)</f>
        <v>3.5491100391244361E-2</v>
      </c>
      <c r="L925" s="44">
        <f>L199/SUMIFS(L$3:L$722,$B$3:$B$722,$B925)*SUMIFS(Calculations!$E$3:$E$53,Calculations!$A$3:$A$53,$B925)</f>
        <v>3.3870731397367418E-2</v>
      </c>
      <c r="M925" s="44">
        <f>M199/SUMIFS(M$3:M$722,$B$3:$B$722,$B925)*SUMIFS(Calculations!$E$3:$E$53,Calculations!$A$3:$A$53,$B925)</f>
        <v>3.3029914289312526E-2</v>
      </c>
      <c r="N925" s="44">
        <f>N199/SUMIFS(N$3:N$722,$B$3:$B$722,$B925)*SUMIFS(Calculations!$E$3:$E$53,Calculations!$A$3:$A$53,$B925)</f>
        <v>3.222850072994092E-2</v>
      </c>
      <c r="O925" s="44">
        <f>O199/SUMIFS(O$3:O$722,$B$3:$B$722,$B925)*SUMIFS(Calculations!$E$3:$E$53,Calculations!$A$3:$A$53,$B925)</f>
        <v>3.2061310137298772E-2</v>
      </c>
      <c r="P925" s="44">
        <f>P199/SUMIFS(P$3:P$722,$B$3:$B$722,$B925)*SUMIFS(Calculations!$E$3:$E$53,Calculations!$A$3:$A$53,$B925)</f>
        <v>3.1895795041047795E-2</v>
      </c>
      <c r="Q925" s="44">
        <f>Q199/SUMIFS(Q$3:Q$722,$B$3:$B$722,$B925)*SUMIFS(Calculations!$E$3:$E$53,Calculations!$A$3:$A$53,$B925)</f>
        <v>3.1675602538508894E-2</v>
      </c>
      <c r="R925" s="44">
        <f>R199/SUMIFS(R$3:R$722,$B$3:$B$722,$B925)*SUMIFS(Calculations!$E$3:$E$53,Calculations!$A$3:$A$53,$B925)</f>
        <v>3.1455981650017763E-2</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3.7654823120722219E-5</v>
      </c>
      <c r="G928" s="44">
        <f>G202/SUMIFS(G$3:G$722,$B$3:$B$722,$B928)*SUMIFS(Calculations!$E$3:$E$53,Calculations!$A$3:$A$53,$B928)</f>
        <v>3.7885717382521097E-5</v>
      </c>
      <c r="H928" s="44">
        <f>H202/SUMIFS(H$3:H$722,$B$3:$B$722,$B928)*SUMIFS(Calculations!$E$3:$E$53,Calculations!$A$3:$A$53,$B928)</f>
        <v>3.811946073909742E-5</v>
      </c>
      <c r="I928" s="44">
        <f>I202/SUMIFS(I$3:I$722,$B$3:$B$722,$B928)*SUMIFS(Calculations!$E$3:$E$53,Calculations!$A$3:$A$53,$B928)</f>
        <v>3.7741780190866214E-5</v>
      </c>
      <c r="J928" s="44">
        <f>J202/SUMIFS(J$3:J$722,$B$3:$B$722,$B928)*SUMIFS(Calculations!$E$3:$E$53,Calculations!$A$3:$A$53,$B928)</f>
        <v>3.737151019789924E-5</v>
      </c>
      <c r="K928" s="44">
        <f>K202/SUMIFS(K$3:K$722,$B$3:$B$722,$B928)*SUMIFS(Calculations!$E$3:$E$53,Calculations!$A$3:$A$53,$B928)</f>
        <v>3.5087163292633075E-5</v>
      </c>
      <c r="L928" s="44">
        <f>L202/SUMIFS(L$3:L$722,$B$3:$B$722,$B928)*SUMIFS(Calculations!$E$3:$E$53,Calculations!$A$3:$A$53,$B928)</f>
        <v>3.3065992682864636E-5</v>
      </c>
      <c r="M928" s="44">
        <f>M202/SUMIFS(M$3:M$722,$B$3:$B$722,$B928)*SUMIFS(Calculations!$E$3:$E$53,Calculations!$A$3:$A$53,$B928)</f>
        <v>3.2272609951508144E-5</v>
      </c>
      <c r="N928" s="44">
        <f>N202/SUMIFS(N$3:N$722,$B$3:$B$722,$B928)*SUMIFS(Calculations!$E$3:$E$53,Calculations!$A$3:$A$53,$B928)</f>
        <v>3.151640783265346E-5</v>
      </c>
      <c r="O928" s="44">
        <f>O202/SUMIFS(O$3:O$722,$B$3:$B$722,$B928)*SUMIFS(Calculations!$E$3:$E$53,Calculations!$A$3:$A$53,$B928)</f>
        <v>3.1357692098751388E-5</v>
      </c>
      <c r="P928" s="44">
        <f>P202/SUMIFS(P$3:P$722,$B$3:$B$722,$B928)*SUMIFS(Calculations!$E$3:$E$53,Calculations!$A$3:$A$53,$B928)</f>
        <v>3.1200566930653118E-5</v>
      </c>
      <c r="Q928" s="44">
        <f>Q202/SUMIFS(Q$3:Q$722,$B$3:$B$722,$B928)*SUMIFS(Calculations!$E$3:$E$53,Calculations!$A$3:$A$53,$B928)</f>
        <v>3.1160016363708138E-5</v>
      </c>
      <c r="R928" s="44">
        <f>R202/SUMIFS(R$3:R$722,$B$3:$B$722,$B928)*SUMIFS(Calculations!$E$3:$E$53,Calculations!$A$3:$A$53,$B928)</f>
        <v>3.1119571064987295E-5</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2.0743952196910501E-2</v>
      </c>
      <c r="G930" s="44">
        <f>G204/SUMIFS(G$3:G$722,$B$3:$B$722,$B930)*SUMIFS(Calculations!$E$3:$E$53,Calculations!$A$3:$A$53,$B930)</f>
        <v>2.1756987738748464E-2</v>
      </c>
      <c r="H930" s="44">
        <f>H204/SUMIFS(H$3:H$722,$B$3:$B$722,$B930)*SUMIFS(Calculations!$E$3:$E$53,Calculations!$A$3:$A$53,$B930)</f>
        <v>2.2782523523117906E-2</v>
      </c>
      <c r="I930" s="44">
        <f>I204/SUMIFS(I$3:I$722,$B$3:$B$722,$B930)*SUMIFS(Calculations!$E$3:$E$53,Calculations!$A$3:$A$53,$B930)</f>
        <v>2.2460738844939852E-2</v>
      </c>
      <c r="J930" s="44">
        <f>J204/SUMIFS(J$3:J$722,$B$3:$B$722,$B930)*SUMIFS(Calculations!$E$3:$E$53,Calculations!$A$3:$A$53,$B930)</f>
        <v>2.2145267976546257E-2</v>
      </c>
      <c r="K930" s="44">
        <f>K204/SUMIFS(K$3:K$722,$B$3:$B$722,$B930)*SUMIFS(Calculations!$E$3:$E$53,Calculations!$A$3:$A$53,$B930)</f>
        <v>2.0550493266911458E-2</v>
      </c>
      <c r="L930" s="44">
        <f>L204/SUMIFS(L$3:L$722,$B$3:$B$722,$B930)*SUMIFS(Calculations!$E$3:$E$53,Calculations!$A$3:$A$53,$B930)</f>
        <v>1.9139450239740292E-2</v>
      </c>
      <c r="M930" s="44">
        <f>M204/SUMIFS(M$3:M$722,$B$3:$B$722,$B930)*SUMIFS(Calculations!$E$3:$E$53,Calculations!$A$3:$A$53,$B930)</f>
        <v>1.8574208980913196E-2</v>
      </c>
      <c r="N930" s="44">
        <f>N204/SUMIFS(N$3:N$722,$B$3:$B$722,$B930)*SUMIFS(Calculations!$E$3:$E$53,Calculations!$A$3:$A$53,$B930)</f>
        <v>1.8035456849444034E-2</v>
      </c>
      <c r="O930" s="44">
        <f>O204/SUMIFS(O$3:O$722,$B$3:$B$722,$B930)*SUMIFS(Calculations!$E$3:$E$53,Calculations!$A$3:$A$53,$B930)</f>
        <v>1.796384516859667E-2</v>
      </c>
      <c r="P930" s="44">
        <f>P204/SUMIFS(P$3:P$722,$B$3:$B$722,$B930)*SUMIFS(Calculations!$E$3:$E$53,Calculations!$A$3:$A$53,$B930)</f>
        <v>1.7892951142438662E-2</v>
      </c>
      <c r="Q930" s="44">
        <f>Q204/SUMIFS(Q$3:Q$722,$B$3:$B$722,$B930)*SUMIFS(Calculations!$E$3:$E$53,Calculations!$A$3:$A$53,$B930)</f>
        <v>1.7862608038468147E-2</v>
      </c>
      <c r="R930" s="44">
        <f>R204/SUMIFS(R$3:R$722,$B$3:$B$722,$B930)*SUMIFS(Calculations!$E$3:$E$53,Calculations!$A$3:$A$53,$B930)</f>
        <v>1.7832343704411609E-2</v>
      </c>
    </row>
    <row r="931" spans="2:18" ht="15.75" customHeight="1">
      <c r="B931" s="44" t="s">
        <v>55</v>
      </c>
      <c r="C931" s="44" t="s">
        <v>522</v>
      </c>
      <c r="D931" s="44" t="s">
        <v>532</v>
      </c>
      <c r="E931" s="44" t="str">
        <f t="shared" si="303"/>
        <v>natural gas nonpeaker</v>
      </c>
      <c r="F931" s="44">
        <f>F205/SUMIFS(F$3:F$722,$B$3:$B$722,$B931)*SUMIFS(Calculations!$E$3:$E$53,Calculations!$A$3:$A$53,$B931)</f>
        <v>1.9181416150768141E-3</v>
      </c>
      <c r="G931" s="44">
        <f>G205/SUMIFS(G$3:G$722,$B$3:$B$722,$B931)*SUMIFS(Calculations!$E$3:$E$53,Calculations!$A$3:$A$53,$B931)</f>
        <v>1.6997304130327436E-3</v>
      </c>
      <c r="H931" s="44">
        <f>H205/SUMIFS(H$3:H$722,$B$3:$B$722,$B931)*SUMIFS(Calculations!$E$3:$E$53,Calculations!$A$3:$A$53,$B931)</f>
        <v>1.4786241495773143E-3</v>
      </c>
      <c r="I931" s="44">
        <f>I205/SUMIFS(I$3:I$722,$B$3:$B$722,$B931)*SUMIFS(Calculations!$E$3:$E$53,Calculations!$A$3:$A$53,$B931)</f>
        <v>1.5758151121332612E-3</v>
      </c>
      <c r="J931" s="44">
        <f>J205/SUMIFS(J$3:J$722,$B$3:$B$722,$B931)*SUMIFS(Calculations!$E$3:$E$53,Calculations!$A$3:$A$53,$B931)</f>
        <v>1.6710990688807886E-3</v>
      </c>
      <c r="K931" s="44">
        <f>K205/SUMIFS(K$3:K$722,$B$3:$B$722,$B931)*SUMIFS(Calculations!$E$3:$E$53,Calculations!$A$3:$A$53,$B931)</f>
        <v>1.3024061935606799E-3</v>
      </c>
      <c r="L931" s="44">
        <f>L205/SUMIFS(L$3:L$722,$B$3:$B$722,$B931)*SUMIFS(Calculations!$E$3:$E$53,Calculations!$A$3:$A$53,$B931)</f>
        <v>9.7618988993791842E-4</v>
      </c>
      <c r="M931" s="44">
        <f>M205/SUMIFS(M$3:M$722,$B$3:$B$722,$B931)*SUMIFS(Calculations!$E$3:$E$53,Calculations!$A$3:$A$53,$B931)</f>
        <v>9.3272443254363807E-4</v>
      </c>
      <c r="N931" s="44">
        <f>N205/SUMIFS(N$3:N$722,$B$3:$B$722,$B931)*SUMIFS(Calculations!$E$3:$E$53,Calculations!$A$3:$A$53,$B931)</f>
        <v>8.9129591427686782E-4</v>
      </c>
      <c r="O931" s="44">
        <f>O205/SUMIFS(O$3:O$722,$B$3:$B$722,$B931)*SUMIFS(Calculations!$E$3:$E$53,Calculations!$A$3:$A$53,$B931)</f>
        <v>7.9277329276486669E-4</v>
      </c>
      <c r="P931" s="44">
        <f>P205/SUMIFS(P$3:P$722,$B$3:$B$722,$B931)*SUMIFS(Calculations!$E$3:$E$53,Calculations!$A$3:$A$53,$B931)</f>
        <v>6.9523801326884071E-4</v>
      </c>
      <c r="Q931" s="44">
        <f>Q205/SUMIFS(Q$3:Q$722,$B$3:$B$722,$B931)*SUMIFS(Calculations!$E$3:$E$53,Calculations!$A$3:$A$53,$B931)</f>
        <v>6.4405384577116427E-4</v>
      </c>
      <c r="R931" s="44">
        <f>R205/SUMIFS(R$3:R$722,$B$3:$B$722,$B931)*SUMIFS(Calculations!$E$3:$E$53,Calculations!$A$3:$A$53,$B931)</f>
        <v>5.9300255104993715E-4</v>
      </c>
    </row>
    <row r="932" spans="2:18" ht="15.75" customHeight="1">
      <c r="B932" s="44" t="s">
        <v>55</v>
      </c>
      <c r="C932" s="44" t="s">
        <v>522</v>
      </c>
      <c r="D932" s="44" t="s">
        <v>533</v>
      </c>
      <c r="E932" s="44" t="str">
        <f t="shared" si="303"/>
        <v>natural gas peaker</v>
      </c>
      <c r="F932" s="44">
        <f>F206/SUMIFS(F$3:F$722,$B$3:$B$722,$B932)*SUMIFS(Calculations!$E$3:$E$53,Calculations!$A$3:$A$53,$B932)</f>
        <v>1.1779723081807899E-4</v>
      </c>
      <c r="G932" s="44">
        <f>G206/SUMIFS(G$3:G$722,$B$3:$B$722,$B932)*SUMIFS(Calculations!$E$3:$E$53,Calculations!$A$3:$A$53,$B932)</f>
        <v>1.1624886493908284E-4</v>
      </c>
      <c r="H932" s="44">
        <f>H206/SUMIFS(H$3:H$722,$B$3:$B$722,$B932)*SUMIFS(Calculations!$E$3:$E$53,Calculations!$A$3:$A$53,$B932)</f>
        <v>1.1468139316674376E-4</v>
      </c>
      <c r="I932" s="44">
        <f>I206/SUMIFS(I$3:I$722,$B$3:$B$722,$B932)*SUMIFS(Calculations!$E$3:$E$53,Calculations!$A$3:$A$53,$B932)</f>
        <v>1.1274873202194564E-4</v>
      </c>
      <c r="J932" s="44">
        <f>J206/SUMIFS(J$3:J$722,$B$3:$B$722,$B932)*SUMIFS(Calculations!$E$3:$E$53,Calculations!$A$3:$A$53,$B932)</f>
        <v>1.1085399205759386E-4</v>
      </c>
      <c r="K932" s="44">
        <f>K206/SUMIFS(K$3:K$722,$B$3:$B$722,$B932)*SUMIFS(Calculations!$E$3:$E$53,Calculations!$A$3:$A$53,$B932)</f>
        <v>8.1100210447816393E-5</v>
      </c>
      <c r="L932" s="44">
        <f>L206/SUMIFS(L$3:L$722,$B$3:$B$722,$B932)*SUMIFS(Calculations!$E$3:$E$53,Calculations!$A$3:$A$53,$B932)</f>
        <v>5.477431888532454E-5</v>
      </c>
      <c r="M932" s="44">
        <f>M206/SUMIFS(M$3:M$722,$B$3:$B$722,$B932)*SUMIFS(Calculations!$E$3:$E$53,Calculations!$A$3:$A$53,$B932)</f>
        <v>5.340151832929592E-5</v>
      </c>
      <c r="N932" s="44">
        <f>N206/SUMIFS(N$3:N$722,$B$3:$B$722,$B932)*SUMIFS(Calculations!$E$3:$E$53,Calculations!$A$3:$A$53,$B932)</f>
        <v>5.2093051875206608E-5</v>
      </c>
      <c r="O932" s="44">
        <f>O206/SUMIFS(O$3:O$722,$B$3:$B$722,$B932)*SUMIFS(Calculations!$E$3:$E$53,Calculations!$A$3:$A$53,$B932)</f>
        <v>5.1830712746855639E-5</v>
      </c>
      <c r="P932" s="44">
        <f>P206/SUMIFS(P$3:P$722,$B$3:$B$722,$B932)*SUMIFS(Calculations!$E$3:$E$53,Calculations!$A$3:$A$53,$B932)</f>
        <v>5.1571002643594339E-5</v>
      </c>
      <c r="Q932" s="44">
        <f>Q206/SUMIFS(Q$3:Q$722,$B$3:$B$722,$B932)*SUMIFS(Calculations!$E$3:$E$53,Calculations!$A$3:$A$53,$B932)</f>
        <v>5.1488902079977874E-5</v>
      </c>
      <c r="R932" s="44">
        <f>R206/SUMIFS(R$3:R$722,$B$3:$B$722,$B932)*SUMIFS(Calculations!$E$3:$E$53,Calculations!$A$3:$A$53,$B932)</f>
        <v>5.1407014647303448E-5</v>
      </c>
    </row>
    <row r="933" spans="2:18" ht="15.75" customHeight="1">
      <c r="B933" s="44" t="s">
        <v>55</v>
      </c>
      <c r="C933" s="44" t="s">
        <v>522</v>
      </c>
      <c r="D933" s="44" t="s">
        <v>534</v>
      </c>
      <c r="E933" s="44" t="str">
        <f t="shared" si="303"/>
        <v>nuclear</v>
      </c>
      <c r="F933" s="44">
        <f>F207/SUMIFS(F$3:F$722,$B$3:$B$722,$B933)*SUMIFS(Calculations!$E$3:$E$53,Calculations!$A$3:$A$53,$B933)</f>
        <v>1.1366684263524562E-2</v>
      </c>
      <c r="G933" s="44">
        <f>G207/SUMIFS(G$3:G$722,$B$3:$B$722,$B933)*SUMIFS(Calculations!$E$3:$E$53,Calculations!$A$3:$A$53,$B933)</f>
        <v>1.1436383227816951E-2</v>
      </c>
      <c r="H933" s="44">
        <f>H207/SUMIFS(H$3:H$722,$B$3:$B$722,$B933)*SUMIFS(Calculations!$E$3:$E$53,Calculations!$A$3:$A$53,$B933)</f>
        <v>1.1506942234942847E-2</v>
      </c>
      <c r="I933" s="44">
        <f>I207/SUMIFS(I$3:I$722,$B$3:$B$722,$B933)*SUMIFS(Calculations!$E$3:$E$53,Calculations!$A$3:$A$53,$B933)</f>
        <v>1.1392933585095907E-2</v>
      </c>
      <c r="J933" s="44">
        <f>J207/SUMIFS(J$3:J$722,$B$3:$B$722,$B933)*SUMIFS(Calculations!$E$3:$E$53,Calculations!$A$3:$A$53,$B933)</f>
        <v>1.1281161924694801E-2</v>
      </c>
      <c r="K933" s="44">
        <f>K207/SUMIFS(K$3:K$722,$B$3:$B$722,$B933)*SUMIFS(Calculations!$E$3:$E$53,Calculations!$A$3:$A$53,$B933)</f>
        <v>1.0591596873830688E-2</v>
      </c>
      <c r="L933" s="44">
        <f>L207/SUMIFS(L$3:L$722,$B$3:$B$722,$B933)*SUMIFS(Calculations!$E$3:$E$53,Calculations!$A$3:$A$53,$B933)</f>
        <v>9.9814756128623928E-3</v>
      </c>
      <c r="M933" s="44">
        <f>M207/SUMIFS(M$3:M$722,$B$3:$B$722,$B933)*SUMIFS(Calculations!$E$3:$E$53,Calculations!$A$3:$A$53,$B933)</f>
        <v>9.7419809011610597E-3</v>
      </c>
      <c r="N933" s="44">
        <f>N207/SUMIFS(N$3:N$722,$B$3:$B$722,$B933)*SUMIFS(Calculations!$E$3:$E$53,Calculations!$A$3:$A$53,$B933)</f>
        <v>9.5137097259952105E-3</v>
      </c>
      <c r="O933" s="44">
        <f>O207/SUMIFS(O$3:O$722,$B$3:$B$722,$B933)*SUMIFS(Calculations!$E$3:$E$53,Calculations!$A$3:$A$53,$B933)</f>
        <v>9.4657989542692479E-3</v>
      </c>
      <c r="P933" s="44">
        <f>P207/SUMIFS(P$3:P$722,$B$3:$B$722,$B933)*SUMIFS(Calculations!$E$3:$E$53,Calculations!$A$3:$A$53,$B933)</f>
        <v>9.4183683191577695E-3</v>
      </c>
      <c r="Q933" s="44">
        <f>Q207/SUMIFS(Q$3:Q$722,$B$3:$B$722,$B933)*SUMIFS(Calculations!$E$3:$E$53,Calculations!$A$3:$A$53,$B933)</f>
        <v>9.4061275103324883E-3</v>
      </c>
      <c r="R933" s="44">
        <f>R207/SUMIFS(R$3:R$722,$B$3:$B$722,$B933)*SUMIFS(Calculations!$E$3:$E$53,Calculations!$A$3:$A$53,$B933)</f>
        <v>9.3939184783306696E-3</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4.8350748559691808E-5</v>
      </c>
      <c r="G935" s="44">
        <f>G209/SUMIFS(G$3:G$722,$B$3:$B$722,$B935)*SUMIFS(Calculations!$E$3:$E$53,Calculations!$A$3:$A$53,$B935)</f>
        <v>4.8647228783760895E-5</v>
      </c>
      <c r="H935" s="44">
        <f>H209/SUMIFS(H$3:H$722,$B$3:$B$722,$B935)*SUMIFS(Calculations!$E$3:$E$53,Calculations!$A$3:$A$53,$B935)</f>
        <v>4.8947367393497187E-5</v>
      </c>
      <c r="I935" s="44">
        <f>I209/SUMIFS(I$3:I$722,$B$3:$B$722,$B935)*SUMIFS(Calculations!$E$3:$E$53,Calculations!$A$3:$A$53,$B935)</f>
        <v>4.8462405954032513E-5</v>
      </c>
      <c r="J935" s="44">
        <f>J209/SUMIFS(J$3:J$722,$B$3:$B$722,$B935)*SUMIFS(Calculations!$E$3:$E$53,Calculations!$A$3:$A$53,$B935)</f>
        <v>4.7986960052407952E-5</v>
      </c>
      <c r="K935" s="44">
        <f>K209/SUMIFS(K$3:K$722,$B$3:$B$722,$B935)*SUMIFS(Calculations!$E$3:$E$53,Calculations!$A$3:$A$53,$B935)</f>
        <v>4.5053739984276712E-5</v>
      </c>
      <c r="L935" s="44">
        <f>L209/SUMIFS(L$3:L$722,$B$3:$B$722,$B935)*SUMIFS(Calculations!$E$3:$E$53,Calculations!$A$3:$A$53,$B935)</f>
        <v>4.2458451948110845E-5</v>
      </c>
      <c r="M935" s="44">
        <f>M209/SUMIFS(M$3:M$722,$B$3:$B$722,$B935)*SUMIFS(Calculations!$E$3:$E$53,Calculations!$A$3:$A$53,$B935)</f>
        <v>4.1439707315253731E-5</v>
      </c>
      <c r="N935" s="44">
        <f>N209/SUMIFS(N$3:N$722,$B$3:$B$722,$B935)*SUMIFS(Calculations!$E$3:$E$53,Calculations!$A$3:$A$53,$B935)</f>
        <v>4.0468704519892633E-5</v>
      </c>
      <c r="O935" s="44">
        <f>O209/SUMIFS(O$3:O$722,$B$3:$B$722,$B935)*SUMIFS(Calculations!$E$3:$E$53,Calculations!$A$3:$A$53,$B935)</f>
        <v>4.0264905274368021E-5</v>
      </c>
      <c r="P935" s="44">
        <f>P209/SUMIFS(P$3:P$722,$B$3:$B$722,$B935)*SUMIFS(Calculations!$E$3:$E$53,Calculations!$A$3:$A$53,$B935)</f>
        <v>4.0063148397944451E-5</v>
      </c>
      <c r="Q935" s="44">
        <f>Q209/SUMIFS(Q$3:Q$722,$B$3:$B$722,$B935)*SUMIFS(Calculations!$E$3:$E$53,Calculations!$A$3:$A$53,$B935)</f>
        <v>4.0011079363918622E-5</v>
      </c>
      <c r="R935" s="44">
        <f>R209/SUMIFS(R$3:R$722,$B$3:$B$722,$B935)*SUMIFS(Calculations!$E$3:$E$53,Calculations!$A$3:$A$53,$B935)</f>
        <v>3.9959145499759879E-5</v>
      </c>
    </row>
    <row r="936" spans="2:18" ht="15.75" customHeight="1">
      <c r="B936" s="44" t="s">
        <v>55</v>
      </c>
      <c r="C936" s="44" t="s">
        <v>522</v>
      </c>
      <c r="D936" s="44" t="s">
        <v>537</v>
      </c>
      <c r="E936" s="44" t="str">
        <f t="shared" si="303"/>
        <v>solar PV</v>
      </c>
      <c r="F936" s="44">
        <f>F210/SUMIFS(F$3:F$722,$B$3:$B$722,$B936)*SUMIFS(Calculations!$E$3:$E$53,Calculations!$A$3:$A$53,$B936)</f>
        <v>9.5400567417417903E-5</v>
      </c>
      <c r="G936" s="44">
        <f>G210/SUMIFS(G$3:G$722,$B$3:$B$722,$B936)*SUMIFS(Calculations!$E$3:$E$53,Calculations!$A$3:$A$53,$B936)</f>
        <v>1.0432224912357761E-4</v>
      </c>
      <c r="H936" s="44">
        <f>H210/SUMIFS(H$3:H$722,$B$3:$B$722,$B936)*SUMIFS(Calculations!$E$3:$E$53,Calculations!$A$3:$A$53,$B936)</f>
        <v>1.133540189564711E-4</v>
      </c>
      <c r="I936" s="44">
        <f>I210/SUMIFS(I$3:I$722,$B$3:$B$722,$B936)*SUMIFS(Calculations!$E$3:$E$53,Calculations!$A$3:$A$53,$B936)</f>
        <v>1.1948818274786554E-4</v>
      </c>
      <c r="J936" s="44">
        <f>J210/SUMIFS(J$3:J$722,$B$3:$B$722,$B936)*SUMIFS(Calculations!$E$3:$E$53,Calculations!$A$3:$A$53,$B936)</f>
        <v>1.2550198672727381E-4</v>
      </c>
      <c r="K936" s="44">
        <f>K210/SUMIFS(K$3:K$722,$B$3:$B$722,$B936)*SUMIFS(Calculations!$E$3:$E$53,Calculations!$A$3:$A$53,$B936)</f>
        <v>1.2575985303977017E-4</v>
      </c>
      <c r="L936" s="44">
        <f>L210/SUMIFS(L$3:L$722,$B$3:$B$722,$B936)*SUMIFS(Calculations!$E$3:$E$53,Calculations!$A$3:$A$53,$B936)</f>
        <v>1.2598801094821461E-4</v>
      </c>
      <c r="M936" s="44">
        <f>M210/SUMIFS(M$3:M$722,$B$3:$B$722,$B936)*SUMIFS(Calculations!$E$3:$E$53,Calculations!$A$3:$A$53,$B936)</f>
        <v>1.33639537296066E-4</v>
      </c>
      <c r="N936" s="44">
        <f>N210/SUMIFS(N$3:N$722,$B$3:$B$722,$B936)*SUMIFS(Calculations!$E$3:$E$53,Calculations!$A$3:$A$53,$B936)</f>
        <v>1.4093248710205037E-4</v>
      </c>
      <c r="O936" s="44">
        <f>O210/SUMIFS(O$3:O$722,$B$3:$B$722,$B936)*SUMIFS(Calculations!$E$3:$E$53,Calculations!$A$3:$A$53,$B936)</f>
        <v>1.5374293863343956E-4</v>
      </c>
      <c r="P936" s="44">
        <f>P210/SUMIFS(P$3:P$722,$B$3:$B$722,$B936)*SUMIFS(Calculations!$E$3:$E$53,Calculations!$A$3:$A$53,$B936)</f>
        <v>1.6642501054148502E-4</v>
      </c>
      <c r="Q936" s="44">
        <f>Q210/SUMIFS(Q$3:Q$722,$B$3:$B$722,$B936)*SUMIFS(Calculations!$E$3:$E$53,Calculations!$A$3:$A$53,$B936)</f>
        <v>1.8350031884161415E-4</v>
      </c>
      <c r="R936" s="44">
        <f>R210/SUMIFS(R$3:R$722,$B$3:$B$722,$B936)*SUMIFS(Calculations!$E$3:$E$53,Calculations!$A$3:$A$53,$B936)</f>
        <v>2.0053130008254746E-4</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1.2380372825048335E-5</v>
      </c>
      <c r="G938" s="44">
        <f>G212/SUMIFS(G$3:G$722,$B$3:$B$722,$B938)*SUMIFS(Calculations!$E$3:$E$53,Calculations!$A$3:$A$53,$B938)</f>
        <v>1.2456287589939668E-5</v>
      </c>
      <c r="H938" s="44">
        <f>H212/SUMIFS(H$3:H$722,$B$3:$B$722,$B938)*SUMIFS(Calculations!$E$3:$E$53,Calculations!$A$3:$A$53,$B938)</f>
        <v>1.2533139096863905E-5</v>
      </c>
      <c r="I938" s="44">
        <f>I212/SUMIFS(I$3:I$722,$B$3:$B$722,$B938)*SUMIFS(Calculations!$E$3:$E$53,Calculations!$A$3:$A$53,$B938)</f>
        <v>1.2408963078804276E-5</v>
      </c>
      <c r="J938" s="44">
        <f>J212/SUMIFS(J$3:J$722,$B$3:$B$722,$B938)*SUMIFS(Calculations!$E$3:$E$53,Calculations!$A$3:$A$53,$B938)</f>
        <v>1.2287223546416553E-5</v>
      </c>
      <c r="K938" s="44">
        <f>K212/SUMIFS(K$3:K$722,$B$3:$B$722,$B938)*SUMIFS(Calculations!$E$3:$E$53,Calculations!$A$3:$A$53,$B938)</f>
        <v>4.5313903179658478E-3</v>
      </c>
      <c r="L938" s="44">
        <f>L212/SUMIFS(L$3:L$722,$B$3:$B$722,$B938)*SUMIFS(Calculations!$E$3:$E$53,Calculations!$A$3:$A$53,$B938)</f>
        <v>8.5298540959050043E-3</v>
      </c>
      <c r="M938" s="44">
        <f>M212/SUMIFS(M$3:M$722,$B$3:$B$722,$B938)*SUMIFS(Calculations!$E$3:$E$53,Calculations!$A$3:$A$53,$B938)</f>
        <v>1.0214406033454984E-2</v>
      </c>
      <c r="N938" s="44">
        <f>N212/SUMIFS(N$3:N$722,$B$3:$B$722,$B938)*SUMIFS(Calculations!$E$3:$E$53,Calculations!$A$3:$A$53,$B938)</f>
        <v>1.1820014139290696E-2</v>
      </c>
      <c r="O938" s="44">
        <f>O212/SUMIFS(O$3:O$722,$B$3:$B$722,$B938)*SUMIFS(Calculations!$E$3:$E$53,Calculations!$A$3:$A$53,$B938)</f>
        <v>1.2193064208594557E-2</v>
      </c>
      <c r="P938" s="44">
        <f>P212/SUMIFS(P$3:P$722,$B$3:$B$722,$B938)*SUMIFS(Calculations!$E$3:$E$53,Calculations!$A$3:$A$53,$B938)</f>
        <v>1.2562375765850793E-2</v>
      </c>
      <c r="Q938" s="44">
        <f>Q212/SUMIFS(Q$3:Q$722,$B$3:$B$722,$B938)*SUMIFS(Calculations!$E$3:$E$53,Calculations!$A$3:$A$53,$B938)</f>
        <v>1.2859435760547627E-2</v>
      </c>
      <c r="R938" s="44">
        <f>R212/SUMIFS(R$3:R$722,$B$3:$B$722,$B938)*SUMIFS(Calculations!$E$3:$E$53,Calculations!$A$3:$A$53,$B938)</f>
        <v>1.3155724595172957E-2</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1</v>
      </c>
      <c r="H1449" s="70">
        <f t="shared" si="312"/>
        <v>1</v>
      </c>
      <c r="I1449" s="70">
        <f t="shared" si="312"/>
        <v>1</v>
      </c>
      <c r="J1449" s="70">
        <f t="shared" si="312"/>
        <v>1</v>
      </c>
      <c r="K1449" s="70">
        <f t="shared" si="312"/>
        <v>1</v>
      </c>
      <c r="L1449" s="70">
        <f t="shared" si="312"/>
        <v>1</v>
      </c>
      <c r="M1449" s="70">
        <f t="shared" si="312"/>
        <v>1</v>
      </c>
      <c r="N1449" s="70">
        <f t="shared" si="312"/>
        <v>0.99999999999999978</v>
      </c>
      <c r="O1449" s="70">
        <f t="shared" si="312"/>
        <v>1</v>
      </c>
      <c r="P1449" s="70">
        <f t="shared" si="312"/>
        <v>1.0000000000000002</v>
      </c>
      <c r="Q1449" s="70">
        <f t="shared" si="312"/>
        <v>1.0000000000000004</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OK</v>
      </c>
      <c r="C6" s="1">
        <f t="shared" ref="C6:AE6" si="1">SUMIFS(C$20:C$119,$B$20:$B$119,$B$6,$A$20:$A$119,$A$6)</f>
        <v>537952</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OK</v>
      </c>
      <c r="C7" s="1">
        <f t="shared" ref="C7:AE7" si="3">SUMIFS(C$20:C$119,$B$20:$B$119,$B$7,$A$20:$A$119,$A$7)</f>
        <v>0</v>
      </c>
      <c r="D7" s="1">
        <f t="shared" si="3"/>
        <v>4963868</v>
      </c>
      <c r="E7" s="1">
        <f t="shared" si="3"/>
        <v>6943157</v>
      </c>
      <c r="F7" s="1">
        <f t="shared" si="3"/>
        <v>7493656</v>
      </c>
      <c r="G7" s="1">
        <f t="shared" si="3"/>
        <v>3913335</v>
      </c>
      <c r="H7" s="1">
        <f t="shared" si="3"/>
        <v>6074237</v>
      </c>
      <c r="I7" s="1">
        <f t="shared" si="3"/>
        <v>3220956</v>
      </c>
      <c r="J7" s="1">
        <f t="shared" si="3"/>
        <v>3041059</v>
      </c>
      <c r="K7" s="1">
        <f t="shared" si="3"/>
        <v>2730208</v>
      </c>
      <c r="L7" s="1">
        <f t="shared" si="3"/>
        <v>2316335</v>
      </c>
      <c r="M7" s="1">
        <f t="shared" si="3"/>
        <v>4050</v>
      </c>
      <c r="N7" s="1">
        <f t="shared" si="3"/>
        <v>282207</v>
      </c>
      <c r="O7" s="1">
        <f t="shared" si="3"/>
        <v>4101134</v>
      </c>
      <c r="P7" s="1">
        <f t="shared" si="3"/>
        <v>4479535</v>
      </c>
      <c r="Q7" s="1">
        <f t="shared" si="3"/>
        <v>3537430</v>
      </c>
      <c r="R7" s="1">
        <f t="shared" si="3"/>
        <v>8747950</v>
      </c>
      <c r="S7" s="1">
        <f t="shared" si="3"/>
        <v>9522846</v>
      </c>
      <c r="T7" s="1">
        <f t="shared" si="3"/>
        <v>11852128</v>
      </c>
      <c r="U7" s="1">
        <f t="shared" si="3"/>
        <v>14384521</v>
      </c>
      <c r="V7" s="1">
        <f t="shared" si="3"/>
        <v>15623353</v>
      </c>
      <c r="W7" s="1">
        <f t="shared" si="3"/>
        <v>9245872</v>
      </c>
      <c r="X7" s="1">
        <f t="shared" si="3"/>
        <v>9813779</v>
      </c>
      <c r="Y7" s="1">
        <f t="shared" si="3"/>
        <v>13438509</v>
      </c>
      <c r="Z7" s="1">
        <f t="shared" si="3"/>
        <v>8388375</v>
      </c>
      <c r="AA7" s="1">
        <f t="shared" si="3"/>
        <v>3323221</v>
      </c>
      <c r="AB7" s="1">
        <f t="shared" si="3"/>
        <v>9517361</v>
      </c>
      <c r="AC7" s="1">
        <f t="shared" si="3"/>
        <v>11970421</v>
      </c>
      <c r="AD7" s="1">
        <f t="shared" si="3"/>
        <v>8294365</v>
      </c>
      <c r="AE7" s="1">
        <f t="shared" si="3"/>
        <v>16672891</v>
      </c>
      <c r="AF7" s="48">
        <f>AVERAGE(U7:AE7)</f>
        <v>10970242.545454545</v>
      </c>
      <c r="AG7" s="48">
        <f t="shared" ref="AG7:BK7" si="4">AF7</f>
        <v>10970242.545454545</v>
      </c>
      <c r="AH7" s="48">
        <f t="shared" si="4"/>
        <v>10970242.545454545</v>
      </c>
      <c r="AI7" s="48">
        <f t="shared" si="4"/>
        <v>10970242.545454545</v>
      </c>
      <c r="AJ7" s="48">
        <f t="shared" si="4"/>
        <v>10970242.545454545</v>
      </c>
      <c r="AK7" s="48">
        <f t="shared" si="4"/>
        <v>10970242.545454545</v>
      </c>
      <c r="AL7" s="48">
        <f t="shared" si="4"/>
        <v>10970242.545454545</v>
      </c>
      <c r="AM7" s="48">
        <f t="shared" si="4"/>
        <v>10970242.545454545</v>
      </c>
      <c r="AN7" s="48">
        <f t="shared" si="4"/>
        <v>10970242.545454545</v>
      </c>
      <c r="AO7" s="48">
        <f t="shared" si="4"/>
        <v>10970242.545454545</v>
      </c>
      <c r="AP7" s="48">
        <f t="shared" si="4"/>
        <v>10970242.545454545</v>
      </c>
      <c r="AQ7" s="48">
        <f t="shared" si="4"/>
        <v>10970242.545454545</v>
      </c>
      <c r="AR7" s="48">
        <f t="shared" si="4"/>
        <v>10970242.545454545</v>
      </c>
      <c r="AS7" s="48">
        <f t="shared" si="4"/>
        <v>10970242.545454545</v>
      </c>
      <c r="AT7" s="48">
        <f t="shared" si="4"/>
        <v>10970242.545454545</v>
      </c>
      <c r="AU7" s="48">
        <f t="shared" si="4"/>
        <v>10970242.545454545</v>
      </c>
      <c r="AV7" s="48">
        <f t="shared" si="4"/>
        <v>10970242.545454545</v>
      </c>
      <c r="AW7" s="48">
        <f t="shared" si="4"/>
        <v>10970242.545454545</v>
      </c>
      <c r="AX7" s="48">
        <f t="shared" si="4"/>
        <v>10970242.545454545</v>
      </c>
      <c r="AY7" s="48">
        <f t="shared" si="4"/>
        <v>10970242.545454545</v>
      </c>
      <c r="AZ7" s="48">
        <f t="shared" si="4"/>
        <v>10970242.545454545</v>
      </c>
      <c r="BA7" s="48">
        <f t="shared" si="4"/>
        <v>10970242.545454545</v>
      </c>
      <c r="BB7" s="48">
        <f t="shared" si="4"/>
        <v>10970242.545454545</v>
      </c>
      <c r="BC7" s="48">
        <f t="shared" si="4"/>
        <v>10970242.545454545</v>
      </c>
      <c r="BD7" s="48">
        <f t="shared" si="4"/>
        <v>10970242.545454545</v>
      </c>
      <c r="BE7" s="48">
        <f t="shared" si="4"/>
        <v>10970242.545454545</v>
      </c>
      <c r="BF7" s="48">
        <f t="shared" si="4"/>
        <v>10970242.545454545</v>
      </c>
      <c r="BG7" s="48">
        <f t="shared" si="4"/>
        <v>10970242.545454545</v>
      </c>
      <c r="BH7" s="48">
        <f t="shared" si="4"/>
        <v>10970242.545454545</v>
      </c>
      <c r="BI7" s="48">
        <f t="shared" si="4"/>
        <v>10970242.545454545</v>
      </c>
      <c r="BJ7" s="48">
        <f t="shared" si="4"/>
        <v>10970242.545454545</v>
      </c>
      <c r="BK7" s="48">
        <f t="shared" si="4"/>
        <v>10970242.545454545</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OK</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ht="14.5">
      <c r="A11" s="1" t="s">
        <v>546</v>
      </c>
      <c r="B11" s="29" t="str">
        <f>About!B2</f>
        <v>OK</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450</v>
      </c>
      <c r="R11" s="29">
        <f t="shared" si="8"/>
        <v>342</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OK</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OK</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450</v>
      </c>
      <c r="R15" s="29">
        <f t="shared" si="13"/>
        <v>342</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Oklahoma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0</v>
      </c>
      <c r="C9" s="130" t="e">
        <f>B9/SUM($B$9:$B$24)</f>
        <v>#DIV/0!</v>
      </c>
      <c r="D9" s="131" t="e">
        <f>SUM(C9:C24)</f>
        <v>#DIV/0!</v>
      </c>
      <c r="E9" s="94"/>
      <c r="F9" s="94"/>
      <c r="G9" s="94"/>
      <c r="H9" s="94"/>
      <c r="I9" s="94"/>
      <c r="J9" s="94"/>
      <c r="K9" s="94"/>
      <c r="L9" s="94"/>
    </row>
    <row r="10" spans="1:12" ht="15" customHeight="1">
      <c r="A10" s="83" t="s">
        <v>488</v>
      </c>
      <c r="B10" s="84">
        <f>(Calculations!B61*'EIA SEDS data'!AF$6)+('EIA SEDS data'!AF$10*IF(About!$N$12,Calculations!$B115,Calculations!B93))</f>
        <v>0</v>
      </c>
      <c r="C10" s="130" t="e">
        <f t="shared" ref="C10:C24" si="0">B10/SUM($B$9:$B$24)</f>
        <v>#DIV/0!</v>
      </c>
      <c r="E10" s="94"/>
      <c r="F10" s="94"/>
      <c r="G10" s="94"/>
      <c r="H10" s="94"/>
      <c r="I10" s="94"/>
      <c r="J10" s="94"/>
      <c r="K10" s="94"/>
      <c r="L10" s="94"/>
    </row>
    <row r="11" spans="1:12" ht="15" customHeight="1">
      <c r="A11" s="83" t="s">
        <v>489</v>
      </c>
      <c r="B11" s="84">
        <f>(Calculations!B62*'EIA SEDS data'!AF$6)+('EIA SEDS data'!AF$10*IF(About!$N$12,Calculations!$B116,Calculations!B94))</f>
        <v>0</v>
      </c>
      <c r="C11" s="130" t="e">
        <f t="shared" si="0"/>
        <v>#DIV/0!</v>
      </c>
      <c r="E11" s="94"/>
      <c r="F11" s="94"/>
      <c r="G11" s="94"/>
      <c r="H11" s="94"/>
      <c r="I11" s="94"/>
      <c r="J11" s="94"/>
      <c r="K11" s="94"/>
      <c r="L11" s="94"/>
    </row>
    <row r="12" spans="1:12" ht="15" customHeight="1">
      <c r="A12" s="83" t="s">
        <v>490</v>
      </c>
      <c r="B12" s="84">
        <f>(Calculations!B63*'EIA SEDS data'!AF$6)+('EIA SEDS data'!AF$10*IF(About!$N$12,Calculations!$B117,Calculations!B95))</f>
        <v>0</v>
      </c>
      <c r="C12" s="130" t="e">
        <f t="shared" si="0"/>
        <v>#DIV/0!</v>
      </c>
      <c r="F12" s="94"/>
      <c r="G12" s="128"/>
      <c r="H12" s="129"/>
    </row>
    <row r="13" spans="1:12" ht="15" customHeight="1">
      <c r="A13" s="83" t="s">
        <v>491</v>
      </c>
      <c r="B13" s="84">
        <f>(Calculations!B64*'EIA SEDS data'!AF$6)+('EIA SEDS data'!AF$10*IF(About!$N$12,Calculations!$B118,Calculations!B96))</f>
        <v>0</v>
      </c>
      <c r="C13" s="130" t="e">
        <f t="shared" si="0"/>
        <v>#DIV/0!</v>
      </c>
      <c r="F13" s="94"/>
      <c r="G13" s="128"/>
      <c r="H13" s="129"/>
    </row>
    <row r="14" spans="1:12" ht="15" customHeight="1">
      <c r="A14" s="83" t="s">
        <v>492</v>
      </c>
      <c r="B14" s="84">
        <f>(Calculations!B65*'EIA SEDS data'!AF$6)+('EIA SEDS data'!AF$10*IF(About!$N$12,Calculations!$B119,Calculations!B97))</f>
        <v>0</v>
      </c>
      <c r="C14" s="130" t="e">
        <f t="shared" si="0"/>
        <v>#DIV/0!</v>
      </c>
      <c r="F14" s="94"/>
      <c r="G14" s="128"/>
      <c r="H14" s="129"/>
    </row>
    <row r="15" spans="1:12" ht="15" customHeight="1">
      <c r="A15" s="83" t="s">
        <v>493</v>
      </c>
      <c r="B15" s="84">
        <f>(Calculations!B66*'EIA SEDS data'!AF$6)+('EIA SEDS data'!AF$10*IF(About!$N$12,Calculations!$B120,Calculations!B98))</f>
        <v>0</v>
      </c>
      <c r="C15" s="130" t="e">
        <f t="shared" si="0"/>
        <v>#DIV/0!</v>
      </c>
      <c r="F15" s="94"/>
      <c r="G15" s="128"/>
      <c r="H15" s="129"/>
    </row>
    <row r="16" spans="1:12" ht="15" customHeight="1">
      <c r="A16" s="83" t="s">
        <v>494</v>
      </c>
      <c r="B16" s="84">
        <f>(Calculations!B67*'EIA SEDS data'!AF$6)+('EIA SEDS data'!AF$10*IF(About!$N$12,Calculations!$B121,Calculations!B99))</f>
        <v>0</v>
      </c>
      <c r="C16" s="130" t="e">
        <f t="shared" si="0"/>
        <v>#DIV/0!</v>
      </c>
      <c r="F16" s="94"/>
      <c r="G16" s="128"/>
      <c r="H16" s="129"/>
    </row>
    <row r="17" spans="1:8" ht="15" customHeight="1">
      <c r="A17" s="83" t="s">
        <v>495</v>
      </c>
      <c r="B17" s="84">
        <f>(Calculations!B68*'EIA SEDS data'!AF$6)+('EIA SEDS data'!AF$10*IF(About!$N$12,Calculations!$B122,Calculations!B100))</f>
        <v>0</v>
      </c>
      <c r="C17" s="130" t="e">
        <f t="shared" si="0"/>
        <v>#DIV/0!</v>
      </c>
      <c r="F17" s="94"/>
      <c r="G17" s="128"/>
      <c r="H17" s="129"/>
    </row>
    <row r="18" spans="1:8" ht="15" customHeight="1">
      <c r="A18" s="83" t="s">
        <v>496</v>
      </c>
      <c r="B18" s="84">
        <f>(Calculations!B69*'EIA SEDS data'!AF$6)+('EIA SEDS data'!AF$10*IF(About!$N$12,Calculations!$B123,Calculations!B101))</f>
        <v>0</v>
      </c>
      <c r="C18" s="130" t="e">
        <f t="shared" si="0"/>
        <v>#DIV/0!</v>
      </c>
      <c r="F18" s="94"/>
      <c r="G18" s="128"/>
      <c r="H18" s="129"/>
    </row>
    <row r="19" spans="1:8" ht="15" customHeight="1">
      <c r="A19" s="83" t="s">
        <v>497</v>
      </c>
      <c r="B19" s="84">
        <f>(Calculations!B70*'EIA SEDS data'!AF$6)+('EIA SEDS data'!AF$10*IF(About!$N$12,Calculations!$B124,Calculations!B102))</f>
        <v>0</v>
      </c>
      <c r="C19" s="130" t="e">
        <f t="shared" si="0"/>
        <v>#DIV/0!</v>
      </c>
      <c r="F19" s="94"/>
      <c r="G19" s="128"/>
      <c r="H19" s="129"/>
    </row>
    <row r="20" spans="1:8" ht="15" customHeight="1">
      <c r="A20" s="83" t="s">
        <v>498</v>
      </c>
      <c r="B20" s="84">
        <f>(Calculations!B71*'EIA SEDS data'!AF$6)+('EIA SEDS data'!AF$10*IF(About!$N$12,Calculations!$B125,Calculations!B103))</f>
        <v>0</v>
      </c>
      <c r="C20" s="130" t="e">
        <f t="shared" si="0"/>
        <v>#DIV/0!</v>
      </c>
      <c r="F20" s="94"/>
      <c r="G20" s="128"/>
      <c r="H20" s="129"/>
    </row>
    <row r="21" spans="1:8" ht="15" customHeight="1">
      <c r="A21" s="83" t="s">
        <v>499</v>
      </c>
      <c r="B21" s="84">
        <f>(Calculations!B72*'EIA SEDS data'!AF$6)+('EIA SEDS data'!AF$10*IF(About!$N$12,Calculations!$B126,Calculations!B104))</f>
        <v>0</v>
      </c>
      <c r="C21" s="130" t="e">
        <f t="shared" si="0"/>
        <v>#DIV/0!</v>
      </c>
      <c r="F21" s="94"/>
      <c r="G21" s="128"/>
      <c r="H21" s="129"/>
    </row>
    <row r="22" spans="1:8" ht="15" customHeight="1">
      <c r="A22" s="83" t="s">
        <v>500</v>
      </c>
      <c r="B22" s="84">
        <f>(Calculations!B73*'EIA SEDS data'!AF$6)+('EIA SEDS data'!AF$10*IF(About!$N$12,Calculations!$B127,Calculations!B105))</f>
        <v>0</v>
      </c>
      <c r="C22" s="130" t="e">
        <f t="shared" si="0"/>
        <v>#DIV/0!</v>
      </c>
      <c r="F22" s="94"/>
      <c r="G22" s="128"/>
      <c r="H22" s="129"/>
    </row>
    <row r="23" spans="1:8" ht="15" customHeight="1">
      <c r="A23" s="83" t="s">
        <v>501</v>
      </c>
      <c r="B23" s="84">
        <f>(Calculations!B74*'EIA SEDS data'!AF$6)+('EIA SEDS data'!AF$10*IF(About!$N$12,Calculations!$B128,Calculations!B106))</f>
        <v>0</v>
      </c>
      <c r="C23" s="130" t="e">
        <f t="shared" si="0"/>
        <v>#DIV/0!</v>
      </c>
      <c r="F23" s="94"/>
      <c r="G23" s="128"/>
      <c r="H23" s="129"/>
    </row>
    <row r="24" spans="1:8" ht="15" customHeight="1">
      <c r="A24" s="83" t="s">
        <v>502</v>
      </c>
      <c r="B24" s="84">
        <f>(Calculations!B75*'EIA SEDS data'!AF$6)+('EIA SEDS data'!AF$10*IF(About!$N$12,Calculations!$B129,Calculations!B107))</f>
        <v>0</v>
      </c>
      <c r="C24" s="130" t="e">
        <f t="shared" si="0"/>
        <v>#DIV/0!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15919450</v>
      </c>
      <c r="D46" s="136">
        <f>SUMIFS('Source-Disposition'!$D:$D,'Source-Disposition'!$A:$A,$A$1,'Source-Disposition'!$B:$B,$A46)</f>
        <v>15743910</v>
      </c>
      <c r="E46" s="136">
        <f>SUMIFS('Source-Disposition'!$C:$C,'Source-Disposition'!$A:$A,$A$1,'Source-Disposition'!$B:$B,$A46)</f>
        <v>14157654</v>
      </c>
      <c r="F46" s="136">
        <f>E46</f>
        <v>14157654</v>
      </c>
      <c r="G46" s="136">
        <f t="shared" ref="G46:AH46" si="2">F46</f>
        <v>14157654</v>
      </c>
      <c r="H46" s="136">
        <f t="shared" si="2"/>
        <v>14157654</v>
      </c>
      <c r="I46" s="136">
        <f t="shared" si="2"/>
        <v>14157654</v>
      </c>
      <c r="J46" s="136">
        <f t="shared" si="2"/>
        <v>14157654</v>
      </c>
      <c r="K46" s="136">
        <f t="shared" si="2"/>
        <v>14157654</v>
      </c>
      <c r="L46" s="136">
        <f t="shared" si="2"/>
        <v>14157654</v>
      </c>
      <c r="M46" s="136">
        <f t="shared" si="2"/>
        <v>14157654</v>
      </c>
      <c r="N46" s="136">
        <f t="shared" si="2"/>
        <v>14157654</v>
      </c>
      <c r="O46" s="136">
        <f t="shared" si="2"/>
        <v>14157654</v>
      </c>
      <c r="P46" s="136">
        <f t="shared" si="2"/>
        <v>14157654</v>
      </c>
      <c r="Q46" s="136">
        <f t="shared" si="2"/>
        <v>14157654</v>
      </c>
      <c r="R46" s="136">
        <f t="shared" si="2"/>
        <v>14157654</v>
      </c>
      <c r="S46" s="136">
        <f t="shared" si="2"/>
        <v>14157654</v>
      </c>
      <c r="T46" s="136">
        <f t="shared" si="2"/>
        <v>14157654</v>
      </c>
      <c r="U46" s="136">
        <f t="shared" si="2"/>
        <v>14157654</v>
      </c>
      <c r="V46" s="136">
        <f t="shared" si="2"/>
        <v>14157654</v>
      </c>
      <c r="W46" s="136">
        <f t="shared" si="2"/>
        <v>14157654</v>
      </c>
      <c r="X46" s="136">
        <f t="shared" si="2"/>
        <v>14157654</v>
      </c>
      <c r="Y46" s="136">
        <f t="shared" si="2"/>
        <v>14157654</v>
      </c>
      <c r="Z46" s="136">
        <f t="shared" si="2"/>
        <v>14157654</v>
      </c>
      <c r="AA46" s="136">
        <f t="shared" si="2"/>
        <v>14157654</v>
      </c>
      <c r="AB46" s="136">
        <f t="shared" si="2"/>
        <v>14157654</v>
      </c>
      <c r="AC46" s="136">
        <f t="shared" si="2"/>
        <v>14157654</v>
      </c>
      <c r="AD46" s="136">
        <f t="shared" si="2"/>
        <v>14157654</v>
      </c>
      <c r="AE46" s="136">
        <f t="shared" si="2"/>
        <v>14157654</v>
      </c>
      <c r="AF46" s="136">
        <f t="shared" si="2"/>
        <v>14157654</v>
      </c>
      <c r="AG46" s="136">
        <f t="shared" si="2"/>
        <v>14157654</v>
      </c>
      <c r="AH46" s="136">
        <f t="shared" si="2"/>
        <v>14157654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81375549</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62299305</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15919450</v>
      </c>
      <c r="C2" s="1">
        <f>'Manual Adjustment'!D46</f>
        <v>15743910</v>
      </c>
      <c r="D2" s="1">
        <f>'Manual Adjustment'!E46</f>
        <v>14157654</v>
      </c>
      <c r="E2" s="1">
        <f>'Manual Adjustment'!F46</f>
        <v>14157654</v>
      </c>
      <c r="F2" s="1">
        <f>'Manual Adjustment'!G46</f>
        <v>14157654</v>
      </c>
      <c r="G2" s="1">
        <f>'Manual Adjustment'!H46</f>
        <v>14157654</v>
      </c>
      <c r="H2" s="1">
        <f>'Manual Adjustment'!I46</f>
        <v>14157654</v>
      </c>
      <c r="I2" s="1">
        <f>'Manual Adjustment'!J46</f>
        <v>14157654</v>
      </c>
      <c r="J2" s="1">
        <f>'Manual Adjustment'!K46</f>
        <v>14157654</v>
      </c>
      <c r="K2" s="1">
        <f>'Manual Adjustment'!L46</f>
        <v>14157654</v>
      </c>
      <c r="L2" s="1">
        <f>'Manual Adjustment'!M46</f>
        <v>14157654</v>
      </c>
      <c r="M2" s="1">
        <f>'Manual Adjustment'!N46</f>
        <v>14157654</v>
      </c>
      <c r="N2" s="1">
        <f>'Manual Adjustment'!O46</f>
        <v>14157654</v>
      </c>
      <c r="O2" s="1">
        <f>'Manual Adjustment'!P46</f>
        <v>14157654</v>
      </c>
      <c r="P2" s="1">
        <f>'Manual Adjustment'!Q46</f>
        <v>14157654</v>
      </c>
      <c r="Q2" s="1">
        <f>'Manual Adjustment'!R46</f>
        <v>14157654</v>
      </c>
      <c r="R2" s="1">
        <f>'Manual Adjustment'!S46</f>
        <v>14157654</v>
      </c>
      <c r="S2" s="1">
        <f>'Manual Adjustment'!T46</f>
        <v>14157654</v>
      </c>
      <c r="T2" s="1">
        <f>'Manual Adjustment'!U46</f>
        <v>14157654</v>
      </c>
      <c r="U2" s="1">
        <f>'Manual Adjustment'!V46</f>
        <v>14157654</v>
      </c>
      <c r="V2" s="1">
        <f>'Manual Adjustment'!W46</f>
        <v>14157654</v>
      </c>
      <c r="W2" s="1">
        <f>'Manual Adjustment'!X46</f>
        <v>14157654</v>
      </c>
      <c r="X2" s="1">
        <f>'Manual Adjustment'!Y46</f>
        <v>14157654</v>
      </c>
      <c r="Y2" s="1">
        <f>'Manual Adjustment'!Z46</f>
        <v>14157654</v>
      </c>
      <c r="Z2" s="1">
        <f>'Manual Adjustment'!AA46</f>
        <v>14157654</v>
      </c>
      <c r="AA2" s="1">
        <f>'Manual Adjustment'!AB46</f>
        <v>14157654</v>
      </c>
      <c r="AB2" s="1">
        <f>'Manual Adjustment'!AC46</f>
        <v>14157654</v>
      </c>
      <c r="AC2" s="1">
        <f>'Manual Adjustment'!AD46</f>
        <v>14157654</v>
      </c>
      <c r="AD2" s="1">
        <f>'Manual Adjustment'!AE46</f>
        <v>14157654</v>
      </c>
      <c r="AE2" s="1">
        <f>'Manual Adjustment'!AF46</f>
        <v>14157654</v>
      </c>
      <c r="AF2" s="1">
        <f>'Manual Adjustment'!AG46</f>
        <v>14157654</v>
      </c>
      <c r="AG2" s="1">
        <f>'Manual Adjustment'!AH46</f>
        <v>14157654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43.153568066313262</v>
      </c>
      <c r="C2" s="66">
        <f>SUMIFS('State Generation Costs Calcs'!C105:C155,'State Generation Costs Calcs'!$A$105:$A$155,About!$B$2)*About!$A$52</f>
        <v>41.003286323327401</v>
      </c>
      <c r="D2" s="66">
        <f>SUMIFS('State Generation Costs Calcs'!D105:D155,'State Generation Costs Calcs'!$A$105:$A$155,About!$B$2)*About!$A$52</f>
        <v>40.633475538562152</v>
      </c>
      <c r="E2" s="66">
        <f>SUMIFS('State Generation Costs Calcs'!E105:E155,'State Generation Costs Calcs'!$A$105:$A$155,About!$B$2)*About!$A$52</f>
        <v>40.044481426554597</v>
      </c>
      <c r="F2" s="66">
        <f>SUMIFS('State Generation Costs Calcs'!F105:F155,'State Generation Costs Calcs'!$A$105:$A$155,About!$B$2)*About!$A$52</f>
        <v>39.528436855199949</v>
      </c>
      <c r="G2" s="66">
        <f>SUMIFS('State Generation Costs Calcs'!G105:G155,'State Generation Costs Calcs'!$A$105:$A$155,About!$B$2)*About!$A$52</f>
        <v>39.5964110431851</v>
      </c>
      <c r="H2" s="66">
        <f>SUMIFS('State Generation Costs Calcs'!H105:H155,'State Generation Costs Calcs'!$A$105:$A$155,About!$B$2)*About!$A$52</f>
        <v>39.933528019849369</v>
      </c>
      <c r="I2" s="66">
        <f>SUMIFS('State Generation Costs Calcs'!I105:I155,'State Generation Costs Calcs'!$A$105:$A$155,About!$B$2)*About!$A$52</f>
        <v>40.228462733084108</v>
      </c>
      <c r="J2" s="66">
        <f>SUMIFS('State Generation Costs Calcs'!J105:J155,'State Generation Costs Calcs'!$A$105:$A$155,About!$B$2)*About!$A$52</f>
        <v>40.325694173568294</v>
      </c>
      <c r="K2" s="66">
        <f>SUMIFS('State Generation Costs Calcs'!K105:K155,'State Generation Costs Calcs'!$A$105:$A$155,About!$B$2)*About!$A$52</f>
        <v>39.778273252035028</v>
      </c>
      <c r="L2" s="66">
        <f>SUMIFS('State Generation Costs Calcs'!L105:L155,'State Generation Costs Calcs'!$A$105:$A$155,About!$B$2)*About!$A$52</f>
        <v>39.181232788959868</v>
      </c>
      <c r="M2" s="66">
        <f>SUMIFS('State Generation Costs Calcs'!M105:M155,'State Generation Costs Calcs'!$A$105:$A$155,About!$B$2)*About!$A$52</f>
        <v>38.735471788627834</v>
      </c>
      <c r="N2" s="66">
        <f>SUMIFS('State Generation Costs Calcs'!N105:N155,'State Generation Costs Calcs'!$A$105:$A$155,About!$B$2)*About!$A$52</f>
        <v>38.124146366240659</v>
      </c>
      <c r="O2" s="66">
        <f>SUMIFS('State Generation Costs Calcs'!O105:O155,'State Generation Costs Calcs'!$A$105:$A$155,About!$B$2)*About!$A$52</f>
        <v>37.547661564179762</v>
      </c>
      <c r="P2" s="66">
        <f>SUMIFS('State Generation Costs Calcs'!P105:P155,'State Generation Costs Calcs'!$A$105:$A$155,About!$B$2)*About!$A$52</f>
        <v>37.552742819199842</v>
      </c>
      <c r="Q2" s="66">
        <f>SUMIFS('State Generation Costs Calcs'!Q105:Q155,'State Generation Costs Calcs'!$A$105:$A$155,About!$B$2)*About!$A$52</f>
        <v>37.380428222330323</v>
      </c>
      <c r="R2" s="66">
        <f>SUMIFS('State Generation Costs Calcs'!R105:R155,'State Generation Costs Calcs'!$A$105:$A$155,About!$B$2)*About!$A$52</f>
        <v>36.803162613783748</v>
      </c>
      <c r="S2" s="66">
        <f>SUMIFS('State Generation Costs Calcs'!S105:S155,'State Generation Costs Calcs'!$A$105:$A$155,About!$B$2)*About!$A$52</f>
        <v>36.493768588435294</v>
      </c>
      <c r="T2" s="66">
        <f>SUMIFS('State Generation Costs Calcs'!T105:T155,'State Generation Costs Calcs'!$A$105:$A$155,About!$B$2)*About!$A$52</f>
        <v>36.193848442249738</v>
      </c>
      <c r="U2" s="66">
        <f>SUMIFS('State Generation Costs Calcs'!U105:U155,'State Generation Costs Calcs'!$A$105:$A$155,About!$B$2)*About!$A$52</f>
        <v>36.252435049429771</v>
      </c>
      <c r="V2" s="66">
        <f>SUMIFS('State Generation Costs Calcs'!V105:V155,'State Generation Costs Calcs'!$A$105:$A$155,About!$B$2)*About!$A$52</f>
        <v>35.986553851902791</v>
      </c>
      <c r="W2" s="66">
        <f>SUMIFS('State Generation Costs Calcs'!W105:W155,'State Generation Costs Calcs'!$A$105:$A$155,About!$B$2)*About!$A$52</f>
        <v>35.524134153460693</v>
      </c>
      <c r="X2" s="66">
        <f>SUMIFS('State Generation Costs Calcs'!X105:X155,'State Generation Costs Calcs'!$A$105:$A$155,About!$B$2)*About!$A$52</f>
        <v>35.302795127964025</v>
      </c>
      <c r="Y2" s="66">
        <f>SUMIFS('State Generation Costs Calcs'!Y105:Y155,'State Generation Costs Calcs'!$A$105:$A$155,About!$B$2)*About!$A$52</f>
        <v>35.077526158670501</v>
      </c>
      <c r="Z2" s="66">
        <f>SUMIFS('State Generation Costs Calcs'!Z105:Z155,'State Generation Costs Calcs'!$A$105:$A$155,About!$B$2)*About!$A$52</f>
        <v>34.833738106581777</v>
      </c>
      <c r="AA2" s="66">
        <f>SUMIFS('State Generation Costs Calcs'!AA105:AA155,'State Generation Costs Calcs'!$A$105:$A$155,About!$B$2)*About!$A$52</f>
        <v>34.80118267964265</v>
      </c>
      <c r="AB2" s="66">
        <f>SUMIFS('State Generation Costs Calcs'!AB105:AB155,'State Generation Costs Calcs'!$A$105:$A$155,About!$B$2)*About!$A$52</f>
        <v>34.649176714754631</v>
      </c>
      <c r="AC2" s="66">
        <f>SUMIFS('State Generation Costs Calcs'!AC105:AC155,'State Generation Costs Calcs'!$A$105:$A$155,About!$B$2)*About!$A$52</f>
        <v>34.481692465297797</v>
      </c>
      <c r="AD2" s="66">
        <f>SUMIFS('State Generation Costs Calcs'!AD105:AD155,'State Generation Costs Calcs'!$A$105:$A$155,About!$B$2)*About!$A$52</f>
        <v>34.592835012404286</v>
      </c>
      <c r="AE2" s="66">
        <f>SUMIFS('State Generation Costs Calcs'!AE105:AE155,'State Generation Costs Calcs'!$A$105:$A$155,About!$B$2)*About!$A$52</f>
        <v>34.529118507178048</v>
      </c>
      <c r="AF2" s="66">
        <f>SUMIFS('State Generation Costs Calcs'!AF105:AF155,'State Generation Costs Calcs'!$A$105:$A$155,About!$B$2)*About!$A$52</f>
        <v>34.422468857234058</v>
      </c>
      <c r="AG2" s="66">
        <f>SUMIFS('State Generation Costs Calcs'!AG105:AG155,'State Generation Costs Calcs'!$A$105:$A$155,About!$B$2)*About!$A$52</f>
        <v>34.457878118697231</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43.153568066313262</v>
      </c>
      <c r="C2" s="67">
        <f>SUMIFS('State Generation Costs Calcs'!C105:C155,'State Generation Costs Calcs'!$A$105:$A$155,About!$B$2)*About!$A$52</f>
        <v>41.003286323327401</v>
      </c>
      <c r="D2" s="67">
        <f>SUMIFS('State Generation Costs Calcs'!D105:D155,'State Generation Costs Calcs'!$A$105:$A$155,About!$B$2)*About!$A$52</f>
        <v>40.633475538562152</v>
      </c>
      <c r="E2" s="67">
        <f>SUMIFS('State Generation Costs Calcs'!E105:E155,'State Generation Costs Calcs'!$A$105:$A$155,About!$B$2)*About!$A$52</f>
        <v>40.044481426554597</v>
      </c>
      <c r="F2" s="67">
        <f>SUMIFS('State Generation Costs Calcs'!F105:F155,'State Generation Costs Calcs'!$A$105:$A$155,About!$B$2)*About!$A$52</f>
        <v>39.528436855199949</v>
      </c>
      <c r="G2" s="67">
        <f>SUMIFS('State Generation Costs Calcs'!G105:G155,'State Generation Costs Calcs'!$A$105:$A$155,About!$B$2)*About!$A$52</f>
        <v>39.5964110431851</v>
      </c>
      <c r="H2" s="67">
        <f>SUMIFS('State Generation Costs Calcs'!H105:H155,'State Generation Costs Calcs'!$A$105:$A$155,About!$B$2)*About!$A$52</f>
        <v>39.933528019849369</v>
      </c>
      <c r="I2" s="67">
        <f>SUMIFS('State Generation Costs Calcs'!I105:I155,'State Generation Costs Calcs'!$A$105:$A$155,About!$B$2)*About!$A$52</f>
        <v>40.228462733084108</v>
      </c>
      <c r="J2" s="67">
        <f>SUMIFS('State Generation Costs Calcs'!J105:J155,'State Generation Costs Calcs'!$A$105:$A$155,About!$B$2)*About!$A$52</f>
        <v>40.325694173568294</v>
      </c>
      <c r="K2" s="67">
        <f>SUMIFS('State Generation Costs Calcs'!K105:K155,'State Generation Costs Calcs'!$A$105:$A$155,About!$B$2)*About!$A$52</f>
        <v>39.778273252035028</v>
      </c>
      <c r="L2" s="67">
        <f>SUMIFS('State Generation Costs Calcs'!L105:L155,'State Generation Costs Calcs'!$A$105:$A$155,About!$B$2)*About!$A$52</f>
        <v>39.181232788959868</v>
      </c>
      <c r="M2" s="67">
        <f>SUMIFS('State Generation Costs Calcs'!M105:M155,'State Generation Costs Calcs'!$A$105:$A$155,About!$B$2)*About!$A$52</f>
        <v>38.735471788627834</v>
      </c>
      <c r="N2" s="67">
        <f>SUMIFS('State Generation Costs Calcs'!N105:N155,'State Generation Costs Calcs'!$A$105:$A$155,About!$B$2)*About!$A$52</f>
        <v>38.124146366240659</v>
      </c>
      <c r="O2" s="67">
        <f>SUMIFS('State Generation Costs Calcs'!O105:O155,'State Generation Costs Calcs'!$A$105:$A$155,About!$B$2)*About!$A$52</f>
        <v>37.547661564179762</v>
      </c>
      <c r="P2" s="67">
        <f>SUMIFS('State Generation Costs Calcs'!P105:P155,'State Generation Costs Calcs'!$A$105:$A$155,About!$B$2)*About!$A$52</f>
        <v>37.552742819199842</v>
      </c>
      <c r="Q2" s="67">
        <f>SUMIFS('State Generation Costs Calcs'!Q105:Q155,'State Generation Costs Calcs'!$A$105:$A$155,About!$B$2)*About!$A$52</f>
        <v>37.380428222330323</v>
      </c>
      <c r="R2" s="67">
        <f>SUMIFS('State Generation Costs Calcs'!R105:R155,'State Generation Costs Calcs'!$A$105:$A$155,About!$B$2)*About!$A$52</f>
        <v>36.803162613783748</v>
      </c>
      <c r="S2" s="67">
        <f>SUMIFS('State Generation Costs Calcs'!S105:S155,'State Generation Costs Calcs'!$A$105:$A$155,About!$B$2)*About!$A$52</f>
        <v>36.493768588435294</v>
      </c>
      <c r="T2" s="67">
        <f>SUMIFS('State Generation Costs Calcs'!T105:T155,'State Generation Costs Calcs'!$A$105:$A$155,About!$B$2)*About!$A$52</f>
        <v>36.193848442249738</v>
      </c>
      <c r="U2" s="67">
        <f>SUMIFS('State Generation Costs Calcs'!U105:U155,'State Generation Costs Calcs'!$A$105:$A$155,About!$B$2)*About!$A$52</f>
        <v>36.252435049429771</v>
      </c>
      <c r="V2" s="67">
        <f>SUMIFS('State Generation Costs Calcs'!V105:V155,'State Generation Costs Calcs'!$A$105:$A$155,About!$B$2)*About!$A$52</f>
        <v>35.986553851902791</v>
      </c>
      <c r="W2" s="67">
        <f>SUMIFS('State Generation Costs Calcs'!W105:W155,'State Generation Costs Calcs'!$A$105:$A$155,About!$B$2)*About!$A$52</f>
        <v>35.524134153460693</v>
      </c>
      <c r="X2" s="67">
        <f>SUMIFS('State Generation Costs Calcs'!X105:X155,'State Generation Costs Calcs'!$A$105:$A$155,About!$B$2)*About!$A$52</f>
        <v>35.302795127964025</v>
      </c>
      <c r="Y2" s="67">
        <f>SUMIFS('State Generation Costs Calcs'!Y105:Y155,'State Generation Costs Calcs'!$A$105:$A$155,About!$B$2)*About!$A$52</f>
        <v>35.077526158670501</v>
      </c>
      <c r="Z2" s="67">
        <f>SUMIFS('State Generation Costs Calcs'!Z105:Z155,'State Generation Costs Calcs'!$A$105:$A$155,About!$B$2)*About!$A$52</f>
        <v>34.833738106581777</v>
      </c>
      <c r="AA2" s="67">
        <f>SUMIFS('State Generation Costs Calcs'!AA105:AA155,'State Generation Costs Calcs'!$A$105:$A$155,About!$B$2)*About!$A$52</f>
        <v>34.80118267964265</v>
      </c>
      <c r="AB2" s="67">
        <f>SUMIFS('State Generation Costs Calcs'!AB105:AB155,'State Generation Costs Calcs'!$A$105:$A$155,About!$B$2)*About!$A$52</f>
        <v>34.649176714754631</v>
      </c>
      <c r="AC2" s="67">
        <f>SUMIFS('State Generation Costs Calcs'!AC105:AC155,'State Generation Costs Calcs'!$A$105:$A$155,About!$B$2)*About!$A$52</f>
        <v>34.481692465297797</v>
      </c>
      <c r="AD2" s="67">
        <f>SUMIFS('State Generation Costs Calcs'!AD105:AD155,'State Generation Costs Calcs'!$A$105:$A$155,About!$B$2)*About!$A$52</f>
        <v>34.592835012404286</v>
      </c>
      <c r="AE2" s="67">
        <f>SUMIFS('State Generation Costs Calcs'!AE105:AE155,'State Generation Costs Calcs'!$A$105:$A$155,About!$B$2)*About!$A$52</f>
        <v>34.529118507178048</v>
      </c>
      <c r="AF2" s="67">
        <f>SUMIFS('State Generation Costs Calcs'!AF105:AF155,'State Generation Costs Calcs'!$A$105:$A$155,About!$B$2)*About!$A$52</f>
        <v>34.422468857234058</v>
      </c>
      <c r="AG2" s="67">
        <f>SUMIFS('State Generation Costs Calcs'!AG105:AG155,'State Generation Costs Calcs'!$A$105:$A$155,About!$B$2)*About!$A$52</f>
        <v>34.457878118697231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2022-11-01T00:14:48Z</dcterms:modified>
</cp:coreProperties>
</file>