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K\bldgs\CiDESCTY\"/>
    </mc:Choice>
  </mc:AlternateContent>
  <xr:revisionPtr revIDLastSave="0" documentId="8_{CF65CE07-5AF0-4DA4-8B9A-32690AC6DB62}"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K8" i="19" l="1"/>
  <c r="B8" i="18"/>
  <c r="L8" i="19"/>
  <c r="P8" i="23"/>
  <c r="AF8" i="24"/>
  <c r="AA8" i="17"/>
  <c r="C8" i="18"/>
  <c r="M8" i="19"/>
  <c r="R8" i="23"/>
  <c r="R8" i="18"/>
  <c r="I8" i="17"/>
  <c r="S8" i="18"/>
  <c r="E8" i="19"/>
  <c r="J8" i="17"/>
  <c r="T8" i="18"/>
  <c r="H8" i="25"/>
  <c r="G8" i="7" s="1"/>
  <c r="X8" i="25"/>
  <c r="Z8" i="17"/>
  <c r="K8" i="17"/>
  <c r="Z8" i="18"/>
  <c r="R8" i="25"/>
  <c r="N64" i="22"/>
  <c r="AD64" i="22"/>
  <c r="AD65" i="22"/>
  <c r="N85" i="22"/>
  <c r="H66" i="22"/>
  <c r="N67" i="22"/>
  <c r="H69" i="22"/>
  <c r="H72" i="22"/>
  <c r="N73" i="22"/>
  <c r="AD73" i="22"/>
  <c r="R74" i="22"/>
  <c r="X79" i="22"/>
  <c r="AD80" i="22"/>
  <c r="X82" i="22"/>
  <c r="AD83" i="22"/>
  <c r="H86" i="22"/>
  <c r="X86" i="22"/>
  <c r="D8" i="23"/>
  <c r="C8" i="10" s="1"/>
  <c r="D8" i="24"/>
  <c r="C8" i="6" s="1"/>
  <c r="D8" i="25"/>
  <c r="T8" i="23"/>
  <c r="T8" i="24"/>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AE8" i="7" l="1"/>
  <c r="M8" i="10"/>
  <c r="W8" i="10"/>
  <c r="AA8" i="7"/>
  <c r="E8" i="6"/>
  <c r="M8" i="6"/>
  <c r="AA8" i="6"/>
  <c r="Y8" i="7"/>
  <c r="E8" i="10"/>
  <c r="Q8" i="7"/>
  <c r="AE8" i="6"/>
  <c r="S30" i="22"/>
  <c r="AE8" i="10"/>
  <c r="S40" i="22"/>
  <c r="AA8" i="10"/>
  <c r="G8" i="10"/>
  <c r="S8" i="7"/>
  <c r="O8" i="10"/>
  <c r="U8" i="7"/>
  <c r="S8" i="6"/>
  <c r="O8" i="7"/>
  <c r="AC8" i="7"/>
  <c r="I8" i="7"/>
  <c r="W8" i="6"/>
  <c r="U8" i="6"/>
  <c r="S8" i="10"/>
  <c r="O8" i="6"/>
  <c r="S30" i="14"/>
  <c r="S40" i="14"/>
  <c r="AC8" i="6"/>
  <c r="K8" i="6"/>
  <c r="I8" i="6"/>
  <c r="U8" i="10"/>
  <c r="C8" i="7"/>
  <c r="W8" i="7"/>
  <c r="Q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<sst xmlns="http://schemas.openxmlformats.org/spreadsheetml/2006/main" count="55111" uniqueCount="1381">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</sst>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1307</v>
      </c>
      <c r="C1" s="71">
        <v>45686</v>
      </c>
      <c r="D1" s="13"/>
      <c r="E1" s="13"/>
      <c r="F1" s="72" t="s">
        <v>59</v>
      </c>
      <c r="G1" s="72" t="s">
        <v>59</v>
      </c>
    </row>
    <row r="2" spans="1:7" x14ac:dyDescent="0.75">
      <c r="B2" t="str">
        <f>LOOKUP(B1,F2:G51,G2:G51)</f>
        <v>OK</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b">
        <f>IF(A40=About!$B$1,SUM('BDESC-rural-residential'!$AF$8,'BDESC-urban-residential'!$AF$8,'BDESC-commercial'!$AF$8)='REEDS calc'!Q40,"NA")</f>
        <v>1</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b">
        <f>IF(A40=About!$B$1,SUM('DESC-rural-residential'!$AF$8,'DESC-urban-residential'!$AF$8,'DESC-commercial'!$AF$8)='REEDS calc-noIRA'!Q40,"NA")</f>
        <v>1</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OKLAHOMA</v>
      </c>
    </row>
    <row r="3" spans="1:7" x14ac:dyDescent="0.65">
      <c r="A3" s="52" t="s">
        <v>1327</v>
      </c>
      <c r="B3" s="52">
        <v>0.59</v>
      </c>
      <c r="C3" s="52">
        <v>0.41</v>
      </c>
      <c r="F3" s="52" t="s">
        <v>10</v>
      </c>
      <c r="G3" s="52">
        <f>SUMIFS(B:B,A:A,G2)</f>
        <v>0.66200000000000003</v>
      </c>
    </row>
    <row r="4" spans="1:7" x14ac:dyDescent="0.65">
      <c r="A4" s="52" t="s">
        <v>1328</v>
      </c>
      <c r="B4" s="52">
        <v>0.66</v>
      </c>
      <c r="C4" s="52">
        <v>0.33999999999999903</v>
      </c>
      <c r="F4" s="52" t="s">
        <v>11</v>
      </c>
      <c r="G4" s="52">
        <f>SUMIFS(C:C,A:A,G2)</f>
        <v>0.33799999999999902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9.5180449320463012</v>
      </c>
      <c r="C8" s="65">
        <f>INDEX('REEDS calc'!$C$64:$AG$113,MATCH(About!$B$2,'REEDS calc'!$B$64:$B$113,0),MATCH(C$1,'REEDS calc'!$C$63:$AG$63,0))*SUMIFS('res v com'!$E$3:$E$52,'res v com'!$B$3:$B$52,About!$B$2)*SUMIFS('Urban and Rural'!$C$2:$C$53,'Urban and Rural'!$A$2:$A$53,About!$B$1)</f>
        <v>9.5180449320463012</v>
      </c>
      <c r="D8" s="65">
        <f>INDEX('REEDS calc'!$C$64:$AG$113,MATCH(About!$B$2,'REEDS calc'!$B$64:$B$113,0),MATCH(D$1,'REEDS calc'!$C$63:$AG$63,0))*SUMIFS('res v com'!$E$3:$E$52,'res v com'!$B$3:$B$52,About!$B$2)*SUMIFS('Urban and Rural'!$C$2:$C$53,'Urban and Rural'!$A$2:$A$53,About!$B$1)</f>
        <v>9.5180449320463012</v>
      </c>
      <c r="E8" s="65">
        <f>INDEX('REEDS calc'!$C$64:$AG$113,MATCH(About!$B$2,'REEDS calc'!$B$64:$B$113,0),MATCH(E$1,'REEDS calc'!$C$63:$AG$63,0))*SUMIFS('res v com'!$E$3:$E$52,'res v com'!$B$3:$B$52,About!$B$2)*SUMIFS('Urban and Rural'!$C$2:$C$53,'Urban and Rural'!$A$2:$A$53,About!$B$1)</f>
        <v>19.94728403225383</v>
      </c>
      <c r="F8" s="65">
        <f>INDEX('REEDS calc'!$C$64:$AG$113,MATCH(About!$B$2,'REEDS calc'!$B$64:$B$113,0),MATCH(F$1,'REEDS calc'!$C$63:$AG$63,0))*SUMIFS('res v com'!$E$3:$E$52,'res v com'!$B$3:$B$52,About!$B$2)*SUMIFS('Urban and Rural'!$C$2:$C$53,'Urban and Rural'!$A$2:$A$53,About!$B$1)</f>
        <v>30.376523132461358</v>
      </c>
      <c r="G8" s="65">
        <f>INDEX('REEDS calc'!$C$64:$AG$113,MATCH(About!$B$2,'REEDS calc'!$B$64:$B$113,0),MATCH(G$1,'REEDS calc'!$C$63:$AG$63,0))*SUMIFS('res v com'!$E$3:$E$52,'res v com'!$B$3:$B$52,About!$B$2)*SUMIFS('Urban and Rural'!$C$2:$C$53,'Urban and Rural'!$A$2:$A$53,About!$B$1)</f>
        <v>48.803458120902988</v>
      </c>
      <c r="H8" s="65">
        <f>INDEX('REEDS calc'!$C$64:$AG$113,MATCH(About!$B$2,'REEDS calc'!$B$64:$B$113,0),MATCH(H$1,'REEDS calc'!$C$63:$AG$63,0))*SUMIFS('res v com'!$E$3:$E$52,'res v com'!$B$3:$B$52,About!$B$2)*SUMIFS('Urban and Rural'!$C$2:$C$53,'Urban and Rural'!$A$2:$A$53,About!$B$1)</f>
        <v>67.230393109344618</v>
      </c>
      <c r="I8" s="65">
        <f>INDEX('REEDS calc'!$C$64:$AG$113,MATCH(About!$B$2,'REEDS calc'!$B$64:$B$113,0),MATCH(I$1,'REEDS calc'!$C$63:$AG$63,0))*SUMIFS('res v com'!$E$3:$E$52,'res v com'!$B$3:$B$52,About!$B$2)*SUMIFS('Urban and Rural'!$C$2:$C$53,'Urban and Rural'!$A$2:$A$53,About!$B$1)</f>
        <v>98.988936365939111</v>
      </c>
      <c r="J8" s="65">
        <f>INDEX('REEDS calc'!$C$64:$AG$113,MATCH(About!$B$2,'REEDS calc'!$B$64:$B$113,0),MATCH(J$1,'REEDS calc'!$C$63:$AG$63,0))*SUMIFS('res v com'!$E$3:$E$52,'res v com'!$B$3:$B$52,About!$B$2)*SUMIFS('Urban and Rural'!$C$2:$C$53,'Urban and Rural'!$A$2:$A$53,About!$B$1)</f>
        <v>130.7474796225336</v>
      </c>
      <c r="K8" s="65">
        <f>INDEX('REEDS calc'!$C$64:$AG$113,MATCH(About!$B$2,'REEDS calc'!$B$64:$B$113,0),MATCH(K$1,'REEDS calc'!$C$63:$AG$63,0))*SUMIFS('res v com'!$E$3:$E$52,'res v com'!$B$3:$B$52,About!$B$2)*SUMIFS('Urban and Rural'!$C$2:$C$53,'Urban and Rural'!$A$2:$A$53,About!$B$1)</f>
        <v>178.0991186231351</v>
      </c>
      <c r="L8" s="65">
        <f>INDEX('REEDS calc'!$C$64:$AG$113,MATCH(About!$B$2,'REEDS calc'!$B$64:$B$113,0),MATCH(L$1,'REEDS calc'!$C$63:$AG$63,0))*SUMIFS('res v com'!$E$3:$E$52,'res v com'!$B$3:$B$52,About!$B$2)*SUMIFS('Urban and Rural'!$C$2:$C$53,'Urban and Rural'!$A$2:$A$53,About!$B$1)</f>
        <v>225.45075762373665</v>
      </c>
      <c r="M8" s="65">
        <f>INDEX('REEDS calc'!$C$64:$AG$113,MATCH(About!$B$2,'REEDS calc'!$B$64:$B$113,0),MATCH(M$1,'REEDS calc'!$C$63:$AG$63,0))*SUMIFS('res v com'!$E$3:$E$52,'res v com'!$B$3:$B$52,About!$B$2)*SUMIFS('Urban and Rural'!$C$2:$C$53,'Urban and Rural'!$A$2:$A$53,About!$B$1)</f>
        <v>277.85584394692597</v>
      </c>
      <c r="N8" s="65">
        <f>INDEX('REEDS calc'!$C$64:$AG$113,MATCH(About!$B$2,'REEDS calc'!$B$64:$B$113,0),MATCH(N$1,'REEDS calc'!$C$63:$AG$63,0))*SUMIFS('res v com'!$E$3:$E$52,'res v com'!$B$3:$B$52,About!$B$2)*SUMIFS('Urban and Rural'!$C$2:$C$53,'Urban and Rural'!$A$2:$A$53,About!$B$1)</f>
        <v>330.2609302701153</v>
      </c>
      <c r="O8" s="65">
        <f>INDEX('REEDS calc'!$C$64:$AG$113,MATCH(About!$B$2,'REEDS calc'!$B$64:$B$113,0),MATCH(O$1,'REEDS calc'!$C$63:$AG$63,0))*SUMIFS('res v com'!$E$3:$E$52,'res v com'!$B$3:$B$52,About!$B$2)*SUMIFS('Urban and Rural'!$C$2:$C$53,'Urban and Rural'!$A$2:$A$53,About!$B$1)</f>
        <v>386.93771515880701</v>
      </c>
      <c r="P8" s="65">
        <f>INDEX('REEDS calc'!$C$64:$AG$113,MATCH(About!$B$2,'REEDS calc'!$B$64:$B$113,0),MATCH(P$1,'REEDS calc'!$C$63:$AG$63,0))*SUMIFS('res v com'!$E$3:$E$52,'res v com'!$B$3:$B$52,About!$B$2)*SUMIFS('Urban and Rural'!$C$2:$C$53,'Urban and Rural'!$A$2:$A$53,About!$B$1)</f>
        <v>443.61450004749861</v>
      </c>
      <c r="Q8" s="65">
        <f>INDEX('REEDS calc'!$C$64:$AG$113,MATCH(About!$B$2,'REEDS calc'!$B$64:$B$113,0),MATCH(Q$1,'REEDS calc'!$C$63:$AG$63,0))*SUMIFS('res v com'!$E$3:$E$52,'res v com'!$B$3:$B$52,About!$B$2)*SUMIFS('Urban and Rural'!$C$2:$C$53,'Urban and Rural'!$A$2:$A$53,About!$B$1)</f>
        <v>483.12073187877883</v>
      </c>
      <c r="R8" s="65">
        <f>INDEX('REEDS calc'!$C$64:$AG$113,MATCH(About!$B$2,'REEDS calc'!$B$64:$B$113,0),MATCH(R$1,'REEDS calc'!$C$63:$AG$63,0))*SUMIFS('res v com'!$E$3:$E$52,'res v com'!$B$3:$B$52,About!$B$2)*SUMIFS('Urban and Rural'!$C$2:$C$53,'Urban and Rural'!$A$2:$A$53,About!$B$1)</f>
        <v>522.62696371005893</v>
      </c>
      <c r="S8" s="65">
        <f>INDEX('REEDS calc'!$C$64:$AG$113,MATCH(About!$B$2,'REEDS calc'!$B$64:$B$113,0),MATCH(S$1,'REEDS calc'!$C$63:$AG$63,0))*SUMIFS('res v com'!$E$3:$E$52,'res v com'!$B$3:$B$52,About!$B$2)*SUMIFS('Urban and Rural'!$C$2:$C$53,'Urban and Rural'!$A$2:$A$53,About!$B$1)</f>
        <v>558.68512513062319</v>
      </c>
      <c r="T8" s="65">
        <f>INDEX('REEDS calc'!$C$64:$AG$113,MATCH(About!$B$2,'REEDS calc'!$B$64:$B$113,0),MATCH(T$1,'REEDS calc'!$C$63:$AG$63,0))*SUMIFS('res v com'!$E$3:$E$52,'res v com'!$B$3:$B$52,About!$B$2)*SUMIFS('Urban and Rural'!$C$2:$C$53,'Urban and Rural'!$A$2:$A$53,About!$B$1)</f>
        <v>594.74328655118734</v>
      </c>
      <c r="U8" s="65">
        <f>INDEX('REEDS calc'!$C$64:$AG$113,MATCH(About!$B$2,'REEDS calc'!$B$64:$B$113,0),MATCH(U$1,'REEDS calc'!$C$63:$AG$63,0))*SUMIFS('res v com'!$E$3:$E$52,'res v com'!$B$3:$B$52,About!$B$2)*SUMIFS('Urban and Rural'!$C$2:$C$53,'Urban and Rural'!$A$2:$A$53,About!$B$1)</f>
        <v>626.41807101237976</v>
      </c>
      <c r="V8" s="65">
        <f>INDEX('REEDS calc'!$C$64:$AG$113,MATCH(About!$B$2,'REEDS calc'!$B$64:$B$113,0),MATCH(V$1,'REEDS calc'!$C$63:$AG$63,0))*SUMIFS('res v com'!$E$3:$E$52,'res v com'!$B$3:$B$52,About!$B$2)*SUMIFS('Urban and Rural'!$C$2:$C$53,'Urban and Rural'!$A$2:$A$53,About!$B$1)</f>
        <v>658.09285547357229</v>
      </c>
      <c r="W8" s="65">
        <f>INDEX('REEDS calc'!$C$64:$AG$113,MATCH(About!$B$2,'REEDS calc'!$B$64:$B$113,0),MATCH(W$1,'REEDS calc'!$C$63:$AG$63,0))*SUMIFS('res v com'!$E$3:$E$52,'res v com'!$B$3:$B$52,About!$B$2)*SUMIFS('Urban and Rural'!$C$2:$C$53,'Urban and Rural'!$A$2:$A$53,About!$B$1)</f>
        <v>675.7240819056949</v>
      </c>
      <c r="X8" s="65">
        <f>INDEX('REEDS calc'!$C$64:$AG$113,MATCH(About!$B$2,'REEDS calc'!$B$64:$B$113,0),MATCH(X$1,'REEDS calc'!$C$63:$AG$63,0))*SUMIFS('res v com'!$E$3:$E$52,'res v com'!$B$3:$B$52,About!$B$2)*SUMIFS('Urban and Rural'!$C$2:$C$53,'Urban and Rural'!$A$2:$A$53,About!$B$1)</f>
        <v>693.35530833781741</v>
      </c>
      <c r="Y8" s="65">
        <f>INDEX('REEDS calc'!$C$64:$AG$113,MATCH(About!$B$2,'REEDS calc'!$B$64:$B$113,0),MATCH(Y$1,'REEDS calc'!$C$63:$AG$63,0))*SUMIFS('res v com'!$E$3:$E$52,'res v com'!$B$3:$B$52,About!$B$2)*SUMIFS('Urban and Rural'!$C$2:$C$53,'Urban and Rural'!$A$2:$A$53,About!$B$1)</f>
        <v>724.08082645112052</v>
      </c>
      <c r="Z8" s="65">
        <f>INDEX('REEDS calc'!$C$64:$AG$113,MATCH(About!$B$2,'REEDS calc'!$B$64:$B$113,0),MATCH(Z$1,'REEDS calc'!$C$63:$AG$63,0))*SUMIFS('res v com'!$E$3:$E$52,'res v com'!$B$3:$B$52,About!$B$2)*SUMIFS('Urban and Rural'!$C$2:$C$53,'Urban and Rural'!$A$2:$A$53,About!$B$1)</f>
        <v>754.80634456442351</v>
      </c>
      <c r="AA8" s="65">
        <f>INDEX('REEDS calc'!$C$64:$AG$113,MATCH(About!$B$2,'REEDS calc'!$B$64:$B$113,0),MATCH(AA$1,'REEDS calc'!$C$63:$AG$63,0))*SUMIFS('res v com'!$E$3:$E$52,'res v com'!$B$3:$B$52,About!$B$2)*SUMIFS('Urban and Rural'!$C$2:$C$53,'Urban and Rural'!$A$2:$A$53,About!$B$1)</f>
        <v>775.76000321415904</v>
      </c>
      <c r="AB8" s="65">
        <f>INDEX('REEDS calc'!$C$64:$AG$113,MATCH(About!$B$2,'REEDS calc'!$B$64:$B$113,0),MATCH(AB$1,'REEDS calc'!$C$63:$AG$63,0))*SUMIFS('res v com'!$E$3:$E$52,'res v com'!$B$3:$B$52,About!$B$2)*SUMIFS('Urban and Rural'!$C$2:$C$53,'Urban and Rural'!$A$2:$A$53,About!$B$1)</f>
        <v>796.71366186389457</v>
      </c>
      <c r="AC8" s="65">
        <f>INDEX('REEDS calc'!$C$64:$AG$113,MATCH(About!$B$2,'REEDS calc'!$B$64:$B$113,0),MATCH(AC$1,'REEDS calc'!$C$63:$AG$63,0))*SUMIFS('res v com'!$E$3:$E$52,'res v com'!$B$3:$B$52,About!$B$2)*SUMIFS('Urban and Rural'!$C$2:$C$53,'Urban and Rural'!$A$2:$A$53,About!$B$1)</f>
        <v>836.09425550207163</v>
      </c>
      <c r="AD8" s="65">
        <f>INDEX('REEDS calc'!$C$64:$AG$113,MATCH(About!$B$2,'REEDS calc'!$B$64:$B$113,0),MATCH(AD$1,'REEDS calc'!$C$63:$AG$63,0))*SUMIFS('res v com'!$E$3:$E$52,'res v com'!$B$3:$B$52,About!$B$2)*SUMIFS('Urban and Rural'!$C$2:$C$53,'Urban and Rural'!$A$2:$A$53,About!$B$1)</f>
        <v>875.47484914024881</v>
      </c>
      <c r="AE8" s="65">
        <f>INDEX('REEDS calc'!$C$64:$AG$113,MATCH(About!$B$2,'REEDS calc'!$B$64:$B$113,0),MATCH(AE$1,'REEDS calc'!$C$63:$AG$63,0))*SUMIFS('res v com'!$E$3:$E$52,'res v com'!$B$3:$B$52,About!$B$2)*SUMIFS('Urban and Rural'!$C$2:$C$53,'Urban and Rural'!$A$2:$A$53,About!$B$1)</f>
        <v>902.85001543747171</v>
      </c>
      <c r="AF8" s="65">
        <f>INDEX('REEDS calc'!$C$64:$AG$113,MATCH(About!$B$2,'REEDS calc'!$B$64:$B$113,0),MATCH(AF$1,'REEDS calc'!$C$63:$AG$63,0))*SUMIFS('res v com'!$E$3:$E$52,'res v com'!$B$3:$B$52,About!$B$2)*SUMIFS('Urban and Rural'!$C$2:$C$53,'Urban and Rural'!$A$2:$A$53,About!$B$1)</f>
        <v>930.2251817346945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18.641851316611451</v>
      </c>
      <c r="C8" s="65">
        <f>INDEX('REEDS calc'!$C$64:$AG$113,MATCH(About!$B$2,'REEDS calc'!$B$64:$B$113,0),MATCH(C$1,'REEDS calc'!$C$63:$AG$63,0))*SUMIFS('res v com'!$E$3:$E$52,'res v com'!$B$3:$B$52,About!$B$2)*SUMIFS('Urban and Rural'!$B$2:$B$53,'Urban and Rural'!$A$2:$A$53,About!$B$1)</f>
        <v>18.641851316611451</v>
      </c>
      <c r="D8" s="65">
        <f>INDEX('REEDS calc'!$C$64:$AG$113,MATCH(About!$B$2,'REEDS calc'!$B$64:$B$113,0),MATCH(D$1,'REEDS calc'!$C$63:$AG$63,0))*SUMIFS('res v com'!$E$3:$E$52,'res v com'!$B$3:$B$52,About!$B$2)*SUMIFS('Urban and Rural'!$B$2:$B$53,'Urban and Rural'!$A$2:$A$53,About!$B$1)</f>
        <v>18.641851316611451</v>
      </c>
      <c r="E8" s="65">
        <f>INDEX('REEDS calc'!$C$64:$AG$113,MATCH(About!$B$2,'REEDS calc'!$B$64:$B$113,0),MATCH(E$1,'REEDS calc'!$C$63:$AG$63,0))*SUMIFS('res v com'!$E$3:$E$52,'res v com'!$B$3:$B$52,About!$B$2)*SUMIFS('Urban and Rural'!$B$2:$B$53,'Urban and Rural'!$A$2:$A$53,About!$B$1)</f>
        <v>39.068349199266493</v>
      </c>
      <c r="F8" s="65">
        <f>INDEX('REEDS calc'!$C$64:$AG$113,MATCH(About!$B$2,'REEDS calc'!$B$64:$B$113,0),MATCH(F$1,'REEDS calc'!$C$63:$AG$63,0))*SUMIFS('res v com'!$E$3:$E$52,'res v com'!$B$3:$B$52,About!$B$2)*SUMIFS('Urban and Rural'!$B$2:$B$53,'Urban and Rural'!$A$2:$A$53,About!$B$1)</f>
        <v>59.494847081921534</v>
      </c>
      <c r="G8" s="65">
        <f>INDEX('REEDS calc'!$C$64:$AG$113,MATCH(About!$B$2,'REEDS calc'!$B$64:$B$113,0),MATCH(G$1,'REEDS calc'!$C$63:$AG$63,0))*SUMIFS('res v com'!$E$3:$E$52,'res v com'!$B$3:$B$52,About!$B$2)*SUMIFS('Urban and Rural'!$B$2:$B$53,'Urban and Rural'!$A$2:$A$53,About!$B$1)</f>
        <v>95.585471230881282</v>
      </c>
      <c r="H8" s="65">
        <f>INDEX('REEDS calc'!$C$64:$AG$113,MATCH(About!$B$2,'REEDS calc'!$B$64:$B$113,0),MATCH(H$1,'REEDS calc'!$C$63:$AG$63,0))*SUMIFS('res v com'!$E$3:$E$52,'res v com'!$B$3:$B$52,About!$B$2)*SUMIFS('Urban and Rural'!$B$2:$B$53,'Urban and Rural'!$A$2:$A$53,About!$B$1)</f>
        <v>131.67609537984103</v>
      </c>
      <c r="I8" s="65">
        <f>INDEX('REEDS calc'!$C$64:$AG$113,MATCH(About!$B$2,'REEDS calc'!$B$64:$B$113,0),MATCH(I$1,'REEDS calc'!$C$63:$AG$63,0))*SUMIFS('res v com'!$E$3:$E$52,'res v com'!$B$3:$B$52,About!$B$2)*SUMIFS('Urban and Rural'!$B$2:$B$53,'Urban and Rural'!$A$2:$A$53,About!$B$1)</f>
        <v>193.87773927293458</v>
      </c>
      <c r="J8" s="65">
        <f>INDEX('REEDS calc'!$C$64:$AG$113,MATCH(About!$B$2,'REEDS calc'!$B$64:$B$113,0),MATCH(J$1,'REEDS calc'!$C$63:$AG$63,0))*SUMIFS('res v com'!$E$3:$E$52,'res v com'!$B$3:$B$52,About!$B$2)*SUMIFS('Urban and Rural'!$B$2:$B$53,'Urban and Rural'!$A$2:$A$53,About!$B$1)</f>
        <v>256.07938316602809</v>
      </c>
      <c r="K8" s="65">
        <f>INDEX('REEDS calc'!$C$64:$AG$113,MATCH(About!$B$2,'REEDS calc'!$B$64:$B$113,0),MATCH(K$1,'REEDS calc'!$C$63:$AG$63,0))*SUMIFS('res v com'!$E$3:$E$52,'res v com'!$B$3:$B$52,About!$B$2)*SUMIFS('Urban and Rural'!$B$2:$B$53,'Urban and Rural'!$A$2:$A$53,About!$B$1)</f>
        <v>348.82135067608215</v>
      </c>
      <c r="L8" s="65">
        <f>INDEX('REEDS calc'!$C$64:$AG$113,MATCH(About!$B$2,'REEDS calc'!$B$64:$B$113,0),MATCH(L$1,'REEDS calc'!$C$63:$AG$63,0))*SUMIFS('res v com'!$E$3:$E$52,'res v com'!$B$3:$B$52,About!$B$2)*SUMIFS('Urban and Rural'!$B$2:$B$53,'Urban and Rural'!$A$2:$A$53,About!$B$1)</f>
        <v>441.56331818613643</v>
      </c>
      <c r="M8" s="65">
        <f>INDEX('REEDS calc'!$C$64:$AG$113,MATCH(About!$B$2,'REEDS calc'!$B$64:$B$113,0),MATCH(M$1,'REEDS calc'!$C$63:$AG$63,0))*SUMIFS('res v com'!$E$3:$E$52,'res v com'!$B$3:$B$52,About!$B$2)*SUMIFS('Urban and Rural'!$B$2:$B$53,'Urban and Rural'!$A$2:$A$53,About!$B$1)</f>
        <v>544.2028659552235</v>
      </c>
      <c r="N8" s="65">
        <f>INDEX('REEDS calc'!$C$64:$AG$113,MATCH(About!$B$2,'REEDS calc'!$B$64:$B$113,0),MATCH(N$1,'REEDS calc'!$C$63:$AG$63,0))*SUMIFS('res v com'!$E$3:$E$52,'res v com'!$B$3:$B$52,About!$B$2)*SUMIFS('Urban and Rural'!$B$2:$B$53,'Urban and Rural'!$A$2:$A$53,About!$B$1)</f>
        <v>646.84241372431052</v>
      </c>
      <c r="O8" s="65">
        <f>INDEX('REEDS calc'!$C$64:$AG$113,MATCH(About!$B$2,'REEDS calc'!$B$64:$B$113,0),MATCH(O$1,'REEDS calc'!$C$63:$AG$63,0))*SUMIFS('res v com'!$E$3:$E$52,'res v com'!$B$3:$B$52,About!$B$2)*SUMIFS('Urban and Rural'!$B$2:$B$53,'Urban and Rural'!$A$2:$A$53,About!$B$1)</f>
        <v>757.8484243642929</v>
      </c>
      <c r="P8" s="65">
        <f>INDEX('REEDS calc'!$C$64:$AG$113,MATCH(About!$B$2,'REEDS calc'!$B$64:$B$113,0),MATCH(P$1,'REEDS calc'!$C$63:$AG$63,0))*SUMIFS('res v com'!$E$3:$E$52,'res v com'!$B$3:$B$52,About!$B$2)*SUMIFS('Urban and Rural'!$B$2:$B$53,'Urban and Rural'!$A$2:$A$53,About!$B$1)</f>
        <v>868.85443500427505</v>
      </c>
      <c r="Q8" s="65">
        <f>INDEX('REEDS calc'!$C$64:$AG$113,MATCH(About!$B$2,'REEDS calc'!$B$64:$B$113,0),MATCH(Q$1,'REEDS calc'!$C$63:$AG$63,0))*SUMIFS('res v com'!$E$3:$E$52,'res v com'!$B$3:$B$52,About!$B$2)*SUMIFS('Urban and Rural'!$B$2:$B$53,'Urban and Rural'!$A$2:$A$53,About!$B$1)</f>
        <v>946.23054586909029</v>
      </c>
      <c r="R8" s="65">
        <f>INDEX('REEDS calc'!$C$64:$AG$113,MATCH(About!$B$2,'REEDS calc'!$B$64:$B$113,0),MATCH(R$1,'REEDS calc'!$C$63:$AG$63,0))*SUMIFS('res v com'!$E$3:$E$52,'res v com'!$B$3:$B$52,About!$B$2)*SUMIFS('Urban and Rural'!$B$2:$B$53,'Urban and Rural'!$A$2:$A$53,About!$B$1)</f>
        <v>1023.6066567339055</v>
      </c>
      <c r="S8" s="65">
        <f>INDEX('REEDS calc'!$C$64:$AG$113,MATCH(About!$B$2,'REEDS calc'!$B$64:$B$113,0),MATCH(S$1,'REEDS calc'!$C$63:$AG$63,0))*SUMIFS('res v com'!$E$3:$E$52,'res v com'!$B$3:$B$52,About!$B$2)*SUMIFS('Urban and Rural'!$B$2:$B$53,'Urban and Rural'!$A$2:$A$53,About!$B$1)</f>
        <v>1094.2294462617563</v>
      </c>
      <c r="T8" s="65">
        <f>INDEX('REEDS calc'!$C$64:$AG$113,MATCH(About!$B$2,'REEDS calc'!$B$64:$B$113,0),MATCH(T$1,'REEDS calc'!$C$63:$AG$63,0))*SUMIFS('res v com'!$E$3:$E$52,'res v com'!$B$3:$B$52,About!$B$2)*SUMIFS('Urban and Rural'!$B$2:$B$53,'Urban and Rural'!$A$2:$A$53,About!$B$1)</f>
        <v>1164.852235789607</v>
      </c>
      <c r="U8" s="65">
        <f>INDEX('REEDS calc'!$C$64:$AG$113,MATCH(About!$B$2,'REEDS calc'!$B$64:$B$113,0),MATCH(U$1,'REEDS calc'!$C$63:$AG$63,0))*SUMIFS('res v com'!$E$3:$E$52,'res v com'!$B$3:$B$52,About!$B$2)*SUMIFS('Urban and Rural'!$B$2:$B$53,'Urban and Rural'!$A$2:$A$53,About!$B$1)</f>
        <v>1226.8898313911143</v>
      </c>
      <c r="V8" s="65">
        <f>INDEX('REEDS calc'!$C$64:$AG$113,MATCH(About!$B$2,'REEDS calc'!$B$64:$B$113,0),MATCH(V$1,'REEDS calc'!$C$63:$AG$63,0))*SUMIFS('res v com'!$E$3:$E$52,'res v com'!$B$3:$B$52,About!$B$2)*SUMIFS('Urban and Rural'!$B$2:$B$53,'Urban and Rural'!$A$2:$A$53,About!$B$1)</f>
        <v>1288.9274269926216</v>
      </c>
      <c r="W8" s="65">
        <f>INDEX('REEDS calc'!$C$64:$AG$113,MATCH(About!$B$2,'REEDS calc'!$B$64:$B$113,0),MATCH(W$1,'REEDS calc'!$C$63:$AG$63,0))*SUMIFS('res v com'!$E$3:$E$52,'res v com'!$B$3:$B$52,About!$B$2)*SUMIFS('Urban and Rural'!$B$2:$B$53,'Urban and Rural'!$A$2:$A$53,About!$B$1)</f>
        <v>1323.4595923715128</v>
      </c>
      <c r="X8" s="65">
        <f>INDEX('REEDS calc'!$C$64:$AG$113,MATCH(About!$B$2,'REEDS calc'!$B$64:$B$113,0),MATCH(X$1,'REEDS calc'!$C$63:$AG$63,0))*SUMIFS('res v com'!$E$3:$E$52,'res v com'!$B$3:$B$52,About!$B$2)*SUMIFS('Urban and Rural'!$B$2:$B$53,'Urban and Rural'!$A$2:$A$53,About!$B$1)</f>
        <v>1357.9917577504038</v>
      </c>
      <c r="Y8" s="65">
        <f>INDEX('REEDS calc'!$C$64:$AG$113,MATCH(About!$B$2,'REEDS calc'!$B$64:$B$113,0),MATCH(Y$1,'REEDS calc'!$C$63:$AG$63,0))*SUMIFS('res v com'!$E$3:$E$52,'res v com'!$B$3:$B$52,About!$B$2)*SUMIFS('Urban and Rural'!$B$2:$B$53,'Urban and Rural'!$A$2:$A$53,About!$B$1)</f>
        <v>1418.1701393806011</v>
      </c>
      <c r="Z8" s="65">
        <f>INDEX('REEDS calc'!$C$64:$AG$113,MATCH(About!$B$2,'REEDS calc'!$B$64:$B$113,0),MATCH(Z$1,'REEDS calc'!$C$63:$AG$63,0))*SUMIFS('res v com'!$E$3:$E$52,'res v com'!$B$3:$B$52,About!$B$2)*SUMIFS('Urban and Rural'!$B$2:$B$53,'Urban and Rural'!$A$2:$A$53,About!$B$1)</f>
        <v>1478.3485210107983</v>
      </c>
      <c r="AA8" s="65">
        <f>INDEX('REEDS calc'!$C$64:$AG$113,MATCH(About!$B$2,'REEDS calc'!$B$64:$B$113,0),MATCH(AA$1,'REEDS calc'!$C$63:$AG$63,0))*SUMIFS('res v com'!$E$3:$E$52,'res v com'!$B$3:$B$52,About!$B$2)*SUMIFS('Urban and Rural'!$B$2:$B$53,'Urban and Rural'!$A$2:$A$53,About!$B$1)</f>
        <v>1519.3879352892745</v>
      </c>
      <c r="AB8" s="65">
        <f>INDEX('REEDS calc'!$C$64:$AG$113,MATCH(About!$B$2,'REEDS calc'!$B$64:$B$113,0),MATCH(AB$1,'REEDS calc'!$C$63:$AG$63,0))*SUMIFS('res v com'!$E$3:$E$52,'res v com'!$B$3:$B$52,About!$B$2)*SUMIFS('Urban and Rural'!$B$2:$B$53,'Urban and Rural'!$A$2:$A$53,About!$B$1)</f>
        <v>1560.4273495677508</v>
      </c>
      <c r="AC8" s="65">
        <f>INDEX('REEDS calc'!$C$64:$AG$113,MATCH(About!$B$2,'REEDS calc'!$B$64:$B$113,0),MATCH(AC$1,'REEDS calc'!$C$63:$AG$63,0))*SUMIFS('res v com'!$E$3:$E$52,'res v com'!$B$3:$B$52,About!$B$2)*SUMIFS('Urban and Rural'!$B$2:$B$53,'Urban and Rural'!$A$2:$A$53,About!$B$1)</f>
        <v>1637.5573879951864</v>
      </c>
      <c r="AD8" s="65">
        <f>INDEX('REEDS calc'!$C$64:$AG$113,MATCH(About!$B$2,'REEDS calc'!$B$64:$B$113,0),MATCH(AD$1,'REEDS calc'!$C$63:$AG$63,0))*SUMIFS('res v com'!$E$3:$E$52,'res v com'!$B$3:$B$52,About!$B$2)*SUMIFS('Urban and Rural'!$B$2:$B$53,'Urban and Rural'!$A$2:$A$53,About!$B$1)</f>
        <v>1714.6874264226224</v>
      </c>
      <c r="AE8" s="65">
        <f>INDEX('REEDS calc'!$C$64:$AG$113,MATCH(About!$B$2,'REEDS calc'!$B$64:$B$113,0),MATCH(AE$1,'REEDS calc'!$C$63:$AG$63,0))*SUMIFS('res v com'!$E$3:$E$52,'res v com'!$B$3:$B$52,About!$B$2)*SUMIFS('Urban and Rural'!$B$2:$B$53,'Urban and Rural'!$A$2:$A$53,About!$B$1)</f>
        <v>1768.3038763893728</v>
      </c>
      <c r="AF8" s="65">
        <f>INDEX('REEDS calc'!$C$64:$AG$113,MATCH(About!$B$2,'REEDS calc'!$B$64:$B$113,0),MATCH(AF$1,'REEDS calc'!$C$63:$AG$63,0))*SUMIFS('res v com'!$E$3:$E$52,'res v com'!$B$3:$B$52,About!$B$2)*SUMIFS('Urban and Rural'!$B$2:$B$53,'Urban and Rural'!$A$2:$A$53,About!$B$1)</f>
        <v>1821.9203263561228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5.9310128422513246</v>
      </c>
      <c r="C8" s="65">
        <f>INDEX('REEDS calc'!$C$64:$AG$113,MATCH(About!$B$2,'REEDS calc'!$B$64:$B$113,0),MATCH(C$1,'REEDS calc'!$C$63:$AG$63,0))*SUMIFS('res v com'!$F$3:$F$52,'res v com'!$B$3:$B$52,About!$B$2)</f>
        <v>5.9310128422513246</v>
      </c>
      <c r="D8" s="65">
        <f>INDEX('REEDS calc'!$C$64:$AG$113,MATCH(About!$B$2,'REEDS calc'!$B$64:$B$113,0),MATCH(D$1,'REEDS calc'!$C$63:$AG$63,0))*SUMIFS('res v com'!$F$3:$F$52,'res v com'!$B$3:$B$52,About!$B$2)</f>
        <v>5.9310128422513246</v>
      </c>
      <c r="E8" s="65">
        <f>INDEX('REEDS calc'!$C$64:$AG$113,MATCH(About!$B$2,'REEDS calc'!$B$64:$B$113,0),MATCH(E$1,'REEDS calc'!$C$63:$AG$63,0))*SUMIFS('res v com'!$F$3:$F$52,'res v com'!$B$3:$B$52,About!$B$2)</f>
        <v>12.429821313934173</v>
      </c>
      <c r="F8" s="65">
        <f>INDEX('REEDS calc'!$C$64:$AG$113,MATCH(About!$B$2,'REEDS calc'!$B$64:$B$113,0),MATCH(F$1,'REEDS calc'!$C$63:$AG$63,0))*SUMIFS('res v com'!$F$3:$F$52,'res v com'!$B$3:$B$52,About!$B$2)</f>
        <v>18.928629785617019</v>
      </c>
      <c r="G8" s="65">
        <f>INDEX('REEDS calc'!$C$64:$AG$113,MATCH(About!$B$2,'REEDS calc'!$B$64:$B$113,0),MATCH(G$1,'REEDS calc'!$C$63:$AG$63,0))*SUMIFS('res v com'!$F$3:$F$52,'res v com'!$B$3:$B$52,About!$B$2)</f>
        <v>30.411070648215585</v>
      </c>
      <c r="H8" s="65">
        <f>INDEX('REEDS calc'!$C$64:$AG$113,MATCH(About!$B$2,'REEDS calc'!$B$64:$B$113,0),MATCH(H$1,'REEDS calc'!$C$63:$AG$63,0))*SUMIFS('res v com'!$F$3:$F$52,'res v com'!$B$3:$B$52,About!$B$2)</f>
        <v>41.893511510814143</v>
      </c>
      <c r="I8" s="65">
        <f>INDEX('REEDS calc'!$C$64:$AG$113,MATCH(About!$B$2,'REEDS calc'!$B$64:$B$113,0),MATCH(I$1,'REEDS calc'!$C$63:$AG$63,0))*SUMIFS('res v com'!$F$3:$F$52,'res v com'!$B$3:$B$52,About!$B$2)</f>
        <v>61.683324361126061</v>
      </c>
      <c r="J8" s="65">
        <f>INDEX('REEDS calc'!$C$64:$AG$113,MATCH(About!$B$2,'REEDS calc'!$B$64:$B$113,0),MATCH(J$1,'REEDS calc'!$C$63:$AG$63,0))*SUMIFS('res v com'!$F$3:$F$52,'res v com'!$B$3:$B$52,About!$B$2)</f>
        <v>81.473137211437972</v>
      </c>
      <c r="K8" s="65">
        <f>INDEX('REEDS calc'!$C$64:$AG$113,MATCH(About!$B$2,'REEDS calc'!$B$64:$B$113,0),MATCH(K$1,'REEDS calc'!$C$63:$AG$63,0))*SUMIFS('res v com'!$F$3:$F$52,'res v com'!$B$3:$B$52,About!$B$2)</f>
        <v>110.97953070078215</v>
      </c>
      <c r="L8" s="65">
        <f>INDEX('REEDS calc'!$C$64:$AG$113,MATCH(About!$B$2,'REEDS calc'!$B$64:$B$113,0),MATCH(L$1,'REEDS calc'!$C$63:$AG$63,0))*SUMIFS('res v com'!$F$3:$F$52,'res v com'!$B$3:$B$52,About!$B$2)</f>
        <v>140.48592419012633</v>
      </c>
      <c r="M8" s="65">
        <f>INDEX('REEDS calc'!$C$64:$AG$113,MATCH(About!$B$2,'REEDS calc'!$B$64:$B$113,0),MATCH(M$1,'REEDS calc'!$C$63:$AG$63,0))*SUMIFS('res v com'!$F$3:$F$52,'res v com'!$B$3:$B$52,About!$B$2)</f>
        <v>173.14129009784983</v>
      </c>
      <c r="N8" s="65">
        <f>INDEX('REEDS calc'!$C$64:$AG$113,MATCH(About!$B$2,'REEDS calc'!$B$64:$B$113,0),MATCH(N$1,'REEDS calc'!$C$63:$AG$63,0))*SUMIFS('res v com'!$F$3:$F$52,'res v com'!$B$3:$B$52,About!$B$2)</f>
        <v>205.79665600557331</v>
      </c>
      <c r="O8" s="65">
        <f>INDEX('REEDS calc'!$C$64:$AG$113,MATCH(About!$B$2,'REEDS calc'!$B$64:$B$113,0),MATCH(O$1,'REEDS calc'!$C$63:$AG$63,0))*SUMIFS('res v com'!$F$3:$F$52,'res v com'!$B$3:$B$52,About!$B$2)</f>
        <v>241.11386047689919</v>
      </c>
      <c r="P8" s="65">
        <f>INDEX('REEDS calc'!$C$64:$AG$113,MATCH(About!$B$2,'REEDS calc'!$B$64:$B$113,0),MATCH(P$1,'REEDS calc'!$C$63:$AG$63,0))*SUMIFS('res v com'!$F$3:$F$52,'res v com'!$B$3:$B$52,About!$B$2)</f>
        <v>276.43106494822507</v>
      </c>
      <c r="Q8" s="65">
        <f>INDEX('REEDS calc'!$C$64:$AG$113,MATCH(About!$B$2,'REEDS calc'!$B$64:$B$113,0),MATCH(Q$1,'REEDS calc'!$C$63:$AG$63,0))*SUMIFS('res v com'!$F$3:$F$52,'res v com'!$B$3:$B$52,About!$B$2)</f>
        <v>301.04872225212955</v>
      </c>
      <c r="R8" s="65">
        <f>INDEX('REEDS calc'!$C$64:$AG$113,MATCH(About!$B$2,'REEDS calc'!$B$64:$B$113,0),MATCH(R$1,'REEDS calc'!$C$63:$AG$63,0))*SUMIFS('res v com'!$F$3:$F$52,'res v com'!$B$3:$B$52,About!$B$2)</f>
        <v>325.66637955603403</v>
      </c>
      <c r="S8" s="65">
        <f>INDEX('REEDS calc'!$C$64:$AG$113,MATCH(About!$B$2,'REEDS calc'!$B$64:$B$113,0),MATCH(S$1,'REEDS calc'!$C$63:$AG$63,0))*SUMIFS('res v com'!$F$3:$F$52,'res v com'!$B$3:$B$52,About!$B$2)</f>
        <v>348.13542860761891</v>
      </c>
      <c r="T8" s="65">
        <f>INDEX('REEDS calc'!$C$64:$AG$113,MATCH(About!$B$2,'REEDS calc'!$B$64:$B$113,0),MATCH(T$1,'REEDS calc'!$C$63:$AG$63,0))*SUMIFS('res v com'!$F$3:$F$52,'res v com'!$B$3:$B$52,About!$B$2)</f>
        <v>370.60447765920384</v>
      </c>
      <c r="U8" s="65">
        <f>INDEX('REEDS calc'!$C$64:$AG$113,MATCH(About!$B$2,'REEDS calc'!$B$64:$B$113,0),MATCH(U$1,'REEDS calc'!$C$63:$AG$63,0))*SUMIFS('res v com'!$F$3:$F$52,'res v com'!$B$3:$B$52,About!$B$2)</f>
        <v>390.34209759650389</v>
      </c>
      <c r="V8" s="65">
        <f>INDEX('REEDS calc'!$C$64:$AG$113,MATCH(About!$B$2,'REEDS calc'!$B$64:$B$113,0),MATCH(V$1,'REEDS calc'!$C$63:$AG$63,0))*SUMIFS('res v com'!$F$3:$F$52,'res v com'!$B$3:$B$52,About!$B$2)</f>
        <v>410.07971753380406</v>
      </c>
      <c r="W8" s="65">
        <f>INDEX('REEDS calc'!$C$64:$AG$113,MATCH(About!$B$2,'REEDS calc'!$B$64:$B$113,0),MATCH(W$1,'REEDS calc'!$C$63:$AG$63,0))*SUMIFS('res v com'!$F$3:$F$52,'res v com'!$B$3:$B$52,About!$B$2)</f>
        <v>421.0663257227904</v>
      </c>
      <c r="X8" s="65">
        <f>INDEX('REEDS calc'!$C$64:$AG$113,MATCH(About!$B$2,'REEDS calc'!$B$64:$B$113,0),MATCH(X$1,'REEDS calc'!$C$63:$AG$63,0))*SUMIFS('res v com'!$F$3:$F$52,'res v com'!$B$3:$B$52,About!$B$2)</f>
        <v>432.05293391177679</v>
      </c>
      <c r="Y8" s="65">
        <f>INDEX('REEDS calc'!$C$64:$AG$113,MATCH(About!$B$2,'REEDS calc'!$B$64:$B$113,0),MATCH(Y$1,'REEDS calc'!$C$63:$AG$63,0))*SUMIFS('res v com'!$F$3:$F$52,'res v com'!$B$3:$B$52,About!$B$2)</f>
        <v>451.19903416827628</v>
      </c>
      <c r="Z8" s="65">
        <f>INDEX('REEDS calc'!$C$64:$AG$113,MATCH(About!$B$2,'REEDS calc'!$B$64:$B$113,0),MATCH(Z$1,'REEDS calc'!$C$63:$AG$63,0))*SUMIFS('res v com'!$F$3:$F$52,'res v com'!$B$3:$B$52,About!$B$2)</f>
        <v>470.34513442477589</v>
      </c>
      <c r="AA8" s="65">
        <f>INDEX('REEDS calc'!$C$64:$AG$113,MATCH(About!$B$2,'REEDS calc'!$B$64:$B$113,0),MATCH(AA$1,'REEDS calc'!$C$63:$AG$63,0))*SUMIFS('res v com'!$F$3:$F$52,'res v com'!$B$3:$B$52,About!$B$2)</f>
        <v>483.40206149656416</v>
      </c>
      <c r="AB8" s="65">
        <f>INDEX('REEDS calc'!$C$64:$AG$113,MATCH(About!$B$2,'REEDS calc'!$B$64:$B$113,0),MATCH(AB$1,'REEDS calc'!$C$63:$AG$63,0))*SUMIFS('res v com'!$F$3:$F$52,'res v com'!$B$3:$B$52,About!$B$2)</f>
        <v>496.45898856835231</v>
      </c>
      <c r="AC8" s="65">
        <f>INDEX('REEDS calc'!$C$64:$AG$113,MATCH(About!$B$2,'REEDS calc'!$B$64:$B$113,0),MATCH(AC$1,'REEDS calc'!$C$63:$AG$63,0))*SUMIFS('res v com'!$F$3:$F$52,'res v com'!$B$3:$B$52,About!$B$2)</f>
        <v>520.99835650273906</v>
      </c>
      <c r="AD8" s="65">
        <f>INDEX('REEDS calc'!$C$64:$AG$113,MATCH(About!$B$2,'REEDS calc'!$B$64:$B$113,0),MATCH(AD$1,'REEDS calc'!$C$63:$AG$63,0))*SUMIFS('res v com'!$F$3:$F$52,'res v com'!$B$3:$B$52,About!$B$2)</f>
        <v>545.5377244371258</v>
      </c>
      <c r="AE8" s="65">
        <f>INDEX('REEDS calc'!$C$64:$AG$113,MATCH(About!$B$2,'REEDS calc'!$B$64:$B$113,0),MATCH(AE$1,'REEDS calc'!$C$63:$AG$63,0))*SUMIFS('res v com'!$F$3:$F$52,'res v com'!$B$3:$B$52,About!$B$2)</f>
        <v>562.59610817315297</v>
      </c>
      <c r="AF8" s="65">
        <f>INDEX('REEDS calc'!$C$64:$AG$113,MATCH(About!$B$2,'REEDS calc'!$B$64:$B$113,0),MATCH(AF$1,'REEDS calc'!$C$63:$AG$63,0))*SUMIFS('res v com'!$F$3:$F$52,'res v com'!$B$3:$B$52,About!$B$2)</f>
        <v>579.65449190918014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9.5180449320463012</v>
      </c>
      <c r="C8" s="65">
        <f>INDEX('REEDS calc-noIRA'!$C$64:$AG$113,MATCH(About!$B$2,'REEDS calc-noIRA'!$B$64:$B$113,0),MATCH(C$1,'REEDS calc-noIRA'!$C$63:$AG$63,0))*SUMIFS('res v com'!$E$3:$E$52,'res v com'!$B$3:$B$52,About!$B$2)*SUMIFS('Urban and Rural'!$C$2:$C$53,'Urban and Rural'!$A$2:$A$53,About!$B$1)</f>
        <v>9.5180449320463012</v>
      </c>
      <c r="D8" s="65">
        <f>INDEX('REEDS calc-noIRA'!$C$64:$AG$113,MATCH(About!$B$2,'REEDS calc-noIRA'!$B$64:$B$113,0),MATCH(D$1,'REEDS calc-noIRA'!$C$63:$AG$63,0))*SUMIFS('res v com'!$E$3:$E$52,'res v com'!$B$3:$B$52,About!$B$2)*SUMIFS('Urban and Rural'!$C$2:$C$53,'Urban and Rural'!$A$2:$A$53,About!$B$1)</f>
        <v>9.5180449320463012</v>
      </c>
      <c r="E8" s="65">
        <f>INDEX('REEDS calc-noIRA'!$C$64:$AG$113,MATCH(About!$B$2,'REEDS calc-noIRA'!$B$64:$B$113,0),MATCH(E$1,'REEDS calc-noIRA'!$C$63:$AG$63,0))*SUMIFS('res v com'!$E$3:$E$52,'res v com'!$B$3:$B$52,About!$B$2)*SUMIFS('Urban and Rural'!$C$2:$C$53,'Urban and Rural'!$A$2:$A$53,About!$B$1)</f>
        <v>14.759315007959787</v>
      </c>
      <c r="F8" s="65">
        <f>INDEX('REEDS calc-noIRA'!$C$64:$AG$113,MATCH(About!$B$2,'REEDS calc-noIRA'!$B$64:$B$113,0),MATCH(F$1,'REEDS calc-noIRA'!$C$63:$AG$63,0))*SUMIFS('res v com'!$E$3:$E$52,'res v com'!$B$3:$B$52,About!$B$2)*SUMIFS('Urban and Rural'!$C$2:$C$53,'Urban and Rural'!$A$2:$A$53,About!$B$1)</f>
        <v>20.000585083873275</v>
      </c>
      <c r="G8" s="65">
        <f>INDEX('REEDS calc-noIRA'!$C$64:$AG$113,MATCH(About!$B$2,'REEDS calc-noIRA'!$B$64:$B$113,0),MATCH(G$1,'REEDS calc-noIRA'!$C$63:$AG$63,0))*SUMIFS('res v com'!$E$3:$E$52,'res v com'!$B$3:$B$52,About!$B$2)*SUMIFS('Urban and Rural'!$C$2:$C$53,'Urban and Rural'!$A$2:$A$53,About!$B$1)</f>
        <v>30.229310704179049</v>
      </c>
      <c r="H8" s="65">
        <f>INDEX('REEDS calc-noIRA'!$C$64:$AG$113,MATCH(About!$B$2,'REEDS calc-noIRA'!$B$64:$B$113,0),MATCH(H$1,'REEDS calc-noIRA'!$C$63:$AG$63,0))*SUMIFS('res v com'!$E$3:$E$52,'res v com'!$B$3:$B$52,About!$B$2)*SUMIFS('Urban and Rural'!$C$2:$C$53,'Urban and Rural'!$A$2:$A$53,About!$B$1)</f>
        <v>40.458036324484823</v>
      </c>
      <c r="I8" s="65">
        <f>INDEX('REEDS calc-noIRA'!$C$64:$AG$113,MATCH(About!$B$2,'REEDS calc-noIRA'!$B$64:$B$113,0),MATCH(I$1,'REEDS calc-noIRA'!$C$63:$AG$63,0))*SUMIFS('res v com'!$E$3:$E$52,'res v com'!$B$3:$B$52,About!$B$2)*SUMIFS('Urban and Rural'!$C$2:$C$53,'Urban and Rural'!$A$2:$A$53,About!$B$1)</f>
        <v>59.36721892281674</v>
      </c>
      <c r="J8" s="65">
        <f>INDEX('REEDS calc-noIRA'!$C$64:$AG$113,MATCH(About!$B$2,'REEDS calc-noIRA'!$B$64:$B$113,0),MATCH(J$1,'REEDS calc-noIRA'!$C$63:$AG$63,0))*SUMIFS('res v com'!$E$3:$E$52,'res v com'!$B$3:$B$52,About!$B$2)*SUMIFS('Urban and Rural'!$C$2:$C$53,'Urban and Rural'!$A$2:$A$53,About!$B$1)</f>
        <v>78.276401521148642</v>
      </c>
      <c r="K8" s="65">
        <f>INDEX('REEDS calc-noIRA'!$C$64:$AG$113,MATCH(About!$B$2,'REEDS calc-noIRA'!$B$64:$B$113,0),MATCH(K$1,'REEDS calc-noIRA'!$C$63:$AG$63,0))*SUMIFS('res v com'!$E$3:$E$52,'res v com'!$B$3:$B$52,About!$B$2)*SUMIFS('Urban and Rural'!$C$2:$C$53,'Urban and Rural'!$A$2:$A$53,About!$B$1)</f>
        <v>112.64288908912393</v>
      </c>
      <c r="L8" s="65">
        <f>INDEX('REEDS calc-noIRA'!$C$64:$AG$113,MATCH(About!$B$2,'REEDS calc-noIRA'!$B$64:$B$113,0),MATCH(L$1,'REEDS calc-noIRA'!$C$63:$AG$63,0))*SUMIFS('res v com'!$E$3:$E$52,'res v com'!$B$3:$B$52,About!$B$2)*SUMIFS('Urban and Rural'!$C$2:$C$53,'Urban and Rural'!$A$2:$A$53,About!$B$1)</f>
        <v>147.00937665709921</v>
      </c>
      <c r="M8" s="65">
        <f>INDEX('REEDS calc-noIRA'!$C$64:$AG$113,MATCH(About!$B$2,'REEDS calc-noIRA'!$B$64:$B$113,0),MATCH(M$1,'REEDS calc-noIRA'!$C$63:$AG$63,0))*SUMIFS('res v com'!$E$3:$E$52,'res v com'!$B$3:$B$52,About!$B$2)*SUMIFS('Urban and Rural'!$C$2:$C$53,'Urban and Rural'!$A$2:$A$53,About!$B$1)</f>
        <v>163.8626615501091</v>
      </c>
      <c r="N8" s="65">
        <f>INDEX('REEDS calc-noIRA'!$C$64:$AG$113,MATCH(About!$B$2,'REEDS calc-noIRA'!$B$64:$B$113,0),MATCH(N$1,'REEDS calc-noIRA'!$C$63:$AG$63,0))*SUMIFS('res v com'!$E$3:$E$52,'res v com'!$B$3:$B$52,About!$B$2)*SUMIFS('Urban and Rural'!$C$2:$C$53,'Urban and Rural'!$A$2:$A$53,About!$B$1)</f>
        <v>180.71594644311898</v>
      </c>
      <c r="O8" s="65">
        <f>INDEX('REEDS calc-noIRA'!$C$64:$AG$113,MATCH(About!$B$2,'REEDS calc-noIRA'!$B$64:$B$113,0),MATCH(O$1,'REEDS calc-noIRA'!$C$63:$AG$63,0))*SUMIFS('res v com'!$E$3:$E$52,'res v com'!$B$3:$B$52,About!$B$2)*SUMIFS('Urban and Rural'!$C$2:$C$53,'Urban and Rural'!$A$2:$A$53,About!$B$1)</f>
        <v>201.17339768373054</v>
      </c>
      <c r="P8" s="65">
        <f>INDEX('REEDS calc-noIRA'!$C$64:$AG$113,MATCH(About!$B$2,'REEDS calc-noIRA'!$B$64:$B$113,0),MATCH(P$1,'REEDS calc-noIRA'!$C$63:$AG$63,0))*SUMIFS('res v com'!$E$3:$E$52,'res v com'!$B$3:$B$52,About!$B$2)*SUMIFS('Urban and Rural'!$C$2:$C$53,'Urban and Rural'!$A$2:$A$53,About!$B$1)</f>
        <v>221.63084892434213</v>
      </c>
      <c r="Q8" s="65">
        <f>INDEX('REEDS calc-noIRA'!$C$64:$AG$113,MATCH(About!$B$2,'REEDS calc-noIRA'!$B$64:$B$113,0),MATCH(Q$1,'REEDS calc-noIRA'!$C$63:$AG$63,0))*SUMIFS('res v com'!$E$3:$E$52,'res v com'!$B$3:$B$52,About!$B$2)*SUMIFS('Urban and Rural'!$C$2:$C$53,'Urban and Rural'!$A$2:$A$53,About!$B$1)</f>
        <v>243.77616679956975</v>
      </c>
      <c r="R8" s="65">
        <f>INDEX('REEDS calc-noIRA'!$C$64:$AG$113,MATCH(About!$B$2,'REEDS calc-noIRA'!$B$64:$B$113,0),MATCH(R$1,'REEDS calc-noIRA'!$C$63:$AG$63,0))*SUMIFS('res v com'!$E$3:$E$52,'res v com'!$B$3:$B$52,About!$B$2)*SUMIFS('Urban and Rural'!$C$2:$C$53,'Urban and Rural'!$A$2:$A$53,About!$B$1)</f>
        <v>265.9214846747974</v>
      </c>
      <c r="S8" s="65">
        <f>INDEX('REEDS calc-noIRA'!$C$64:$AG$113,MATCH(About!$B$2,'REEDS calc-noIRA'!$B$64:$B$113,0),MATCH(S$1,'REEDS calc-noIRA'!$C$63:$AG$63,0))*SUMIFS('res v com'!$E$3:$E$52,'res v com'!$B$3:$B$52,About!$B$2)*SUMIFS('Urban and Rural'!$C$2:$C$53,'Urban and Rural'!$A$2:$A$53,About!$B$1)</f>
        <v>288.92977195719629</v>
      </c>
      <c r="T8" s="65">
        <f>INDEX('REEDS calc-noIRA'!$C$64:$AG$113,MATCH(About!$B$2,'REEDS calc-noIRA'!$B$64:$B$113,0),MATCH(T$1,'REEDS calc-noIRA'!$C$63:$AG$63,0))*SUMIFS('res v com'!$E$3:$E$52,'res v com'!$B$3:$B$52,About!$B$2)*SUMIFS('Urban and Rural'!$C$2:$C$53,'Urban and Rural'!$A$2:$A$53,About!$B$1)</f>
        <v>311.9380592395953</v>
      </c>
      <c r="U8" s="65">
        <f>INDEX('REEDS calc-noIRA'!$C$64:$AG$113,MATCH(About!$B$2,'REEDS calc-noIRA'!$B$64:$B$113,0),MATCH(U$1,'REEDS calc-noIRA'!$C$63:$AG$63,0))*SUMIFS('res v com'!$E$3:$E$52,'res v com'!$B$3:$B$52,About!$B$2)*SUMIFS('Urban and Rural'!$C$2:$C$53,'Urban and Rural'!$A$2:$A$53,About!$B$1)</f>
        <v>332.70008791803326</v>
      </c>
      <c r="V8" s="65">
        <f>INDEX('REEDS calc-noIRA'!$C$64:$AG$113,MATCH(About!$B$2,'REEDS calc-noIRA'!$B$64:$B$113,0),MATCH(V$1,'REEDS calc-noIRA'!$C$63:$AG$63,0))*SUMIFS('res v com'!$E$3:$E$52,'res v com'!$B$3:$B$52,About!$B$2)*SUMIFS('Urban and Rural'!$C$2:$C$53,'Urban and Rural'!$A$2:$A$53,About!$B$1)</f>
        <v>353.46211659647128</v>
      </c>
      <c r="W8" s="65">
        <f>INDEX('REEDS calc-noIRA'!$C$64:$AG$113,MATCH(About!$B$2,'REEDS calc-noIRA'!$B$64:$B$113,0),MATCH(W$1,'REEDS calc-noIRA'!$C$63:$AG$63,0))*SUMIFS('res v com'!$E$3:$E$52,'res v com'!$B$3:$B$52,About!$B$2)*SUMIFS('Urban and Rural'!$C$2:$C$53,'Urban and Rural'!$A$2:$A$53,About!$B$1)</f>
        <v>373.6403718524088</v>
      </c>
      <c r="X8" s="65">
        <f>INDEX('REEDS calc-noIRA'!$C$64:$AG$113,MATCH(About!$B$2,'REEDS calc-noIRA'!$B$64:$B$113,0),MATCH(X$1,'REEDS calc-noIRA'!$C$63:$AG$63,0))*SUMIFS('res v com'!$E$3:$E$52,'res v com'!$B$3:$B$52,About!$B$2)*SUMIFS('Urban and Rural'!$C$2:$C$53,'Urban and Rural'!$A$2:$A$53,About!$B$1)</f>
        <v>393.81862710834639</v>
      </c>
      <c r="Y8" s="65">
        <f>INDEX('REEDS calc-noIRA'!$C$64:$AG$113,MATCH(About!$B$2,'REEDS calc-noIRA'!$B$64:$B$113,0),MATCH(Y$1,'REEDS calc-noIRA'!$C$63:$AG$63,0))*SUMIFS('res v com'!$E$3:$E$52,'res v com'!$B$3:$B$52,About!$B$2)*SUMIFS('Urban and Rural'!$C$2:$C$53,'Urban and Rural'!$A$2:$A$53,About!$B$1)</f>
        <v>427.76632069931168</v>
      </c>
      <c r="Z8" s="65">
        <f>INDEX('REEDS calc-noIRA'!$C$64:$AG$113,MATCH(About!$B$2,'REEDS calc-noIRA'!$B$64:$B$113,0),MATCH(Z$1,'REEDS calc-noIRA'!$C$63:$AG$63,0))*SUMIFS('res v com'!$E$3:$E$52,'res v com'!$B$3:$B$52,About!$B$2)*SUMIFS('Urban and Rural'!$C$2:$C$53,'Urban and Rural'!$A$2:$A$53,About!$B$1)</f>
        <v>461.71401429027713</v>
      </c>
      <c r="AA8" s="65">
        <f>INDEX('REEDS calc-noIRA'!$C$64:$AG$113,MATCH(About!$B$2,'REEDS calc-noIRA'!$B$64:$B$113,0),MATCH(AA$1,'REEDS calc-noIRA'!$C$63:$AG$63,0))*SUMIFS('res v com'!$E$3:$E$52,'res v com'!$B$3:$B$52,About!$B$2)*SUMIFS('Urban and Rural'!$C$2:$C$53,'Urban and Rural'!$A$2:$A$53,About!$B$1)</f>
        <v>496.80387327308694</v>
      </c>
      <c r="AB8" s="65">
        <f>INDEX('REEDS calc-noIRA'!$C$64:$AG$113,MATCH(About!$B$2,'REEDS calc-noIRA'!$B$64:$B$113,0),MATCH(AB$1,'REEDS calc-noIRA'!$C$63:$AG$63,0))*SUMIFS('res v com'!$E$3:$E$52,'res v com'!$B$3:$B$52,About!$B$2)*SUMIFS('Urban and Rural'!$C$2:$C$53,'Urban and Rural'!$A$2:$A$53,About!$B$1)</f>
        <v>531.89373225589668</v>
      </c>
      <c r="AC8" s="65">
        <f>INDEX('REEDS calc-noIRA'!$C$64:$AG$113,MATCH(About!$B$2,'REEDS calc-noIRA'!$B$64:$B$113,0),MATCH(AC$1,'REEDS calc-noIRA'!$C$63:$AG$63,0))*SUMIFS('res v com'!$E$3:$E$52,'res v com'!$B$3:$B$52,About!$B$2)*SUMIFS('Urban and Rural'!$C$2:$C$53,'Urban and Rural'!$A$2:$A$53,About!$B$1)</f>
        <v>556.69141198552211</v>
      </c>
      <c r="AD8" s="65">
        <f>INDEX('REEDS calc-noIRA'!$C$64:$AG$113,MATCH(About!$B$2,'REEDS calc-noIRA'!$B$64:$B$113,0),MATCH(AD$1,'REEDS calc-noIRA'!$C$63:$AG$63,0))*SUMIFS('res v com'!$E$3:$E$52,'res v com'!$B$3:$B$52,About!$B$2)*SUMIFS('Urban and Rural'!$C$2:$C$53,'Urban and Rural'!$A$2:$A$53,About!$B$1)</f>
        <v>581.48909171514765</v>
      </c>
      <c r="AE8" s="65">
        <f>INDEX('REEDS calc-noIRA'!$C$64:$AG$113,MATCH(About!$B$2,'REEDS calc-noIRA'!$B$64:$B$113,0),MATCH(AE$1,'REEDS calc-noIRA'!$C$63:$AG$63,0))*SUMIFS('res v com'!$E$3:$E$52,'res v com'!$B$3:$B$52,About!$B$2)*SUMIFS('Urban and Rural'!$C$2:$C$53,'Urban and Rural'!$A$2:$A$53,About!$B$1)</f>
        <v>604.91617297455741</v>
      </c>
      <c r="AF8" s="65">
        <f>INDEX('REEDS calc-noIRA'!$C$64:$AG$113,MATCH(About!$B$2,'REEDS calc-noIRA'!$B$64:$B$113,0),MATCH(AF$1,'REEDS calc-noIRA'!$C$63:$AG$63,0))*SUMIFS('res v com'!$E$3:$E$52,'res v com'!$B$3:$B$52,About!$B$2)*SUMIFS('Urban and Rural'!$C$2:$C$53,'Urban and Rural'!$A$2:$A$53,About!$B$1)</f>
        <v>628.34325423396717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18.641851316611451</v>
      </c>
      <c r="C8" s="65">
        <f>INDEX('REEDS calc-noIRA'!$C$64:$AG$113,MATCH(About!$B$2,'REEDS calc-noIRA'!$B$64:$B$113,0),MATCH(C$1,'REEDS calc-noIRA'!$C$63:$AG$63,0))*SUMIFS('res v com'!$E$3:$E$52,'res v com'!$B$3:$B$52,About!$B$2)*SUMIFS('Urban and Rural'!$B$2:$B$53,'Urban and Rural'!$A$2:$A$53,About!$B$1)</f>
        <v>18.641851316611451</v>
      </c>
      <c r="D8" s="65">
        <f>INDEX('REEDS calc-noIRA'!$C$64:$AG$113,MATCH(About!$B$2,'REEDS calc-noIRA'!$B$64:$B$113,0),MATCH(D$1,'REEDS calc-noIRA'!$C$63:$AG$63,0))*SUMIFS('res v com'!$E$3:$E$52,'res v com'!$B$3:$B$52,About!$B$2)*SUMIFS('Urban and Rural'!$B$2:$B$53,'Urban and Rural'!$A$2:$A$53,About!$B$1)</f>
        <v>18.641851316611451</v>
      </c>
      <c r="E8" s="65">
        <f>INDEX('REEDS calc-noIRA'!$C$64:$AG$113,MATCH(About!$B$2,'REEDS calc-noIRA'!$B$64:$B$113,0),MATCH(E$1,'REEDS calc-noIRA'!$C$63:$AG$63,0))*SUMIFS('res v com'!$E$3:$E$52,'res v com'!$B$3:$B$52,About!$B$2)*SUMIFS('Urban and Rural'!$B$2:$B$53,'Urban and Rural'!$A$2:$A$53,About!$B$1)</f>
        <v>28.907297441625467</v>
      </c>
      <c r="F8" s="65">
        <f>INDEX('REEDS calc-noIRA'!$C$64:$AG$113,MATCH(About!$B$2,'REEDS calc-noIRA'!$B$64:$B$113,0),MATCH(F$1,'REEDS calc-noIRA'!$C$63:$AG$63,0))*SUMIFS('res v com'!$E$3:$E$52,'res v com'!$B$3:$B$52,About!$B$2)*SUMIFS('Urban and Rural'!$B$2:$B$53,'Urban and Rural'!$A$2:$A$53,About!$B$1)</f>
        <v>39.17274356663949</v>
      </c>
      <c r="G8" s="65">
        <f>INDEX('REEDS calc-noIRA'!$C$64:$AG$113,MATCH(About!$B$2,'REEDS calc-noIRA'!$B$64:$B$113,0),MATCH(G$1,'REEDS calc-noIRA'!$C$63:$AG$63,0))*SUMIFS('res v com'!$E$3:$E$52,'res v com'!$B$3:$B$52,About!$B$2)*SUMIFS('Urban and Rural'!$B$2:$B$53,'Urban and Rural'!$A$2:$A$53,About!$B$1)</f>
        <v>59.206519781557951</v>
      </c>
      <c r="H8" s="65">
        <f>INDEX('REEDS calc-noIRA'!$C$64:$AG$113,MATCH(About!$B$2,'REEDS calc-noIRA'!$B$64:$B$113,0),MATCH(H$1,'REEDS calc-noIRA'!$C$63:$AG$63,0))*SUMIFS('res v com'!$E$3:$E$52,'res v com'!$B$3:$B$52,About!$B$2)*SUMIFS('Urban and Rural'!$B$2:$B$53,'Urban and Rural'!$A$2:$A$53,About!$B$1)</f>
        <v>79.240295996476419</v>
      </c>
      <c r="I8" s="65">
        <f>INDEX('REEDS calc-noIRA'!$C$64:$AG$113,MATCH(About!$B$2,'REEDS calc-noIRA'!$B$64:$B$113,0),MATCH(I$1,'REEDS calc-noIRA'!$C$63:$AG$63,0))*SUMIFS('res v com'!$E$3:$E$52,'res v com'!$B$3:$B$52,About!$B$2)*SUMIFS('Urban and Rural'!$B$2:$B$53,'Urban and Rural'!$A$2:$A$53,About!$B$1)</f>
        <v>116.27544061214437</v>
      </c>
      <c r="J8" s="65">
        <f>INDEX('REEDS calc-noIRA'!$C$64:$AG$113,MATCH(About!$B$2,'REEDS calc-noIRA'!$B$64:$B$113,0),MATCH(J$1,'REEDS calc-noIRA'!$C$63:$AG$63,0))*SUMIFS('res v com'!$E$3:$E$52,'res v com'!$B$3:$B$52,About!$B$2)*SUMIFS('Urban and Rural'!$B$2:$B$53,'Urban and Rural'!$A$2:$A$53,About!$B$1)</f>
        <v>153.31058522781228</v>
      </c>
      <c r="K8" s="65">
        <f>INDEX('REEDS calc-noIRA'!$C$64:$AG$113,MATCH(About!$B$2,'REEDS calc-noIRA'!$B$64:$B$113,0),MATCH(K$1,'REEDS calc-noIRA'!$C$63:$AG$63,0))*SUMIFS('res v com'!$E$3:$E$52,'res v com'!$B$3:$B$52,About!$B$2)*SUMIFS('Urban and Rural'!$B$2:$B$53,'Urban and Rural'!$A$2:$A$53,About!$B$1)</f>
        <v>220.62009638165756</v>
      </c>
      <c r="L8" s="65">
        <f>INDEX('REEDS calc-noIRA'!$C$64:$AG$113,MATCH(About!$B$2,'REEDS calc-noIRA'!$B$64:$B$113,0),MATCH(L$1,'REEDS calc-noIRA'!$C$63:$AG$63,0))*SUMIFS('res v com'!$E$3:$E$52,'res v com'!$B$3:$B$52,About!$B$2)*SUMIFS('Urban and Rural'!$B$2:$B$53,'Urban and Rural'!$A$2:$A$53,About!$B$1)</f>
        <v>287.92960753550284</v>
      </c>
      <c r="M8" s="65">
        <f>INDEX('REEDS calc-noIRA'!$C$64:$AG$113,MATCH(About!$B$2,'REEDS calc-noIRA'!$B$64:$B$113,0),MATCH(M$1,'REEDS calc-noIRA'!$C$63:$AG$63,0))*SUMIFS('res v com'!$E$3:$E$52,'res v com'!$B$3:$B$52,About!$B$2)*SUMIFS('Urban and Rural'!$B$2:$B$53,'Urban and Rural'!$A$2:$A$53,About!$B$1)</f>
        <v>320.93811226678264</v>
      </c>
      <c r="N8" s="65">
        <f>INDEX('REEDS calc-noIRA'!$C$64:$AG$113,MATCH(About!$B$2,'REEDS calc-noIRA'!$B$64:$B$113,0),MATCH(N$1,'REEDS calc-noIRA'!$C$63:$AG$63,0))*SUMIFS('res v com'!$E$3:$E$52,'res v com'!$B$3:$B$52,About!$B$2)*SUMIFS('Urban and Rural'!$B$2:$B$53,'Urban and Rural'!$A$2:$A$53,About!$B$1)</f>
        <v>353.9466169980625</v>
      </c>
      <c r="O8" s="65">
        <f>INDEX('REEDS calc-noIRA'!$C$64:$AG$113,MATCH(About!$B$2,'REEDS calc-noIRA'!$B$64:$B$113,0),MATCH(O$1,'REEDS calc-noIRA'!$C$63:$AG$63,0))*SUMIFS('res v com'!$E$3:$E$52,'res v com'!$B$3:$B$52,About!$B$2)*SUMIFS('Urban and Rural'!$B$2:$B$53,'Urban and Rural'!$A$2:$A$53,About!$B$1)</f>
        <v>394.01416942789945</v>
      </c>
      <c r="P8" s="65">
        <f>INDEX('REEDS calc-noIRA'!$C$64:$AG$113,MATCH(About!$B$2,'REEDS calc-noIRA'!$B$64:$B$113,0),MATCH(P$1,'REEDS calc-noIRA'!$C$63:$AG$63,0))*SUMIFS('res v com'!$E$3:$E$52,'res v com'!$B$3:$B$52,About!$B$2)*SUMIFS('Urban and Rural'!$B$2:$B$53,'Urban and Rural'!$A$2:$A$53,About!$B$1)</f>
        <v>434.08172185773645</v>
      </c>
      <c r="Q8" s="65">
        <f>INDEX('REEDS calc-noIRA'!$C$64:$AG$113,MATCH(About!$B$2,'REEDS calc-noIRA'!$B$64:$B$113,0),MATCH(Q$1,'REEDS calc-noIRA'!$C$63:$AG$63,0))*SUMIFS('res v com'!$E$3:$E$52,'res v com'!$B$3:$B$52,About!$B$2)*SUMIFS('Urban and Rural'!$B$2:$B$53,'Urban and Rural'!$A$2:$A$53,About!$B$1)</f>
        <v>477.45509592105225</v>
      </c>
      <c r="R8" s="65">
        <f>INDEX('REEDS calc-noIRA'!$C$64:$AG$113,MATCH(About!$B$2,'REEDS calc-noIRA'!$B$64:$B$113,0),MATCH(R$1,'REEDS calc-noIRA'!$C$63:$AG$63,0))*SUMIFS('res v com'!$E$3:$E$52,'res v com'!$B$3:$B$52,About!$B$2)*SUMIFS('Urban and Rural'!$B$2:$B$53,'Urban and Rural'!$A$2:$A$53,About!$B$1)</f>
        <v>520.82846998436798</v>
      </c>
      <c r="S8" s="65">
        <f>INDEX('REEDS calc-noIRA'!$C$64:$AG$113,MATCH(About!$B$2,'REEDS calc-noIRA'!$B$64:$B$113,0),MATCH(S$1,'REEDS calc-noIRA'!$C$63:$AG$63,0))*SUMIFS('res v com'!$E$3:$E$52,'res v com'!$B$3:$B$52,About!$B$2)*SUMIFS('Urban and Rural'!$B$2:$B$53,'Urban and Rural'!$A$2:$A$53,About!$B$1)</f>
        <v>565.89203856705478</v>
      </c>
      <c r="T8" s="65">
        <f>INDEX('REEDS calc-noIRA'!$C$64:$AG$113,MATCH(About!$B$2,'REEDS calc-noIRA'!$B$64:$B$113,0),MATCH(T$1,'REEDS calc-noIRA'!$C$63:$AG$63,0))*SUMIFS('res v com'!$E$3:$E$52,'res v com'!$B$3:$B$52,About!$B$2)*SUMIFS('Urban and Rural'!$B$2:$B$53,'Urban and Rural'!$A$2:$A$53,About!$B$1)</f>
        <v>610.9556071497417</v>
      </c>
      <c r="U8" s="65">
        <f>INDEX('REEDS calc-noIRA'!$C$64:$AG$113,MATCH(About!$B$2,'REEDS calc-noIRA'!$B$64:$B$113,0),MATCH(U$1,'REEDS calc-noIRA'!$C$63:$AG$63,0))*SUMIFS('res v com'!$E$3:$E$52,'res v com'!$B$3:$B$52,About!$B$2)*SUMIFS('Urban and Rural'!$B$2:$B$53,'Urban and Rural'!$A$2:$A$53,About!$B$1)</f>
        <v>651.61969882171206</v>
      </c>
      <c r="V8" s="65">
        <f>INDEX('REEDS calc-noIRA'!$C$64:$AG$113,MATCH(About!$B$2,'REEDS calc-noIRA'!$B$64:$B$113,0),MATCH(V$1,'REEDS calc-noIRA'!$C$63:$AG$63,0))*SUMIFS('res v com'!$E$3:$E$52,'res v com'!$B$3:$B$52,About!$B$2)*SUMIFS('Urban and Rural'!$B$2:$B$53,'Urban and Rural'!$A$2:$A$53,About!$B$1)</f>
        <v>692.28379049368255</v>
      </c>
      <c r="W8" s="65">
        <f>INDEX('REEDS calc-noIRA'!$C$64:$AG$113,MATCH(About!$B$2,'REEDS calc-noIRA'!$B$64:$B$113,0),MATCH(W$1,'REEDS calc-noIRA'!$C$63:$AG$63,0))*SUMIFS('res v com'!$E$3:$E$52,'res v com'!$B$3:$B$52,About!$B$2)*SUMIFS('Urban and Rural'!$B$2:$B$53,'Urban and Rural'!$A$2:$A$53,About!$B$1)</f>
        <v>731.80451528489755</v>
      </c>
      <c r="X8" s="65">
        <f>INDEX('REEDS calc-noIRA'!$C$64:$AG$113,MATCH(About!$B$2,'REEDS calc-noIRA'!$B$64:$B$113,0),MATCH(X$1,'REEDS calc-noIRA'!$C$63:$AG$63,0))*SUMIFS('res v com'!$E$3:$E$52,'res v com'!$B$3:$B$52,About!$B$2)*SUMIFS('Urban and Rural'!$B$2:$B$53,'Urban and Rural'!$A$2:$A$53,About!$B$1)</f>
        <v>771.32524007611266</v>
      </c>
      <c r="Y8" s="65">
        <f>INDEX('REEDS calc-noIRA'!$C$64:$AG$113,MATCH(About!$B$2,'REEDS calc-noIRA'!$B$64:$B$113,0),MATCH(Y$1,'REEDS calc-noIRA'!$C$63:$AG$63,0))*SUMIFS('res v com'!$E$3:$E$52,'res v com'!$B$3:$B$52,About!$B$2)*SUMIFS('Urban and Rural'!$B$2:$B$53,'Urban and Rural'!$A$2:$A$53,About!$B$1)</f>
        <v>837.81450977202712</v>
      </c>
      <c r="Z8" s="65">
        <f>INDEX('REEDS calc-noIRA'!$C$64:$AG$113,MATCH(About!$B$2,'REEDS calc-noIRA'!$B$64:$B$113,0),MATCH(Z$1,'REEDS calc-noIRA'!$C$63:$AG$63,0))*SUMIFS('res v com'!$E$3:$E$52,'res v com'!$B$3:$B$52,About!$B$2)*SUMIFS('Urban and Rural'!$B$2:$B$53,'Urban and Rural'!$A$2:$A$53,About!$B$1)</f>
        <v>904.30377946794181</v>
      </c>
      <c r="AA8" s="65">
        <f>INDEX('REEDS calc-noIRA'!$C$64:$AG$113,MATCH(About!$B$2,'REEDS calc-noIRA'!$B$64:$B$113,0),MATCH(AA$1,'REEDS calc-noIRA'!$C$63:$AG$63,0))*SUMIFS('res v com'!$E$3:$E$52,'res v com'!$B$3:$B$52,About!$B$2)*SUMIFS('Urban and Rural'!$B$2:$B$53,'Urban and Rural'!$A$2:$A$53,About!$B$1)</f>
        <v>973.03007132184769</v>
      </c>
      <c r="AB8" s="65">
        <f>INDEX('REEDS calc-noIRA'!$C$64:$AG$113,MATCH(About!$B$2,'REEDS calc-noIRA'!$B$64:$B$113,0),MATCH(AB$1,'REEDS calc-noIRA'!$C$63:$AG$63,0))*SUMIFS('res v com'!$E$3:$E$52,'res v com'!$B$3:$B$52,About!$B$2)*SUMIFS('Urban and Rural'!$B$2:$B$53,'Urban and Rural'!$A$2:$A$53,About!$B$1)</f>
        <v>1041.7563631757534</v>
      </c>
      <c r="AC8" s="65">
        <f>INDEX('REEDS calc-noIRA'!$C$64:$AG$113,MATCH(About!$B$2,'REEDS calc-noIRA'!$B$64:$B$113,0),MATCH(AC$1,'REEDS calc-noIRA'!$C$63:$AG$63,0))*SUMIFS('res v com'!$E$3:$E$52,'res v com'!$B$3:$B$52,About!$B$2)*SUMIFS('Urban and Rural'!$B$2:$B$53,'Urban and Rural'!$A$2:$A$53,About!$B$1)</f>
        <v>1090.3245998059667</v>
      </c>
      <c r="AD8" s="65">
        <f>INDEX('REEDS calc-noIRA'!$C$64:$AG$113,MATCH(About!$B$2,'REEDS calc-noIRA'!$B$64:$B$113,0),MATCH(AD$1,'REEDS calc-noIRA'!$C$63:$AG$63,0))*SUMIFS('res v com'!$E$3:$E$52,'res v com'!$B$3:$B$52,About!$B$2)*SUMIFS('Urban and Rural'!$B$2:$B$53,'Urban and Rural'!$A$2:$A$53,About!$B$1)</f>
        <v>1138.8928364361802</v>
      </c>
      <c r="AE8" s="65">
        <f>INDEX('REEDS calc-noIRA'!$C$64:$AG$113,MATCH(About!$B$2,'REEDS calc-noIRA'!$B$64:$B$113,0),MATCH(AE$1,'REEDS calc-noIRA'!$C$63:$AG$63,0))*SUMIFS('res v com'!$E$3:$E$52,'res v com'!$B$3:$B$52,About!$B$2)*SUMIFS('Urban and Rural'!$B$2:$B$53,'Urban and Rural'!$A$2:$A$53,About!$B$1)</f>
        <v>1184.7766464767994</v>
      </c>
      <c r="AF8" s="65">
        <f>INDEX('REEDS calc-noIRA'!$C$64:$AG$113,MATCH(About!$B$2,'REEDS calc-noIRA'!$B$64:$B$113,0),MATCH(AF$1,'REEDS calc-noIRA'!$C$63:$AG$63,0))*SUMIFS('res v com'!$E$3:$E$52,'res v com'!$B$3:$B$52,About!$B$2)*SUMIFS('Urban and Rural'!$B$2:$B$53,'Urban and Rural'!$A$2:$A$53,About!$B$1)</f>
        <v>1230.6604565174184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5.9310128422513246</v>
      </c>
      <c r="C8" s="65">
        <f>INDEX('REEDS calc-noIRA'!$C$64:$AG$113,MATCH(About!$B$2,'REEDS calc-noIRA'!$B$64:$B$113,0),MATCH(C$1,'REEDS calc-noIRA'!$C$63:$AG$63,0))*SUMIFS('res v com'!$F$3:$F$52,'res v com'!$B$3:$B$52,About!$B$2)</f>
        <v>5.9310128422513246</v>
      </c>
      <c r="D8" s="65">
        <f>INDEX('REEDS calc-noIRA'!$C$64:$AG$113,MATCH(About!$B$2,'REEDS calc-noIRA'!$B$64:$B$113,0),MATCH(D$1,'REEDS calc-noIRA'!$C$63:$AG$63,0))*SUMIFS('res v com'!$F$3:$F$52,'res v com'!$B$3:$B$52,About!$B$2)</f>
        <v>5.9310128422513246</v>
      </c>
      <c r="E8" s="65">
        <f>INDEX('REEDS calc-noIRA'!$C$64:$AG$113,MATCH(About!$B$2,'REEDS calc-noIRA'!$B$64:$B$113,0),MATCH(E$1,'REEDS calc-noIRA'!$C$63:$AG$63,0))*SUMIFS('res v com'!$F$3:$F$52,'res v com'!$B$3:$B$52,About!$B$2)</f>
        <v>9.1970239140510479</v>
      </c>
      <c r="F8" s="65">
        <f>INDEX('REEDS calc-noIRA'!$C$64:$AG$113,MATCH(About!$B$2,'REEDS calc-noIRA'!$B$64:$B$113,0),MATCH(F$1,'REEDS calc-noIRA'!$C$63:$AG$63,0))*SUMIFS('res v com'!$F$3:$F$52,'res v com'!$B$3:$B$52,About!$B$2)</f>
        <v>12.463034985850772</v>
      </c>
      <c r="G8" s="65">
        <f>INDEX('REEDS calc-noIRA'!$C$64:$AG$113,MATCH(About!$B$2,'REEDS calc-noIRA'!$B$64:$B$113,0),MATCH(G$1,'REEDS calc-noIRA'!$C$63:$AG$63,0))*SUMIFS('res v com'!$F$3:$F$52,'res v com'!$B$3:$B$52,About!$B$2)</f>
        <v>18.836896786990206</v>
      </c>
      <c r="H8" s="65">
        <f>INDEX('REEDS calc-noIRA'!$C$64:$AG$113,MATCH(About!$B$2,'REEDS calc-noIRA'!$B$64:$B$113,0),MATCH(H$1,'REEDS calc-noIRA'!$C$63:$AG$63,0))*SUMIFS('res v com'!$F$3:$F$52,'res v com'!$B$3:$B$52,About!$B$2)</f>
        <v>25.210758588129636</v>
      </c>
      <c r="I8" s="65">
        <f>INDEX('REEDS calc-noIRA'!$C$64:$AG$113,MATCH(About!$B$2,'REEDS calc-noIRA'!$B$64:$B$113,0),MATCH(I$1,'REEDS calc-noIRA'!$C$63:$AG$63,0))*SUMIFS('res v com'!$F$3:$F$52,'res v com'!$B$3:$B$52,About!$B$2)</f>
        <v>36.993704101402223</v>
      </c>
      <c r="J8" s="65">
        <f>INDEX('REEDS calc-noIRA'!$C$64:$AG$113,MATCH(About!$B$2,'REEDS calc-noIRA'!$B$64:$B$113,0),MATCH(J$1,'REEDS calc-noIRA'!$C$63:$AG$63,0))*SUMIFS('res v com'!$F$3:$F$52,'res v com'!$B$3:$B$52,About!$B$2)</f>
        <v>48.77664961467481</v>
      </c>
      <c r="K8" s="65">
        <f>INDEX('REEDS calc-noIRA'!$C$64:$AG$113,MATCH(About!$B$2,'REEDS calc-noIRA'!$B$64:$B$113,0),MATCH(K$1,'REEDS calc-noIRA'!$C$63:$AG$63,0))*SUMIFS('res v com'!$F$3:$F$52,'res v com'!$B$3:$B$52,About!$B$2)</f>
        <v>70.191559983763668</v>
      </c>
      <c r="L8" s="65">
        <f>INDEX('REEDS calc-noIRA'!$C$64:$AG$113,MATCH(About!$B$2,'REEDS calc-noIRA'!$B$64:$B$113,0),MATCH(L$1,'REEDS calc-noIRA'!$C$63:$AG$63,0))*SUMIFS('res v com'!$F$3:$F$52,'res v com'!$B$3:$B$52,About!$B$2)</f>
        <v>91.606470352852497</v>
      </c>
      <c r="M8" s="65">
        <f>INDEX('REEDS calc-noIRA'!$C$64:$AG$113,MATCH(About!$B$2,'REEDS calc-noIRA'!$B$64:$B$113,0),MATCH(M$1,'REEDS calc-noIRA'!$C$63:$AG$63,0))*SUMIFS('res v com'!$F$3:$F$52,'res v com'!$B$3:$B$52,About!$B$2)</f>
        <v>102.10831709219879</v>
      </c>
      <c r="N8" s="65">
        <f>INDEX('REEDS calc-noIRA'!$C$64:$AG$113,MATCH(About!$B$2,'REEDS calc-noIRA'!$B$64:$B$113,0),MATCH(N$1,'REEDS calc-noIRA'!$C$63:$AG$63,0))*SUMIFS('res v com'!$F$3:$F$52,'res v com'!$B$3:$B$52,About!$B$2)</f>
        <v>112.61016383154507</v>
      </c>
      <c r="O8" s="65">
        <f>INDEX('REEDS calc-noIRA'!$C$64:$AG$113,MATCH(About!$B$2,'REEDS calc-noIRA'!$B$64:$B$113,0),MATCH(O$1,'REEDS calc-noIRA'!$C$63:$AG$63,0))*SUMIFS('res v com'!$F$3:$F$52,'res v com'!$B$3:$B$52,About!$B$2)</f>
        <v>125.35788743382395</v>
      </c>
      <c r="P8" s="65">
        <f>INDEX('REEDS calc-noIRA'!$C$64:$AG$113,MATCH(About!$B$2,'REEDS calc-noIRA'!$B$64:$B$113,0),MATCH(P$1,'REEDS calc-noIRA'!$C$63:$AG$63,0))*SUMIFS('res v com'!$F$3:$F$52,'res v com'!$B$3:$B$52,About!$B$2)</f>
        <v>138.10561103610283</v>
      </c>
      <c r="Q8" s="65">
        <f>INDEX('REEDS calc-noIRA'!$C$64:$AG$113,MATCH(About!$B$2,'REEDS calc-noIRA'!$B$64:$B$113,0),MATCH(Q$1,'REEDS calc-noIRA'!$C$63:$AG$63,0))*SUMIFS('res v com'!$F$3:$F$52,'res v com'!$B$3:$B$52,About!$B$2)</f>
        <v>151.90510091574086</v>
      </c>
      <c r="R8" s="65">
        <f>INDEX('REEDS calc-noIRA'!$C$64:$AG$113,MATCH(About!$B$2,'REEDS calc-noIRA'!$B$64:$B$113,0),MATCH(R$1,'REEDS calc-noIRA'!$C$63:$AG$63,0))*SUMIFS('res v com'!$F$3:$F$52,'res v com'!$B$3:$B$52,About!$B$2)</f>
        <v>165.70459079537889</v>
      </c>
      <c r="S8" s="65">
        <f>INDEX('REEDS calc-noIRA'!$C$64:$AG$113,MATCH(About!$B$2,'REEDS calc-noIRA'!$B$64:$B$113,0),MATCH(S$1,'REEDS calc-noIRA'!$C$63:$AG$63,0))*SUMIFS('res v com'!$F$3:$F$52,'res v com'!$B$3:$B$52,About!$B$2)</f>
        <v>180.04182583938046</v>
      </c>
      <c r="T8" s="65">
        <f>INDEX('REEDS calc-noIRA'!$C$64:$AG$113,MATCH(About!$B$2,'REEDS calc-noIRA'!$B$64:$B$113,0),MATCH(T$1,'REEDS calc-noIRA'!$C$63:$AG$63,0))*SUMIFS('res v com'!$F$3:$F$52,'res v com'!$B$3:$B$52,About!$B$2)</f>
        <v>194.37906088338207</v>
      </c>
      <c r="U8" s="65">
        <f>INDEX('REEDS calc-noIRA'!$C$64:$AG$113,MATCH(About!$B$2,'REEDS calc-noIRA'!$B$64:$B$113,0),MATCH(U$1,'REEDS calc-noIRA'!$C$63:$AG$63,0))*SUMIFS('res v com'!$F$3:$F$52,'res v com'!$B$3:$B$52,About!$B$2)</f>
        <v>207.31657689661358</v>
      </c>
      <c r="V8" s="65">
        <f>INDEX('REEDS calc-noIRA'!$C$64:$AG$113,MATCH(About!$B$2,'REEDS calc-noIRA'!$B$64:$B$113,0),MATCH(V$1,'REEDS calc-noIRA'!$C$63:$AG$63,0))*SUMIFS('res v com'!$F$3:$F$52,'res v com'!$B$3:$B$52,About!$B$2)</f>
        <v>220.25409290984513</v>
      </c>
      <c r="W8" s="65">
        <f>INDEX('REEDS calc-noIRA'!$C$64:$AG$113,MATCH(About!$B$2,'REEDS calc-noIRA'!$B$64:$B$113,0),MATCH(W$1,'REEDS calc-noIRA'!$C$63:$AG$63,0))*SUMIFS('res v com'!$F$3:$F$52,'res v com'!$B$3:$B$52,About!$B$2)</f>
        <v>232.82784013541752</v>
      </c>
      <c r="X8" s="65">
        <f>INDEX('REEDS calc-noIRA'!$C$64:$AG$113,MATCH(About!$B$2,'REEDS calc-noIRA'!$B$64:$B$113,0),MATCH(X$1,'REEDS calc-noIRA'!$C$63:$AG$63,0))*SUMIFS('res v com'!$F$3:$F$52,'res v com'!$B$3:$B$52,About!$B$2)</f>
        <v>245.40158736098994</v>
      </c>
      <c r="Y8" s="65">
        <f>INDEX('REEDS calc-noIRA'!$C$64:$AG$113,MATCH(About!$B$2,'REEDS calc-noIRA'!$B$64:$B$113,0),MATCH(Y$1,'REEDS calc-noIRA'!$C$63:$AG$63,0))*SUMIFS('res v com'!$F$3:$F$52,'res v com'!$B$3:$B$52,About!$B$2)</f>
        <v>266.55553316501977</v>
      </c>
      <c r="Z8" s="65">
        <f>INDEX('REEDS calc-noIRA'!$C$64:$AG$113,MATCH(About!$B$2,'REEDS calc-noIRA'!$B$64:$B$113,0),MATCH(Z$1,'REEDS calc-noIRA'!$C$63:$AG$63,0))*SUMIFS('res v com'!$F$3:$F$52,'res v com'!$B$3:$B$52,About!$B$2)</f>
        <v>287.70947896904971</v>
      </c>
      <c r="AA8" s="65">
        <f>INDEX('REEDS calc-noIRA'!$C$64:$AG$113,MATCH(About!$B$2,'REEDS calc-noIRA'!$B$64:$B$113,0),MATCH(AA$1,'REEDS calc-noIRA'!$C$63:$AG$63,0))*SUMIFS('res v com'!$F$3:$F$52,'res v com'!$B$3:$B$52,About!$B$2)</f>
        <v>309.57514631414904</v>
      </c>
      <c r="AB8" s="65">
        <f>INDEX('REEDS calc-noIRA'!$C$64:$AG$113,MATCH(About!$B$2,'REEDS calc-noIRA'!$B$64:$B$113,0),MATCH(AB$1,'REEDS calc-noIRA'!$C$63:$AG$63,0))*SUMIFS('res v com'!$F$3:$F$52,'res v com'!$B$3:$B$52,About!$B$2)</f>
        <v>331.44081365924831</v>
      </c>
      <c r="AC8" s="65">
        <f>INDEX('REEDS calc-noIRA'!$C$64:$AG$113,MATCH(About!$B$2,'REEDS calc-noIRA'!$B$64:$B$113,0),MATCH(AC$1,'REEDS calc-noIRA'!$C$63:$AG$63,0))*SUMIFS('res v com'!$F$3:$F$52,'res v com'!$B$3:$B$52,About!$B$2)</f>
        <v>346.89307911759431</v>
      </c>
      <c r="AD8" s="65">
        <f>INDEX('REEDS calc-noIRA'!$C$64:$AG$113,MATCH(About!$B$2,'REEDS calc-noIRA'!$B$64:$B$113,0),MATCH(AD$1,'REEDS calc-noIRA'!$C$63:$AG$63,0))*SUMIFS('res v com'!$F$3:$F$52,'res v com'!$B$3:$B$52,About!$B$2)</f>
        <v>362.34534457594032</v>
      </c>
      <c r="AE8" s="65">
        <f>INDEX('REEDS calc-noIRA'!$C$64:$AG$113,MATCH(About!$B$2,'REEDS calc-noIRA'!$B$64:$B$113,0),MATCH(AE$1,'REEDS calc-noIRA'!$C$63:$AG$63,0))*SUMIFS('res v com'!$F$3:$F$52,'res v com'!$B$3:$B$52,About!$B$2)</f>
        <v>376.94354418500143</v>
      </c>
      <c r="AF8" s="65">
        <f>INDEX('REEDS calc-noIRA'!$C$64:$AG$113,MATCH(About!$B$2,'REEDS calc-noIRA'!$B$64:$B$113,0),MATCH(AF$1,'REEDS calc-noIRA'!$C$63:$AG$63,0))*SUMIFS('res v com'!$F$3:$F$52,'res v com'!$B$3:$B$52,About!$B$2)</f>
        <v>391.54174379406254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-10.161051757641026</v>
      </c>
      <c r="E8" s="74">
        <f>'DESC-urban-residential'!F8-'BDESC-urban-residential'!F8</f>
        <v>-20.322103515282045</v>
      </c>
      <c r="F8" s="74">
        <f>'DESC-urban-residential'!G8-'BDESC-urban-residential'!G8</f>
        <v>-36.378951449323331</v>
      </c>
      <c r="G8" s="74">
        <f>'DESC-urban-residential'!H8-'BDESC-urban-residential'!H8</f>
        <v>-52.435799383364611</v>
      </c>
      <c r="H8" s="74">
        <f>'DESC-urban-residential'!I8-'BDESC-urban-residential'!I8</f>
        <v>-77.602298660790211</v>
      </c>
      <c r="I8" s="74">
        <f>'DESC-urban-residential'!J8-'BDESC-urban-residential'!J8</f>
        <v>-102.76879793821581</v>
      </c>
      <c r="J8" s="74">
        <f>'DESC-urban-residential'!K8-'BDESC-urban-residential'!K8</f>
        <v>-128.20125429442459</v>
      </c>
      <c r="K8" s="74">
        <f>'DESC-urban-residential'!L8-'BDESC-urban-residential'!L8</f>
        <v>-153.63371065063359</v>
      </c>
      <c r="L8" s="74">
        <f>'DESC-urban-residential'!M8-'BDESC-urban-residential'!M8</f>
        <v>-223.26475368844086</v>
      </c>
      <c r="M8" s="74">
        <f>'DESC-urban-residential'!N8-'BDESC-urban-residential'!N8</f>
        <v>-292.89579672624802</v>
      </c>
      <c r="N8" s="74">
        <f>'DESC-urban-residential'!O8-'BDESC-urban-residential'!O8</f>
        <v>-363.83425493639345</v>
      </c>
      <c r="O8" s="74">
        <f>'DESC-urban-residential'!P8-'BDESC-urban-residential'!P8</f>
        <v>-434.77271314653859</v>
      </c>
      <c r="P8" s="74">
        <f>'DESC-urban-residential'!Q8-'BDESC-urban-residential'!Q8</f>
        <v>-468.77544994803804</v>
      </c>
      <c r="Q8" s="74">
        <f>'DESC-urban-residential'!R8-'BDESC-urban-residential'!R8</f>
        <v>-502.77818674953755</v>
      </c>
      <c r="R8" s="74">
        <f>'DESC-urban-residential'!S8-'BDESC-urban-residential'!S8</f>
        <v>-528.33740769470148</v>
      </c>
      <c r="S8" s="74">
        <f>'DESC-urban-residential'!T8-'BDESC-urban-residential'!T8</f>
        <v>-553.8966286398653</v>
      </c>
      <c r="T8" s="74">
        <f>'DESC-urban-residential'!U8-'BDESC-urban-residential'!U8</f>
        <v>-575.27013256940222</v>
      </c>
      <c r="U8" s="74">
        <f>'DESC-urban-residential'!V8-'BDESC-urban-residential'!V8</f>
        <v>-596.64363649893903</v>
      </c>
      <c r="V8" s="74">
        <f>'DESC-urban-residential'!W8-'BDESC-urban-residential'!W8</f>
        <v>-591.65507708661528</v>
      </c>
      <c r="W8" s="74">
        <f>'DESC-urban-residential'!X8-'BDESC-urban-residential'!X8</f>
        <v>-586.66651767429119</v>
      </c>
      <c r="X8" s="74">
        <f>'DESC-urban-residential'!Y8-'BDESC-urban-residential'!Y8</f>
        <v>-580.35562960857396</v>
      </c>
      <c r="Y8" s="74">
        <f>'DESC-urban-residential'!Z8-'BDESC-urban-residential'!Z8</f>
        <v>-574.04474154285651</v>
      </c>
      <c r="Z8" s="74">
        <f>'DESC-urban-residential'!AA8-'BDESC-urban-residential'!AA8</f>
        <v>-546.35786396742685</v>
      </c>
      <c r="AA8" s="74">
        <f>'DESC-urban-residential'!AB8-'BDESC-urban-residential'!AB8</f>
        <v>-518.6709863919973</v>
      </c>
      <c r="AB8" s="74">
        <f>'DESC-urban-residential'!AC8-'BDESC-urban-residential'!AC8</f>
        <v>-547.23278818921972</v>
      </c>
      <c r="AC8" s="74">
        <f>'DESC-urban-residential'!AD8-'BDESC-urban-residential'!AD8</f>
        <v>-575.79458998644213</v>
      </c>
      <c r="AD8" s="74">
        <f>'DESC-urban-residential'!AE8-'BDESC-urban-residential'!AE8</f>
        <v>-583.52722991257338</v>
      </c>
      <c r="AE8" s="74">
        <f>'DESC-urban-residential'!AF8-'BDESC-urban-residential'!AF8</f>
        <v>-591.25986983870439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-5.1879690242940431</v>
      </c>
      <c r="E8" s="74">
        <f>'DESC-rural-residential'!F8-'BDESC-rural-residential'!F8</f>
        <v>-10.375938048588083</v>
      </c>
      <c r="F8" s="74">
        <f>'DESC-rural-residential'!G8-'BDESC-rural-residential'!G8</f>
        <v>-18.574147416723939</v>
      </c>
      <c r="G8" s="74">
        <f>'DESC-rural-residential'!H8-'BDESC-rural-residential'!H8</f>
        <v>-26.772356784859795</v>
      </c>
      <c r="H8" s="74">
        <f>'DESC-rural-residential'!I8-'BDESC-rural-residential'!I8</f>
        <v>-39.621717443122371</v>
      </c>
      <c r="I8" s="74">
        <f>'DESC-rural-residential'!J8-'BDESC-rural-residential'!J8</f>
        <v>-52.471078101384961</v>
      </c>
      <c r="J8" s="74">
        <f>'DESC-rural-residential'!K8-'BDESC-rural-residential'!K8</f>
        <v>-65.456229534011172</v>
      </c>
      <c r="K8" s="74">
        <f>'DESC-rural-residential'!L8-'BDESC-rural-residential'!L8</f>
        <v>-78.441380966637439</v>
      </c>
      <c r="L8" s="74">
        <f>'DESC-rural-residential'!M8-'BDESC-rural-residential'!M8</f>
        <v>-113.99318239681688</v>
      </c>
      <c r="M8" s="74">
        <f>'DESC-rural-residential'!N8-'BDESC-rural-residential'!N8</f>
        <v>-149.54498382699632</v>
      </c>
      <c r="N8" s="74">
        <f>'DESC-rural-residential'!O8-'BDESC-rural-residential'!O8</f>
        <v>-185.76431747507647</v>
      </c>
      <c r="O8" s="74">
        <f>'DESC-rural-residential'!P8-'BDESC-rural-residential'!P8</f>
        <v>-221.98365112315648</v>
      </c>
      <c r="P8" s="74">
        <f>'DESC-rural-residential'!Q8-'BDESC-rural-residential'!Q8</f>
        <v>-239.34456507920908</v>
      </c>
      <c r="Q8" s="74">
        <f>'DESC-rural-residential'!R8-'BDESC-rural-residential'!R8</f>
        <v>-256.70547903526153</v>
      </c>
      <c r="R8" s="74">
        <f>'DESC-rural-residential'!S8-'BDESC-rural-residential'!S8</f>
        <v>-269.7553531734269</v>
      </c>
      <c r="S8" s="74">
        <f>'DESC-rural-residential'!T8-'BDESC-rural-residential'!T8</f>
        <v>-282.80522731159203</v>
      </c>
      <c r="T8" s="74">
        <f>'DESC-rural-residential'!U8-'BDESC-rural-residential'!U8</f>
        <v>-293.71798309434649</v>
      </c>
      <c r="U8" s="74">
        <f>'DESC-rural-residential'!V8-'BDESC-rural-residential'!V8</f>
        <v>-304.63073887710101</v>
      </c>
      <c r="V8" s="74">
        <f>'DESC-rural-residential'!W8-'BDESC-rural-residential'!W8</f>
        <v>-302.0837100532861</v>
      </c>
      <c r="W8" s="74">
        <f>'DESC-rural-residential'!X8-'BDESC-rural-residential'!X8</f>
        <v>-299.53668122947101</v>
      </c>
      <c r="X8" s="74">
        <f>'DESC-rural-residential'!Y8-'BDESC-rural-residential'!Y8</f>
        <v>-296.31450575180884</v>
      </c>
      <c r="Y8" s="74">
        <f>'DESC-rural-residential'!Z8-'BDESC-rural-residential'!Z8</f>
        <v>-293.09233027414638</v>
      </c>
      <c r="Z8" s="74">
        <f>'DESC-rural-residential'!AA8-'BDESC-rural-residential'!AA8</f>
        <v>-278.95612994107211</v>
      </c>
      <c r="AA8" s="74">
        <f>'DESC-rural-residential'!AB8-'BDESC-rural-residential'!AB8</f>
        <v>-264.81992960799789</v>
      </c>
      <c r="AB8" s="74">
        <f>'DESC-rural-residential'!AC8-'BDESC-rural-residential'!AC8</f>
        <v>-279.40284351654952</v>
      </c>
      <c r="AC8" s="74">
        <f>'DESC-rural-residential'!AD8-'BDESC-rural-residential'!AD8</f>
        <v>-293.98575742510116</v>
      </c>
      <c r="AD8" s="74">
        <f>'DESC-rural-residential'!AE8-'BDESC-rural-residential'!AE8</f>
        <v>-297.9338424629143</v>
      </c>
      <c r="AE8" s="74">
        <f>'DESC-rural-residential'!AF8-'BDESC-rural-residential'!AF8</f>
        <v>-301.88192750072733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-3.2327973998831254</v>
      </c>
      <c r="E8" s="74">
        <f>'DESC-commercial'!F8-'BDESC-commercial'!F8</f>
        <v>-6.4655947997662473</v>
      </c>
      <c r="F8" s="74">
        <f>'DESC-commercial'!G8-'BDESC-commercial'!G8</f>
        <v>-11.574173861225379</v>
      </c>
      <c r="G8" s="74">
        <f>'DESC-commercial'!H8-'BDESC-commercial'!H8</f>
        <v>-16.682752922684507</v>
      </c>
      <c r="H8" s="74">
        <f>'DESC-commercial'!I8-'BDESC-commercial'!I8</f>
        <v>-24.689620259723839</v>
      </c>
      <c r="I8" s="74">
        <f>'DESC-commercial'!J8-'BDESC-commercial'!J8</f>
        <v>-32.696487596763163</v>
      </c>
      <c r="J8" s="74">
        <f>'DESC-commercial'!K8-'BDESC-commercial'!K8</f>
        <v>-40.787970717018482</v>
      </c>
      <c r="K8" s="74">
        <f>'DESC-commercial'!L8-'BDESC-commercial'!L8</f>
        <v>-48.879453837273829</v>
      </c>
      <c r="L8" s="74">
        <f>'DESC-commercial'!M8-'BDESC-commercial'!M8</f>
        <v>-71.032973005651044</v>
      </c>
      <c r="M8" s="74">
        <f>'DESC-commercial'!N8-'BDESC-commercial'!N8</f>
        <v>-93.186492174028245</v>
      </c>
      <c r="N8" s="74">
        <f>'DESC-commercial'!O8-'BDESC-commercial'!O8</f>
        <v>-115.75597304307524</v>
      </c>
      <c r="O8" s="74">
        <f>'DESC-commercial'!P8-'BDESC-commercial'!P8</f>
        <v>-138.32545391212224</v>
      </c>
      <c r="P8" s="74">
        <f>'DESC-commercial'!Q8-'BDESC-commercial'!Q8</f>
        <v>-149.14362133638869</v>
      </c>
      <c r="Q8" s="74">
        <f>'DESC-commercial'!R8-'BDESC-commercial'!R8</f>
        <v>-159.96178876065514</v>
      </c>
      <c r="R8" s="74">
        <f>'DESC-commercial'!S8-'BDESC-commercial'!S8</f>
        <v>-168.09360276823844</v>
      </c>
      <c r="S8" s="74">
        <f>'DESC-commercial'!T8-'BDESC-commercial'!T8</f>
        <v>-176.22541677582177</v>
      </c>
      <c r="T8" s="74">
        <f>'DESC-commercial'!U8-'BDESC-commercial'!U8</f>
        <v>-183.02552069989031</v>
      </c>
      <c r="U8" s="74">
        <f>'DESC-commercial'!V8-'BDESC-commercial'!V8</f>
        <v>-189.82562462395893</v>
      </c>
      <c r="V8" s="74">
        <f>'DESC-commercial'!W8-'BDESC-commercial'!W8</f>
        <v>-188.23848558737288</v>
      </c>
      <c r="W8" s="74">
        <f>'DESC-commercial'!X8-'BDESC-commercial'!X8</f>
        <v>-186.65134655078685</v>
      </c>
      <c r="X8" s="74">
        <f>'DESC-commercial'!Y8-'BDESC-commercial'!Y8</f>
        <v>-184.64350100325652</v>
      </c>
      <c r="Y8" s="74">
        <f>'DESC-commercial'!Z8-'BDESC-commercial'!Z8</f>
        <v>-182.63565545572618</v>
      </c>
      <c r="Z8" s="74">
        <f>'DESC-commercial'!AA8-'BDESC-commercial'!AA8</f>
        <v>-173.82691518241512</v>
      </c>
      <c r="AA8" s="74">
        <f>'DESC-commercial'!AB8-'BDESC-commercial'!AB8</f>
        <v>-165.018174909104</v>
      </c>
      <c r="AB8" s="74">
        <f>'DESC-commercial'!AC8-'BDESC-commercial'!AC8</f>
        <v>-174.10527738514475</v>
      </c>
      <c r="AC8" s="74">
        <f>'DESC-commercial'!AD8-'BDESC-commercial'!AD8</f>
        <v>-183.19237986118549</v>
      </c>
      <c r="AD8" s="74">
        <f>'DESC-commercial'!AE8-'BDESC-commercial'!AE8</f>
        <v>-185.65256398815154</v>
      </c>
      <c r="AE8" s="74">
        <f>'DESC-commercial'!AF8-'BDESC-commercial'!AF8</f>
        <v>-188.1127481151176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2025-01-29T23:39:40Z</dcterms:modified>
</cp:coreProperties>
</file>