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92155B12-81D7-4FFA-8BED-34B517B8C770}"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J21" i="24"/>
  <c r="K21" i="24" s="1"/>
  <c r="T5" i="26"/>
  <c r="W35" i="26"/>
  <c r="W44" i="26"/>
  <c r="AC8" i="26"/>
  <c r="AC15" i="26"/>
  <c r="D8" i="26"/>
  <c r="E10" i="26"/>
  <c r="E11" i="26"/>
  <c r="L13" i="22"/>
  <c r="J64" i="19" s="1"/>
  <c r="L11" i="26"/>
  <c r="L19" i="26"/>
  <c r="N5" i="26"/>
  <c r="V5" i="26"/>
  <c r="N8" i="26"/>
  <c r="N10" i="26"/>
  <c r="V12" i="26"/>
  <c r="V14" i="26"/>
  <c r="V18" i="26"/>
  <c r="V19" i="26"/>
  <c r="V21" i="26"/>
  <c r="AE30" i="26"/>
  <c r="AE46" i="26"/>
  <c r="AE47" i="26"/>
  <c r="U82" i="26"/>
  <c r="O10" i="24"/>
  <c r="P10" i="24" s="1"/>
  <c r="O6" i="26"/>
  <c r="W10" i="26"/>
  <c r="O12" i="26"/>
  <c r="W12" i="26"/>
  <c r="W16" i="26"/>
  <c r="O17" i="26"/>
  <c r="W19" i="26"/>
  <c r="O21" i="26"/>
  <c r="AF22" i="26"/>
  <c r="AF30" i="26"/>
  <c r="AF38" i="26"/>
  <c r="AF39" i="26"/>
  <c r="AF47" i="26"/>
  <c r="R57" i="26"/>
  <c r="K62" i="26"/>
  <c r="O24" i="24"/>
  <c r="P24" i="24" s="1"/>
  <c r="X5" i="26"/>
  <c r="P6" i="26"/>
  <c r="X8" i="26"/>
  <c r="P10" i="26"/>
  <c r="X10" i="26"/>
  <c r="P13" i="26"/>
  <c r="X13" i="26"/>
  <c r="X14" i="26"/>
  <c r="P15" i="26"/>
  <c r="X17" i="26"/>
  <c r="P18" i="26"/>
  <c r="P19" i="26"/>
  <c r="X19" i="26"/>
  <c r="G23" i="26"/>
  <c r="G24" i="26"/>
  <c r="G28" i="26"/>
  <c r="G32" i="26"/>
  <c r="G40" i="26"/>
  <c r="G43" i="26"/>
  <c r="G48" i="26"/>
  <c r="G51" i="26"/>
  <c r="W62" i="26"/>
  <c r="J64" i="26"/>
  <c r="O36" i="24"/>
  <c r="P36" i="24" s="1"/>
  <c r="Q4" i="26"/>
  <c r="AG5" i="26"/>
  <c r="Y6" i="26"/>
  <c r="Y7" i="26"/>
  <c r="AG7" i="26"/>
  <c r="AG9" i="26"/>
  <c r="Q10"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P9" i="26" l="1"/>
  <c r="AF50" i="26"/>
  <c r="O20" i="26"/>
  <c r="W7" i="26"/>
  <c r="AE27" i="26"/>
  <c r="V9" i="26"/>
  <c r="X37" i="26"/>
  <c r="U12"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D1" i="26" l="1"/>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<sst xmlns="http://schemas.openxmlformats.org/spreadsheetml/2006/main" count="28264" uniqueCount="2481">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</sst>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1985</v>
      </c>
      <c r="C1" s="260">
        <v>45369</v>
      </c>
      <c r="G1" s="147" t="s">
        <v>1914</v>
      </c>
      <c r="H1" s="147" t="s">
        <v>1915</v>
      </c>
    </row>
    <row r="2" spans="1:8" x14ac:dyDescent="0.25">
      <c r="B2" t="str">
        <f>B1</f>
        <v>Oklahoma</v>
      </c>
      <c r="C2" t="str">
        <f>INDEX(G:G,MATCH(B1,H:H,0))</f>
        <v>OK</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Oklahoma.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Oklahoma.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Oklahoma.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Oklahoma,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Oklahoma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PV:**Oklahoma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Wind:**Oklahoma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Oklahoma will retire 0 MW of coal by 2050. Oklahoma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Oklahoma will retire 3950 MW of natural gas by 2050. Oklahoma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Oklahoma will retire 2000 MW of nuclear by 2050. Oklahoma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Oklahoma will retire 100 MW of natural gas by 2050. Oklahoma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Oklahoma will retire 0 MW of lignite by 2050. Oklahoma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13% to 22% through 2050.//**Urban Residential Appliances:** In the BAU case, in Oklahoma,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13% to 22% through 2050.//**Rural Residential Appliances:** In the BAU case, in Oklahoma,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9% to 10% through 2050.//**Comercial Appliances:** In the BAU case, in Oklahoma, the share of electricity among fuels used for appliances in commercial buildings will fall from 39% to 37% through 2050.//**Comercial Other Components:** In the BAU case, in Oklahoma,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Oklahoma.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Oklahoma will retire 0 MW of coal by 2050. Oklahoma currently has 0 MW of coal capacity.//**Natural gas non-peaker:** The EIA projects that Oklahoma will retire 3950 MW of natural gas by 2050. Oklahoma currently has 18863 MW of natural gas non-peaker capacity.//**Nuclear:** The EIA projects that Oklahoma will retire 2000 MW of nuclear by 2050. Oklahoma currently has 2240 MW of nuclear capacity.//**Natural gas peaker:** The EIA projects that Oklahoma will retire 100 MW of natural gas by 2050. Oklahoma currently has 15301 MW of natural gas peaker capacity.//**Lignite:** The EIA projects that Oklahoma will retire 0 MW of lignite by 2050. Oklahoma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conventional nuclear. However, the Investment Tax Credit, a similar program for solar power, covers 30% of system costs through 2019, with declining amounts thereafter.//**Solar PV:**Oklahoma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OK</v>
      </c>
      <c r="C1" s="223">
        <f>SUM(C4:C87)</f>
        <v>95.055468321903987</v>
      </c>
      <c r="D1" s="223">
        <f t="shared" ref="D1:AH1" si="0">SUM(D4:D87)</f>
        <v>95.434599839611877</v>
      </c>
      <c r="E1" s="223">
        <f t="shared" si="0"/>
        <v>97.622166821799397</v>
      </c>
      <c r="F1" s="223">
        <f t="shared" si="0"/>
        <v>100.62328745565709</v>
      </c>
      <c r="G1" s="223">
        <f t="shared" si="0"/>
        <v>99.017970691412216</v>
      </c>
      <c r="H1" s="223">
        <f t="shared" si="0"/>
        <v>100.59613694726148</v>
      </c>
      <c r="I1" s="223">
        <f t="shared" si="0"/>
        <v>102.64218739667835</v>
      </c>
      <c r="J1" s="223">
        <f t="shared" si="0"/>
        <v>103.4148741093435</v>
      </c>
      <c r="K1" s="223">
        <f t="shared" si="0"/>
        <v>101.7229455305049</v>
      </c>
      <c r="L1" s="223">
        <f t="shared" si="0"/>
        <v>100.23536313900688</v>
      </c>
      <c r="M1" s="223">
        <f t="shared" si="0"/>
        <v>103.33688443498451</v>
      </c>
      <c r="N1" s="223">
        <f t="shared" si="0"/>
        <v>104.62809458094333</v>
      </c>
      <c r="O1" s="223">
        <f t="shared" si="0"/>
        <v>104.44700248466543</v>
      </c>
      <c r="P1" s="223">
        <f t="shared" si="0"/>
        <v>105.29581579500959</v>
      </c>
      <c r="Q1" s="223">
        <f t="shared" si="0"/>
        <v>104.32157557947691</v>
      </c>
      <c r="R1" s="223">
        <f t="shared" si="0"/>
        <v>110.38918364792482</v>
      </c>
      <c r="S1" s="223">
        <f t="shared" si="0"/>
        <v>112.03564039628428</v>
      </c>
      <c r="T1" s="223">
        <f t="shared" si="0"/>
        <v>112.83165182928728</v>
      </c>
      <c r="U1" s="223">
        <f t="shared" si="0"/>
        <v>115.7051906759129</v>
      </c>
      <c r="V1" s="223">
        <f t="shared" si="0"/>
        <v>109.24383201699979</v>
      </c>
      <c r="W1" s="223">
        <f t="shared" si="0"/>
        <v>108.71300692790201</v>
      </c>
      <c r="X1" s="223">
        <f t="shared" si="0"/>
        <v>109.72321348289329</v>
      </c>
      <c r="Y1" s="223">
        <f t="shared" si="0"/>
        <v>108.5992039285314</v>
      </c>
      <c r="Z1" s="223">
        <f t="shared" si="0"/>
        <v>108.27934288602106</v>
      </c>
      <c r="AA1" s="223">
        <f t="shared" si="0"/>
        <v>109.46939185663668</v>
      </c>
      <c r="AB1" s="223">
        <f t="shared" si="0"/>
        <v>105.22999779157509</v>
      </c>
      <c r="AC1" s="223">
        <f t="shared" si="0"/>
        <v>101.19452616046942</v>
      </c>
      <c r="AD1" s="223">
        <f t="shared" si="0"/>
        <v>98.57379642708301</v>
      </c>
      <c r="AE1" s="223">
        <f t="shared" si="0"/>
        <v>103.88253293887031</v>
      </c>
      <c r="AF1" s="223">
        <f t="shared" si="0"/>
        <v>96.425850595046299</v>
      </c>
      <c r="AG1" s="223">
        <f t="shared" si="0"/>
        <v>89.63444408464278</v>
      </c>
      <c r="AH1" s="223">
        <f t="shared" si="0"/>
        <v>92.498424350726367</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25">
      <c r="A5" s="227" t="s">
        <v>479</v>
      </c>
      <c r="B5" s="199" t="s">
        <v>2259</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25">
      <c r="A6" s="227" t="s">
        <v>479</v>
      </c>
      <c r="B6" s="199" t="s">
        <v>2263</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25">
      <c r="A7" s="227" t="s">
        <v>479</v>
      </c>
      <c r="B7" s="199" t="s">
        <v>2265</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25">
      <c r="A8" s="227" t="s">
        <v>479</v>
      </c>
      <c r="B8" s="199" t="s">
        <v>2267</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25">
      <c r="A9" s="227" t="s">
        <v>479</v>
      </c>
      <c r="B9" s="199" t="s">
        <v>2277</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25">
      <c r="A10" s="227" t="s">
        <v>479</v>
      </c>
      <c r="B10" s="199" t="s">
        <v>2286</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25">
      <c r="A11" s="227" t="s">
        <v>479</v>
      </c>
      <c r="B11" s="199" t="s">
        <v>2281</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25">
      <c r="A12" s="227" t="s">
        <v>479</v>
      </c>
      <c r="B12" s="199" t="s">
        <v>2292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25">
      <c r="A13" s="227" t="s">
        <v>479</v>
      </c>
      <c r="B13" s="199" t="s">
        <v>2296</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25">
      <c r="A14" s="227" t="s">
        <v>479</v>
      </c>
      <c r="B14" s="199" t="s">
        <v>2314</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25">
      <c r="A17" s="227" t="s">
        <v>479</v>
      </c>
      <c r="B17" s="199" t="s">
        <v>2294</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25">
      <c r="A23" s="227" t="s">
        <v>479</v>
      </c>
      <c r="B23" s="199" t="s">
        <v>2302</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25">
      <c r="A26" s="227" t="s">
        <v>479</v>
      </c>
      <c r="B26" s="199" t="s">
        <v>2322</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25">
      <c r="A30" s="227" t="s">
        <v>479</v>
      </c>
      <c r="B30" s="199" t="s">
        <v>2327</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25">
      <c r="A33" s="227" t="s">
        <v>479</v>
      </c>
      <c r="B33" s="199" t="s">
        <v>2304</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228">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228">
        <f>SUMIFS('EPA Export Aggregation'!U:U,'EPA Export Aggregation'!$A:$A,$B33,'EPA Export Aggregation'!$D:$D,$A$1)*IF($A33="CH4",About!$D$58,IF($A33="N2O",About!$D$59,1))</f>
        <v>7.27267716057E-2</v>
      </c>
      <c r="S33" s="228">
        <f>SUMIFS('EPA Export Aggregation'!V:V,'EPA Export Aggregation'!$A:$A,$B33,'EPA Export Aggregation'!$D:$D,$A$1)*IF($A33="CH4",About!$D$58,IF($A33="N2O",About!$D$59,1))</f>
        <v>0</v>
      </c>
      <c r="T33" s="228">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228">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228">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228">
        <f>SUMIFS('EPA Export Aggregation'!AD:AD,'EPA Export Aggregation'!$A:$A,$B33,'EPA Export Aggregation'!$D:$D,$A$1)*IF($A33="CH4",About!$D$58,IF($A33="N2O",About!$D$59,1))</f>
        <v>0.12087377384420001</v>
      </c>
      <c r="AB33" s="228">
        <f>SUMIFS('EPA Export Aggregation'!AE:AE,'EPA Export Aggregation'!$A:$A,$B33,'EPA Export Aggregation'!$D:$D,$A$1)*IF($A33="CH4",About!$D$58,IF($A33="N2O",About!$D$59,1))</f>
        <v>0.1057261798033</v>
      </c>
      <c r="AC33" s="228">
        <f>SUMIFS('EPA Export Aggregation'!AF:AF,'EPA Export Aggregation'!$A:$A,$B33,'EPA Export Aggregation'!$D:$D,$A$1)*IF($A33="CH4",About!$D$58,IF($A33="N2O",About!$D$59,1))</f>
        <v>3.7295866243500002E-2</v>
      </c>
      <c r="AD33" s="228">
        <f>SUMIFS('EPA Export Aggregation'!AG:AG,'EPA Export Aggregation'!$A:$A,$B33,'EPA Export Aggregation'!$D:$D,$A$1)*IF($A33="CH4",About!$D$58,IF($A33="N2O",About!$D$59,1))</f>
        <v>5.4063709978499998E-2</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2024-03-18T21:14:09Z</dcterms:modified>
</cp:coreProperties>
</file>