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R\elec\EIaE\"/>
    </mc:Choice>
  </mc:AlternateContent>
  <xr:revisionPtr revIDLastSave="0" documentId="8_{3BF5F76E-78B3-4285-88B4-0DC0CBB762E5}"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B9" i="3"/>
  <c r="C9" i="3"/>
  <c r="C25" i="3"/>
  <c r="AA125" i="28"/>
  <c r="AB119" i="28"/>
  <c r="AA134" i="28"/>
  <c r="AB121" i="28"/>
  <c r="AC116" i="28"/>
  <c r="AB133" i="28"/>
  <c r="AB132" i="28"/>
  <c r="AB130" i="28"/>
  <c r="AC117" i="28"/>
  <c r="AC120" i="28"/>
  <c r="AB126" i="28"/>
  <c r="AD114" i="28"/>
  <c r="AC128" i="28"/>
  <c r="AD118" i="28"/>
  <c r="AC127" i="28"/>
  <c r="AA129" i="28"/>
  <c r="AB115" i="28"/>
  <c r="AG14" i="26"/>
  <c r="AH10" i="26"/>
  <c r="Q54" i="25"/>
  <c r="R32" i="25" s="1"/>
  <c r="AA93" i="23"/>
  <c r="AB87" i="23"/>
  <c r="AA99" i="23"/>
  <c r="AB83" i="23"/>
  <c r="AA100" i="23"/>
  <c r="AA92" i="23"/>
  <c r="AB86" i="23"/>
  <c r="AD81" i="23"/>
  <c r="AC95" i="23"/>
  <c r="AB97" i="23"/>
  <c r="AC84" i="23"/>
  <c r="AA101" i="23"/>
  <c r="AB88" i="23"/>
  <c r="AA96" i="23"/>
  <c r="AB82" i="23"/>
  <c r="AD85" i="23"/>
  <c r="AC94" i="23"/>
  <c r="F30" i="28" l="1"/>
  <c r="F22" i="3" s="1"/>
  <c r="F25" i="28"/>
  <c r="F17" i="3" s="1"/>
  <c r="AH11" i="26"/>
  <c r="F33" i="28"/>
  <c r="F25" i="3" s="1"/>
  <c r="G5" i="28"/>
  <c r="F32" i="28"/>
  <c r="F24" i="3" s="1"/>
  <c r="F28" i="28"/>
  <c r="F20" i="3" s="1"/>
  <c r="F24" i="28"/>
  <c r="F16"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I1034" i="22" s="1"/>
  <c r="E4" i="23"/>
  <c r="E29" i="23"/>
  <c r="E8" i="23"/>
  <c r="E28" i="23"/>
  <c r="E21" i="23"/>
  <c r="E23" i="23"/>
  <c r="E43" i="23"/>
  <c r="E48" i="23"/>
  <c r="F1373" i="22" s="1"/>
  <c r="E52" i="23"/>
  <c r="E3" i="23"/>
  <c r="E42" i="23"/>
  <c r="E14" i="23"/>
  <c r="E11" i="23"/>
  <c r="E45" i="23"/>
  <c r="E44" i="23"/>
  <c r="E34" i="23"/>
  <c r="M1151" i="22" s="1"/>
  <c r="E37" i="23"/>
  <c r="E39" i="23"/>
  <c r="E30" i="23"/>
  <c r="E36" i="23"/>
  <c r="E17" i="23"/>
  <c r="E19" i="23"/>
  <c r="E38" i="23"/>
  <c r="E53" i="23"/>
  <c r="L1447" i="22" s="1"/>
  <c r="E46" i="23"/>
  <c r="E32" i="23"/>
  <c r="E15" i="23"/>
  <c r="E33" i="23"/>
  <c r="E35" i="23"/>
  <c r="E25" i="23"/>
  <c r="E41" i="23"/>
  <c r="E50" i="23"/>
  <c r="Q1399"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K1367" i="22"/>
  <c r="Q1368" i="22"/>
  <c r="N1372"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K1439" i="22"/>
  <c r="P1442"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K1400" i="22"/>
  <c r="K1396" i="22"/>
  <c r="P1395" i="22"/>
  <c r="F1401" i="22"/>
  <c r="J1400" i="22"/>
  <c r="J1396" i="22"/>
  <c r="R1400" i="22"/>
  <c r="I1400" i="22"/>
  <c r="M1399" i="22"/>
  <c r="L1389" i="22"/>
  <c r="H1400" i="22"/>
  <c r="L1399" i="22"/>
  <c r="K1389" i="22"/>
  <c r="N1403" i="22"/>
  <c r="K1399" i="22"/>
  <c r="J1389" i="22"/>
  <c r="K1403" i="22"/>
  <c r="O1402" i="22"/>
  <c r="I1392" i="22"/>
  <c r="J1403" i="22"/>
  <c r="N1402" i="22"/>
  <c r="L1396" i="22"/>
  <c r="F1394" i="22"/>
  <c r="M1393" i="22"/>
  <c r="P1392" i="22"/>
  <c r="J1392" i="22"/>
  <c r="Q1389"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I1448" i="22" l="1"/>
  <c r="F1443" i="22"/>
  <c r="I1443" i="22"/>
  <c r="M1361" i="22"/>
  <c r="G1365" i="22"/>
  <c r="H1369" i="22"/>
  <c r="H1040" i="22"/>
  <c r="Q1437" i="22"/>
  <c r="M1448" i="22"/>
  <c r="P1448" i="22"/>
  <c r="G1359" i="22"/>
  <c r="O1362" i="22"/>
  <c r="Q1361" i="22"/>
  <c r="I1395" i="22"/>
  <c r="G1399" i="22"/>
  <c r="Q1392" i="22"/>
  <c r="F1393" i="22"/>
  <c r="F1390" i="22"/>
  <c r="G1390" i="22"/>
  <c r="H1390" i="22"/>
  <c r="P1401" i="22"/>
  <c r="H1401" i="22"/>
  <c r="L1443" i="22"/>
  <c r="O1447" i="22"/>
  <c r="R1444" i="22"/>
  <c r="G1373" i="22"/>
  <c r="G1364" i="22"/>
  <c r="R1372" i="22"/>
  <c r="J1399" i="22"/>
  <c r="N1393" i="22"/>
  <c r="O1390" i="22"/>
  <c r="I1390" i="22"/>
  <c r="G1436" i="22"/>
  <c r="K1437" i="22"/>
  <c r="P1435" i="22"/>
  <c r="I1371" i="22"/>
  <c r="N1369" i="22"/>
  <c r="L1367" i="22"/>
  <c r="O1397" i="22"/>
  <c r="L1393" i="22"/>
  <c r="O1393" i="22"/>
  <c r="P1390" i="22"/>
  <c r="Q1401" i="22"/>
  <c r="M1400" i="22"/>
  <c r="L1403" i="22"/>
  <c r="H1397" i="22"/>
  <c r="I1394" i="22"/>
  <c r="J1394" i="22"/>
  <c r="K1394" i="22"/>
  <c r="K1391" i="22"/>
  <c r="Q1390" i="22"/>
  <c r="I1399" i="22"/>
  <c r="H1447" i="22"/>
  <c r="J1442" i="22"/>
  <c r="R1441" i="22"/>
  <c r="R1368" i="22"/>
  <c r="M1363" i="22"/>
  <c r="L1157"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H1371" i="22"/>
  <c r="N1365" i="22"/>
  <c r="L1370" i="22"/>
  <c r="R1364" i="22"/>
  <c r="Q1372" i="22"/>
  <c r="J1367" i="22"/>
  <c r="P1372" i="22"/>
  <c r="I1367" i="22"/>
  <c r="J1373" i="22"/>
  <c r="H1367" i="22"/>
  <c r="R1371" i="22"/>
  <c r="K1366" i="22"/>
  <c r="Q1360" i="22"/>
  <c r="H1361" i="22"/>
  <c r="R1361" i="22"/>
  <c r="P1361" i="22"/>
  <c r="O1361" i="22"/>
  <c r="K1362" i="22"/>
  <c r="K1363" i="22"/>
  <c r="I1365" i="22"/>
  <c r="R1359" i="22"/>
  <c r="M1370" i="22"/>
  <c r="K1364" i="22"/>
  <c r="Q1369" i="22"/>
  <c r="J1364" i="22"/>
  <c r="I1372" i="22"/>
  <c r="O1366" i="22"/>
  <c r="H1372" i="22"/>
  <c r="N1366" i="22"/>
  <c r="G1372" i="22"/>
  <c r="M1366" i="22"/>
  <c r="J1371" i="22"/>
  <c r="P1365" i="22"/>
  <c r="I1360" i="22"/>
  <c r="K1360" i="22"/>
  <c r="G1361" i="22"/>
  <c r="H1360" i="22"/>
  <c r="R1360" i="22"/>
  <c r="N1361" i="22"/>
  <c r="I1362" i="22"/>
  <c r="I1363" i="22"/>
  <c r="P1370" i="22"/>
  <c r="J1369" i="22"/>
  <c r="P1363" i="22"/>
  <c r="I1369" i="22"/>
  <c r="O1363" i="22"/>
  <c r="N1371" i="22"/>
  <c r="G1366" i="22"/>
  <c r="M1371" i="22"/>
  <c r="K1365" i="22"/>
  <c r="L1371" i="22"/>
  <c r="R1365" i="22"/>
  <c r="O1370" i="22"/>
  <c r="H1365" i="22"/>
  <c r="N1359" i="22"/>
  <c r="O1359" i="22"/>
  <c r="M1359" i="22"/>
  <c r="L1359" i="22"/>
  <c r="G1360" i="22"/>
  <c r="P1360" i="22"/>
  <c r="K1361" i="22"/>
  <c r="H1362" i="22"/>
  <c r="I1359" i="22"/>
  <c r="O1368" i="22"/>
  <c r="H1363" i="22"/>
  <c r="N1368" i="22"/>
  <c r="G1363" i="22"/>
  <c r="F1371" i="22"/>
  <c r="L1365" i="22"/>
  <c r="J1370" i="22"/>
  <c r="P1364" i="22"/>
  <c r="Q1370" i="22"/>
  <c r="J1365" i="22"/>
  <c r="G1370" i="22"/>
  <c r="M1364" i="22"/>
  <c r="L1372" i="22"/>
  <c r="F1372" i="22"/>
  <c r="Q1371" i="22"/>
  <c r="Q1373" i="22"/>
  <c r="K1359" i="22"/>
  <c r="F1360" i="22"/>
  <c r="M1360" i="22"/>
  <c r="J1361" i="22"/>
  <c r="Q1365" i="22"/>
  <c r="N1373" i="22"/>
  <c r="G1368" i="22"/>
  <c r="M1373" i="22"/>
  <c r="F1368" i="22"/>
  <c r="L1362" i="22"/>
  <c r="K1370" i="22"/>
  <c r="I1364" i="22"/>
  <c r="O1369" i="22"/>
  <c r="H1364" i="22"/>
  <c r="I1370" i="22"/>
  <c r="O1364" i="22"/>
  <c r="L1369" i="22"/>
  <c r="R1363" i="22"/>
  <c r="M1367" i="22"/>
  <c r="M1369" i="22"/>
  <c r="K1369" i="22"/>
  <c r="K1371" i="22"/>
  <c r="O1373" i="22"/>
  <c r="J1359" i="22"/>
  <c r="Q1359" i="22"/>
  <c r="P1359" i="22"/>
  <c r="J1362" i="22"/>
  <c r="K1372" i="22"/>
  <c r="Q1366" i="22"/>
  <c r="J1372" i="22"/>
  <c r="P1366" i="22"/>
  <c r="N1360" i="22"/>
  <c r="M1368" i="22"/>
  <c r="F1363" i="22"/>
  <c r="L1368" i="22"/>
  <c r="R1362" i="22"/>
  <c r="F1369" i="22"/>
  <c r="P1373" i="22"/>
  <c r="N1367" i="22"/>
  <c r="G1362" i="22"/>
  <c r="Q1362" i="22"/>
  <c r="N1364" i="22"/>
  <c r="L1364" i="22"/>
  <c r="L1366" i="22"/>
  <c r="P1368" i="22"/>
  <c r="H1368" i="22"/>
  <c r="H1370" i="22"/>
  <c r="O1360" i="22"/>
  <c r="L1363" i="22"/>
  <c r="P1371" i="22"/>
  <c r="I1366" i="22"/>
  <c r="O1371" i="22"/>
  <c r="M1365" i="22"/>
  <c r="L1373" i="22"/>
  <c r="R1367" i="22"/>
  <c r="K1373" i="22"/>
  <c r="Q1367" i="22"/>
  <c r="R1373" i="22"/>
  <c r="K1368" i="22"/>
  <c r="M1372" i="22"/>
  <c r="F1367" i="22"/>
  <c r="L1361" i="22"/>
  <c r="F1362" i="22"/>
  <c r="P1362" i="22"/>
  <c r="N1362" i="22"/>
  <c r="F1364" i="22"/>
  <c r="Q1363" i="22"/>
  <c r="O1365" i="22"/>
  <c r="O1367" i="22"/>
  <c r="I1373" i="22"/>
  <c r="R1392" i="22"/>
  <c r="K1401" i="22"/>
  <c r="O1389" i="22"/>
  <c r="P1397" i="22"/>
  <c r="R1397" i="22"/>
  <c r="R1394" i="22"/>
  <c r="F1395" i="22"/>
  <c r="G1395" i="22"/>
  <c r="L1391" i="22"/>
  <c r="K1438" i="22"/>
  <c r="I1447" i="22"/>
  <c r="R1366" i="22"/>
  <c r="G1369" i="22"/>
  <c r="M1403" i="22"/>
  <c r="N1398" i="22"/>
  <c r="O1399" i="22"/>
  <c r="M1394" i="22"/>
  <c r="N1389" i="22"/>
  <c r="N1399" i="22"/>
  <c r="L1394" i="22"/>
  <c r="M1389" i="22"/>
  <c r="Q1398" i="22"/>
  <c r="P1393" i="22"/>
  <c r="O1403" i="22"/>
  <c r="G1398" i="22"/>
  <c r="G1393" i="22"/>
  <c r="Q1402" i="22"/>
  <c r="J1397" i="22"/>
  <c r="K1392" i="22"/>
  <c r="F1402" i="22"/>
  <c r="M1396" i="22"/>
  <c r="N1391" i="22"/>
  <c r="I1401" i="22"/>
  <c r="N1396" i="22"/>
  <c r="M1391" i="22"/>
  <c r="K1398" i="22"/>
  <c r="J1390" i="22"/>
  <c r="L1390" i="22"/>
  <c r="F1398" i="22"/>
  <c r="F1399" i="22"/>
  <c r="R1398" i="22"/>
  <c r="Q1393" i="22"/>
  <c r="H1393" i="22"/>
  <c r="K1397" i="22"/>
  <c r="H1402" i="22"/>
  <c r="O1396" i="22"/>
  <c r="R1402" i="22"/>
  <c r="R1393" i="22"/>
  <c r="F1389" i="22"/>
  <c r="P1403" i="22"/>
  <c r="H1398" i="22"/>
  <c r="F1403" i="22"/>
  <c r="L1392" i="22"/>
  <c r="P1391" i="22"/>
  <c r="J1401" i="22"/>
  <c r="R1395" i="22"/>
  <c r="F1391" i="22"/>
  <c r="P1399" i="22"/>
  <c r="H1394" i="22"/>
  <c r="G1389" i="22"/>
  <c r="Q1395" i="22"/>
  <c r="F1400" i="22"/>
  <c r="O1400" i="22"/>
  <c r="J1402" i="22"/>
  <c r="R1403" i="22"/>
  <c r="J1398" i="22"/>
  <c r="J1393" i="22"/>
  <c r="Q1403" i="22"/>
  <c r="I1398" i="22"/>
  <c r="I1393" i="22"/>
  <c r="G1403" i="22"/>
  <c r="L1397" i="22"/>
  <c r="M1392" i="22"/>
  <c r="I1402" i="22"/>
  <c r="P1396" i="22"/>
  <c r="Q1391" i="22"/>
  <c r="L1401" i="22"/>
  <c r="G1396" i="22"/>
  <c r="H1391" i="22"/>
  <c r="N1400" i="22"/>
  <c r="J1395" i="22"/>
  <c r="K1390" i="22"/>
  <c r="G1397" i="22"/>
  <c r="O1391" i="22"/>
  <c r="G1402" i="22"/>
  <c r="K1393" i="22"/>
  <c r="I1397" i="22"/>
  <c r="Q1397" i="22"/>
  <c r="O1401" i="22"/>
  <c r="I1403" i="22"/>
  <c r="N1397" i="22"/>
  <c r="O1392" i="22"/>
  <c r="H1403" i="22"/>
  <c r="M1397" i="22"/>
  <c r="N1392" i="22"/>
  <c r="K1402" i="22"/>
  <c r="Q1396" i="22"/>
  <c r="R1391" i="22"/>
  <c r="M1401" i="22"/>
  <c r="H1396" i="22"/>
  <c r="I1391" i="22"/>
  <c r="P1400" i="22"/>
  <c r="L1395" i="22"/>
  <c r="M1390" i="22"/>
  <c r="R1399" i="22"/>
  <c r="O1394" i="22"/>
  <c r="P1389" i="22"/>
  <c r="N1394" i="22"/>
  <c r="I1389" i="22"/>
  <c r="M1398" i="22"/>
  <c r="R1390" i="22"/>
  <c r="P1394" i="22"/>
  <c r="M1402" i="22"/>
  <c r="G1392" i="22"/>
  <c r="R1396" i="22"/>
  <c r="N1401" i="22"/>
  <c r="J1391" i="22"/>
  <c r="M1395" i="22"/>
  <c r="G1400" i="22"/>
  <c r="R1389" i="22"/>
  <c r="H1399" i="22"/>
  <c r="H1389" i="22"/>
  <c r="P1402" i="22"/>
  <c r="G1401" i="22"/>
  <c r="F1397" i="22"/>
  <c r="L1402" i="22"/>
  <c r="F1392" i="22"/>
  <c r="I1396" i="22"/>
  <c r="Q1400" i="22"/>
  <c r="N1390" i="22"/>
  <c r="Q1394" i="22"/>
  <c r="G1394" i="22"/>
  <c r="H1392" i="22"/>
  <c r="F1396" i="22"/>
  <c r="O1445" i="22"/>
  <c r="P1440" i="22"/>
  <c r="Q1435" i="22"/>
  <c r="I1446" i="22"/>
  <c r="J1441" i="22"/>
  <c r="K1436" i="22"/>
  <c r="H1446" i="22"/>
  <c r="I1441" i="22"/>
  <c r="J1436" i="22"/>
  <c r="G1446" i="22"/>
  <c r="H1441" i="22"/>
  <c r="R1446" i="22"/>
  <c r="K1441" i="22"/>
  <c r="I1435" i="22"/>
  <c r="F1445" i="22"/>
  <c r="L1439" i="22"/>
  <c r="N1448" i="22"/>
  <c r="G1443" i="22"/>
  <c r="M1437" i="22"/>
  <c r="O1446" i="22"/>
  <c r="M1440" i="22"/>
  <c r="N1435" i="22"/>
  <c r="K1445" i="22"/>
  <c r="L1440" i="22"/>
  <c r="M1435" i="22"/>
  <c r="Q1445" i="22"/>
  <c r="R1440" i="22"/>
  <c r="F1436" i="22"/>
  <c r="K1446" i="22"/>
  <c r="L1441" i="22"/>
  <c r="M1436" i="22"/>
  <c r="M1446" i="22"/>
  <c r="L1435" i="22"/>
  <c r="Q1442" i="22"/>
  <c r="J1446" i="22"/>
  <c r="H1440" i="22"/>
  <c r="N1434" i="22"/>
  <c r="K1444" i="22"/>
  <c r="Q1438" i="22"/>
  <c r="F1448" i="22"/>
  <c r="L1442" i="22"/>
  <c r="R1436" i="22"/>
  <c r="L1445" i="22"/>
  <c r="R1439" i="22"/>
  <c r="F1435" i="22"/>
  <c r="P1444" i="22"/>
  <c r="Q1439" i="22"/>
  <c r="R1434" i="22"/>
  <c r="I1445" i="22"/>
  <c r="J1440" i="22"/>
  <c r="K1435" i="22"/>
  <c r="P1445" i="22"/>
  <c r="Q1440" i="22"/>
  <c r="R1435" i="22"/>
  <c r="N1441" i="22"/>
  <c r="O1444" i="22"/>
  <c r="R1437" i="22"/>
  <c r="G1445" i="22"/>
  <c r="M1439" i="22"/>
  <c r="F1434" i="22"/>
  <c r="P1443" i="22"/>
  <c r="I1438" i="22"/>
  <c r="K1447" i="22"/>
  <c r="Q1441" i="22"/>
  <c r="O1435" i="22"/>
  <c r="Q1444" i="22"/>
  <c r="J1439" i="22"/>
  <c r="K1434" i="22"/>
  <c r="H1444" i="22"/>
  <c r="I1439" i="22"/>
  <c r="J1434" i="22"/>
  <c r="N1444" i="22"/>
  <c r="O1439" i="22"/>
  <c r="P1434" i="22"/>
  <c r="H1445" i="22"/>
  <c r="I1440" i="22"/>
  <c r="J1435" i="22"/>
  <c r="O1436" i="22"/>
  <c r="P1439" i="22"/>
  <c r="G1444" i="22"/>
  <c r="L1444" i="22"/>
  <c r="R1438" i="22"/>
  <c r="O1448" i="22"/>
  <c r="H1443" i="22"/>
  <c r="N1437" i="22"/>
  <c r="P1446" i="22"/>
  <c r="N1440" i="22"/>
  <c r="G1435" i="22"/>
  <c r="I1444" i="22"/>
  <c r="O1438" i="22"/>
  <c r="L1448" i="22"/>
  <c r="M1443" i="22"/>
  <c r="N1438" i="22"/>
  <c r="R1448" i="22"/>
  <c r="F1444" i="22"/>
  <c r="G1439" i="22"/>
  <c r="H1434" i="22"/>
  <c r="M1444" i="22"/>
  <c r="N1439" i="22"/>
  <c r="O1434" i="22"/>
  <c r="R1445" i="22"/>
  <c r="Q1434" i="22"/>
  <c r="I1434" i="22"/>
  <c r="Q1443" i="22"/>
  <c r="J1438" i="22"/>
  <c r="G1448" i="22"/>
  <c r="M1442" i="22"/>
  <c r="F1437" i="22"/>
  <c r="M1445" i="22"/>
  <c r="F1440" i="22"/>
  <c r="L1434" i="22"/>
  <c r="N1443" i="22"/>
  <c r="G1438" i="22"/>
  <c r="Q1447" i="22"/>
  <c r="R1442" i="22"/>
  <c r="F1438" i="22"/>
  <c r="J1448" i="22"/>
  <c r="K1443" i="22"/>
  <c r="L1438" i="22"/>
  <c r="Q1448" i="22"/>
  <c r="R1443" i="22"/>
  <c r="F1439" i="22"/>
  <c r="G1434" i="22"/>
  <c r="F1441" i="22"/>
  <c r="K1448" i="22"/>
  <c r="H1439" i="22"/>
  <c r="H1448" i="22"/>
  <c r="N1442" i="22"/>
  <c r="G1437" i="22"/>
  <c r="Q1446" i="22"/>
  <c r="O1440" i="22"/>
  <c r="H1435" i="22"/>
  <c r="J1444" i="22"/>
  <c r="P1438" i="22"/>
  <c r="R1447" i="22"/>
  <c r="K1442" i="22"/>
  <c r="Q1436" i="22"/>
  <c r="N1446" i="22"/>
  <c r="O1441" i="22"/>
  <c r="P1436" i="22"/>
  <c r="G1447" i="22"/>
  <c r="H1442" i="22"/>
  <c r="I1437" i="22"/>
  <c r="N1447" i="22"/>
  <c r="O1442" i="22"/>
  <c r="P1437" i="22"/>
  <c r="I1442" i="22"/>
  <c r="J1445" i="22"/>
  <c r="M1438" i="22"/>
  <c r="M1447" i="22"/>
  <c r="F1442" i="22"/>
  <c r="L1436" i="22"/>
  <c r="N1445" i="22"/>
  <c r="G1440" i="22"/>
  <c r="M1434" i="22"/>
  <c r="O1443" i="22"/>
  <c r="H1438" i="22"/>
  <c r="J1447" i="22"/>
  <c r="P1441" i="22"/>
  <c r="I1436" i="22"/>
  <c r="F1446" i="22"/>
  <c r="G1441" i="22"/>
  <c r="H1436" i="22"/>
  <c r="L1446" i="22"/>
  <c r="M1441" i="22"/>
  <c r="N1436" i="22"/>
  <c r="F1447" i="22"/>
  <c r="G1442" i="22"/>
  <c r="H1437" i="22"/>
  <c r="J1437" i="22"/>
  <c r="K1440" i="22"/>
  <c r="P1447"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Q1160" i="22"/>
  <c r="G1152" i="22"/>
  <c r="K1157" i="22"/>
  <c r="R1155" i="22"/>
  <c r="L1162" i="22"/>
  <c r="L1152" i="22"/>
  <c r="F1151" i="22"/>
  <c r="M1157" i="22"/>
  <c r="I1162" i="22"/>
  <c r="K1161" i="22"/>
  <c r="N1152" i="22"/>
  <c r="J1157" i="22"/>
  <c r="L1156" i="22"/>
  <c r="K1162" i="22"/>
  <c r="K1152" i="22"/>
  <c r="K1155" i="22"/>
  <c r="R1161" i="22"/>
  <c r="M1152" i="22"/>
  <c r="L1150" i="22"/>
  <c r="F1157" i="22"/>
  <c r="J1162"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L1029" i="22"/>
  <c r="H1034" i="22"/>
  <c r="O1040" i="22"/>
  <c r="I1039" i="22"/>
  <c r="I1029" i="22"/>
  <c r="P1035" i="22"/>
  <c r="J1034" i="22"/>
  <c r="N1039" i="22"/>
  <c r="Q1030" i="22"/>
  <c r="K1029" i="22"/>
  <c r="O1034" i="22"/>
  <c r="I1041" i="22"/>
  <c r="H1039" i="22"/>
  <c r="P1029" i="22"/>
  <c r="J1036" i="22"/>
  <c r="J1039" i="22"/>
  <c r="J1029" i="22"/>
  <c r="I1035" i="22"/>
  <c r="K1034" i="22"/>
  <c r="G1039" i="22"/>
  <c r="J1030" i="22"/>
  <c r="K1395" i="22"/>
  <c r="G1391" i="22"/>
  <c r="R1401" i="22"/>
  <c r="L1398" i="22"/>
  <c r="O1398" i="22"/>
  <c r="P1398" i="22"/>
  <c r="N1395" i="22"/>
  <c r="O1395" i="22"/>
  <c r="H1395" i="22"/>
  <c r="L1400" i="22"/>
  <c r="J1443" i="22"/>
  <c r="L1437" i="22"/>
  <c r="O1437" i="22"/>
  <c r="G1367" i="22"/>
  <c r="N1363" i="22"/>
  <c r="J1160" i="22"/>
  <c r="K1031"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C64" i="23" s="1"/>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M68" i="23" s="1"/>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G70" i="23" s="1"/>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B73" i="23" s="1"/>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K72" i="23" s="1"/>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G61" i="23" s="1"/>
  <c r="K741" i="22"/>
  <c r="L759" i="22"/>
  <c r="F770" i="22"/>
  <c r="O765" i="22"/>
  <c r="H761" i="22"/>
  <c r="H763" i="22"/>
  <c r="J763" i="22"/>
  <c r="R759" i="22"/>
  <c r="G773" i="22"/>
  <c r="K764" i="22"/>
  <c r="Q762" i="22"/>
  <c r="K767" i="22"/>
  <c r="J772" i="22"/>
  <c r="G768" i="22"/>
  <c r="F773" i="22"/>
  <c r="I768" i="22"/>
  <c r="D62" i="23" s="1"/>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K65" i="23" s="1"/>
  <c r="R768" i="22"/>
  <c r="Q773" i="22"/>
  <c r="K768" i="22"/>
  <c r="J773" i="22"/>
  <c r="R762" i="22"/>
  <c r="Q767" i="22"/>
  <c r="P772" i="22"/>
  <c r="R767" i="22"/>
  <c r="M70" i="23" s="1"/>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C66" i="23" s="1"/>
  <c r="K731" i="22"/>
  <c r="J736" i="22"/>
  <c r="I741" i="22"/>
  <c r="I730" i="22"/>
  <c r="H735" i="22"/>
  <c r="G740" i="22"/>
  <c r="N733" i="22"/>
  <c r="P732" i="22"/>
  <c r="O737" i="22"/>
  <c r="N742" i="22"/>
  <c r="Q760" i="22"/>
  <c r="I760" i="22"/>
  <c r="J760" i="22"/>
  <c r="M762" i="22"/>
  <c r="G759" i="22"/>
  <c r="M767" i="22"/>
  <c r="J761" i="22"/>
  <c r="F760" i="22"/>
  <c r="O773" i="22"/>
  <c r="L764" i="22"/>
  <c r="N768" i="22"/>
  <c r="I62" i="23" s="1"/>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K64" i="23" s="1"/>
  <c r="O740" i="22"/>
  <c r="H739" i="22"/>
  <c r="K733" i="22"/>
  <c r="J738" i="22"/>
  <c r="I743" i="22"/>
  <c r="M761" i="22"/>
  <c r="R760" i="22"/>
  <c r="L762" i="22"/>
  <c r="G68" i="23" s="1"/>
  <c r="I763" i="22"/>
  <c r="P759" i="22"/>
  <c r="L772" i="22"/>
  <c r="F762" i="22"/>
  <c r="O760" i="22"/>
  <c r="K759" i="22"/>
  <c r="K769" i="22"/>
  <c r="I769" i="22"/>
  <c r="F765" i="22"/>
  <c r="R769" i="22"/>
  <c r="H765" i="22"/>
  <c r="G770" i="22"/>
  <c r="I765" i="22"/>
  <c r="H770" i="22"/>
  <c r="C73" i="23" s="1"/>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M743" i="22"/>
  <c r="O730" i="22"/>
  <c r="N735" i="22"/>
  <c r="M740" i="22"/>
  <c r="H73" i="23" s="1"/>
  <c r="R737" i="22"/>
  <c r="N732" i="22"/>
  <c r="M737" i="22"/>
  <c r="L742" i="22"/>
  <c r="L731" i="22"/>
  <c r="K736" i="22"/>
  <c r="J741" i="22"/>
  <c r="G729" i="22"/>
  <c r="F734" i="22"/>
  <c r="R738" i="22"/>
  <c r="Q743" i="22"/>
  <c r="I762" i="22"/>
  <c r="N761" i="22"/>
  <c r="J766" i="22"/>
  <c r="R763" i="22"/>
  <c r="M760" i="22"/>
  <c r="H60" i="23" s="1"/>
  <c r="N759" i="22"/>
  <c r="O762" i="22"/>
  <c r="K761" i="22"/>
  <c r="G760" i="22"/>
  <c r="R764" i="22"/>
  <c r="Q769" i="22"/>
  <c r="N765" i="22"/>
  <c r="M770" i="22"/>
  <c r="P765" i="22"/>
  <c r="O770" i="22"/>
  <c r="Q765" i="22"/>
  <c r="P770" i="22"/>
  <c r="J765" i="22"/>
  <c r="E64" i="23" s="1"/>
  <c r="I770" i="22"/>
  <c r="D73" i="23" s="1"/>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68" i="23" s="1"/>
  <c r="F759" i="22"/>
  <c r="R766" i="22"/>
  <c r="I761" i="22"/>
  <c r="D66" i="23" s="1"/>
  <c r="P761" i="22"/>
  <c r="K763" i="22"/>
  <c r="G762" i="22"/>
  <c r="P760" i="22"/>
  <c r="M765" i="22"/>
  <c r="L770" i="22"/>
  <c r="G73" i="23" s="1"/>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K62" i="23" s="1"/>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L70" i="23"/>
  <c r="B62" i="23"/>
  <c r="B64" i="23"/>
  <c r="K70" i="23"/>
  <c r="L60" i="23"/>
  <c r="AM10" i="26"/>
  <c r="AL14" i="26"/>
  <c r="AL15" i="26"/>
  <c r="AM11" i="26"/>
  <c r="AF93" i="23"/>
  <c r="AG87" i="23"/>
  <c r="AG93" i="23" s="1"/>
  <c r="AF101" i="23"/>
  <c r="AG88" i="23"/>
  <c r="AG101" i="23" s="1"/>
  <c r="AF96" i="23"/>
  <c r="AG82" i="23"/>
  <c r="AG96" i="23" s="1"/>
  <c r="AF100" i="23"/>
  <c r="AF99" i="23"/>
  <c r="AG83" i="23"/>
  <c r="AF92" i="23"/>
  <c r="AG86" i="23"/>
  <c r="AG92" i="23" s="1"/>
  <c r="H67" i="23" l="1"/>
  <c r="H70" i="23"/>
  <c r="E72" i="23"/>
  <c r="G62" i="23"/>
  <c r="I61" i="23"/>
  <c r="G64" i="23"/>
  <c r="I68" i="23"/>
  <c r="B63" i="23"/>
  <c r="H63" i="23"/>
  <c r="F67" i="23"/>
  <c r="C65" i="23"/>
  <c r="J73" i="23"/>
  <c r="D63" i="23"/>
  <c r="K66" i="23"/>
  <c r="H64" i="23"/>
  <c r="B67" i="23"/>
  <c r="L68" i="23"/>
  <c r="J67" i="23"/>
  <c r="J65" i="23"/>
  <c r="L72" i="23"/>
  <c r="G60" i="23"/>
  <c r="M61" i="23"/>
  <c r="E66" i="23"/>
  <c r="H61" i="23"/>
  <c r="L67" i="23"/>
  <c r="B66" i="23"/>
  <c r="B68" i="23"/>
  <c r="E70" i="23"/>
  <c r="C63" i="23"/>
  <c r="F64" i="23"/>
  <c r="F61" i="23"/>
  <c r="F66" i="23"/>
  <c r="J61" i="23"/>
  <c r="C60" i="23"/>
  <c r="I73" i="23"/>
  <c r="K61" i="23"/>
  <c r="B65" i="23"/>
  <c r="G66" i="23"/>
  <c r="I72" i="23"/>
  <c r="L65" i="23"/>
  <c r="E62" i="23"/>
  <c r="G67" i="23"/>
  <c r="J72" i="23"/>
  <c r="C68" i="23"/>
  <c r="J62" i="23"/>
  <c r="G72" i="23"/>
  <c r="K73" i="23"/>
  <c r="F60"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<sst xmlns="http://schemas.openxmlformats.org/spreadsheetml/2006/main" count="14980" uniqueCount="1049">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</sst>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504</v>
      </c>
      <c r="C1" s="86">
        <v>45301</v>
      </c>
      <c r="D1" s="87"/>
      <c r="E1" s="87"/>
      <c r="F1" s="87"/>
      <c r="G1" s="87"/>
      <c r="H1" s="87"/>
      <c r="I1" s="87"/>
      <c r="J1" s="87"/>
      <c r="K1" s="85" t="s">
        <v>534</v>
      </c>
      <c r="L1" s="85" t="s">
        <v>536</v>
      </c>
    </row>
    <row r="2" spans="1:12">
      <c r="A2" s="1" t="s">
        <v>1</v>
      </c>
      <c r="B2" s="87" t="str">
        <f>LOOKUP(B1,K1:L50,L1:L50)</f>
        <v>OR</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OR</v>
      </c>
      <c r="C6" s="91">
        <f t="shared" ref="C6:AE6" si="1">SUMIFS(C$20:C$119,$B$20:$B$119,$B$6,$A$20:$A$119,$A$6)</f>
        <v>0</v>
      </c>
      <c r="D6" s="91">
        <f t="shared" si="1"/>
        <v>122678</v>
      </c>
      <c r="E6" s="91">
        <f t="shared" si="1"/>
        <v>5071569</v>
      </c>
      <c r="F6" s="91">
        <f t="shared" si="1"/>
        <v>7233331</v>
      </c>
      <c r="G6" s="91">
        <f t="shared" si="1"/>
        <v>10929832</v>
      </c>
      <c r="H6" s="91">
        <f t="shared" si="1"/>
        <v>5376212</v>
      </c>
      <c r="I6" s="91">
        <f t="shared" si="1"/>
        <v>591722</v>
      </c>
      <c r="J6" s="91">
        <f t="shared" si="1"/>
        <v>1231575</v>
      </c>
      <c r="K6" s="91">
        <f t="shared" si="1"/>
        <v>653056</v>
      </c>
      <c r="L6" s="91">
        <f t="shared" si="1"/>
        <v>0</v>
      </c>
      <c r="M6" s="91">
        <f t="shared" si="1"/>
        <v>4483116</v>
      </c>
      <c r="N6" s="91">
        <f t="shared" si="1"/>
        <v>5589859</v>
      </c>
      <c r="O6" s="91">
        <f t="shared" si="1"/>
        <v>1805454</v>
      </c>
      <c r="P6" s="91">
        <f t="shared" si="1"/>
        <v>1075634</v>
      </c>
      <c r="Q6" s="91">
        <f t="shared" si="1"/>
        <v>0</v>
      </c>
      <c r="R6" s="91">
        <f t="shared" si="1"/>
        <v>2336153</v>
      </c>
      <c r="S6" s="91">
        <f t="shared" si="1"/>
        <v>159486</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OR</v>
      </c>
      <c r="C7" s="91">
        <f t="shared" ref="C7:AE7" si="3">SUMIFS(C$20:C$119,$B$20:$B$119,$B$7,$A$20:$A$119,$A$7)</f>
        <v>3077931</v>
      </c>
      <c r="D7" s="91">
        <f t="shared" si="3"/>
        <v>0</v>
      </c>
      <c r="E7" s="91">
        <f t="shared" si="3"/>
        <v>0</v>
      </c>
      <c r="F7" s="91">
        <f t="shared" si="3"/>
        <v>0</v>
      </c>
      <c r="G7" s="91">
        <f t="shared" si="3"/>
        <v>0</v>
      </c>
      <c r="H7" s="91">
        <f t="shared" si="3"/>
        <v>0</v>
      </c>
      <c r="I7" s="91">
        <f t="shared" si="3"/>
        <v>0</v>
      </c>
      <c r="J7" s="91">
        <f t="shared" si="3"/>
        <v>0</v>
      </c>
      <c r="K7" s="91">
        <f t="shared" si="3"/>
        <v>0</v>
      </c>
      <c r="L7" s="91">
        <f t="shared" si="3"/>
        <v>3702055</v>
      </c>
      <c r="M7" s="91">
        <f t="shared" si="3"/>
        <v>0</v>
      </c>
      <c r="N7" s="91">
        <f t="shared" si="3"/>
        <v>0</v>
      </c>
      <c r="O7" s="91">
        <f t="shared" si="3"/>
        <v>0</v>
      </c>
      <c r="P7" s="91">
        <f t="shared" si="3"/>
        <v>0</v>
      </c>
      <c r="Q7" s="91">
        <f t="shared" si="3"/>
        <v>2591680</v>
      </c>
      <c r="R7" s="91">
        <f t="shared" si="3"/>
        <v>0</v>
      </c>
      <c r="S7" s="91">
        <f t="shared" si="3"/>
        <v>0</v>
      </c>
      <c r="T7" s="91">
        <f t="shared" si="3"/>
        <v>2427616</v>
      </c>
      <c r="U7" s="91">
        <f t="shared" si="3"/>
        <v>4620019</v>
      </c>
      <c r="V7" s="91">
        <f t="shared" si="3"/>
        <v>5007823</v>
      </c>
      <c r="W7" s="91">
        <f t="shared" si="3"/>
        <v>5542405</v>
      </c>
      <c r="X7" s="91">
        <f t="shared" si="3"/>
        <v>9070780</v>
      </c>
      <c r="Y7" s="91">
        <f t="shared" si="3"/>
        <v>10750238</v>
      </c>
      <c r="Z7" s="91">
        <f t="shared" si="3"/>
        <v>8446112</v>
      </c>
      <c r="AA7" s="91">
        <f t="shared" si="3"/>
        <v>9178311</v>
      </c>
      <c r="AB7" s="91">
        <f t="shared" si="3"/>
        <v>8982333</v>
      </c>
      <c r="AC7" s="91">
        <f t="shared" si="3"/>
        <v>10168298</v>
      </c>
      <c r="AD7" s="91">
        <f t="shared" si="3"/>
        <v>10146197</v>
      </c>
      <c r="AE7" s="91">
        <f t="shared" si="3"/>
        <v>11903191</v>
      </c>
      <c r="AF7" s="119">
        <f>AVERAGE(U7:AE7)</f>
        <v>8528700.6363636367</v>
      </c>
      <c r="AG7" s="119">
        <f t="shared" si="2"/>
        <v>8528700.6363636367</v>
      </c>
      <c r="AH7" s="119">
        <f t="shared" si="2"/>
        <v>8528700.6363636367</v>
      </c>
      <c r="AI7" s="119">
        <f t="shared" si="2"/>
        <v>8528700.6363636367</v>
      </c>
      <c r="AJ7" s="119">
        <f t="shared" si="2"/>
        <v>8528700.6363636367</v>
      </c>
      <c r="AK7" s="119">
        <f t="shared" si="2"/>
        <v>8528700.6363636367</v>
      </c>
      <c r="AL7" s="119">
        <f t="shared" si="2"/>
        <v>8528700.6363636367</v>
      </c>
      <c r="AM7" s="119">
        <f t="shared" si="2"/>
        <v>8528700.6363636367</v>
      </c>
      <c r="AN7" s="119">
        <f t="shared" si="2"/>
        <v>8528700.6363636367</v>
      </c>
      <c r="AO7" s="119">
        <f t="shared" si="2"/>
        <v>8528700.6363636367</v>
      </c>
      <c r="AP7" s="119">
        <f t="shared" si="2"/>
        <v>8528700.6363636367</v>
      </c>
      <c r="AQ7" s="119">
        <f t="shared" si="2"/>
        <v>8528700.6363636367</v>
      </c>
      <c r="AR7" s="119">
        <f t="shared" si="2"/>
        <v>8528700.6363636367</v>
      </c>
      <c r="AS7" s="119">
        <f t="shared" si="2"/>
        <v>8528700.6363636367</v>
      </c>
      <c r="AT7" s="119">
        <f t="shared" si="2"/>
        <v>8528700.6363636367</v>
      </c>
      <c r="AU7" s="119">
        <f t="shared" si="2"/>
        <v>8528700.6363636367</v>
      </c>
      <c r="AV7" s="119">
        <f t="shared" si="2"/>
        <v>8528700.6363636367</v>
      </c>
      <c r="AW7" s="119">
        <f t="shared" si="2"/>
        <v>8528700.6363636367</v>
      </c>
      <c r="AX7" s="119">
        <f t="shared" si="2"/>
        <v>8528700.6363636367</v>
      </c>
      <c r="AY7" s="119">
        <f t="shared" si="2"/>
        <v>8528700.6363636367</v>
      </c>
      <c r="AZ7" s="119">
        <f t="shared" si="2"/>
        <v>8528700.6363636367</v>
      </c>
      <c r="BA7" s="119">
        <f t="shared" si="2"/>
        <v>8528700.6363636367</v>
      </c>
      <c r="BB7" s="119">
        <f t="shared" si="2"/>
        <v>8528700.6363636367</v>
      </c>
      <c r="BC7" s="119">
        <f t="shared" si="2"/>
        <v>8528700.6363636367</v>
      </c>
      <c r="BD7" s="119">
        <f t="shared" si="2"/>
        <v>8528700.6363636367</v>
      </c>
      <c r="BE7" s="119">
        <f t="shared" si="2"/>
        <v>8528700.6363636367</v>
      </c>
      <c r="BF7" s="119">
        <f t="shared" si="2"/>
        <v>8528700.6363636367</v>
      </c>
      <c r="BG7" s="119">
        <f t="shared" si="2"/>
        <v>8528700.6363636367</v>
      </c>
      <c r="BH7" s="119">
        <f t="shared" si="2"/>
        <v>8528700.6363636367</v>
      </c>
      <c r="BI7" s="119">
        <f t="shared" si="2"/>
        <v>8528700.6363636367</v>
      </c>
      <c r="BJ7" s="119">
        <f t="shared" si="2"/>
        <v>8528700.6363636367</v>
      </c>
      <c r="BK7" s="119">
        <f t="shared" si="2"/>
        <v>8528700.6363636367</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OR</v>
      </c>
      <c r="C10" s="91">
        <f t="shared" ref="C10:AE10" si="5">SUMIFS(C$122:C$219,$B$122:$B$219,$B$6,$A$122:$A$219,$A$6)</f>
        <v>852459</v>
      </c>
      <c r="D10" s="91">
        <f t="shared" si="5"/>
        <v>1322963</v>
      </c>
      <c r="E10" s="91">
        <f t="shared" si="5"/>
        <v>870479</v>
      </c>
      <c r="F10" s="91">
        <f t="shared" si="5"/>
        <v>1081483</v>
      </c>
      <c r="G10" s="91">
        <f t="shared" si="5"/>
        <v>1066362</v>
      </c>
      <c r="H10" s="91">
        <f t="shared" si="5"/>
        <v>827764</v>
      </c>
      <c r="I10" s="91">
        <f t="shared" si="5"/>
        <v>2773722</v>
      </c>
      <c r="J10" s="91">
        <f t="shared" si="5"/>
        <v>772502</v>
      </c>
      <c r="K10" s="91">
        <f t="shared" si="5"/>
        <v>704403</v>
      </c>
      <c r="L10" s="91">
        <f t="shared" si="5"/>
        <v>477320</v>
      </c>
      <c r="M10" s="91">
        <f t="shared" si="5"/>
        <v>180363</v>
      </c>
      <c r="N10" s="91">
        <f t="shared" si="5"/>
        <v>150777</v>
      </c>
      <c r="O10" s="91">
        <f t="shared" si="5"/>
        <v>1477034</v>
      </c>
      <c r="P10" s="91">
        <f t="shared" si="5"/>
        <v>284379</v>
      </c>
      <c r="Q10" s="91">
        <f t="shared" si="5"/>
        <v>2522683</v>
      </c>
      <c r="R10" s="91">
        <f t="shared" si="5"/>
        <v>521488</v>
      </c>
      <c r="S10" s="91">
        <f t="shared" si="5"/>
        <v>456148</v>
      </c>
      <c r="T10" s="91">
        <f t="shared" si="5"/>
        <v>1441177</v>
      </c>
      <c r="U10" s="91">
        <f t="shared" si="5"/>
        <v>596545</v>
      </c>
      <c r="V10" s="91">
        <f t="shared" si="5"/>
        <v>761137</v>
      </c>
      <c r="W10" s="91">
        <f t="shared" si="5"/>
        <v>434687</v>
      </c>
      <c r="X10" s="91">
        <f t="shared" si="5"/>
        <v>705598</v>
      </c>
      <c r="Y10" s="91">
        <f t="shared" si="5"/>
        <v>921763</v>
      </c>
      <c r="Z10" s="91">
        <f t="shared" si="5"/>
        <v>375509</v>
      </c>
      <c r="AA10" s="91">
        <f t="shared" si="5"/>
        <v>361403</v>
      </c>
      <c r="AB10" s="91">
        <f t="shared" si="5"/>
        <v>2369684</v>
      </c>
      <c r="AC10" s="91">
        <f t="shared" si="5"/>
        <v>956379</v>
      </c>
      <c r="AD10" s="91">
        <f t="shared" si="5"/>
        <v>1129572</v>
      </c>
      <c r="AE10" s="91">
        <f t="shared" si="5"/>
        <v>544195</v>
      </c>
      <c r="AF10" s="119">
        <f t="shared" ref="AF10:BK11" si="6">AE10</f>
        <v>544195</v>
      </c>
      <c r="AG10" s="119">
        <f t="shared" si="6"/>
        <v>544195</v>
      </c>
      <c r="AH10" s="119">
        <f t="shared" si="6"/>
        <v>544195</v>
      </c>
      <c r="AI10" s="119">
        <f t="shared" si="6"/>
        <v>544195</v>
      </c>
      <c r="AJ10" s="119">
        <f t="shared" si="6"/>
        <v>544195</v>
      </c>
      <c r="AK10" s="119">
        <f t="shared" si="6"/>
        <v>544195</v>
      </c>
      <c r="AL10" s="119">
        <f t="shared" si="6"/>
        <v>544195</v>
      </c>
      <c r="AM10" s="119">
        <f t="shared" si="6"/>
        <v>544195</v>
      </c>
      <c r="AN10" s="119">
        <f t="shared" si="6"/>
        <v>544195</v>
      </c>
      <c r="AO10" s="119">
        <f t="shared" si="6"/>
        <v>544195</v>
      </c>
      <c r="AP10" s="119">
        <f t="shared" si="6"/>
        <v>544195</v>
      </c>
      <c r="AQ10" s="119">
        <f t="shared" si="6"/>
        <v>544195</v>
      </c>
      <c r="AR10" s="119">
        <f t="shared" si="6"/>
        <v>544195</v>
      </c>
      <c r="AS10" s="119">
        <f t="shared" si="6"/>
        <v>544195</v>
      </c>
      <c r="AT10" s="119">
        <f t="shared" si="6"/>
        <v>544195</v>
      </c>
      <c r="AU10" s="119">
        <f t="shared" si="6"/>
        <v>544195</v>
      </c>
      <c r="AV10" s="119">
        <f t="shared" si="6"/>
        <v>544195</v>
      </c>
      <c r="AW10" s="119">
        <f t="shared" si="6"/>
        <v>544195</v>
      </c>
      <c r="AX10" s="119">
        <f t="shared" si="6"/>
        <v>544195</v>
      </c>
      <c r="AY10" s="119">
        <f t="shared" si="6"/>
        <v>544195</v>
      </c>
      <c r="AZ10" s="119">
        <f t="shared" si="6"/>
        <v>544195</v>
      </c>
      <c r="BA10" s="119">
        <f t="shared" si="6"/>
        <v>544195</v>
      </c>
      <c r="BB10" s="119">
        <f t="shared" si="6"/>
        <v>544195</v>
      </c>
      <c r="BC10" s="119">
        <f t="shared" si="6"/>
        <v>544195</v>
      </c>
      <c r="BD10" s="119">
        <f t="shared" si="6"/>
        <v>544195</v>
      </c>
      <c r="BE10" s="119">
        <f t="shared" si="6"/>
        <v>544195</v>
      </c>
      <c r="BF10" s="119">
        <f t="shared" si="6"/>
        <v>544195</v>
      </c>
      <c r="BG10" s="119">
        <f t="shared" si="6"/>
        <v>544195</v>
      </c>
      <c r="BH10" s="119">
        <f t="shared" si="6"/>
        <v>544195</v>
      </c>
      <c r="BI10" s="119">
        <f t="shared" si="6"/>
        <v>544195</v>
      </c>
      <c r="BJ10" s="119">
        <f t="shared" si="6"/>
        <v>544195</v>
      </c>
      <c r="BK10" s="119">
        <f t="shared" si="6"/>
        <v>544195</v>
      </c>
    </row>
    <row r="11" spans="1:63">
      <c r="A11" s="91" t="s">
        <v>849</v>
      </c>
      <c r="B11" s="91" t="str">
        <f>About!B2</f>
        <v>OR</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113109</v>
      </c>
      <c r="L11" s="91">
        <f t="shared" si="7"/>
        <v>167483</v>
      </c>
      <c r="M11" s="91">
        <f t="shared" si="7"/>
        <v>27013</v>
      </c>
      <c r="N11" s="91">
        <f t="shared" si="7"/>
        <v>11171</v>
      </c>
      <c r="O11" s="91">
        <f t="shared" si="7"/>
        <v>8671</v>
      </c>
      <c r="P11" s="91">
        <f t="shared" si="7"/>
        <v>6145</v>
      </c>
      <c r="Q11" s="91">
        <f t="shared" si="7"/>
        <v>77434</v>
      </c>
      <c r="R11" s="91">
        <f t="shared" si="7"/>
        <v>445386</v>
      </c>
      <c r="S11" s="91">
        <f t="shared" si="7"/>
        <v>470073</v>
      </c>
      <c r="T11" s="91">
        <f t="shared" si="7"/>
        <v>207157</v>
      </c>
      <c r="U11" s="91">
        <f t="shared" si="7"/>
        <v>272439</v>
      </c>
      <c r="V11" s="91">
        <f t="shared" si="7"/>
        <v>472199</v>
      </c>
      <c r="W11" s="91">
        <f t="shared" si="7"/>
        <v>215906</v>
      </c>
      <c r="X11" s="91">
        <f t="shared" si="7"/>
        <v>422084</v>
      </c>
      <c r="Y11" s="91">
        <f t="shared" si="7"/>
        <v>455353</v>
      </c>
      <c r="Z11" s="91">
        <f t="shared" si="7"/>
        <v>316652</v>
      </c>
      <c r="AA11" s="91">
        <f t="shared" si="7"/>
        <v>206281</v>
      </c>
      <c r="AB11" s="91">
        <f t="shared" si="7"/>
        <v>282239</v>
      </c>
      <c r="AC11" s="91">
        <f t="shared" si="7"/>
        <v>128991</v>
      </c>
      <c r="AD11" s="91">
        <f t="shared" si="7"/>
        <v>104848</v>
      </c>
      <c r="AE11" s="91">
        <f t="shared" si="7"/>
        <v>109987</v>
      </c>
      <c r="AF11" s="119">
        <f>AVERAGE(W11:AE11)</f>
        <v>249149</v>
      </c>
      <c r="AG11" s="119">
        <f t="shared" si="6"/>
        <v>249149</v>
      </c>
      <c r="AH11" s="119">
        <f t="shared" si="6"/>
        <v>249149</v>
      </c>
      <c r="AI11" s="119">
        <f t="shared" si="6"/>
        <v>249149</v>
      </c>
      <c r="AJ11" s="119">
        <f t="shared" si="6"/>
        <v>249149</v>
      </c>
      <c r="AK11" s="119">
        <f t="shared" si="6"/>
        <v>249149</v>
      </c>
      <c r="AL11" s="119">
        <f t="shared" si="6"/>
        <v>249149</v>
      </c>
      <c r="AM11" s="119">
        <f t="shared" si="6"/>
        <v>249149</v>
      </c>
      <c r="AN11" s="119">
        <f t="shared" si="6"/>
        <v>249149</v>
      </c>
      <c r="AO11" s="119">
        <f t="shared" si="6"/>
        <v>249149</v>
      </c>
      <c r="AP11" s="119">
        <f t="shared" si="6"/>
        <v>249149</v>
      </c>
      <c r="AQ11" s="119">
        <f t="shared" si="6"/>
        <v>249149</v>
      </c>
      <c r="AR11" s="119">
        <f t="shared" si="6"/>
        <v>249149</v>
      </c>
      <c r="AS11" s="119">
        <f t="shared" si="6"/>
        <v>249149</v>
      </c>
      <c r="AT11" s="119">
        <f t="shared" si="6"/>
        <v>249149</v>
      </c>
      <c r="AU11" s="119">
        <f t="shared" si="6"/>
        <v>249149</v>
      </c>
      <c r="AV11" s="119">
        <f t="shared" si="6"/>
        <v>249149</v>
      </c>
      <c r="AW11" s="119">
        <f t="shared" si="6"/>
        <v>249149</v>
      </c>
      <c r="AX11" s="119">
        <f t="shared" si="6"/>
        <v>249149</v>
      </c>
      <c r="AY11" s="119">
        <f t="shared" si="6"/>
        <v>249149</v>
      </c>
      <c r="AZ11" s="119">
        <f t="shared" si="6"/>
        <v>249149</v>
      </c>
      <c r="BA11" s="119">
        <f t="shared" si="6"/>
        <v>249149</v>
      </c>
      <c r="BB11" s="119">
        <f t="shared" si="6"/>
        <v>249149</v>
      </c>
      <c r="BC11" s="119">
        <f t="shared" si="6"/>
        <v>249149</v>
      </c>
      <c r="BD11" s="119">
        <f t="shared" si="6"/>
        <v>249149</v>
      </c>
      <c r="BE11" s="119">
        <f t="shared" si="6"/>
        <v>249149</v>
      </c>
      <c r="BF11" s="119">
        <f t="shared" si="6"/>
        <v>249149</v>
      </c>
      <c r="BG11" s="119">
        <f t="shared" si="6"/>
        <v>249149</v>
      </c>
      <c r="BH11" s="119">
        <f t="shared" si="6"/>
        <v>249149</v>
      </c>
      <c r="BI11" s="119">
        <f t="shared" si="6"/>
        <v>249149</v>
      </c>
      <c r="BJ11" s="119">
        <f t="shared" si="6"/>
        <v>249149</v>
      </c>
      <c r="BK11" s="119">
        <f t="shared" si="6"/>
        <v>249149</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OR</v>
      </c>
      <c r="C14" s="91">
        <f t="shared" ref="C14:BK14" si="9">IF(C10&gt;C11,C10-C11,0)</f>
        <v>852459</v>
      </c>
      <c r="D14" s="91">
        <f t="shared" si="9"/>
        <v>1322963</v>
      </c>
      <c r="E14" s="91">
        <f t="shared" si="9"/>
        <v>870479</v>
      </c>
      <c r="F14" s="91">
        <f t="shared" si="9"/>
        <v>1081483</v>
      </c>
      <c r="G14" s="91">
        <f t="shared" si="9"/>
        <v>1066362</v>
      </c>
      <c r="H14" s="91">
        <f t="shared" si="9"/>
        <v>827764</v>
      </c>
      <c r="I14" s="91">
        <f t="shared" si="9"/>
        <v>2773722</v>
      </c>
      <c r="J14" s="91">
        <f t="shared" si="9"/>
        <v>772502</v>
      </c>
      <c r="K14" s="91">
        <f t="shared" si="9"/>
        <v>591294</v>
      </c>
      <c r="L14" s="91">
        <f t="shared" si="9"/>
        <v>309837</v>
      </c>
      <c r="M14" s="91">
        <f t="shared" si="9"/>
        <v>153350</v>
      </c>
      <c r="N14" s="91">
        <f t="shared" si="9"/>
        <v>139606</v>
      </c>
      <c r="O14" s="91">
        <f t="shared" si="9"/>
        <v>1468363</v>
      </c>
      <c r="P14" s="91">
        <f t="shared" si="9"/>
        <v>278234</v>
      </c>
      <c r="Q14" s="91">
        <f t="shared" si="9"/>
        <v>2445249</v>
      </c>
      <c r="R14" s="91">
        <f t="shared" si="9"/>
        <v>76102</v>
      </c>
      <c r="S14" s="91">
        <f t="shared" si="9"/>
        <v>0</v>
      </c>
      <c r="T14" s="91">
        <f t="shared" si="9"/>
        <v>1234020</v>
      </c>
      <c r="U14" s="91">
        <f t="shared" si="9"/>
        <v>324106</v>
      </c>
      <c r="V14" s="91">
        <f t="shared" si="9"/>
        <v>288938</v>
      </c>
      <c r="W14" s="91">
        <f t="shared" si="9"/>
        <v>218781</v>
      </c>
      <c r="X14" s="91">
        <f t="shared" si="9"/>
        <v>283514</v>
      </c>
      <c r="Y14" s="91">
        <f t="shared" si="9"/>
        <v>466410</v>
      </c>
      <c r="Z14" s="91">
        <f t="shared" si="9"/>
        <v>58857</v>
      </c>
      <c r="AA14" s="91">
        <f t="shared" si="9"/>
        <v>155122</v>
      </c>
      <c r="AB14" s="91">
        <f t="shared" si="9"/>
        <v>2087445</v>
      </c>
      <c r="AC14" s="91">
        <f t="shared" si="9"/>
        <v>827388</v>
      </c>
      <c r="AD14" s="91">
        <f t="shared" si="9"/>
        <v>1024724</v>
      </c>
      <c r="AE14" s="91">
        <f t="shared" si="9"/>
        <v>434208</v>
      </c>
      <c r="AF14" s="91">
        <f t="shared" si="9"/>
        <v>295046</v>
      </c>
      <c r="AG14" s="91">
        <f t="shared" si="9"/>
        <v>295046</v>
      </c>
      <c r="AH14" s="91">
        <f t="shared" si="9"/>
        <v>295046</v>
      </c>
      <c r="AI14" s="91">
        <f t="shared" si="9"/>
        <v>295046</v>
      </c>
      <c r="AJ14" s="91">
        <f t="shared" si="9"/>
        <v>295046</v>
      </c>
      <c r="AK14" s="91">
        <f t="shared" si="9"/>
        <v>295046</v>
      </c>
      <c r="AL14" s="91">
        <f t="shared" si="9"/>
        <v>295046</v>
      </c>
      <c r="AM14" s="91">
        <f t="shared" si="9"/>
        <v>295046</v>
      </c>
      <c r="AN14" s="91">
        <f t="shared" si="9"/>
        <v>295046</v>
      </c>
      <c r="AO14" s="91">
        <f t="shared" si="9"/>
        <v>295046</v>
      </c>
      <c r="AP14" s="91">
        <f t="shared" si="9"/>
        <v>295046</v>
      </c>
      <c r="AQ14" s="91">
        <f t="shared" si="9"/>
        <v>295046</v>
      </c>
      <c r="AR14" s="91">
        <f t="shared" si="9"/>
        <v>295046</v>
      </c>
      <c r="AS14" s="91">
        <f t="shared" si="9"/>
        <v>295046</v>
      </c>
      <c r="AT14" s="91">
        <f t="shared" si="9"/>
        <v>295046</v>
      </c>
      <c r="AU14" s="91">
        <f t="shared" si="9"/>
        <v>295046</v>
      </c>
      <c r="AV14" s="91">
        <f t="shared" si="9"/>
        <v>295046</v>
      </c>
      <c r="AW14" s="91">
        <f t="shared" si="9"/>
        <v>295046</v>
      </c>
      <c r="AX14" s="91">
        <f t="shared" si="9"/>
        <v>295046</v>
      </c>
      <c r="AY14" s="91">
        <f t="shared" si="9"/>
        <v>295046</v>
      </c>
      <c r="AZ14" s="91">
        <f t="shared" si="9"/>
        <v>295046</v>
      </c>
      <c r="BA14" s="91">
        <f t="shared" si="9"/>
        <v>295046</v>
      </c>
      <c r="BB14" s="91">
        <f t="shared" si="9"/>
        <v>295046</v>
      </c>
      <c r="BC14" s="91">
        <f t="shared" si="9"/>
        <v>295046</v>
      </c>
      <c r="BD14" s="91">
        <f t="shared" si="9"/>
        <v>295046</v>
      </c>
      <c r="BE14" s="91">
        <f t="shared" si="9"/>
        <v>295046</v>
      </c>
      <c r="BF14" s="91">
        <f t="shared" si="9"/>
        <v>295046</v>
      </c>
      <c r="BG14" s="91">
        <f t="shared" si="9"/>
        <v>295046</v>
      </c>
      <c r="BH14" s="91">
        <f t="shared" si="9"/>
        <v>295046</v>
      </c>
      <c r="BI14" s="91">
        <f t="shared" si="9"/>
        <v>295046</v>
      </c>
      <c r="BJ14" s="91">
        <f t="shared" si="9"/>
        <v>295046</v>
      </c>
      <c r="BK14" s="91">
        <f t="shared" si="9"/>
        <v>295046</v>
      </c>
    </row>
    <row r="15" spans="1:63">
      <c r="A15" s="91" t="s">
        <v>849</v>
      </c>
      <c r="B15" s="91" t="str">
        <f>About!B2</f>
        <v>OR</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13925</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5.1030971590734352E-4</v>
      </c>
      <c r="R1389" s="107">
        <f>R663/SUMIFS(R$3:R$722,$B$3:$B$722,$B1389)*SUMIFS(Calculations!$E$3:$E$53,Calculations!$A$3:$A$53,$B1389)</f>
        <v>9.9144330423631458E-4</v>
      </c>
    </row>
    <row r="1390" spans="2:18" ht="15.75" customHeight="1">
      <c r="B1390" s="107" t="s">
        <v>582</v>
      </c>
      <c r="C1390" s="107" t="s">
        <v>449</v>
      </c>
      <c r="D1390" s="107" t="s">
        <v>640</v>
      </c>
      <c r="E1390" s="107" t="str">
        <f t="shared" si="310"/>
        <v>hard coal</v>
      </c>
      <c r="F1390" s="107">
        <f>F664/SUMIFS(F$3:F$722,$B$3:$B$722,$B1390)*SUMIFS(Calculations!$E$3:$E$53,Calculations!$A$3:$A$53,$B1390)</f>
        <v>5.9519130445307121E-2</v>
      </c>
      <c r="G1390" s="107">
        <f>G664/SUMIFS(G$3:G$722,$B$3:$B$722,$B1390)*SUMIFS(Calculations!$E$3:$E$53,Calculations!$A$3:$A$53,$B1390)</f>
        <v>4.3305649161266647E-2</v>
      </c>
      <c r="H1390" s="107">
        <f>H664/SUMIFS(H$3:H$722,$B$3:$B$722,$B1390)*SUMIFS(Calculations!$E$3:$E$53,Calculations!$A$3:$A$53,$B1390)</f>
        <v>2.6859936376536702E-2</v>
      </c>
      <c r="I1390" s="107">
        <f>I664/SUMIFS(I$3:I$722,$B$3:$B$722,$B1390)*SUMIFS(Calculations!$E$3:$E$53,Calculations!$A$3:$A$53,$B1390)</f>
        <v>3.2450646316314197E-2</v>
      </c>
      <c r="J1390" s="107">
        <f>J664/SUMIFS(J$3:J$722,$B$3:$B$722,$B1390)*SUMIFS(Calculations!$E$3:$E$53,Calculations!$A$3:$A$53,$B1390)</f>
        <v>3.7894643373881869E-2</v>
      </c>
      <c r="K1390" s="107">
        <f>K664/SUMIFS(K$3:K$722,$B$3:$B$722,$B1390)*SUMIFS(Calculations!$E$3:$E$53,Calculations!$A$3:$A$53,$B1390)</f>
        <v>3.8941502769440313E-2</v>
      </c>
      <c r="L1390" s="107">
        <f>L664/SUMIFS(L$3:L$722,$B$3:$B$722,$B1390)*SUMIFS(Calculations!$E$3:$E$53,Calculations!$A$3:$A$53,$B1390)</f>
        <v>3.9986348570012334E-2</v>
      </c>
      <c r="M1390" s="107">
        <f>M664/SUMIFS(M$3:M$722,$B$3:$B$722,$B1390)*SUMIFS(Calculations!$E$3:$E$53,Calculations!$A$3:$A$53,$B1390)</f>
        <v>1.9382699985716175E-2</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0.64895048388487941</v>
      </c>
      <c r="G1393" s="107">
        <f>G667/SUMIFS(G$3:G$722,$B$3:$B$722,$B1393)*SUMIFS(Calculations!$E$3:$E$53,Calculations!$A$3:$A$53,$B1393)</f>
        <v>0.6689656823754454</v>
      </c>
      <c r="H1393" s="107">
        <f>H667/SUMIFS(H$3:H$722,$B$3:$B$722,$B1393)*SUMIFS(Calculations!$E$3:$E$53,Calculations!$A$3:$A$53,$B1393)</f>
        <v>0.68926756572416326</v>
      </c>
      <c r="I1393" s="107">
        <f>I667/SUMIFS(I$3:I$722,$B$3:$B$722,$B1393)*SUMIFS(Calculations!$E$3:$E$53,Calculations!$A$3:$A$53,$B1393)</f>
        <v>0.68010335038020486</v>
      </c>
      <c r="J1393" s="107">
        <f>J667/SUMIFS(J$3:J$722,$B$3:$B$722,$B1393)*SUMIFS(Calculations!$E$3:$E$53,Calculations!$A$3:$A$53,$B1393)</f>
        <v>0.6711796247881362</v>
      </c>
      <c r="K1393" s="107">
        <f>K667/SUMIFS(K$3:K$722,$B$3:$B$722,$B1393)*SUMIFS(Calculations!$E$3:$E$53,Calculations!$A$3:$A$53,$B1393)</f>
        <v>0.67053350891580277</v>
      </c>
      <c r="L1393" s="107">
        <f>L667/SUMIFS(L$3:L$722,$B$3:$B$722,$B1393)*SUMIFS(Calculations!$E$3:$E$53,Calculations!$A$3:$A$53,$B1393)</f>
        <v>0.66988863582324165</v>
      </c>
      <c r="M1393" s="107">
        <f>M667/SUMIFS(M$3:M$722,$B$3:$B$722,$B1393)*SUMIFS(Calculations!$E$3:$E$53,Calculations!$A$3:$A$53,$B1393)</f>
        <v>0.64943416522608322</v>
      </c>
      <c r="N1393" s="107">
        <f>N667/SUMIFS(N$3:N$722,$B$3:$B$722,$B1393)*SUMIFS(Calculations!$E$3:$E$53,Calculations!$A$3:$A$53,$B1393)</f>
        <v>0.63019180311097933</v>
      </c>
      <c r="O1393" s="107">
        <f>O667/SUMIFS(O$3:O$722,$B$3:$B$722,$B1393)*SUMIFS(Calculations!$E$3:$E$53,Calculations!$A$3:$A$53,$B1393)</f>
        <v>0.62219055158461867</v>
      </c>
      <c r="P1393" s="107">
        <f>P667/SUMIFS(P$3:P$722,$B$3:$B$722,$B1393)*SUMIFS(Calculations!$E$3:$E$53,Calculations!$A$3:$A$53,$B1393)</f>
        <v>0.61438992908586321</v>
      </c>
      <c r="Q1393" s="107">
        <f>Q667/SUMIFS(Q$3:Q$722,$B$3:$B$722,$B1393)*SUMIFS(Calculations!$E$3:$E$53,Calculations!$A$3:$A$53,$B1393)</f>
        <v>0.59630970313922294</v>
      </c>
      <c r="R1393" s="107">
        <f>R667/SUMIFS(R$3:R$722,$B$3:$B$722,$B1393)*SUMIFS(Calculations!$E$3:$E$53,Calculations!$A$3:$A$53,$B1393)</f>
        <v>0.57926318468907234</v>
      </c>
    </row>
    <row r="1394" spans="2:18" ht="15.75" customHeight="1">
      <c r="B1394" s="107" t="s">
        <v>582</v>
      </c>
      <c r="C1394" s="107" t="s">
        <v>449</v>
      </c>
      <c r="D1394" s="107" t="s">
        <v>633</v>
      </c>
      <c r="E1394" s="107" t="str">
        <f t="shared" si="310"/>
        <v>hydro</v>
      </c>
      <c r="F1394" s="107">
        <f>F668/SUMIFS(F$3:F$722,$B$3:$B$722,$B1394)*SUMIFS(Calculations!$E$3:$E$53,Calculations!$A$3:$A$53,$B1394)</f>
        <v>8.5077817096188835E-2</v>
      </c>
      <c r="G1394" s="107">
        <f>G668/SUMIFS(G$3:G$722,$B$3:$B$722,$B1394)*SUMIFS(Calculations!$E$3:$E$53,Calculations!$A$3:$A$53,$B1394)</f>
        <v>8.3977869263410096E-2</v>
      </c>
      <c r="H1394" s="107">
        <f>H668/SUMIFS(H$3:H$722,$B$3:$B$722,$B1394)*SUMIFS(Calculations!$E$3:$E$53,Calculations!$A$3:$A$53,$B1394)</f>
        <v>8.2862166483781197E-2</v>
      </c>
      <c r="I1394" s="107">
        <f>I668/SUMIFS(I$3:I$722,$B$3:$B$722,$B1394)*SUMIFS(Calculations!$E$3:$E$53,Calculations!$A$3:$A$53,$B1394)</f>
        <v>7.8937603748907709E-2</v>
      </c>
      <c r="J1394" s="107">
        <f>J668/SUMIFS(J$3:J$722,$B$3:$B$722,$B1394)*SUMIFS(Calculations!$E$3:$E$53,Calculations!$A$3:$A$53,$B1394)</f>
        <v>7.5116030422615429E-2</v>
      </c>
      <c r="K1394" s="107">
        <f>K668/SUMIFS(K$3:K$722,$B$3:$B$722,$B1394)*SUMIFS(Calculations!$E$3:$E$53,Calculations!$A$3:$A$53,$B1394)</f>
        <v>7.2657421790078211E-2</v>
      </c>
      <c r="L1394" s="107">
        <f>L668/SUMIFS(L$3:L$722,$B$3:$B$722,$B1394)*SUMIFS(Calculations!$E$3:$E$53,Calculations!$A$3:$A$53,$B1394)</f>
        <v>7.0203542199508834E-2</v>
      </c>
      <c r="M1394" s="107">
        <f>M668/SUMIFS(M$3:M$722,$B$3:$B$722,$B1394)*SUMIFS(Calculations!$E$3:$E$53,Calculations!$A$3:$A$53,$B1394)</f>
        <v>7.5423946110521514E-2</v>
      </c>
      <c r="N1394" s="107">
        <f>N668/SUMIFS(N$3:N$722,$B$3:$B$722,$B1394)*SUMIFS(Calculations!$E$3:$E$53,Calculations!$A$3:$A$53,$B1394)</f>
        <v>8.0334994869552506E-2</v>
      </c>
      <c r="O1394" s="107">
        <f>O668/SUMIFS(O$3:O$722,$B$3:$B$722,$B1394)*SUMIFS(Calculations!$E$3:$E$53,Calculations!$A$3:$A$53,$B1394)</f>
        <v>7.8634465908785159E-2</v>
      </c>
      <c r="P1394" s="107">
        <f>P668/SUMIFS(P$3:P$722,$B$3:$B$722,$B1394)*SUMIFS(Calculations!$E$3:$E$53,Calculations!$A$3:$A$53,$B1394)</f>
        <v>7.6976577211317718E-2</v>
      </c>
      <c r="Q1394" s="107">
        <f>Q668/SUMIFS(Q$3:Q$722,$B$3:$B$722,$B1394)*SUMIFS(Calculations!$E$3:$E$53,Calculations!$A$3:$A$53,$B1394)</f>
        <v>7.4028819598669596E-2</v>
      </c>
      <c r="R1394" s="107">
        <f>R668/SUMIFS(R$3:R$722,$B$3:$B$722,$B1394)*SUMIFS(Calculations!$E$3:$E$53,Calculations!$A$3:$A$53,$B1394)</f>
        <v>7.1249595230629223E-2</v>
      </c>
    </row>
    <row r="1395" spans="2:18" ht="15.75" customHeight="1">
      <c r="B1395" s="107" t="s">
        <v>582</v>
      </c>
      <c r="C1395" s="107" t="s">
        <v>449</v>
      </c>
      <c r="D1395" s="107" t="s">
        <v>644</v>
      </c>
      <c r="E1395" s="107" t="str">
        <f t="shared" si="310"/>
        <v>onshore wind</v>
      </c>
      <c r="F1395" s="107">
        <f>F669/SUMIFS(F$3:F$722,$B$3:$B$722,$B1395)*SUMIFS(Calculations!$E$3:$E$53,Calculations!$A$3:$A$53,$B1395)</f>
        <v>6.8633579434832531E-2</v>
      </c>
      <c r="G1395" s="107">
        <f>G669/SUMIFS(G$3:G$722,$B$3:$B$722,$B1395)*SUMIFS(Calculations!$E$3:$E$53,Calculations!$A$3:$A$53,$B1395)</f>
        <v>7.122725363542004E-2</v>
      </c>
      <c r="H1395" s="107">
        <f>H669/SUMIFS(H$3:H$722,$B$3:$B$722,$B1395)*SUMIFS(Calculations!$E$3:$E$53,Calculations!$A$3:$A$53,$B1395)</f>
        <v>7.3858077960730933E-2</v>
      </c>
      <c r="I1395" s="107">
        <f>I669/SUMIFS(I$3:I$722,$B$3:$B$722,$B1395)*SUMIFS(Calculations!$E$3:$E$53,Calculations!$A$3:$A$53,$B1395)</f>
        <v>7.3082036836618347E-2</v>
      </c>
      <c r="J1395" s="107">
        <f>J669/SUMIFS(J$3:J$722,$B$3:$B$722,$B1395)*SUMIFS(Calculations!$E$3:$E$53,Calculations!$A$3:$A$53,$B1395)</f>
        <v>7.232636078800754E-2</v>
      </c>
      <c r="K1395" s="107">
        <f>K669/SUMIFS(K$3:K$722,$B$3:$B$722,$B1395)*SUMIFS(Calculations!$E$3:$E$53,Calculations!$A$3:$A$53,$B1395)</f>
        <v>7.2255950681390846E-2</v>
      </c>
      <c r="L1395" s="107">
        <f>L669/SUMIFS(L$3:L$722,$B$3:$B$722,$B1395)*SUMIFS(Calculations!$E$3:$E$53,Calculations!$A$3:$A$53,$B1395)</f>
        <v>7.2185676005987076E-2</v>
      </c>
      <c r="M1395" s="107">
        <f>M669/SUMIFS(M$3:M$722,$B$3:$B$722,$B1395)*SUMIFS(Calculations!$E$3:$E$53,Calculations!$A$3:$A$53,$B1395)</f>
        <v>6.9974457538492699E-2</v>
      </c>
      <c r="N1395" s="107">
        <f>N669/SUMIFS(N$3:N$722,$B$3:$B$722,$B1395)*SUMIFS(Calculations!$E$3:$E$53,Calculations!$A$3:$A$53,$B1395)</f>
        <v>6.7894273342816502E-2</v>
      </c>
      <c r="O1395" s="107">
        <f>O669/SUMIFS(O$3:O$722,$B$3:$B$722,$B1395)*SUMIFS(Calculations!$E$3:$E$53,Calculations!$A$3:$A$53,$B1395)</f>
        <v>6.7013599734516982E-2</v>
      </c>
      <c r="P1395" s="107">
        <f>P669/SUMIFS(P$3:P$722,$B$3:$B$722,$B1395)*SUMIFS(Calculations!$E$3:$E$53,Calculations!$A$3:$A$53,$B1395)</f>
        <v>6.6155008757801823E-2</v>
      </c>
      <c r="Q1395" s="107">
        <f>Q669/SUMIFS(Q$3:Q$722,$B$3:$B$722,$B1395)*SUMIFS(Calculations!$E$3:$E$53,Calculations!$A$3:$A$53,$B1395)</f>
        <v>7.6731371697384212E-2</v>
      </c>
      <c r="R1395" s="107">
        <f>R669/SUMIFS(R$3:R$722,$B$3:$B$722,$B1395)*SUMIFS(Calculations!$E$3:$E$53,Calculations!$A$3:$A$53,$B1395)</f>
        <v>8.6703048296845137E-2</v>
      </c>
    </row>
    <row r="1396" spans="2:18" ht="15.75" customHeight="1">
      <c r="B1396" s="107" t="s">
        <v>582</v>
      </c>
      <c r="C1396" s="107" t="s">
        <v>449</v>
      </c>
      <c r="D1396" s="107" t="s">
        <v>645</v>
      </c>
      <c r="E1396" s="107" t="str">
        <f t="shared" si="310"/>
        <v>natural gas nonpeaker</v>
      </c>
      <c r="F1396" s="107">
        <f>F670/SUMIFS(F$3:F$722,$B$3:$B$722,$B1396)*SUMIFS(Calculations!$E$3:$E$53,Calculations!$A$3:$A$53,$B1396)</f>
        <v>5.6282545338096887E-2</v>
      </c>
      <c r="G1396" s="107">
        <f>G670/SUMIFS(G$3:G$722,$B$3:$B$722,$B1396)*SUMIFS(Calculations!$E$3:$E$53,Calculations!$A$3:$A$53,$B1396)</f>
        <v>5.0304307855790938E-2</v>
      </c>
      <c r="H1396" s="107">
        <f>H670/SUMIFS(H$3:H$722,$B$3:$B$722,$B1396)*SUMIFS(Calculations!$E$3:$E$53,Calculations!$A$3:$A$53,$B1396)</f>
        <v>4.4240441936404029E-2</v>
      </c>
      <c r="I1396" s="107">
        <f>I670/SUMIFS(I$3:I$722,$B$3:$B$722,$B1396)*SUMIFS(Calculations!$E$3:$E$53,Calculations!$A$3:$A$53,$B1396)</f>
        <v>5.3584878736575567E-2</v>
      </c>
      <c r="J1396" s="107">
        <f>J670/SUMIFS(J$3:J$722,$B$3:$B$722,$B1396)*SUMIFS(Calculations!$E$3:$E$53,Calculations!$A$3:$A$53,$B1396)</f>
        <v>6.2684096365953318E-2</v>
      </c>
      <c r="K1396" s="107">
        <f>K670/SUMIFS(K$3:K$722,$B$3:$B$722,$B1396)*SUMIFS(Calculations!$E$3:$E$53,Calculations!$A$3:$A$53,$B1396)</f>
        <v>6.4872963468393954E-2</v>
      </c>
      <c r="L1396" s="107">
        <f>L670/SUMIFS(L$3:L$722,$B$3:$B$722,$B1396)*SUMIFS(Calculations!$E$3:$E$53,Calculations!$A$3:$A$53,$B1396)</f>
        <v>6.7057620366635151E-2</v>
      </c>
      <c r="M1396" s="107">
        <f>M670/SUMIFS(M$3:M$722,$B$3:$B$722,$B1396)*SUMIFS(Calculations!$E$3:$E$53,Calculations!$A$3:$A$53,$B1396)</f>
        <v>0.10749853026596962</v>
      </c>
      <c r="N1396" s="107">
        <f>N670/SUMIFS(N$3:N$722,$B$3:$B$722,$B1396)*SUMIFS(Calculations!$E$3:$E$53,Calculations!$A$3:$A$53,$B1396)</f>
        <v>0.14554295819926405</v>
      </c>
      <c r="O1396" s="107">
        <f>O670/SUMIFS(O$3:O$722,$B$3:$B$722,$B1396)*SUMIFS(Calculations!$E$3:$E$53,Calculations!$A$3:$A$53,$B1396)</f>
        <v>0.15692562767679363</v>
      </c>
      <c r="P1396" s="107">
        <f>P670/SUMIFS(P$3:P$722,$B$3:$B$722,$B1396)*SUMIFS(Calculations!$E$3:$E$53,Calculations!$A$3:$A$53,$B1396)</f>
        <v>0.1680228800665961</v>
      </c>
      <c r="Q1396" s="107">
        <f>Q670/SUMIFS(Q$3:Q$722,$B$3:$B$722,$B1396)*SUMIFS(Calculations!$E$3:$E$53,Calculations!$A$3:$A$53,$B1396)</f>
        <v>0.14661502416415467</v>
      </c>
      <c r="R1396" s="107">
        <f>R670/SUMIFS(R$3:R$722,$B$3:$B$722,$B1396)*SUMIFS(Calculations!$E$3:$E$53,Calculations!$A$3:$A$53,$B1396)</f>
        <v>0.12643112758586308</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7.7235718090722924E-2</v>
      </c>
      <c r="G1398" s="107">
        <f>G672/SUMIFS(G$3:G$722,$B$3:$B$722,$B1398)*SUMIFS(Calculations!$E$3:$E$53,Calculations!$A$3:$A$53,$B1398)</f>
        <v>7.778492229586248E-2</v>
      </c>
      <c r="H1398" s="107">
        <f>H672/SUMIFS(H$3:H$722,$B$3:$B$722,$B1398)*SUMIFS(Calculations!$E$3:$E$53,Calculations!$A$3:$A$53,$B1398)</f>
        <v>7.8341992949577166E-2</v>
      </c>
      <c r="I1398" s="107">
        <f>I672/SUMIFS(I$3:I$722,$B$3:$B$722,$B1398)*SUMIFS(Calculations!$E$3:$E$53,Calculations!$A$3:$A$53,$B1398)</f>
        <v>7.7300390341872111E-2</v>
      </c>
      <c r="J1398" s="107">
        <f>J672/SUMIFS(J$3:J$722,$B$3:$B$722,$B1398)*SUMIFS(Calculations!$E$3:$E$53,Calculations!$A$3:$A$53,$B1398)</f>
        <v>7.6286121744040578E-2</v>
      </c>
      <c r="K1398" s="107">
        <f>K672/SUMIFS(K$3:K$722,$B$3:$B$722,$B1398)*SUMIFS(Calculations!$E$3:$E$53,Calculations!$A$3:$A$53,$B1398)</f>
        <v>7.6212684362634467E-2</v>
      </c>
      <c r="L1398" s="107">
        <f>L672/SUMIFS(L$3:L$722,$B$3:$B$722,$B1398)*SUMIFS(Calculations!$E$3:$E$53,Calculations!$A$3:$A$53,$B1398)</f>
        <v>7.6139388235291344E-2</v>
      </c>
      <c r="M1398" s="107">
        <f>M672/SUMIFS(M$3:M$722,$B$3:$B$722,$B1398)*SUMIFS(Calculations!$E$3:$E$53,Calculations!$A$3:$A$53,$B1398)</f>
        <v>7.3814537812906603E-2</v>
      </c>
      <c r="N1398" s="107">
        <f>N672/SUMIFS(N$3:N$722,$B$3:$B$722,$B1398)*SUMIFS(Calculations!$E$3:$E$53,Calculations!$A$3:$A$53,$B1398)</f>
        <v>7.1627455361738493E-2</v>
      </c>
      <c r="O1398" s="107">
        <f>O672/SUMIFS(O$3:O$722,$B$3:$B$722,$B1398)*SUMIFS(Calculations!$E$3:$E$53,Calculations!$A$3:$A$53,$B1398)</f>
        <v>7.071803495399398E-2</v>
      </c>
      <c r="P1398" s="107">
        <f>P672/SUMIFS(P$3:P$722,$B$3:$B$722,$B1398)*SUMIFS(Calculations!$E$3:$E$53,Calculations!$A$3:$A$53,$B1398)</f>
        <v>6.9831417995371015E-2</v>
      </c>
      <c r="Q1398" s="107">
        <f>Q672/SUMIFS(Q$3:Q$722,$B$3:$B$722,$B1398)*SUMIFS(Calculations!$E$3:$E$53,Calculations!$A$3:$A$53,$B1398)</f>
        <v>6.777642367375325E-2</v>
      </c>
      <c r="R1398" s="107">
        <f>R672/SUMIFS(R$3:R$722,$B$3:$B$722,$B1398)*SUMIFS(Calculations!$E$3:$E$53,Calculations!$A$3:$A$53,$B1398)</f>
        <v>6.5838920308375154E-2</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2.5836164507994515E-3</v>
      </c>
      <c r="G1400" s="107">
        <f>G674/SUMIFS(G$3:G$722,$B$3:$B$722,$B1400)*SUMIFS(Calculations!$E$3:$E$53,Calculations!$A$3:$A$53,$B1400)</f>
        <v>2.601987912272498E-3</v>
      </c>
      <c r="H1400" s="107">
        <f>H674/SUMIFS(H$3:H$722,$B$3:$B$722,$B1400)*SUMIFS(Calculations!$E$3:$E$53,Calculations!$A$3:$A$53,$B1400)</f>
        <v>2.6206225147695486E-3</v>
      </c>
      <c r="I1400" s="107">
        <f>I674/SUMIFS(I$3:I$722,$B$3:$B$722,$B1400)*SUMIFS(Calculations!$E$3:$E$53,Calculations!$A$3:$A$53,$B1400)</f>
        <v>2.585779805994557E-3</v>
      </c>
      <c r="J1400" s="107">
        <f>J674/SUMIFS(J$3:J$722,$B$3:$B$722,$B1400)*SUMIFS(Calculations!$E$3:$E$53,Calculations!$A$3:$A$53,$B1400)</f>
        <v>2.5518514487569283E-3</v>
      </c>
      <c r="K1400" s="107">
        <f>K674/SUMIFS(K$3:K$722,$B$3:$B$722,$B1400)*SUMIFS(Calculations!$E$3:$E$53,Calculations!$A$3:$A$53,$B1400)</f>
        <v>2.5493948906851614E-3</v>
      </c>
      <c r="L1400" s="107">
        <f>L674/SUMIFS(L$3:L$722,$B$3:$B$722,$B1400)*SUMIFS(Calculations!$E$3:$E$53,Calculations!$A$3:$A$53,$B1400)</f>
        <v>2.5469430577111851E-3</v>
      </c>
      <c r="M1400" s="107">
        <f>M674/SUMIFS(M$3:M$722,$B$3:$B$722,$B1400)*SUMIFS(Calculations!$E$3:$E$53,Calculations!$A$3:$A$53,$B1400)</f>
        <v>2.4691743524359153E-3</v>
      </c>
      <c r="N1400" s="107">
        <f>N674/SUMIFS(N$3:N$722,$B$3:$B$722,$B1400)*SUMIFS(Calculations!$E$3:$E$53,Calculations!$A$3:$A$53,$B1400)</f>
        <v>2.3960141314944149E-3</v>
      </c>
      <c r="O1400" s="107">
        <f>O674/SUMIFS(O$3:O$722,$B$3:$B$722,$B1400)*SUMIFS(Calculations!$E$3:$E$53,Calculations!$A$3:$A$53,$B1400)</f>
        <v>2.3655930570974427E-3</v>
      </c>
      <c r="P1400" s="107">
        <f>P674/SUMIFS(P$3:P$722,$B$3:$B$722,$B1400)*SUMIFS(Calculations!$E$3:$E$53,Calculations!$A$3:$A$53,$B1400)</f>
        <v>2.3359347821893823E-3</v>
      </c>
      <c r="Q1400" s="107">
        <f>Q674/SUMIFS(Q$3:Q$722,$B$3:$B$722,$B1400)*SUMIFS(Calculations!$E$3:$E$53,Calculations!$A$3:$A$53,$B1400)</f>
        <v>2.267193048871196E-3</v>
      </c>
      <c r="R1400" s="107">
        <f>R674/SUMIFS(R$3:R$722,$B$3:$B$722,$B1400)*SUMIFS(Calculations!$E$3:$E$53,Calculations!$A$3:$A$53,$B1400)</f>
        <v>2.2023815122918346E-3</v>
      </c>
    </row>
    <row r="1401" spans="2:18" ht="15.75" customHeight="1">
      <c r="B1401" s="107" t="s">
        <v>582</v>
      </c>
      <c r="C1401" s="107" t="s">
        <v>449</v>
      </c>
      <c r="D1401" s="107" t="s">
        <v>650</v>
      </c>
      <c r="E1401" s="107" t="str">
        <f t="shared" si="310"/>
        <v>solar PV</v>
      </c>
      <c r="F1401" s="107">
        <f>F675/SUMIFS(F$3:F$722,$B$3:$B$722,$B1401)*SUMIFS(Calculations!$E$3:$E$53,Calculations!$A$3:$A$53,$B1401)</f>
        <v>1.4056462557459626E-3</v>
      </c>
      <c r="G1401" s="107">
        <f>G675/SUMIFS(G$3:G$722,$B$3:$B$722,$B1401)*SUMIFS(Calculations!$E$3:$E$53,Calculations!$A$3:$A$53,$B1401)</f>
        <v>1.5186497602519299E-3</v>
      </c>
      <c r="H1401" s="107">
        <f>H675/SUMIFS(H$3:H$722,$B$3:$B$722,$B1401)*SUMIFS(Calculations!$E$3:$E$53,Calculations!$A$3:$A$53,$B1401)</f>
        <v>1.633271854434898E-3</v>
      </c>
      <c r="I1401" s="107">
        <f>I675/SUMIFS(I$3:I$722,$B$3:$B$722,$B1401)*SUMIFS(Calculations!$E$3:$E$53,Calculations!$A$3:$A$53,$B1401)</f>
        <v>1.6435900308845496E-3</v>
      </c>
      <c r="J1401" s="107">
        <f>J675/SUMIFS(J$3:J$722,$B$3:$B$722,$B1401)*SUMIFS(Calculations!$E$3:$E$53,Calculations!$A$3:$A$53,$B1401)</f>
        <v>1.6536374350311518E-3</v>
      </c>
      <c r="K1401" s="107">
        <f>K675/SUMIFS(K$3:K$722,$B$3:$B$722,$B1401)*SUMIFS(Calculations!$E$3:$E$53,Calculations!$A$3:$A$53,$B1401)</f>
        <v>1.6707571235996602E-3</v>
      </c>
      <c r="L1401" s="107">
        <f>L675/SUMIFS(L$3:L$722,$B$3:$B$722,$B1401)*SUMIFS(Calculations!$E$3:$E$53,Calculations!$A$3:$A$53,$B1401)</f>
        <v>1.6878438830859848E-3</v>
      </c>
      <c r="M1401" s="107">
        <f>M675/SUMIFS(M$3:M$722,$B$3:$B$722,$B1401)*SUMIFS(Calculations!$E$3:$E$53,Calculations!$A$3:$A$53,$B1401)</f>
        <v>1.7092420662148129E-3</v>
      </c>
      <c r="N1401" s="107">
        <f>N675/SUMIFS(N$3:N$722,$B$3:$B$722,$B1401)*SUMIFS(Calculations!$E$3:$E$53,Calculations!$A$3:$A$53,$B1401)</f>
        <v>1.7293722175386718E-3</v>
      </c>
      <c r="O1401" s="107">
        <f>O675/SUMIFS(O$3:O$722,$B$3:$B$722,$B1401)*SUMIFS(Calculations!$E$3:$E$53,Calculations!$A$3:$A$53,$B1401)</f>
        <v>1.8739895130489642E-3</v>
      </c>
      <c r="P1401" s="107">
        <f>P675/SUMIFS(P$3:P$722,$B$3:$B$722,$B1401)*SUMIFS(Calculations!$E$3:$E$53,Calculations!$A$3:$A$53,$B1401)</f>
        <v>2.0149805724288825E-3</v>
      </c>
      <c r="Q1401" s="107">
        <f>Q675/SUMIFS(Q$3:Q$722,$B$3:$B$722,$B1401)*SUMIFS(Calculations!$E$3:$E$53,Calculations!$A$3:$A$53,$B1401)</f>
        <v>2.3662357699770547E-3</v>
      </c>
      <c r="R1401" s="107">
        <f>R675/SUMIFS(R$3:R$722,$B$3:$B$722,$B1401)*SUMIFS(Calculations!$E$3:$E$53,Calculations!$A$3:$A$53,$B1401)</f>
        <v>2.6974085232041142E-3</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3.1146300342689158E-4</v>
      </c>
      <c r="G1403" s="107">
        <f>G677/SUMIFS(G$3:G$722,$B$3:$B$722,$B1403)*SUMIFS(Calculations!$E$3:$E$53,Calculations!$A$3:$A$53,$B1403)</f>
        <v>3.1367774027994336E-4</v>
      </c>
      <c r="H1403" s="107">
        <f>H677/SUMIFS(H$3:H$722,$B$3:$B$722,$B1403)*SUMIFS(Calculations!$E$3:$E$53,Calculations!$A$3:$A$53,$B1403)</f>
        <v>3.1592419960234071E-4</v>
      </c>
      <c r="I1403" s="107">
        <f>I677/SUMIFS(I$3:I$722,$B$3:$B$722,$B1403)*SUMIFS(Calculations!$E$3:$E$53,Calculations!$A$3:$A$53,$B1403)</f>
        <v>3.117238026280804E-4</v>
      </c>
      <c r="J1403" s="107">
        <f>J677/SUMIFS(J$3:J$722,$B$3:$B$722,$B1403)*SUMIFS(Calculations!$E$3:$E$53,Calculations!$A$3:$A$53,$B1403)</f>
        <v>3.0763363357713534E-4</v>
      </c>
      <c r="K1403" s="107">
        <f>K677/SUMIFS(K$3:K$722,$B$3:$B$722,$B1403)*SUMIFS(Calculations!$E$3:$E$53,Calculations!$A$3:$A$53,$B1403)</f>
        <v>3.0581599797461752E-4</v>
      </c>
      <c r="L1403" s="107">
        <f>L677/SUMIFS(L$3:L$722,$B$3:$B$722,$B1403)*SUMIFS(Calculations!$E$3:$E$53,Calculations!$A$3:$A$53,$B1403)</f>
        <v>3.0400185852636071E-4</v>
      </c>
      <c r="M1403" s="107">
        <f>M677/SUMIFS(M$3:M$722,$B$3:$B$722,$B1403)*SUMIFS(Calculations!$E$3:$E$53,Calculations!$A$3:$A$53,$B1403)</f>
        <v>2.9324664165945538E-4</v>
      </c>
      <c r="N1403" s="107">
        <f>N677/SUMIFS(N$3:N$722,$B$3:$B$722,$B1403)*SUMIFS(Calculations!$E$3:$E$53,Calculations!$A$3:$A$53,$B1403)</f>
        <v>2.8312876661612795E-4</v>
      </c>
      <c r="O1403" s="107">
        <f>O677/SUMIFS(O$3:O$722,$B$3:$B$722,$B1403)*SUMIFS(Calculations!$E$3:$E$53,Calculations!$A$3:$A$53,$B1403)</f>
        <v>2.7813757114512688E-4</v>
      </c>
      <c r="P1403" s="107">
        <f>P677/SUMIFS(P$3:P$722,$B$3:$B$722,$B1403)*SUMIFS(Calculations!$E$3:$E$53,Calculations!$A$3:$A$53,$B1403)</f>
        <v>2.7327152843187064E-4</v>
      </c>
      <c r="Q1403" s="107">
        <f>Q677/SUMIFS(Q$3:Q$722,$B$3:$B$722,$B1403)*SUMIFS(Calculations!$E$3:$E$53,Calculations!$A$3:$A$53,$B1403)</f>
        <v>3.3394919192059766E-2</v>
      </c>
      <c r="R1403" s="107">
        <f>R677/SUMIFS(R$3:R$722,$B$3:$B$722,$B1403)*SUMIFS(Calculations!$E$3:$E$53,Calculations!$A$3:$A$53,$B1403)</f>
        <v>6.4622890549482739E-2</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1.0000000000000002</v>
      </c>
      <c r="I1449" s="95">
        <f t="shared" si="312"/>
        <v>1</v>
      </c>
      <c r="J1449" s="95">
        <f t="shared" si="312"/>
        <v>1</v>
      </c>
      <c r="K1449" s="95">
        <f t="shared" si="312"/>
        <v>1</v>
      </c>
      <c r="L1449" s="95">
        <f t="shared" si="312"/>
        <v>0.99999999999999989</v>
      </c>
      <c r="M1449" s="95">
        <f t="shared" si="312"/>
        <v>0.99999999999999989</v>
      </c>
      <c r="N1449" s="95">
        <f t="shared" si="312"/>
        <v>1</v>
      </c>
      <c r="O1449" s="95">
        <f t="shared" si="312"/>
        <v>1</v>
      </c>
      <c r="P1449" s="95">
        <f t="shared" si="312"/>
        <v>0.99999999999999978</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OR</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f t="shared" si="0"/>
        <v>15397</v>
      </c>
      <c r="M6" s="91" t="str">
        <f t="shared" si="1"/>
        <v>WA</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8726.8752429999986</v>
      </c>
      <c r="R8" s="91">
        <f t="shared" si="2"/>
        <v>0.32297984962979642</v>
      </c>
    </row>
    <row r="9" spans="1:18" ht="15.95" customHeight="1" thickBot="1">
      <c r="A9" s="137" t="s">
        <v>705</v>
      </c>
      <c r="B9" s="137" t="s">
        <v>706</v>
      </c>
      <c r="C9" s="140">
        <v>762</v>
      </c>
      <c r="D9" s="140">
        <v>0</v>
      </c>
      <c r="E9" s="140">
        <v>762</v>
      </c>
      <c r="F9" s="137"/>
      <c r="G9" s="140">
        <v>3</v>
      </c>
      <c r="H9" s="140">
        <v>5</v>
      </c>
      <c r="I9" s="141" t="s">
        <v>582</v>
      </c>
      <c r="J9" s="141" t="s">
        <v>572</v>
      </c>
      <c r="K9" s="141" t="s">
        <v>707</v>
      </c>
      <c r="L9" s="91">
        <f t="shared" si="0"/>
        <v>762</v>
      </c>
      <c r="M9" s="91" t="str">
        <f t="shared" si="1"/>
        <v>WA</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f t="shared" si="0"/>
        <v>4370.9939999999997</v>
      </c>
      <c r="M14" s="91" t="str">
        <f t="shared" si="1"/>
        <v>CA</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f t="shared" si="0"/>
        <v>352</v>
      </c>
      <c r="M15" s="91" t="str">
        <f t="shared" si="1"/>
        <v>ID</v>
      </c>
      <c r="N15" s="91"/>
      <c r="O15" s="91"/>
      <c r="P15" s="91" t="s">
        <v>547</v>
      </c>
      <c r="Q15" s="91">
        <f t="shared" si="3"/>
        <v>2133</v>
      </c>
      <c r="R15" s="91">
        <f t="shared" si="2"/>
        <v>7.8941889287686237E-2</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f t="shared" si="0"/>
        <v>478</v>
      </c>
      <c r="M16" s="91" t="str">
        <f t="shared" si="1"/>
        <v>ID</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f t="shared" si="0"/>
        <v>1939</v>
      </c>
      <c r="M18" s="91" t="str">
        <f t="shared" si="1"/>
        <v>CA</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f t="shared" si="0"/>
        <v>2366.8812429999998</v>
      </c>
      <c r="M19" s="91" t="str">
        <f t="shared" si="1"/>
        <v>CA</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f t="shared" si="0"/>
        <v>50</v>
      </c>
      <c r="M20" s="91" t="str">
        <f t="shared" si="1"/>
        <v>CA</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f t="shared" si="0"/>
        <v>1</v>
      </c>
      <c r="M21" s="91" t="str">
        <f t="shared" si="1"/>
        <v>NV</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f t="shared" si="0"/>
        <v>1303</v>
      </c>
      <c r="M22" s="91" t="str">
        <f t="shared" si="1"/>
        <v>ID</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1</v>
      </c>
      <c r="R31" s="91">
        <f t="shared" si="2"/>
        <v>3.7009793383819143E-5</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16159</v>
      </c>
      <c r="R50" s="91">
        <f t="shared" si="2"/>
        <v>0.59804125128913355</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27019.875242999999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27019.875242999999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0.32297984962979642</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7.8941889287686237E-2</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3.7009793383819143E-5</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0.59804125128913355</v>
      </c>
      <c r="D50" s="91">
        <f t="shared" si="0"/>
        <v>0.59804125128913355</v>
      </c>
      <c r="E50" s="91">
        <f t="shared" si="1"/>
        <v>1</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0.59804125128913355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4.3305649161266647E-2</v>
      </c>
      <c r="C60" s="91">
        <f>SUMIFS('ReEDs Generation Data'!H$729:H$1448,'ReEDs Generation Data'!$E$729:$E$1448,Calculations!$A60)</f>
        <v>2.6859936376536702E-2</v>
      </c>
      <c r="D60" s="91">
        <f>SUMIFS('ReEDs Generation Data'!I$729:I$1448,'ReEDs Generation Data'!$E$729:$E$1448,Calculations!$A60)</f>
        <v>3.2450646316314197E-2</v>
      </c>
      <c r="E60" s="91">
        <f>SUMIFS('ReEDs Generation Data'!J$729:J$1448,'ReEDs Generation Data'!$E$729:$E$1448,Calculations!$A60)</f>
        <v>3.7894643373881869E-2</v>
      </c>
      <c r="F60" s="91">
        <f>SUMIFS('ReEDs Generation Data'!K$729:K$1448,'ReEDs Generation Data'!$E$729:$E$1448,Calculations!$A60)</f>
        <v>3.8941502769440313E-2</v>
      </c>
      <c r="G60" s="91">
        <f>SUMIFS('ReEDs Generation Data'!L$729:L$1448,'ReEDs Generation Data'!$E$729:$E$1448,Calculations!$A60)</f>
        <v>3.9986348570012334E-2</v>
      </c>
      <c r="H60" s="91">
        <f>SUMIFS('ReEDs Generation Data'!M$729:M$1448,'ReEDs Generation Data'!$E$729:$E$1448,Calculations!$A60)</f>
        <v>1.9382699985716175E-2</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5.0304307855790938E-2</v>
      </c>
      <c r="C61" s="91">
        <f>SUMIFS('ReEDs Generation Data'!H$729:H$1448,'ReEDs Generation Data'!$E$729:$E$1448,Calculations!$A61)</f>
        <v>4.4240441936404029E-2</v>
      </c>
      <c r="D61" s="91">
        <f>SUMIFS('ReEDs Generation Data'!I$729:I$1448,'ReEDs Generation Data'!$E$729:$E$1448,Calculations!$A61)</f>
        <v>5.3584878736575567E-2</v>
      </c>
      <c r="E61" s="91">
        <f>SUMIFS('ReEDs Generation Data'!J$729:J$1448,'ReEDs Generation Data'!$E$729:$E$1448,Calculations!$A61)</f>
        <v>6.2684096365953318E-2</v>
      </c>
      <c r="F61" s="91">
        <f>SUMIFS('ReEDs Generation Data'!K$729:K$1448,'ReEDs Generation Data'!$E$729:$E$1448,Calculations!$A61)</f>
        <v>6.4872963468393954E-2</v>
      </c>
      <c r="G61" s="91">
        <f>SUMIFS('ReEDs Generation Data'!L$729:L$1448,'ReEDs Generation Data'!$E$729:$E$1448,Calculations!$A61)</f>
        <v>6.7057620366635151E-2</v>
      </c>
      <c r="H61" s="91">
        <f>SUMIFS('ReEDs Generation Data'!M$729:M$1448,'ReEDs Generation Data'!$E$729:$E$1448,Calculations!$A61)</f>
        <v>0.10749853026596962</v>
      </c>
      <c r="I61" s="91">
        <f>SUMIFS('ReEDs Generation Data'!N$729:N$1448,'ReEDs Generation Data'!$E$729:$E$1448,Calculations!$A61)</f>
        <v>0.14554295819926405</v>
      </c>
      <c r="J61" s="91">
        <f>SUMIFS('ReEDs Generation Data'!O$729:O$1448,'ReEDs Generation Data'!$E$729:$E$1448,Calculations!$A61)</f>
        <v>0.15692562767679363</v>
      </c>
      <c r="K61" s="91">
        <f>SUMIFS('ReEDs Generation Data'!P$729:P$1448,'ReEDs Generation Data'!$E$729:$E$1448,Calculations!$A61)</f>
        <v>0.1680228800665961</v>
      </c>
      <c r="L61" s="91">
        <f>SUMIFS('ReEDs Generation Data'!Q$729:Q$1448,'ReEDs Generation Data'!$E$729:$E$1448,Calculations!$A61)</f>
        <v>0.14661502416415467</v>
      </c>
      <c r="M61" s="91">
        <f>SUMIFS('ReEDs Generation Data'!R$729:R$1448,'ReEDs Generation Data'!$E$729:$E$1448,Calculations!$A61)</f>
        <v>0.12643112758586308</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7.778492229586248E-2</v>
      </c>
      <c r="C62" s="91">
        <f>SUMIFS('ReEDs Generation Data'!H$729:H$1448,'ReEDs Generation Data'!$E$729:$E$1448,Calculations!$A62)</f>
        <v>7.8341992949577166E-2</v>
      </c>
      <c r="D62" s="91">
        <f>SUMIFS('ReEDs Generation Data'!I$729:I$1448,'ReEDs Generation Data'!$E$729:$E$1448,Calculations!$A62)</f>
        <v>7.7300390341872111E-2</v>
      </c>
      <c r="E62" s="91">
        <f>SUMIFS('ReEDs Generation Data'!J$729:J$1448,'ReEDs Generation Data'!$E$729:$E$1448,Calculations!$A62)</f>
        <v>7.6286121744040578E-2</v>
      </c>
      <c r="F62" s="91">
        <f>SUMIFS('ReEDs Generation Data'!K$729:K$1448,'ReEDs Generation Data'!$E$729:$E$1448,Calculations!$A62)</f>
        <v>7.6212684362634467E-2</v>
      </c>
      <c r="G62" s="91">
        <f>SUMIFS('ReEDs Generation Data'!L$729:L$1448,'ReEDs Generation Data'!$E$729:$E$1448,Calculations!$A62)</f>
        <v>7.6139388235291344E-2</v>
      </c>
      <c r="H62" s="91">
        <f>SUMIFS('ReEDs Generation Data'!M$729:M$1448,'ReEDs Generation Data'!$E$729:$E$1448,Calculations!$A62)</f>
        <v>7.3814537812906603E-2</v>
      </c>
      <c r="I62" s="91">
        <f>SUMIFS('ReEDs Generation Data'!N$729:N$1448,'ReEDs Generation Data'!$E$729:$E$1448,Calculations!$A62)</f>
        <v>7.1627455361738493E-2</v>
      </c>
      <c r="J62" s="91">
        <f>SUMIFS('ReEDs Generation Data'!O$729:O$1448,'ReEDs Generation Data'!$E$729:$E$1448,Calculations!$A62)</f>
        <v>7.071803495399398E-2</v>
      </c>
      <c r="K62" s="91">
        <f>SUMIFS('ReEDs Generation Data'!P$729:P$1448,'ReEDs Generation Data'!$E$729:$E$1448,Calculations!$A62)</f>
        <v>6.9831417995371015E-2</v>
      </c>
      <c r="L62" s="91">
        <f>SUMIFS('ReEDs Generation Data'!Q$729:Q$1448,'ReEDs Generation Data'!$E$729:$E$1448,Calculations!$A62)</f>
        <v>6.777642367375325E-2</v>
      </c>
      <c r="M62" s="91">
        <f>SUMIFS('ReEDs Generation Data'!R$729:R$1448,'ReEDs Generation Data'!$E$729:$E$1448,Calculations!$A62)</f>
        <v>6.5838920308375154E-2</v>
      </c>
    </row>
    <row r="63" spans="1:33" ht="15.75" customHeight="1">
      <c r="A63" s="111" t="s">
        <v>101</v>
      </c>
      <c r="B63" s="91">
        <f>SUMIFS('ReEDs Generation Data'!G$729:G$1448,'ReEDs Generation Data'!$E$729:$E$1448,Calculations!$A63)</f>
        <v>0.75294355163885551</v>
      </c>
      <c r="C63" s="91">
        <f>SUMIFS('ReEDs Generation Data'!H$729:H$1448,'ReEDs Generation Data'!$E$729:$E$1448,Calculations!$A63)</f>
        <v>0.77212973220794445</v>
      </c>
      <c r="D63" s="91">
        <f>SUMIFS('ReEDs Generation Data'!I$729:I$1448,'ReEDs Generation Data'!$E$729:$E$1448,Calculations!$A63)</f>
        <v>0.75904095412911254</v>
      </c>
      <c r="E63" s="91">
        <f>SUMIFS('ReEDs Generation Data'!J$729:J$1448,'ReEDs Generation Data'!$E$729:$E$1448,Calculations!$A63)</f>
        <v>0.74629565521075159</v>
      </c>
      <c r="F63" s="91">
        <f>SUMIFS('ReEDs Generation Data'!K$729:K$1448,'ReEDs Generation Data'!$E$729:$E$1448,Calculations!$A63)</f>
        <v>0.74319093070588094</v>
      </c>
      <c r="G63" s="91">
        <f>SUMIFS('ReEDs Generation Data'!L$729:L$1448,'ReEDs Generation Data'!$E$729:$E$1448,Calculations!$A63)</f>
        <v>0.74009217802275051</v>
      </c>
      <c r="H63" s="91">
        <f>SUMIFS('ReEDs Generation Data'!M$729:M$1448,'ReEDs Generation Data'!$E$729:$E$1448,Calculations!$A63)</f>
        <v>0.72485811133660472</v>
      </c>
      <c r="I63" s="91">
        <f>SUMIFS('ReEDs Generation Data'!N$729:N$1448,'ReEDs Generation Data'!$E$729:$E$1448,Calculations!$A63)</f>
        <v>0.71052679798053187</v>
      </c>
      <c r="J63" s="91">
        <f>SUMIFS('ReEDs Generation Data'!O$729:O$1448,'ReEDs Generation Data'!$E$729:$E$1448,Calculations!$A63)</f>
        <v>0.70082501749340387</v>
      </c>
      <c r="K63" s="91">
        <f>SUMIFS('ReEDs Generation Data'!P$729:P$1448,'ReEDs Generation Data'!$E$729:$E$1448,Calculations!$A63)</f>
        <v>0.69136650629718088</v>
      </c>
      <c r="L63" s="91">
        <f>SUMIFS('ReEDs Generation Data'!Q$729:Q$1448,'ReEDs Generation Data'!$E$729:$E$1448,Calculations!$A63)</f>
        <v>0.67033852273789252</v>
      </c>
      <c r="M63" s="91">
        <f>SUMIFS('ReEDs Generation Data'!R$729:R$1448,'ReEDs Generation Data'!$E$729:$E$1448,Calculations!$A63)</f>
        <v>0.65051277991970158</v>
      </c>
    </row>
    <row r="64" spans="1:33" ht="15.75" customHeight="1">
      <c r="A64" s="111" t="s">
        <v>100</v>
      </c>
      <c r="B64" s="91">
        <f>SUMIFS('ReEDs Generation Data'!G$729:G$1448,'ReEDs Generation Data'!$E$729:$E$1448,Calculations!$A64)</f>
        <v>7.122725363542004E-2</v>
      </c>
      <c r="C64" s="91">
        <f>SUMIFS('ReEDs Generation Data'!H$729:H$1448,'ReEDs Generation Data'!$E$729:$E$1448,Calculations!$A64)</f>
        <v>7.3858077960730933E-2</v>
      </c>
      <c r="D64" s="91">
        <f>SUMIFS('ReEDs Generation Data'!I$729:I$1448,'ReEDs Generation Data'!$E$729:$E$1448,Calculations!$A64)</f>
        <v>7.3082036836618347E-2</v>
      </c>
      <c r="E64" s="91">
        <f>SUMIFS('ReEDs Generation Data'!J$729:J$1448,'ReEDs Generation Data'!$E$729:$E$1448,Calculations!$A64)</f>
        <v>7.232636078800754E-2</v>
      </c>
      <c r="F64" s="91">
        <f>SUMIFS('ReEDs Generation Data'!K$729:K$1448,'ReEDs Generation Data'!$E$729:$E$1448,Calculations!$A64)</f>
        <v>7.2255950681390846E-2</v>
      </c>
      <c r="G64" s="91">
        <f>SUMIFS('ReEDs Generation Data'!L$729:L$1448,'ReEDs Generation Data'!$E$729:$E$1448,Calculations!$A64)</f>
        <v>7.2185676005987076E-2</v>
      </c>
      <c r="H64" s="91">
        <f>SUMIFS('ReEDs Generation Data'!M$729:M$1448,'ReEDs Generation Data'!$E$729:$E$1448,Calculations!$A64)</f>
        <v>6.9974457538492699E-2</v>
      </c>
      <c r="I64" s="91">
        <f>SUMIFS('ReEDs Generation Data'!N$729:N$1448,'ReEDs Generation Data'!$E$729:$E$1448,Calculations!$A64)</f>
        <v>6.7894273342816502E-2</v>
      </c>
      <c r="J64" s="91">
        <f>SUMIFS('ReEDs Generation Data'!O$729:O$1448,'ReEDs Generation Data'!$E$729:$E$1448,Calculations!$A64)</f>
        <v>6.7013599734516982E-2</v>
      </c>
      <c r="K64" s="91">
        <f>SUMIFS('ReEDs Generation Data'!P$729:P$1448,'ReEDs Generation Data'!$E$729:$E$1448,Calculations!$A64)</f>
        <v>6.6155008757801823E-2</v>
      </c>
      <c r="L64" s="91">
        <f>SUMIFS('ReEDs Generation Data'!Q$729:Q$1448,'ReEDs Generation Data'!$E$729:$E$1448,Calculations!$A64)</f>
        <v>7.6731371697384212E-2</v>
      </c>
      <c r="M64" s="91">
        <f>SUMIFS('ReEDs Generation Data'!R$729:R$1448,'ReEDs Generation Data'!$E$729:$E$1448,Calculations!$A64)</f>
        <v>8.6703048296845137E-2</v>
      </c>
    </row>
    <row r="65" spans="1:37" ht="15.75" customHeight="1">
      <c r="A65" s="111" t="s">
        <v>102</v>
      </c>
      <c r="B65" s="91">
        <f>SUMIFS('ReEDs Generation Data'!G$729:G$1448,'ReEDs Generation Data'!$E$729:$E$1448,Calculations!$A65)</f>
        <v>1.8323275005318732E-3</v>
      </c>
      <c r="C65" s="91">
        <f>SUMIFS('ReEDs Generation Data'!H$729:H$1448,'ReEDs Generation Data'!$E$729:$E$1448,Calculations!$A65)</f>
        <v>1.9491960540372387E-3</v>
      </c>
      <c r="D65" s="91">
        <f>SUMIFS('ReEDs Generation Data'!I$729:I$1448,'ReEDs Generation Data'!$E$729:$E$1448,Calculations!$A65)</f>
        <v>1.9553138335126298E-3</v>
      </c>
      <c r="E65" s="91">
        <f>SUMIFS('ReEDs Generation Data'!J$729:J$1448,'ReEDs Generation Data'!$E$729:$E$1448,Calculations!$A65)</f>
        <v>1.9612710686082871E-3</v>
      </c>
      <c r="F65" s="91">
        <f>SUMIFS('ReEDs Generation Data'!K$729:K$1448,'ReEDs Generation Data'!$E$729:$E$1448,Calculations!$A65)</f>
        <v>1.9765731215742777E-3</v>
      </c>
      <c r="G65" s="91">
        <f>SUMIFS('ReEDs Generation Data'!L$729:L$1448,'ReEDs Generation Data'!$E$729:$E$1448,Calculations!$A65)</f>
        <v>1.9918457416123457E-3</v>
      </c>
      <c r="H65" s="91">
        <f>SUMIFS('ReEDs Generation Data'!M$729:M$1448,'ReEDs Generation Data'!$E$729:$E$1448,Calculations!$A65)</f>
        <v>2.0024887078742681E-3</v>
      </c>
      <c r="I65" s="91">
        <f>SUMIFS('ReEDs Generation Data'!N$729:N$1448,'ReEDs Generation Data'!$E$729:$E$1448,Calculations!$A65)</f>
        <v>2.0125009841547997E-3</v>
      </c>
      <c r="J65" s="91">
        <f>SUMIFS('ReEDs Generation Data'!O$729:O$1448,'ReEDs Generation Data'!$E$729:$E$1448,Calculations!$A65)</f>
        <v>2.1521270841940911E-3</v>
      </c>
      <c r="K65" s="91">
        <f>SUMIFS('ReEDs Generation Data'!P$729:P$1448,'ReEDs Generation Data'!$E$729:$E$1448,Calculations!$A65)</f>
        <v>2.2882521008607531E-3</v>
      </c>
      <c r="L65" s="91">
        <f>SUMIFS('ReEDs Generation Data'!Q$729:Q$1448,'ReEDs Generation Data'!$E$729:$E$1448,Calculations!$A65)</f>
        <v>3.5761154962036822E-2</v>
      </c>
      <c r="M65" s="91">
        <f>SUMIFS('ReEDs Generation Data'!R$729:R$1448,'ReEDs Generation Data'!$E$729:$E$1448,Calculations!$A65)</f>
        <v>6.7320299072686857E-2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5.1030971590734352E-4</v>
      </c>
      <c r="M67" s="91">
        <f>SUMIFS('ReEDs Generation Data'!R$729:R$1448,'ReEDs Generation Data'!$E$729:$E$1448,Calculations!$A67)</f>
        <v>9.9144330423631458E-4</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2.601987912272498E-3</v>
      </c>
      <c r="C73" s="91">
        <f>SUMIFS('ReEDs Generation Data'!H$729:H$1448,'ReEDs Generation Data'!$E$729:$E$1448,Calculations!$A73)</f>
        <v>2.6206225147695486E-3</v>
      </c>
      <c r="D73" s="91">
        <f>SUMIFS('ReEDs Generation Data'!I$729:I$1448,'ReEDs Generation Data'!$E$729:$E$1448,Calculations!$A73)</f>
        <v>2.585779805994557E-3</v>
      </c>
      <c r="E73" s="91">
        <f>SUMIFS('ReEDs Generation Data'!J$729:J$1448,'ReEDs Generation Data'!$E$729:$E$1448,Calculations!$A73)</f>
        <v>2.5518514487569283E-3</v>
      </c>
      <c r="F73" s="91">
        <f>SUMIFS('ReEDs Generation Data'!K$729:K$1448,'ReEDs Generation Data'!$E$729:$E$1448,Calculations!$A73)</f>
        <v>2.5493948906851614E-3</v>
      </c>
      <c r="G73" s="91">
        <f>SUMIFS('ReEDs Generation Data'!L$729:L$1448,'ReEDs Generation Data'!$E$729:$E$1448,Calculations!$A73)</f>
        <v>2.5469430577111851E-3</v>
      </c>
      <c r="H73" s="91">
        <f>SUMIFS('ReEDs Generation Data'!M$729:M$1448,'ReEDs Generation Data'!$E$729:$E$1448,Calculations!$A73)</f>
        <v>2.4691743524359153E-3</v>
      </c>
      <c r="I73" s="91">
        <f>SUMIFS('ReEDs Generation Data'!N$729:N$1448,'ReEDs Generation Data'!$E$729:$E$1448,Calculations!$A73)</f>
        <v>2.3960141314944149E-3</v>
      </c>
      <c r="J73" s="91">
        <f>SUMIFS('ReEDs Generation Data'!O$729:O$1448,'ReEDs Generation Data'!$E$729:$E$1448,Calculations!$A73)</f>
        <v>2.3655930570974427E-3</v>
      </c>
      <c r="K73" s="91">
        <f>SUMIFS('ReEDs Generation Data'!P$729:P$1448,'ReEDs Generation Data'!$E$729:$E$1448,Calculations!$A73)</f>
        <v>2.3359347821893823E-3</v>
      </c>
      <c r="L73" s="91">
        <f>SUMIFS('ReEDs Generation Data'!Q$729:Q$1448,'ReEDs Generation Data'!$E$729:$E$1448,Calculations!$A73)</f>
        <v>2.267193048871196E-3</v>
      </c>
      <c r="M73" s="91">
        <f>SUMIFS('ReEDs Generation Data'!R$729:R$1448,'ReEDs Generation Data'!$E$729:$E$1448,Calculations!$A73)</f>
        <v>2.2023815122918346E-3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Oregon</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59785850</v>
      </c>
      <c r="C5" s="172">
        <f>SUMIFS(Cambium!C:C,Cambium!B:B,About!B2)</f>
        <v>59785850</v>
      </c>
      <c r="D5" s="174">
        <f>C5</f>
        <v>59785850</v>
      </c>
      <c r="E5" s="174">
        <f t="shared" ref="E5:AF5" si="0">D5</f>
        <v>59785850</v>
      </c>
      <c r="F5" s="174">
        <f t="shared" si="0"/>
        <v>59785850</v>
      </c>
      <c r="G5" s="174">
        <f t="shared" si="0"/>
        <v>59785850</v>
      </c>
      <c r="H5" s="174">
        <f t="shared" si="0"/>
        <v>59785850</v>
      </c>
      <c r="I5" s="174">
        <f t="shared" si="0"/>
        <v>59785850</v>
      </c>
      <c r="J5" s="174">
        <f t="shared" si="0"/>
        <v>59785850</v>
      </c>
      <c r="K5" s="174">
        <f t="shared" si="0"/>
        <v>59785850</v>
      </c>
      <c r="L5" s="174">
        <f t="shared" si="0"/>
        <v>59785850</v>
      </c>
      <c r="M5" s="174">
        <f t="shared" si="0"/>
        <v>59785850</v>
      </c>
      <c r="N5" s="174">
        <f t="shared" si="0"/>
        <v>59785850</v>
      </c>
      <c r="O5" s="174">
        <f t="shared" si="0"/>
        <v>59785850</v>
      </c>
      <c r="P5" s="174">
        <f t="shared" si="0"/>
        <v>59785850</v>
      </c>
      <c r="Q5" s="174">
        <f t="shared" si="0"/>
        <v>59785850</v>
      </c>
      <c r="R5" s="174">
        <f t="shared" si="0"/>
        <v>59785850</v>
      </c>
      <c r="S5" s="174">
        <f t="shared" si="0"/>
        <v>59785850</v>
      </c>
      <c r="T5" s="174">
        <f t="shared" si="0"/>
        <v>59785850</v>
      </c>
      <c r="U5" s="174">
        <f t="shared" si="0"/>
        <v>59785850</v>
      </c>
      <c r="V5" s="174">
        <f t="shared" si="0"/>
        <v>59785850</v>
      </c>
      <c r="W5" s="174">
        <f t="shared" si="0"/>
        <v>59785850</v>
      </c>
      <c r="X5" s="174">
        <f t="shared" si="0"/>
        <v>59785850</v>
      </c>
      <c r="Y5" s="174">
        <f t="shared" si="0"/>
        <v>59785850</v>
      </c>
      <c r="Z5" s="174">
        <f t="shared" si="0"/>
        <v>59785850</v>
      </c>
      <c r="AA5" s="174">
        <f t="shared" si="0"/>
        <v>59785850</v>
      </c>
      <c r="AB5" s="174">
        <f t="shared" si="0"/>
        <v>59785850</v>
      </c>
      <c r="AC5" s="174">
        <f t="shared" si="0"/>
        <v>59785850</v>
      </c>
      <c r="AD5" s="174">
        <f t="shared" si="0"/>
        <v>59785850</v>
      </c>
      <c r="AE5" s="174">
        <f t="shared" si="0"/>
        <v>59785850</v>
      </c>
      <c r="AF5" s="174">
        <f t="shared" si="0"/>
        <v>59785850</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1410814.5399478944</v>
      </c>
      <c r="C10">
        <f>D10</f>
        <v>1410814.5399478944</v>
      </c>
      <c r="D10" s="170">
        <f>SUM(D$5*SUMIFS(C$39:C$48,$B$39:$B$48,$A10),D$6*IF($B$2=TRUE,SUMIFS($B$147:$B$162,$A$147:$A$162,$A10),SUMIFS(E$125:E$140,$A$125:$A$140,$A10)))</f>
        <v>1410814.5399478944</v>
      </c>
      <c r="E10">
        <f t="shared" ref="E10:N10" si="1">SUM(E$5*SUMIFS(D$39:D$48,$B$39:$B$48,$A10),E$6*IF($B$2=TRUE,SUMIFS($B$147:$B$162,$A$147:$A$162,$A10),SUMIFS(F$125:F$140,$A$125:$A$140,$A10)))</f>
        <v>1464780.7614001115</v>
      </c>
      <c r="F10">
        <f t="shared" si="1"/>
        <v>1192248.627545689</v>
      </c>
      <c r="G10">
        <f t="shared" si="1"/>
        <v>25225.056801948613</v>
      </c>
      <c r="H10">
        <f t="shared" si="1"/>
        <v>49912.388688365449</v>
      </c>
      <c r="I10">
        <f t="shared" si="1"/>
        <v>73471.530541562432</v>
      </c>
      <c r="J10">
        <f t="shared" si="1"/>
        <v>14.086416365910287</v>
      </c>
      <c r="K10">
        <f t="shared" si="1"/>
        <v>32.24980266431114</v>
      </c>
      <c r="L10">
        <f t="shared" si="1"/>
        <v>23.56310489305341</v>
      </c>
      <c r="M10">
        <f t="shared" si="1"/>
        <v>23.56310489305341</v>
      </c>
      <c r="N10">
        <f t="shared" si="1"/>
        <v>23.56310489305341</v>
      </c>
      <c r="O10">
        <f t="shared" ref="O10:AE10" si="2">SUM(O$5*SUMIFS(N$39:N$48,$B$39:$B$48,$A10),O$6*IF($B$2=TRUE,SUMIFS($B$147:$B$162,$A$147:$A$162,$A10),SUMIFS(P$125:P$140,$A$125:$A$140,$A10)))</f>
        <v>23.56310489305341</v>
      </c>
      <c r="P10">
        <f t="shared" si="2"/>
        <v>23.56310489305341</v>
      </c>
      <c r="Q10">
        <f t="shared" si="2"/>
        <v>23.56310489305341</v>
      </c>
      <c r="R10">
        <f t="shared" si="2"/>
        <v>23.56310489305341</v>
      </c>
      <c r="S10">
        <f t="shared" si="2"/>
        <v>23.56310489305341</v>
      </c>
      <c r="T10">
        <f t="shared" si="2"/>
        <v>23.56310489305341</v>
      </c>
      <c r="U10">
        <f t="shared" si="2"/>
        <v>23.56310489305341</v>
      </c>
      <c r="V10">
        <f t="shared" si="2"/>
        <v>23.56310489305341</v>
      </c>
      <c r="W10">
        <f t="shared" si="2"/>
        <v>23.56310489305341</v>
      </c>
      <c r="X10">
        <f t="shared" si="2"/>
        <v>23.56310489305341</v>
      </c>
      <c r="Y10">
        <f t="shared" si="2"/>
        <v>23.56310489305341</v>
      </c>
      <c r="Z10">
        <f t="shared" si="2"/>
        <v>23.56310489305341</v>
      </c>
      <c r="AA10">
        <f t="shared" si="2"/>
        <v>23.56310489305341</v>
      </c>
      <c r="AB10">
        <f t="shared" si="2"/>
        <v>23.56310489305341</v>
      </c>
      <c r="AC10">
        <f t="shared" si="2"/>
        <v>23.56310489305341</v>
      </c>
      <c r="AD10">
        <f t="shared" si="2"/>
        <v>23.56310489305341</v>
      </c>
      <c r="AE10">
        <f t="shared" si="2"/>
        <v>23.56310489305341</v>
      </c>
      <c r="AF10">
        <f>SUM(AF$5*SUMIFS(AE$39:AE$48,$B$39:$B$48,$A10),AF$6*IF($B$2=TRUE,SUMIFS($B$147:$B$162,$A$147:$A$162,$A10),SUMIFS(AG$125:AG$140,$A$125:$A$140,$A10)))</f>
        <v>23.56310489305341</v>
      </c>
    </row>
    <row r="11" spans="1:32">
      <c r="A11" s="100" t="s">
        <v>347</v>
      </c>
      <c r="B11">
        <f t="shared" ref="B11:B33" si="3">D11</f>
        <v>11922735.151623977</v>
      </c>
      <c r="C11">
        <f t="shared" ref="C11:C33" si="4">D11</f>
        <v>11922735.151623977</v>
      </c>
      <c r="D11" s="170">
        <f t="shared" ref="D11:D33" si="5">SUM(D$5*SUMIFS(C$39:C$48,$B$39:$B$48,$A11),D$6*IF($B$2=TRUE,SUMIFS($B$147:$B$162,$A$147:$A$162,$A11),SUMIFS(E$125:E$140,$A$125:$A$140,$A11)))</f>
        <v>11922735.151623977</v>
      </c>
      <c r="E11">
        <f t="shared" ref="E11:N11" si="6">SUM(E$5*SUMIFS(D$39:D$48,$B$39:$B$48,$A11),E$6*IF($B$2=TRUE,SUMIFS($B$147:$B$162,$A$147:$A$162,$A11),SUMIFS(F$125:F$140,$A$125:$A$140,$A11)))</f>
        <v>10073616.905421168</v>
      </c>
      <c r="F11">
        <f t="shared" si="6"/>
        <v>8785326.3442211095</v>
      </c>
      <c r="G11">
        <f t="shared" si="6"/>
        <v>8266454.8717182633</v>
      </c>
      <c r="H11">
        <f t="shared" si="6"/>
        <v>7910615.9004457183</v>
      </c>
      <c r="I11">
        <f t="shared" si="6"/>
        <v>6342093.4926310861</v>
      </c>
      <c r="J11">
        <f t="shared" si="6"/>
        <v>4924289.0536054829</v>
      </c>
      <c r="K11">
        <f t="shared" si="6"/>
        <v>4677034.3963911124</v>
      </c>
      <c r="L11">
        <f t="shared" si="6"/>
        <v>2690337.6439059102</v>
      </c>
      <c r="M11">
        <f t="shared" si="6"/>
        <v>2690337.6439059102</v>
      </c>
      <c r="N11">
        <f t="shared" si="6"/>
        <v>2690337.6439059102</v>
      </c>
      <c r="O11">
        <f t="shared" ref="O11:AF11" si="7">SUM(O$5*SUMIFS(N$39:N$48,$B$39:$B$48,$A11),O$6*IF($B$2=TRUE,SUMIFS($B$147:$B$162,$A$147:$A$162,$A11),SUMIFS(P$125:P$140,$A$125:$A$140,$A11)))</f>
        <v>2690337.6439059102</v>
      </c>
      <c r="P11">
        <f t="shared" si="7"/>
        <v>2690337.6439059102</v>
      </c>
      <c r="Q11">
        <f t="shared" si="7"/>
        <v>2690337.6439059102</v>
      </c>
      <c r="R11">
        <f t="shared" si="7"/>
        <v>2690337.6439059102</v>
      </c>
      <c r="S11">
        <f t="shared" si="7"/>
        <v>2690337.6439059102</v>
      </c>
      <c r="T11">
        <f t="shared" si="7"/>
        <v>2690337.6439059102</v>
      </c>
      <c r="U11">
        <f t="shared" si="7"/>
        <v>2690337.6439059102</v>
      </c>
      <c r="V11">
        <f t="shared" si="7"/>
        <v>2690337.6439059102</v>
      </c>
      <c r="W11">
        <f t="shared" si="7"/>
        <v>2690337.6439059102</v>
      </c>
      <c r="X11">
        <f t="shared" si="7"/>
        <v>2690337.6439059102</v>
      </c>
      <c r="Y11">
        <f t="shared" si="7"/>
        <v>2690337.6439059102</v>
      </c>
      <c r="Z11">
        <f t="shared" si="7"/>
        <v>2690337.6439059102</v>
      </c>
      <c r="AA11">
        <f t="shared" si="7"/>
        <v>2690337.6439059102</v>
      </c>
      <c r="AB11">
        <f t="shared" si="7"/>
        <v>2690337.6439059102</v>
      </c>
      <c r="AC11">
        <f t="shared" si="7"/>
        <v>2690337.6439059102</v>
      </c>
      <c r="AD11">
        <f t="shared" si="7"/>
        <v>2690337.6439059102</v>
      </c>
      <c r="AE11">
        <f t="shared" si="7"/>
        <v>2690337.6439059102</v>
      </c>
      <c r="AF11">
        <f t="shared" si="7"/>
        <v>2690337.6439059102</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4445036.4764672685</v>
      </c>
      <c r="C13">
        <f t="shared" si="4"/>
        <v>4445036.4764672685</v>
      </c>
      <c r="D13" s="170">
        <f t="shared" si="5"/>
        <v>4445036.4764672685</v>
      </c>
      <c r="E13">
        <f t="shared" ref="E13:N13" si="10">SUM(E$5*SUMIFS(D$39:D$48,$B$39:$B$48,$A13),E$6*IF($B$2=TRUE,SUMIFS($B$147:$B$162,$A$147:$A$162,$A13),SUMIFS(F$125:F$140,$A$125:$A$140,$A13)))</f>
        <v>4634877.637495257</v>
      </c>
      <c r="F13">
        <f t="shared" si="10"/>
        <v>4551550.6127241617</v>
      </c>
      <c r="G13">
        <f t="shared" si="10"/>
        <v>4633100.9152007941</v>
      </c>
      <c r="H13">
        <f t="shared" si="10"/>
        <v>4592760.3494574418</v>
      </c>
      <c r="I13">
        <f t="shared" si="10"/>
        <v>5216040.9786793385</v>
      </c>
      <c r="J13">
        <f t="shared" si="10"/>
        <v>5069877.8121564025</v>
      </c>
      <c r="K13">
        <f t="shared" si="10"/>
        <v>3714062.6921151653</v>
      </c>
      <c r="L13">
        <f t="shared" si="10"/>
        <v>3794431.7290846654</v>
      </c>
      <c r="M13">
        <f t="shared" si="10"/>
        <v>3794431.7290846654</v>
      </c>
      <c r="N13">
        <f t="shared" si="10"/>
        <v>3794431.7290846654</v>
      </c>
      <c r="O13">
        <f t="shared" ref="O13:AF13" si="11">SUM(O$5*SUMIFS(N$39:N$48,$B$39:$B$48,$A13),O$6*IF($B$2=TRUE,SUMIFS($B$147:$B$162,$A$147:$A$162,$A13),SUMIFS(P$125:P$140,$A$125:$A$140,$A13)))</f>
        <v>3794431.7290846654</v>
      </c>
      <c r="P13">
        <f t="shared" si="11"/>
        <v>3794431.7290846654</v>
      </c>
      <c r="Q13">
        <f t="shared" si="11"/>
        <v>3794431.7290846654</v>
      </c>
      <c r="R13">
        <f t="shared" si="11"/>
        <v>3794431.7290846654</v>
      </c>
      <c r="S13">
        <f t="shared" si="11"/>
        <v>3794431.7290846654</v>
      </c>
      <c r="T13">
        <f t="shared" si="11"/>
        <v>3794431.7290846654</v>
      </c>
      <c r="U13">
        <f t="shared" si="11"/>
        <v>3794431.7290846654</v>
      </c>
      <c r="V13">
        <f t="shared" si="11"/>
        <v>3794431.7290846654</v>
      </c>
      <c r="W13">
        <f t="shared" si="11"/>
        <v>3794431.7290846654</v>
      </c>
      <c r="X13">
        <f t="shared" si="11"/>
        <v>3794431.7290846654</v>
      </c>
      <c r="Y13">
        <f t="shared" si="11"/>
        <v>3794431.7290846654</v>
      </c>
      <c r="Z13">
        <f t="shared" si="11"/>
        <v>3794431.7290846654</v>
      </c>
      <c r="AA13">
        <f t="shared" si="11"/>
        <v>3794431.7290846654</v>
      </c>
      <c r="AB13">
        <f t="shared" si="11"/>
        <v>3794431.7290846654</v>
      </c>
      <c r="AC13">
        <f t="shared" si="11"/>
        <v>3794431.7290846654</v>
      </c>
      <c r="AD13">
        <f t="shared" si="11"/>
        <v>3794431.7290846654</v>
      </c>
      <c r="AE13">
        <f t="shared" si="11"/>
        <v>3794431.7290846654</v>
      </c>
      <c r="AF13">
        <f t="shared" si="11"/>
        <v>3794431.7290846654</v>
      </c>
    </row>
    <row r="14" spans="1:32">
      <c r="A14" s="100" t="s">
        <v>101</v>
      </c>
      <c r="B14">
        <f t="shared" si="3"/>
        <v>32234381.882508874</v>
      </c>
      <c r="C14">
        <f t="shared" si="4"/>
        <v>32234381.882508874</v>
      </c>
      <c r="D14" s="170">
        <f t="shared" si="5"/>
        <v>32234381.882508874</v>
      </c>
      <c r="E14">
        <f t="shared" ref="E14:N14" si="12">SUM(E$5*SUMIFS(D$39:D$48,$B$39:$B$48,$A14),E$6*IF($B$2=TRUE,SUMIFS($B$147:$B$162,$A$147:$A$162,$A14),SUMIFS(F$125:F$140,$A$125:$A$140,$A14)))</f>
        <v>33449660.74722676</v>
      </c>
      <c r="F14">
        <f t="shared" si="12"/>
        <v>33493229.032140613</v>
      </c>
      <c r="G14">
        <f t="shared" si="12"/>
        <v>34688216.685799487</v>
      </c>
      <c r="H14">
        <f t="shared" si="12"/>
        <v>34189026.545902818</v>
      </c>
      <c r="I14">
        <f t="shared" si="12"/>
        <v>33463751.241735764</v>
      </c>
      <c r="J14">
        <f t="shared" si="12"/>
        <v>32926492.107368145</v>
      </c>
      <c r="K14">
        <f t="shared" si="12"/>
        <v>33093856.78894541</v>
      </c>
      <c r="L14">
        <f t="shared" si="12"/>
        <v>31671100.86541371</v>
      </c>
      <c r="M14">
        <f t="shared" si="12"/>
        <v>31671100.86541371</v>
      </c>
      <c r="N14">
        <f t="shared" si="12"/>
        <v>31671100.86541371</v>
      </c>
      <c r="O14">
        <f t="shared" ref="O14:AF14" si="13">SUM(O$5*SUMIFS(N$39:N$48,$B$39:$B$48,$A14),O$6*IF($B$2=TRUE,SUMIFS($B$147:$B$162,$A$147:$A$162,$A14),SUMIFS(P$125:P$140,$A$125:$A$140,$A14)))</f>
        <v>31671100.86541371</v>
      </c>
      <c r="P14">
        <f t="shared" si="13"/>
        <v>31671100.86541371</v>
      </c>
      <c r="Q14">
        <f t="shared" si="13"/>
        <v>31671100.86541371</v>
      </c>
      <c r="R14">
        <f t="shared" si="13"/>
        <v>31671100.86541371</v>
      </c>
      <c r="S14">
        <f t="shared" si="13"/>
        <v>31671100.86541371</v>
      </c>
      <c r="T14">
        <f t="shared" si="13"/>
        <v>31671100.86541371</v>
      </c>
      <c r="U14">
        <f t="shared" si="13"/>
        <v>31671100.86541371</v>
      </c>
      <c r="V14">
        <f t="shared" si="13"/>
        <v>31671100.86541371</v>
      </c>
      <c r="W14">
        <f t="shared" si="13"/>
        <v>31671100.86541371</v>
      </c>
      <c r="X14">
        <f t="shared" si="13"/>
        <v>31671100.86541371</v>
      </c>
      <c r="Y14">
        <f t="shared" si="13"/>
        <v>31671100.86541371</v>
      </c>
      <c r="Z14">
        <f t="shared" si="13"/>
        <v>31671100.86541371</v>
      </c>
      <c r="AA14">
        <f t="shared" si="13"/>
        <v>31671100.86541371</v>
      </c>
      <c r="AB14">
        <f t="shared" si="13"/>
        <v>31671100.86541371</v>
      </c>
      <c r="AC14">
        <f t="shared" si="13"/>
        <v>31671100.86541371</v>
      </c>
      <c r="AD14">
        <f t="shared" si="13"/>
        <v>31671100.86541371</v>
      </c>
      <c r="AE14">
        <f t="shared" si="13"/>
        <v>31671100.86541371</v>
      </c>
      <c r="AF14">
        <f t="shared" si="13"/>
        <v>31671100.86541371</v>
      </c>
    </row>
    <row r="15" spans="1:32">
      <c r="A15" s="100" t="s">
        <v>100</v>
      </c>
      <c r="B15">
        <f t="shared" si="3"/>
        <v>4619134.1470943233</v>
      </c>
      <c r="C15">
        <f t="shared" si="4"/>
        <v>4619134.1470943233</v>
      </c>
      <c r="D15" s="170">
        <f t="shared" si="5"/>
        <v>4619134.1470943233</v>
      </c>
      <c r="E15">
        <f t="shared" ref="E15:N15" si="14">SUM(E$5*SUMIFS(D$39:D$48,$B$39:$B$48,$A15),E$6*IF($B$2=TRUE,SUMIFS($B$147:$B$162,$A$147:$A$162,$A15),SUMIFS(F$125:F$140,$A$125:$A$140,$A15)))</f>
        <v>4890971.5465537645</v>
      </c>
      <c r="F15">
        <f t="shared" si="14"/>
        <v>5090383.4780032029</v>
      </c>
      <c r="G15">
        <f t="shared" si="14"/>
        <v>5324077.5890702559</v>
      </c>
      <c r="H15">
        <f t="shared" si="14"/>
        <v>6142750.1984293209</v>
      </c>
      <c r="I15">
        <f t="shared" si="14"/>
        <v>6629126.6858925736</v>
      </c>
      <c r="J15">
        <f t="shared" si="14"/>
        <v>8072971.8341264715</v>
      </c>
      <c r="K15">
        <f t="shared" si="14"/>
        <v>8633448.9648740292</v>
      </c>
      <c r="L15">
        <f t="shared" si="14"/>
        <v>8879057.0949653592</v>
      </c>
      <c r="M15">
        <f t="shared" si="14"/>
        <v>8879057.0949653592</v>
      </c>
      <c r="N15">
        <f t="shared" si="14"/>
        <v>8879057.0949653592</v>
      </c>
      <c r="O15">
        <f t="shared" ref="O15:AF15" si="15">SUM(O$5*SUMIFS(N$39:N$48,$B$39:$B$48,$A15),O$6*IF($B$2=TRUE,SUMIFS($B$147:$B$162,$A$147:$A$162,$A15),SUMIFS(P$125:P$140,$A$125:$A$140,$A15)))</f>
        <v>8879057.0949653592</v>
      </c>
      <c r="P15">
        <f t="shared" si="15"/>
        <v>8879057.0949653592</v>
      </c>
      <c r="Q15">
        <f t="shared" si="15"/>
        <v>8879057.0949653592</v>
      </c>
      <c r="R15">
        <f t="shared" si="15"/>
        <v>8879057.0949653592</v>
      </c>
      <c r="S15">
        <f t="shared" si="15"/>
        <v>8879057.0949653592</v>
      </c>
      <c r="T15">
        <f t="shared" si="15"/>
        <v>8879057.0949653592</v>
      </c>
      <c r="U15">
        <f t="shared" si="15"/>
        <v>8879057.0949653592</v>
      </c>
      <c r="V15">
        <f t="shared" si="15"/>
        <v>8879057.0949653592</v>
      </c>
      <c r="W15">
        <f t="shared" si="15"/>
        <v>8879057.0949653592</v>
      </c>
      <c r="X15">
        <f t="shared" si="15"/>
        <v>8879057.0949653592</v>
      </c>
      <c r="Y15">
        <f t="shared" si="15"/>
        <v>8879057.0949653592</v>
      </c>
      <c r="Z15">
        <f t="shared" si="15"/>
        <v>8879057.0949653592</v>
      </c>
      <c r="AA15">
        <f t="shared" si="15"/>
        <v>8879057.0949653592</v>
      </c>
      <c r="AB15">
        <f t="shared" si="15"/>
        <v>8879057.0949653592</v>
      </c>
      <c r="AC15">
        <f t="shared" si="15"/>
        <v>8879057.0949653592</v>
      </c>
      <c r="AD15">
        <f t="shared" si="15"/>
        <v>8879057.0949653592</v>
      </c>
      <c r="AE15">
        <f t="shared" si="15"/>
        <v>8879057.0949653592</v>
      </c>
      <c r="AF15">
        <f t="shared" si="15"/>
        <v>8879057.0949653592</v>
      </c>
    </row>
    <row r="16" spans="1:32">
      <c r="A16" s="100" t="s">
        <v>102</v>
      </c>
      <c r="B16">
        <f t="shared" si="3"/>
        <v>4488257.3426855402</v>
      </c>
      <c r="C16">
        <f t="shared" si="4"/>
        <v>4488257.3426855402</v>
      </c>
      <c r="D16" s="170">
        <f t="shared" si="5"/>
        <v>4488257.3426855402</v>
      </c>
      <c r="E16">
        <f t="shared" ref="E16:N16" si="16">SUM(E$5*SUMIFS(D$39:D$48,$B$39:$B$48,$A16),E$6*IF($B$2=TRUE,SUMIFS($B$147:$B$162,$A$147:$A$162,$A16),SUMIFS(F$125:F$140,$A$125:$A$140,$A16)))</f>
        <v>4784280.2160109794</v>
      </c>
      <c r="F16">
        <f t="shared" si="16"/>
        <v>6280825.2175814314</v>
      </c>
      <c r="G16">
        <f t="shared" si="16"/>
        <v>6462958.0980815459</v>
      </c>
      <c r="H16">
        <f t="shared" si="16"/>
        <v>6515195.0493876049</v>
      </c>
      <c r="I16">
        <f t="shared" si="16"/>
        <v>6874765.4584376458</v>
      </c>
      <c r="J16">
        <f t="shared" si="16"/>
        <v>7296397.4566978635</v>
      </c>
      <c r="K16">
        <f t="shared" si="16"/>
        <v>7804411.3162322687</v>
      </c>
      <c r="L16">
        <f t="shared" si="16"/>
        <v>10760421.265348203</v>
      </c>
      <c r="M16">
        <f t="shared" si="16"/>
        <v>10760421.265348203</v>
      </c>
      <c r="N16">
        <f t="shared" si="16"/>
        <v>10760421.265348203</v>
      </c>
      <c r="O16">
        <f t="shared" ref="O16:AF16" si="17">SUM(O$5*SUMIFS(N$39:N$48,$B$39:$B$48,$A16),O$6*IF($B$2=TRUE,SUMIFS($B$147:$B$162,$A$147:$A$162,$A16),SUMIFS(P$125:P$140,$A$125:$A$140,$A16)))</f>
        <v>10760421.265348203</v>
      </c>
      <c r="P16">
        <f t="shared" si="17"/>
        <v>10760421.265348203</v>
      </c>
      <c r="Q16">
        <f t="shared" si="17"/>
        <v>10760421.265348203</v>
      </c>
      <c r="R16">
        <f t="shared" si="17"/>
        <v>10760421.265348203</v>
      </c>
      <c r="S16">
        <f t="shared" si="17"/>
        <v>10760421.265348203</v>
      </c>
      <c r="T16">
        <f t="shared" si="17"/>
        <v>10760421.265348203</v>
      </c>
      <c r="U16">
        <f t="shared" si="17"/>
        <v>10760421.265348203</v>
      </c>
      <c r="V16">
        <f t="shared" si="17"/>
        <v>10760421.265348203</v>
      </c>
      <c r="W16">
        <f t="shared" si="17"/>
        <v>10760421.265348203</v>
      </c>
      <c r="X16">
        <f t="shared" si="17"/>
        <v>10760421.265348203</v>
      </c>
      <c r="Y16">
        <f t="shared" si="17"/>
        <v>10760421.265348203</v>
      </c>
      <c r="Z16">
        <f t="shared" si="17"/>
        <v>10760421.265348203</v>
      </c>
      <c r="AA16">
        <f t="shared" si="17"/>
        <v>10760421.265348203</v>
      </c>
      <c r="AB16">
        <f t="shared" si="17"/>
        <v>10760421.265348203</v>
      </c>
      <c r="AC16">
        <f t="shared" si="17"/>
        <v>10760421.265348203</v>
      </c>
      <c r="AD16">
        <f t="shared" si="17"/>
        <v>10760421.265348203</v>
      </c>
      <c r="AE16">
        <f t="shared" si="17"/>
        <v>10760421.265348203</v>
      </c>
      <c r="AF16">
        <f t="shared" si="17"/>
        <v>10760421.265348203</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353805.88908617641</v>
      </c>
      <c r="C18">
        <f t="shared" si="4"/>
        <v>353805.88908617641</v>
      </c>
      <c r="D18" s="170">
        <f t="shared" si="5"/>
        <v>353805.88908617641</v>
      </c>
      <c r="E18">
        <f t="shared" ref="E18:N18" si="20">SUM(E$5*SUMIFS(D$39:D$48,$B$39:$B$48,$A18),E$6*IF($B$2=TRUE,SUMIFS($B$147:$B$162,$A$147:$A$162,$A18),SUMIFS(F$125:F$140,$A$125:$A$140,$A18)))</f>
        <v>276205.687341574</v>
      </c>
      <c r="F18">
        <f t="shared" si="20"/>
        <v>279942.75124139863</v>
      </c>
      <c r="G18">
        <f t="shared" si="20"/>
        <v>269326.38570723066</v>
      </c>
      <c r="H18">
        <f t="shared" si="20"/>
        <v>268205.76671084476</v>
      </c>
      <c r="I18">
        <f t="shared" si="20"/>
        <v>259081.28206205199</v>
      </c>
      <c r="J18">
        <f t="shared" si="20"/>
        <v>252970.99370758812</v>
      </c>
      <c r="K18">
        <f t="shared" si="20"/>
        <v>244679.02971854614</v>
      </c>
      <c r="L18">
        <f t="shared" si="20"/>
        <v>213903.13417450714</v>
      </c>
      <c r="M18">
        <f t="shared" si="20"/>
        <v>213903.13417450714</v>
      </c>
      <c r="N18">
        <f t="shared" si="20"/>
        <v>213903.13417450714</v>
      </c>
      <c r="O18">
        <f t="shared" ref="O18:AF18" si="21">SUM(O$5*SUMIFS(N$39:N$48,$B$39:$B$48,$A18),O$6*IF($B$2=TRUE,SUMIFS($B$147:$B$162,$A$147:$A$162,$A18),SUMIFS(P$125:P$140,$A$125:$A$140,$A18)))</f>
        <v>213903.13417450714</v>
      </c>
      <c r="P18">
        <f t="shared" si="21"/>
        <v>213903.13417450714</v>
      </c>
      <c r="Q18">
        <f t="shared" si="21"/>
        <v>213903.13417450714</v>
      </c>
      <c r="R18">
        <f t="shared" si="21"/>
        <v>213903.13417450714</v>
      </c>
      <c r="S18">
        <f t="shared" si="21"/>
        <v>213903.13417450714</v>
      </c>
      <c r="T18">
        <f t="shared" si="21"/>
        <v>213903.13417450714</v>
      </c>
      <c r="U18">
        <f t="shared" si="21"/>
        <v>213903.13417450714</v>
      </c>
      <c r="V18">
        <f t="shared" si="21"/>
        <v>213903.13417450714</v>
      </c>
      <c r="W18">
        <f t="shared" si="21"/>
        <v>213903.13417450714</v>
      </c>
      <c r="X18">
        <f t="shared" si="21"/>
        <v>213903.13417450714</v>
      </c>
      <c r="Y18">
        <f t="shared" si="21"/>
        <v>213903.13417450714</v>
      </c>
      <c r="Z18">
        <f t="shared" si="21"/>
        <v>213903.13417450714</v>
      </c>
      <c r="AA18">
        <f t="shared" si="21"/>
        <v>213903.13417450714</v>
      </c>
      <c r="AB18">
        <f t="shared" si="21"/>
        <v>213903.13417450714</v>
      </c>
      <c r="AC18">
        <f t="shared" si="21"/>
        <v>213903.13417450714</v>
      </c>
      <c r="AD18">
        <f t="shared" si="21"/>
        <v>213903.13417450714</v>
      </c>
      <c r="AE18">
        <f t="shared" si="21"/>
        <v>213903.13417450714</v>
      </c>
      <c r="AF18">
        <f t="shared" si="21"/>
        <v>213903.13417450714</v>
      </c>
    </row>
    <row r="19" spans="1:32">
      <c r="A19" s="100" t="s">
        <v>105</v>
      </c>
      <c r="B19">
        <f t="shared" si="3"/>
        <v>63869.157742135525</v>
      </c>
      <c r="C19">
        <f t="shared" si="4"/>
        <v>63869.157742135525</v>
      </c>
      <c r="D19" s="170">
        <f t="shared" si="5"/>
        <v>63869.157742135525</v>
      </c>
      <c r="E19">
        <f t="shared" ref="E19:N19" si="22">SUM(E$5*SUMIFS(D$39:D$48,$B$39:$B$48,$A19),E$6*IF($B$2=TRUE,SUMIFS($B$147:$B$162,$A$147:$A$162,$A19),SUMIFS(F$125:F$140,$A$125:$A$140,$A19)))</f>
        <v>67055.902109885254</v>
      </c>
      <c r="F19">
        <f t="shared" si="22"/>
        <v>63184.586854890011</v>
      </c>
      <c r="G19">
        <f t="shared" si="22"/>
        <v>65515.183383781034</v>
      </c>
      <c r="H19">
        <f t="shared" si="22"/>
        <v>66064.321038705675</v>
      </c>
      <c r="I19">
        <f t="shared" si="22"/>
        <v>877799.58833493723</v>
      </c>
      <c r="J19">
        <f t="shared" si="22"/>
        <v>957009.95390149392</v>
      </c>
      <c r="K19">
        <f t="shared" si="22"/>
        <v>1017720.9725931878</v>
      </c>
      <c r="L19">
        <f t="shared" si="22"/>
        <v>906463.21587604622</v>
      </c>
      <c r="M19">
        <f t="shared" si="22"/>
        <v>906463.21587604622</v>
      </c>
      <c r="N19">
        <f t="shared" si="22"/>
        <v>906463.21587604622</v>
      </c>
      <c r="O19">
        <f t="shared" ref="O19:AF19" si="23">SUM(O$5*SUMIFS(N$39:N$48,$B$39:$B$48,$A19),O$6*IF($B$2=TRUE,SUMIFS($B$147:$B$162,$A$147:$A$162,$A19),SUMIFS(P$125:P$140,$A$125:$A$140,$A19)))</f>
        <v>906463.21587604622</v>
      </c>
      <c r="P19">
        <f t="shared" si="23"/>
        <v>906463.21587604622</v>
      </c>
      <c r="Q19">
        <f t="shared" si="23"/>
        <v>906463.21587604622</v>
      </c>
      <c r="R19">
        <f t="shared" si="23"/>
        <v>906463.21587604622</v>
      </c>
      <c r="S19">
        <f t="shared" si="23"/>
        <v>906463.21587604622</v>
      </c>
      <c r="T19">
        <f t="shared" si="23"/>
        <v>906463.21587604622</v>
      </c>
      <c r="U19">
        <f t="shared" si="23"/>
        <v>906463.21587604622</v>
      </c>
      <c r="V19">
        <f t="shared" si="23"/>
        <v>906463.21587604622</v>
      </c>
      <c r="W19">
        <f t="shared" si="23"/>
        <v>906463.21587604622</v>
      </c>
      <c r="X19">
        <f t="shared" si="23"/>
        <v>906463.21587604622</v>
      </c>
      <c r="Y19">
        <f t="shared" si="23"/>
        <v>906463.21587604622</v>
      </c>
      <c r="Z19">
        <f t="shared" si="23"/>
        <v>906463.21587604622</v>
      </c>
      <c r="AA19">
        <f t="shared" si="23"/>
        <v>906463.21587604622</v>
      </c>
      <c r="AB19">
        <f t="shared" si="23"/>
        <v>906463.21587604622</v>
      </c>
      <c r="AC19">
        <f t="shared" si="23"/>
        <v>906463.21587604622</v>
      </c>
      <c r="AD19">
        <f t="shared" si="23"/>
        <v>906463.21587604622</v>
      </c>
      <c r="AE19">
        <f t="shared" si="23"/>
        <v>906463.21587604622</v>
      </c>
      <c r="AF19">
        <f t="shared" si="23"/>
        <v>906463.21587604622</v>
      </c>
    </row>
    <row r="20" spans="1:32">
      <c r="A20" s="100" t="s">
        <v>106</v>
      </c>
      <c r="B20">
        <f t="shared" si="3"/>
        <v>247815.41284381095</v>
      </c>
      <c r="C20">
        <f t="shared" si="4"/>
        <v>247815.41284381095</v>
      </c>
      <c r="D20" s="170">
        <f t="shared" si="5"/>
        <v>247815.41284381095</v>
      </c>
      <c r="E20">
        <f t="shared" ref="E20:N20" si="24">SUM(E$5*SUMIFS(D$39:D$48,$B$39:$B$48,$A20),E$6*IF($B$2=TRUE,SUMIFS($B$147:$B$162,$A$147:$A$162,$A20),SUMIFS(F$125:F$140,$A$125:$A$140,$A20)))</f>
        <v>144400.59644050465</v>
      </c>
      <c r="F20">
        <f t="shared" si="24"/>
        <v>49159.349687508962</v>
      </c>
      <c r="G20">
        <f t="shared" si="24"/>
        <v>50975.214236695036</v>
      </c>
      <c r="H20">
        <f t="shared" si="24"/>
        <v>51319.479939178324</v>
      </c>
      <c r="I20">
        <f t="shared" si="24"/>
        <v>49719.741685042063</v>
      </c>
      <c r="J20">
        <f t="shared" si="24"/>
        <v>47344.121925226107</v>
      </c>
      <c r="K20">
        <f t="shared" si="24"/>
        <v>49477.446557550851</v>
      </c>
      <c r="L20">
        <f t="shared" si="24"/>
        <v>29586.154807569663</v>
      </c>
      <c r="M20">
        <f t="shared" si="24"/>
        <v>29586.154807569663</v>
      </c>
      <c r="N20">
        <f t="shared" si="24"/>
        <v>29586.154807569663</v>
      </c>
      <c r="O20">
        <f t="shared" ref="O20:AF20" si="25">SUM(O$5*SUMIFS(N$39:N$48,$B$39:$B$48,$A20),O$6*IF($B$2=TRUE,SUMIFS($B$147:$B$162,$A$147:$A$162,$A20),SUMIFS(P$125:P$140,$A$125:$A$140,$A20)))</f>
        <v>29586.154807569663</v>
      </c>
      <c r="P20">
        <f t="shared" si="25"/>
        <v>29586.154807569663</v>
      </c>
      <c r="Q20">
        <f t="shared" si="25"/>
        <v>29586.154807569663</v>
      </c>
      <c r="R20">
        <f t="shared" si="25"/>
        <v>29586.154807569663</v>
      </c>
      <c r="S20">
        <f t="shared" si="25"/>
        <v>29586.154807569663</v>
      </c>
      <c r="T20">
        <f t="shared" si="25"/>
        <v>29586.154807569663</v>
      </c>
      <c r="U20">
        <f t="shared" si="25"/>
        <v>29586.154807569663</v>
      </c>
      <c r="V20">
        <f t="shared" si="25"/>
        <v>29586.154807569663</v>
      </c>
      <c r="W20">
        <f t="shared" si="25"/>
        <v>29586.154807569663</v>
      </c>
      <c r="X20">
        <f t="shared" si="25"/>
        <v>29586.154807569663</v>
      </c>
      <c r="Y20">
        <f t="shared" si="25"/>
        <v>29586.154807569663</v>
      </c>
      <c r="Z20">
        <f t="shared" si="25"/>
        <v>29586.154807569663</v>
      </c>
      <c r="AA20">
        <f t="shared" si="25"/>
        <v>29586.154807569663</v>
      </c>
      <c r="AB20">
        <f t="shared" si="25"/>
        <v>29586.154807569663</v>
      </c>
      <c r="AC20">
        <f t="shared" si="25"/>
        <v>29586.154807569663</v>
      </c>
      <c r="AD20">
        <f t="shared" si="25"/>
        <v>29586.154807569663</v>
      </c>
      <c r="AE20">
        <f t="shared" si="25"/>
        <v>29586.154807569663</v>
      </c>
      <c r="AF20">
        <f t="shared" si="25"/>
        <v>29586.154807569663</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238482.58009496296</v>
      </c>
      <c r="K23">
        <f t="shared" si="30"/>
        <v>551126.14277006895</v>
      </c>
      <c r="L23">
        <f t="shared" si="30"/>
        <v>840525.33331913908</v>
      </c>
      <c r="M23">
        <f t="shared" si="30"/>
        <v>840525.33331913908</v>
      </c>
      <c r="N23">
        <f t="shared" si="30"/>
        <v>840525.33331913908</v>
      </c>
      <c r="O23">
        <f t="shared" ref="O23:AF23" si="31">SUM(O$5*SUMIFS(N$39:N$48,$B$39:$B$48,$A23),O$6*IF($B$2=TRUE,SUMIFS($B$147:$B$162,$A$147:$A$162,$A23),SUMIFS(P$125:P$140,$A$125:$A$140,$A23)))</f>
        <v>840525.33331913908</v>
      </c>
      <c r="P23">
        <f t="shared" si="31"/>
        <v>840525.33331913908</v>
      </c>
      <c r="Q23">
        <f t="shared" si="31"/>
        <v>840525.33331913908</v>
      </c>
      <c r="R23">
        <f t="shared" si="31"/>
        <v>840525.33331913908</v>
      </c>
      <c r="S23">
        <f t="shared" si="31"/>
        <v>840525.33331913908</v>
      </c>
      <c r="T23">
        <f t="shared" si="31"/>
        <v>840525.33331913908</v>
      </c>
      <c r="U23">
        <f t="shared" si="31"/>
        <v>840525.33331913908</v>
      </c>
      <c r="V23">
        <f t="shared" si="31"/>
        <v>840525.33331913908</v>
      </c>
      <c r="W23">
        <f t="shared" si="31"/>
        <v>840525.33331913908</v>
      </c>
      <c r="X23">
        <f t="shared" si="31"/>
        <v>840525.33331913908</v>
      </c>
      <c r="Y23">
        <f t="shared" si="31"/>
        <v>840525.33331913908</v>
      </c>
      <c r="Z23">
        <f t="shared" si="31"/>
        <v>840525.33331913908</v>
      </c>
      <c r="AA23">
        <f t="shared" si="31"/>
        <v>840525.33331913908</v>
      </c>
      <c r="AB23">
        <f t="shared" si="31"/>
        <v>840525.33331913908</v>
      </c>
      <c r="AC23">
        <f t="shared" si="31"/>
        <v>840525.33331913908</v>
      </c>
      <c r="AD23">
        <f t="shared" si="31"/>
        <v>840525.33331913908</v>
      </c>
      <c r="AE23">
        <f t="shared" si="31"/>
        <v>840525.33331913908</v>
      </c>
      <c r="AF23">
        <f t="shared" si="31"/>
        <v>840525.33331913908</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5.9178867422003097E-3</v>
      </c>
      <c r="D39">
        <f>SUMPRODUCT(P$57:P$106,$B$57:$B$106)</f>
        <v>4.619917377465972E-3</v>
      </c>
      <c r="E39">
        <f>SUMPRODUCT(AB$57:AB$106,$B$57:$B$106)</f>
        <v>4.682424875474692E-3</v>
      </c>
      <c r="F39">
        <f>SUMPRODUCT(AN$57:AN$106,$B$57:$B$106)</f>
        <v>4.504851661509047E-3</v>
      </c>
      <c r="G39">
        <f>SUMPRODUCT(AZ$57:AZ$106,$B$57:$B$106)</f>
        <v>4.4861077781924111E-3</v>
      </c>
      <c r="H39">
        <f>SUMPRODUCT(BL$57:BL$106,$B$57:$B$106)</f>
        <v>4.3334883097263313E-3</v>
      </c>
      <c r="I39">
        <f>SUMPRODUCT(BX$57:BX$106,$B$57:$B$106)</f>
        <v>4.2312853912353527E-3</v>
      </c>
      <c r="J39">
        <f>SUMPRODUCT(CJ$57:CJ$106,$B$57:$B$106)</f>
        <v>4.0925909679053844E-3</v>
      </c>
      <c r="K39">
        <f>SUMPRODUCT(CV$57:CV$106,$B$57:$B$106)</f>
        <v>3.57782207954737E-3</v>
      </c>
      <c r="L39" s="156">
        <f>K39</f>
        <v>3.57782207954737E-3</v>
      </c>
      <c r="M39" s="156">
        <f t="shared" ref="M39:AE50" si="53">L39</f>
        <v>3.57782207954737E-3</v>
      </c>
      <c r="N39" s="156">
        <f t="shared" si="53"/>
        <v>3.57782207954737E-3</v>
      </c>
      <c r="O39" s="156">
        <f t="shared" si="53"/>
        <v>3.57782207954737E-3</v>
      </c>
      <c r="P39" s="156">
        <f t="shared" si="53"/>
        <v>3.57782207954737E-3</v>
      </c>
      <c r="Q39" s="156">
        <f t="shared" si="53"/>
        <v>3.57782207954737E-3</v>
      </c>
      <c r="R39" s="156">
        <f t="shared" si="53"/>
        <v>3.57782207954737E-3</v>
      </c>
      <c r="S39" s="156">
        <f t="shared" si="53"/>
        <v>3.57782207954737E-3</v>
      </c>
      <c r="T39" s="156">
        <f t="shared" si="53"/>
        <v>3.57782207954737E-3</v>
      </c>
      <c r="U39" s="156">
        <f t="shared" si="53"/>
        <v>3.57782207954737E-3</v>
      </c>
      <c r="V39" s="156">
        <f t="shared" si="53"/>
        <v>3.57782207954737E-3</v>
      </c>
      <c r="W39" s="156">
        <f t="shared" si="53"/>
        <v>3.57782207954737E-3</v>
      </c>
      <c r="X39" s="156">
        <f t="shared" si="53"/>
        <v>3.57782207954737E-3</v>
      </c>
      <c r="Y39" s="156">
        <f t="shared" si="53"/>
        <v>3.57782207954737E-3</v>
      </c>
      <c r="Z39" s="156">
        <f t="shared" si="53"/>
        <v>3.57782207954737E-3</v>
      </c>
      <c r="AA39" s="156">
        <f t="shared" si="53"/>
        <v>3.57782207954737E-3</v>
      </c>
      <c r="AB39" s="156">
        <f t="shared" si="53"/>
        <v>3.57782207954737E-3</v>
      </c>
      <c r="AC39" s="156">
        <f t="shared" si="53"/>
        <v>3.57782207954737E-3</v>
      </c>
      <c r="AD39" s="156">
        <f t="shared" si="53"/>
        <v>3.57782207954737E-3</v>
      </c>
      <c r="AE39" s="156">
        <f t="shared" si="53"/>
        <v>3.57782207954737E-3</v>
      </c>
    </row>
    <row r="40" spans="1:32">
      <c r="B40" s="2" t="s">
        <v>98</v>
      </c>
      <c r="C40">
        <f>SUMPRODUCT(E57:E106,$B$57:$B$106)</f>
        <v>2.3597800147491327E-2</v>
      </c>
      <c r="D40">
        <f>SUMPRODUCT(Q$57:Q$106,$B$57:$B$106)</f>
        <v>2.4500458911265986E-2</v>
      </c>
      <c r="E40">
        <f>SUMPRODUCT(AC$57:AC$106,$B$57:$B$106)</f>
        <v>1.9941986733410817E-2</v>
      </c>
      <c r="F40">
        <f>SUMPRODUCT(AO$57:AO$106,$B$57:$B$106)</f>
        <v>4.2192352876054473E-4</v>
      </c>
      <c r="G40">
        <f>SUMPRODUCT(BA$57:BA$106,$B$57:$B$106)</f>
        <v>8.3485287385502509E-4</v>
      </c>
      <c r="H40">
        <f>SUMPRODUCT(BM$57:BM$106,$B$57:$B$106)</f>
        <v>1.2289116997008895E-3</v>
      </c>
      <c r="I40">
        <f>SUMPRODUCT(BY$57:BY$106,$B$57:$B$106)</f>
        <v>2.356145537097873E-7</v>
      </c>
      <c r="J40">
        <f>SUMPRODUCT(CK$57:CK$106,$B$57:$B$106)</f>
        <v>5.3942199808669005E-7</v>
      </c>
      <c r="K40">
        <f>SUMPRODUCT(CW$57:CW$106,$B$57:$B$106)</f>
        <v>3.9412511310039765E-7</v>
      </c>
      <c r="L40" s="156">
        <f t="shared" ref="L40:AA50" si="54">K40</f>
        <v>3.9412511310039765E-7</v>
      </c>
      <c r="M40" s="156">
        <f t="shared" si="54"/>
        <v>3.9412511310039765E-7</v>
      </c>
      <c r="N40" s="156">
        <f t="shared" si="54"/>
        <v>3.9412511310039765E-7</v>
      </c>
      <c r="O40" s="156">
        <f t="shared" si="54"/>
        <v>3.9412511310039765E-7</v>
      </c>
      <c r="P40" s="156">
        <f t="shared" si="54"/>
        <v>3.9412511310039765E-7</v>
      </c>
      <c r="Q40" s="156">
        <f t="shared" si="54"/>
        <v>3.9412511310039765E-7</v>
      </c>
      <c r="R40" s="156">
        <f t="shared" si="54"/>
        <v>3.9412511310039765E-7</v>
      </c>
      <c r="S40" s="156">
        <f t="shared" si="54"/>
        <v>3.9412511310039765E-7</v>
      </c>
      <c r="T40" s="156">
        <f t="shared" si="54"/>
        <v>3.9412511310039765E-7</v>
      </c>
      <c r="U40" s="156">
        <f t="shared" si="54"/>
        <v>3.9412511310039765E-7</v>
      </c>
      <c r="V40" s="156">
        <f t="shared" si="54"/>
        <v>3.9412511310039765E-7</v>
      </c>
      <c r="W40" s="156">
        <f t="shared" si="54"/>
        <v>3.9412511310039765E-7</v>
      </c>
      <c r="X40" s="156">
        <f t="shared" si="54"/>
        <v>3.9412511310039765E-7</v>
      </c>
      <c r="Y40" s="156">
        <f t="shared" si="54"/>
        <v>3.9412511310039765E-7</v>
      </c>
      <c r="Z40" s="156">
        <f t="shared" si="54"/>
        <v>3.9412511310039765E-7</v>
      </c>
      <c r="AA40" s="156">
        <f t="shared" si="54"/>
        <v>3.9412511310039765E-7</v>
      </c>
      <c r="AB40" s="156">
        <f t="shared" si="53"/>
        <v>3.9412511310039765E-7</v>
      </c>
      <c r="AC40" s="156">
        <f t="shared" si="53"/>
        <v>3.9412511310039765E-7</v>
      </c>
      <c r="AD40" s="156">
        <f t="shared" si="53"/>
        <v>3.9412511310039765E-7</v>
      </c>
      <c r="AE40" s="156">
        <f t="shared" si="53"/>
        <v>3.9412511310039765E-7</v>
      </c>
    </row>
    <row r="41" spans="1:32">
      <c r="B41" s="2" t="s">
        <v>105</v>
      </c>
      <c r="C41">
        <f>SUMPRODUCT(F57:F106,$B$57:$B$106)</f>
        <v>1.0682988991899509E-3</v>
      </c>
      <c r="D41">
        <f>SUMPRODUCT(R$57:R$106,$B$57:$B$106)</f>
        <v>1.1216015513685136E-3</v>
      </c>
      <c r="E41">
        <f>SUMPRODUCT(AD$57:AD$106,$B$57:$B$106)</f>
        <v>1.0568485160767976E-3</v>
      </c>
      <c r="F41">
        <f>SUMPRODUCT(AP$57:AP$106,$B$57:$B$106)</f>
        <v>1.0958309262773889E-3</v>
      </c>
      <c r="G41">
        <f>SUMPRODUCT(BB$57:BB$106,$B$57:$B$106)</f>
        <v>1.1050160035979363E-3</v>
      </c>
      <c r="H41">
        <f>SUMPRODUCT(BN$57:BN$106,$B$57:$B$106)</f>
        <v>1.4682397061092837E-2</v>
      </c>
      <c r="I41">
        <f>SUMPRODUCT(BZ$57:BZ$106,$B$57:$B$106)</f>
        <v>1.6007298614998264E-2</v>
      </c>
      <c r="J41">
        <f>SUMPRODUCT(CL$57:CL$106,$B$57:$B$106)</f>
        <v>1.7022773325012321E-2</v>
      </c>
      <c r="K41">
        <f>SUMPRODUCT(CX$57:CX$106,$B$57:$B$106)</f>
        <v>1.5161835382051876E-2</v>
      </c>
      <c r="L41" s="156">
        <f t="shared" si="54"/>
        <v>1.5161835382051876E-2</v>
      </c>
      <c r="M41" s="156">
        <f t="shared" si="53"/>
        <v>1.5161835382051876E-2</v>
      </c>
      <c r="N41" s="156">
        <f t="shared" si="53"/>
        <v>1.5161835382051876E-2</v>
      </c>
      <c r="O41" s="156">
        <f t="shared" si="53"/>
        <v>1.5161835382051876E-2</v>
      </c>
      <c r="P41" s="156">
        <f t="shared" si="53"/>
        <v>1.5161835382051876E-2</v>
      </c>
      <c r="Q41" s="156">
        <f t="shared" si="53"/>
        <v>1.5161835382051876E-2</v>
      </c>
      <c r="R41" s="156">
        <f t="shared" si="53"/>
        <v>1.5161835382051876E-2</v>
      </c>
      <c r="S41" s="156">
        <f t="shared" si="53"/>
        <v>1.5161835382051876E-2</v>
      </c>
      <c r="T41" s="156">
        <f t="shared" si="53"/>
        <v>1.5161835382051876E-2</v>
      </c>
      <c r="U41" s="156">
        <f t="shared" si="53"/>
        <v>1.5161835382051876E-2</v>
      </c>
      <c r="V41" s="156">
        <f t="shared" si="53"/>
        <v>1.5161835382051876E-2</v>
      </c>
      <c r="W41" s="156">
        <f t="shared" si="53"/>
        <v>1.5161835382051876E-2</v>
      </c>
      <c r="X41" s="156">
        <f t="shared" si="53"/>
        <v>1.5161835382051876E-2</v>
      </c>
      <c r="Y41" s="156">
        <f t="shared" si="53"/>
        <v>1.5161835382051876E-2</v>
      </c>
      <c r="Z41" s="156">
        <f t="shared" si="53"/>
        <v>1.5161835382051876E-2</v>
      </c>
      <c r="AA41" s="156">
        <f t="shared" si="53"/>
        <v>1.5161835382051876E-2</v>
      </c>
      <c r="AB41" s="156">
        <f t="shared" si="53"/>
        <v>1.5161835382051876E-2</v>
      </c>
      <c r="AC41" s="156">
        <f t="shared" si="53"/>
        <v>1.5161835382051876E-2</v>
      </c>
      <c r="AD41" s="156">
        <f t="shared" si="53"/>
        <v>1.5161835382051876E-2</v>
      </c>
      <c r="AE41" s="156">
        <f t="shared" si="53"/>
        <v>1.5161835382051876E-2</v>
      </c>
    </row>
    <row r="42" spans="1:32">
      <c r="B42" s="2" t="s">
        <v>101</v>
      </c>
      <c r="C42">
        <f>SUMPRODUCT(G57:G106,$B$57:$B$106)</f>
        <v>0.53916406444850873</v>
      </c>
      <c r="D42">
        <f>SUMPRODUCT(S$57:S$106,$B$57:$B$106)</f>
        <v>0.559491263354569</v>
      </c>
      <c r="E42">
        <f>SUMPRODUCT(AE$57:AE$106,$B$57:$B$106)</f>
        <v>0.560220002427675</v>
      </c>
      <c r="F42">
        <f>SUMPRODUCT(AQ$57:AQ$106,$B$57:$B$106)</f>
        <v>0.58020780311393894</v>
      </c>
      <c r="G42">
        <f>SUMPRODUCT(BC$57:BC$106,$B$57:$B$106)</f>
        <v>0.57185816620325414</v>
      </c>
      <c r="H42">
        <f>SUMPRODUCT(BO$57:BO$106,$B$57:$B$106)</f>
        <v>0.55972694612079221</v>
      </c>
      <c r="I42">
        <f>SUMPRODUCT(CA$57:CA$106,$B$57:$B$106)</f>
        <v>0.55074055328088745</v>
      </c>
      <c r="J42">
        <f>SUMPRODUCT(CM$57:CM$106,$B$57:$B$106)</f>
        <v>0.55353995617600837</v>
      </c>
      <c r="K42">
        <f>SUMPRODUCT(CY$57:CY$106,$B$57:$B$106)</f>
        <v>0.52974242007788985</v>
      </c>
      <c r="L42" s="156">
        <f t="shared" si="54"/>
        <v>0.52974242007788985</v>
      </c>
      <c r="M42" s="156">
        <f t="shared" si="53"/>
        <v>0.52974242007788985</v>
      </c>
      <c r="N42" s="156">
        <f t="shared" si="53"/>
        <v>0.52974242007788985</v>
      </c>
      <c r="O42" s="156">
        <f t="shared" si="53"/>
        <v>0.52974242007788985</v>
      </c>
      <c r="P42" s="156">
        <f t="shared" si="53"/>
        <v>0.52974242007788985</v>
      </c>
      <c r="Q42" s="156">
        <f t="shared" si="53"/>
        <v>0.52974242007788985</v>
      </c>
      <c r="R42" s="156">
        <f t="shared" si="53"/>
        <v>0.52974242007788985</v>
      </c>
      <c r="S42" s="156">
        <f t="shared" si="53"/>
        <v>0.52974242007788985</v>
      </c>
      <c r="T42" s="156">
        <f t="shared" si="53"/>
        <v>0.52974242007788985</v>
      </c>
      <c r="U42" s="156">
        <f t="shared" si="53"/>
        <v>0.52974242007788985</v>
      </c>
      <c r="V42" s="156">
        <f t="shared" si="53"/>
        <v>0.52974242007788985</v>
      </c>
      <c r="W42" s="156">
        <f t="shared" si="53"/>
        <v>0.52974242007788985</v>
      </c>
      <c r="X42" s="156">
        <f t="shared" si="53"/>
        <v>0.52974242007788985</v>
      </c>
      <c r="Y42" s="156">
        <f t="shared" si="53"/>
        <v>0.52974242007788985</v>
      </c>
      <c r="Z42" s="156">
        <f t="shared" si="53"/>
        <v>0.52974242007788985</v>
      </c>
      <c r="AA42" s="156">
        <f t="shared" si="53"/>
        <v>0.52974242007788985</v>
      </c>
      <c r="AB42" s="156">
        <f t="shared" si="53"/>
        <v>0.52974242007788985</v>
      </c>
      <c r="AC42" s="156">
        <f t="shared" si="53"/>
        <v>0.52974242007788985</v>
      </c>
      <c r="AD42" s="156">
        <f t="shared" si="53"/>
        <v>0.52974242007788985</v>
      </c>
      <c r="AE42" s="156">
        <f t="shared" si="53"/>
        <v>0.52974242007788985</v>
      </c>
    </row>
    <row r="43" spans="1:32">
      <c r="B43" s="2" t="s">
        <v>347</v>
      </c>
      <c r="C43">
        <f>SUMPRODUCT(H57:H106,$B$57:$B$106)</f>
        <v>0.19942403012793122</v>
      </c>
      <c r="D43">
        <f>SUMPRODUCT(T$57:T$106,$B$57:$B$106)</f>
        <v>0.16849500183440008</v>
      </c>
      <c r="E43">
        <f>SUMPRODUCT(AF$57:AF$106,$B$57:$B$106)</f>
        <v>0.14694658258134841</v>
      </c>
      <c r="F43">
        <f>SUMPRODUCT(AR$57:AR$106,$B$57:$B$106)</f>
        <v>0.13826774850099585</v>
      </c>
      <c r="G43">
        <f>SUMPRODUCT(BD$57:BD$106,$B$57:$B$106)</f>
        <v>0.13231585568233484</v>
      </c>
      <c r="H43">
        <f>SUMPRODUCT(BP$57:BP$106,$B$57:$B$106)</f>
        <v>0.10608017603883002</v>
      </c>
      <c r="I43">
        <f>SUMPRODUCT(CB$57:CB$106,$B$57:$B$106)</f>
        <v>8.2365460282081512E-2</v>
      </c>
      <c r="J43">
        <f>SUMPRODUCT(CN$57:CN$106,$B$57:$B$106)</f>
        <v>7.8229788426377012E-2</v>
      </c>
      <c r="K43">
        <f>SUMPRODUCT(CZ$57:CZ$106,$B$57:$B$106)</f>
        <v>4.4999571703102155E-2</v>
      </c>
      <c r="L43" s="156">
        <f t="shared" si="54"/>
        <v>4.4999571703102155E-2</v>
      </c>
      <c r="M43" s="156">
        <f t="shared" si="53"/>
        <v>4.4999571703102155E-2</v>
      </c>
      <c r="N43" s="156">
        <f t="shared" si="53"/>
        <v>4.4999571703102155E-2</v>
      </c>
      <c r="O43" s="156">
        <f t="shared" si="53"/>
        <v>4.4999571703102155E-2</v>
      </c>
      <c r="P43" s="156">
        <f t="shared" si="53"/>
        <v>4.4999571703102155E-2</v>
      </c>
      <c r="Q43" s="156">
        <f t="shared" si="53"/>
        <v>4.4999571703102155E-2</v>
      </c>
      <c r="R43" s="156">
        <f t="shared" si="53"/>
        <v>4.4999571703102155E-2</v>
      </c>
      <c r="S43" s="156">
        <f t="shared" si="53"/>
        <v>4.4999571703102155E-2</v>
      </c>
      <c r="T43" s="156">
        <f t="shared" si="53"/>
        <v>4.4999571703102155E-2</v>
      </c>
      <c r="U43" s="156">
        <f t="shared" si="53"/>
        <v>4.4999571703102155E-2</v>
      </c>
      <c r="V43" s="156">
        <f t="shared" si="53"/>
        <v>4.4999571703102155E-2</v>
      </c>
      <c r="W43" s="156">
        <f t="shared" si="53"/>
        <v>4.4999571703102155E-2</v>
      </c>
      <c r="X43" s="156">
        <f t="shared" si="53"/>
        <v>4.4999571703102155E-2</v>
      </c>
      <c r="Y43" s="156">
        <f t="shared" si="53"/>
        <v>4.4999571703102155E-2</v>
      </c>
      <c r="Z43" s="156">
        <f t="shared" si="53"/>
        <v>4.4999571703102155E-2</v>
      </c>
      <c r="AA43" s="156">
        <f t="shared" si="53"/>
        <v>4.4999571703102155E-2</v>
      </c>
      <c r="AB43" s="156">
        <f t="shared" si="53"/>
        <v>4.4999571703102155E-2</v>
      </c>
      <c r="AC43" s="156">
        <f t="shared" si="53"/>
        <v>4.4999571703102155E-2</v>
      </c>
      <c r="AD43" s="156">
        <f t="shared" si="53"/>
        <v>4.4999571703102155E-2</v>
      </c>
      <c r="AE43" s="156">
        <f t="shared" si="53"/>
        <v>4.4999571703102155E-2</v>
      </c>
    </row>
    <row r="44" spans="1:32">
      <c r="B44" s="2" t="s">
        <v>99</v>
      </c>
      <c r="C44">
        <f>SUMPRODUCT(I57:I106,$B$57:$B$106)</f>
        <v>7.4349306340334181E-2</v>
      </c>
      <c r="D44">
        <f>SUMPRODUCT(U$57:U$106,$B$57:$B$106)</f>
        <v>7.7524659053860689E-2</v>
      </c>
      <c r="E44">
        <f>SUMPRODUCT(AG$57:AG$106,$B$57:$B$106)</f>
        <v>7.6130900752003391E-2</v>
      </c>
      <c r="F44">
        <f>SUMPRODUCT(AS$57:AS$106,$B$57:$B$106)</f>
        <v>7.7494940946742322E-2</v>
      </c>
      <c r="G44">
        <f>SUMPRODUCT(BE$57:BE$106,$B$57:$B$106)</f>
        <v>7.6820189885356521E-2</v>
      </c>
      <c r="H44">
        <f>SUMPRODUCT(BQ$57:BQ$106,$B$57:$B$106)</f>
        <v>8.7245409719512876E-2</v>
      </c>
      <c r="I44">
        <f>SUMPRODUCT(CC$57:CC$106,$B$57:$B$106)</f>
        <v>8.480063112185246E-2</v>
      </c>
      <c r="J44">
        <f>SUMPRODUCT(CO$57:CO$106,$B$57:$B$106)</f>
        <v>6.2122771393484669E-2</v>
      </c>
      <c r="K44">
        <f>SUMPRODUCT(DA$57:DA$106,$B$57:$B$106)</f>
        <v>6.3467053309180441E-2</v>
      </c>
      <c r="L44" s="156">
        <f t="shared" si="54"/>
        <v>6.3467053309180441E-2</v>
      </c>
      <c r="M44" s="156">
        <f t="shared" si="53"/>
        <v>6.3467053309180441E-2</v>
      </c>
      <c r="N44" s="156">
        <f t="shared" si="53"/>
        <v>6.3467053309180441E-2</v>
      </c>
      <c r="O44" s="156">
        <f t="shared" si="53"/>
        <v>6.3467053309180441E-2</v>
      </c>
      <c r="P44" s="156">
        <f t="shared" si="53"/>
        <v>6.3467053309180441E-2</v>
      </c>
      <c r="Q44" s="156">
        <f t="shared" si="53"/>
        <v>6.3467053309180441E-2</v>
      </c>
      <c r="R44" s="156">
        <f t="shared" si="53"/>
        <v>6.3467053309180441E-2</v>
      </c>
      <c r="S44" s="156">
        <f t="shared" si="53"/>
        <v>6.3467053309180441E-2</v>
      </c>
      <c r="T44" s="156">
        <f t="shared" si="53"/>
        <v>6.3467053309180441E-2</v>
      </c>
      <c r="U44" s="156">
        <f t="shared" si="53"/>
        <v>6.3467053309180441E-2</v>
      </c>
      <c r="V44" s="156">
        <f t="shared" si="53"/>
        <v>6.3467053309180441E-2</v>
      </c>
      <c r="W44" s="156">
        <f t="shared" si="53"/>
        <v>6.3467053309180441E-2</v>
      </c>
      <c r="X44" s="156">
        <f t="shared" si="53"/>
        <v>6.3467053309180441E-2</v>
      </c>
      <c r="Y44" s="156">
        <f t="shared" si="53"/>
        <v>6.3467053309180441E-2</v>
      </c>
      <c r="Z44" s="156">
        <f t="shared" si="53"/>
        <v>6.3467053309180441E-2</v>
      </c>
      <c r="AA44" s="156">
        <f t="shared" si="53"/>
        <v>6.3467053309180441E-2</v>
      </c>
      <c r="AB44" s="156">
        <f t="shared" si="53"/>
        <v>6.3467053309180441E-2</v>
      </c>
      <c r="AC44" s="156">
        <f t="shared" si="53"/>
        <v>6.3467053309180441E-2</v>
      </c>
      <c r="AD44" s="156">
        <f t="shared" si="53"/>
        <v>6.3467053309180441E-2</v>
      </c>
      <c r="AE44" s="156">
        <f t="shared" si="53"/>
        <v>6.3467053309180441E-2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3.9889468845046606E-3</v>
      </c>
      <c r="J45">
        <f>SUMPRODUCT(CP$57:CP$106,$B$57:$B$106)</f>
        <v>9.2183374957463832E-3</v>
      </c>
      <c r="K45">
        <f>SUMPRODUCT(DB$57:DB$106,$B$57:$B$106)</f>
        <v>1.4058934234758543E-2</v>
      </c>
      <c r="L45" s="156">
        <f t="shared" si="54"/>
        <v>1.4058934234758543E-2</v>
      </c>
      <c r="M45" s="156">
        <f t="shared" si="53"/>
        <v>1.4058934234758543E-2</v>
      </c>
      <c r="N45" s="156">
        <f t="shared" si="53"/>
        <v>1.4058934234758543E-2</v>
      </c>
      <c r="O45" s="156">
        <f t="shared" si="53"/>
        <v>1.4058934234758543E-2</v>
      </c>
      <c r="P45" s="156">
        <f t="shared" si="53"/>
        <v>1.4058934234758543E-2</v>
      </c>
      <c r="Q45" s="156">
        <f t="shared" si="53"/>
        <v>1.4058934234758543E-2</v>
      </c>
      <c r="R45" s="156">
        <f t="shared" si="53"/>
        <v>1.4058934234758543E-2</v>
      </c>
      <c r="S45" s="156">
        <f t="shared" si="53"/>
        <v>1.4058934234758543E-2</v>
      </c>
      <c r="T45" s="156">
        <f t="shared" si="53"/>
        <v>1.4058934234758543E-2</v>
      </c>
      <c r="U45" s="156">
        <f t="shared" si="53"/>
        <v>1.4058934234758543E-2</v>
      </c>
      <c r="V45" s="156">
        <f t="shared" si="53"/>
        <v>1.4058934234758543E-2</v>
      </c>
      <c r="W45" s="156">
        <f t="shared" si="53"/>
        <v>1.4058934234758543E-2</v>
      </c>
      <c r="X45" s="156">
        <f t="shared" si="53"/>
        <v>1.4058934234758543E-2</v>
      </c>
      <c r="Y45" s="156">
        <f t="shared" si="53"/>
        <v>1.4058934234758543E-2</v>
      </c>
      <c r="Z45" s="156">
        <f t="shared" si="53"/>
        <v>1.4058934234758543E-2</v>
      </c>
      <c r="AA45" s="156">
        <f t="shared" si="53"/>
        <v>1.4058934234758543E-2</v>
      </c>
      <c r="AB45" s="156">
        <f t="shared" si="53"/>
        <v>1.4058934234758543E-2</v>
      </c>
      <c r="AC45" s="156">
        <f t="shared" si="53"/>
        <v>1.4058934234758543E-2</v>
      </c>
      <c r="AD45" s="156">
        <f t="shared" si="53"/>
        <v>1.4058934234758543E-2</v>
      </c>
      <c r="AE45" s="156">
        <f t="shared" si="53"/>
        <v>1.4058934234758543E-2</v>
      </c>
    </row>
    <row r="46" spans="1:32">
      <c r="B46" s="2" t="s">
        <v>106</v>
      </c>
      <c r="C46">
        <f>SUMPRODUCT(K57:K106,$B$57:$B$106)</f>
        <v>4.145051259517276E-3</v>
      </c>
      <c r="D46">
        <f>SUMPRODUCT(W$57:W$106,$B$57:$B$106)</f>
        <v>2.4152972056181296E-3</v>
      </c>
      <c r="E46">
        <f>SUMPRODUCT(AI$57:AI$106,$B$57:$B$106)</f>
        <v>8.2225726802427266E-4</v>
      </c>
      <c r="F46">
        <f>SUMPRODUCT(AU$57:AU$106,$B$57:$B$106)</f>
        <v>8.5263008281549963E-4</v>
      </c>
      <c r="G46">
        <f>SUMPRODUCT(BG$57:BG$106,$B$57:$B$106)</f>
        <v>8.5838839690626336E-4</v>
      </c>
      <c r="H46">
        <f>SUMPRODUCT(BS$57:BS$106,$B$57:$B$106)</f>
        <v>8.3163058959673675E-4</v>
      </c>
      <c r="I46">
        <f>SUMPRODUCT(CE$57:CE$106,$B$57:$B$106)</f>
        <v>7.9189510436376007E-4</v>
      </c>
      <c r="J46">
        <f>SUMPRODUCT(CQ$57:CQ$106,$B$57:$B$106)</f>
        <v>8.2757787264964625E-4</v>
      </c>
      <c r="K46">
        <f>SUMPRODUCT(DC$57:DC$106,$B$57:$B$106)</f>
        <v>4.94868849528269E-4</v>
      </c>
      <c r="L46" s="156">
        <f t="shared" si="54"/>
        <v>4.94868849528269E-4</v>
      </c>
      <c r="M46" s="156">
        <f t="shared" si="53"/>
        <v>4.94868849528269E-4</v>
      </c>
      <c r="N46" s="156">
        <f t="shared" si="53"/>
        <v>4.94868849528269E-4</v>
      </c>
      <c r="O46" s="156">
        <f t="shared" si="53"/>
        <v>4.94868849528269E-4</v>
      </c>
      <c r="P46" s="156">
        <f t="shared" si="53"/>
        <v>4.94868849528269E-4</v>
      </c>
      <c r="Q46" s="156">
        <f t="shared" si="53"/>
        <v>4.94868849528269E-4</v>
      </c>
      <c r="R46" s="156">
        <f t="shared" si="53"/>
        <v>4.94868849528269E-4</v>
      </c>
      <c r="S46" s="156">
        <f t="shared" si="53"/>
        <v>4.94868849528269E-4</v>
      </c>
      <c r="T46" s="156">
        <f t="shared" si="53"/>
        <v>4.94868849528269E-4</v>
      </c>
      <c r="U46" s="156">
        <f t="shared" si="53"/>
        <v>4.94868849528269E-4</v>
      </c>
      <c r="V46" s="156">
        <f t="shared" si="53"/>
        <v>4.94868849528269E-4</v>
      </c>
      <c r="W46" s="156">
        <f t="shared" si="53"/>
        <v>4.94868849528269E-4</v>
      </c>
      <c r="X46" s="156">
        <f t="shared" si="53"/>
        <v>4.94868849528269E-4</v>
      </c>
      <c r="Y46" s="156">
        <f t="shared" si="53"/>
        <v>4.94868849528269E-4</v>
      </c>
      <c r="Z46" s="156">
        <f t="shared" si="53"/>
        <v>4.94868849528269E-4</v>
      </c>
      <c r="AA46" s="156">
        <f t="shared" si="53"/>
        <v>4.94868849528269E-4</v>
      </c>
      <c r="AB46" s="156">
        <f t="shared" si="53"/>
        <v>4.94868849528269E-4</v>
      </c>
      <c r="AC46" s="156">
        <f t="shared" si="53"/>
        <v>4.94868849528269E-4</v>
      </c>
      <c r="AD46" s="156">
        <f t="shared" si="53"/>
        <v>4.94868849528269E-4</v>
      </c>
      <c r="AE46" s="156">
        <f t="shared" si="53"/>
        <v>4.94868849528269E-4</v>
      </c>
    </row>
    <row r="47" spans="1:32">
      <c r="B47" s="2" t="s">
        <v>100</v>
      </c>
      <c r="C47">
        <f>SUMPRODUCT(L57:L106,$B$57:$B$106)</f>
        <v>7.7261327673593727E-2</v>
      </c>
      <c r="D47">
        <f>SUMPRODUCT(X$57:X$106,$B$57:$B$106)</f>
        <v>8.1808179469786982E-2</v>
      </c>
      <c r="E47">
        <f>SUMPRODUCT(AJ$57:AJ$106,$B$57:$B$106)</f>
        <v>8.5143616390888521E-2</v>
      </c>
      <c r="F47">
        <f>SUMPRODUCT(AV$57:AV$106,$B$57:$B$106)</f>
        <v>8.9052469590551214E-2</v>
      </c>
      <c r="G47">
        <f>SUMPRODUCT(BH$57:BH$106,$B$57:$B$106)</f>
        <v>0.10274588716944429</v>
      </c>
      <c r="H47">
        <f>SUMPRODUCT(BT$57:BT$106,$B$57:$B$106)</f>
        <v>0.1108811982416002</v>
      </c>
      <c r="I47">
        <f>SUMPRODUCT(CF$57:CF$106,$B$57:$B$106)</f>
        <v>0.13503148042766761</v>
      </c>
      <c r="J47">
        <f>SUMPRODUCT(CR$57:CR$106,$B$57:$B$106)</f>
        <v>0.14440622596942301</v>
      </c>
      <c r="K47">
        <f>SUMPRODUCT(DD$57:DD$106,$B$57:$B$106)</f>
        <v>0.14851435741007879</v>
      </c>
      <c r="L47" s="156">
        <f t="shared" si="54"/>
        <v>0.14851435741007879</v>
      </c>
      <c r="M47" s="156">
        <f t="shared" si="53"/>
        <v>0.14851435741007879</v>
      </c>
      <c r="N47" s="156">
        <f t="shared" si="53"/>
        <v>0.14851435741007879</v>
      </c>
      <c r="O47" s="156">
        <f t="shared" si="53"/>
        <v>0.14851435741007879</v>
      </c>
      <c r="P47" s="156">
        <f t="shared" si="53"/>
        <v>0.14851435741007879</v>
      </c>
      <c r="Q47" s="156">
        <f t="shared" si="53"/>
        <v>0.14851435741007879</v>
      </c>
      <c r="R47" s="156">
        <f t="shared" si="53"/>
        <v>0.14851435741007879</v>
      </c>
      <c r="S47" s="156">
        <f t="shared" si="53"/>
        <v>0.14851435741007879</v>
      </c>
      <c r="T47" s="156">
        <f t="shared" si="53"/>
        <v>0.14851435741007879</v>
      </c>
      <c r="U47" s="156">
        <f t="shared" si="53"/>
        <v>0.14851435741007879</v>
      </c>
      <c r="V47" s="156">
        <f t="shared" si="53"/>
        <v>0.14851435741007879</v>
      </c>
      <c r="W47" s="156">
        <f t="shared" si="53"/>
        <v>0.14851435741007879</v>
      </c>
      <c r="X47" s="156">
        <f t="shared" si="53"/>
        <v>0.14851435741007879</v>
      </c>
      <c r="Y47" s="156">
        <f t="shared" si="53"/>
        <v>0.14851435741007879</v>
      </c>
      <c r="Z47" s="156">
        <f t="shared" si="53"/>
        <v>0.14851435741007879</v>
      </c>
      <c r="AA47" s="156">
        <f t="shared" si="53"/>
        <v>0.14851435741007879</v>
      </c>
      <c r="AB47" s="156">
        <f t="shared" si="53"/>
        <v>0.14851435741007879</v>
      </c>
      <c r="AC47" s="156">
        <f t="shared" si="53"/>
        <v>0.14851435741007879</v>
      </c>
      <c r="AD47" s="156">
        <f t="shared" si="53"/>
        <v>0.14851435741007879</v>
      </c>
      <c r="AE47" s="156">
        <f t="shared" si="53"/>
        <v>0.14851435741007879</v>
      </c>
    </row>
    <row r="48" spans="1:32">
      <c r="B48" s="2" t="s">
        <v>102</v>
      </c>
      <c r="C48">
        <f>SUMPRODUCT(N57:N106,$B$57:$B$106)</f>
        <v>7.5072234361233309E-2</v>
      </c>
      <c r="D48">
        <f>SUMPRODUCT(Z$57:Z$106,$B$57:$B$106)</f>
        <v>8.0023621241664705E-2</v>
      </c>
      <c r="E48">
        <f>SUMPRODUCT(AL$57:AL$106,$B$57:$B$106)</f>
        <v>0.10505538045509817</v>
      </c>
      <c r="F48">
        <f>SUMPRODUCT(AX$57:AX$106,$B$57:$B$106)</f>
        <v>0.10810180164840921</v>
      </c>
      <c r="G48">
        <f>SUMPRODUCT(BJ$57:BJ$106,$B$57:$B$106)</f>
        <v>0.1089755360070586</v>
      </c>
      <c r="H48">
        <f>SUMPRODUCT(BV$57:BV$106,$B$57:$B$106)</f>
        <v>0.11498984221914794</v>
      </c>
      <c r="I48">
        <f>SUMPRODUCT(CH$57:CH$106,$B$57:$B$106)</f>
        <v>0.12204221327785528</v>
      </c>
      <c r="J48">
        <f>SUMPRODUCT(CT$57:CT$106,$B$57:$B$106)</f>
        <v>0.13053943895139516</v>
      </c>
      <c r="K48">
        <f>SUMPRODUCT(DF$57:DF$106,$B$57:$B$106)</f>
        <v>0.17998274282874968</v>
      </c>
      <c r="L48" s="156">
        <f t="shared" si="54"/>
        <v>0.17998274282874968</v>
      </c>
      <c r="M48" s="156">
        <f t="shared" si="53"/>
        <v>0.17998274282874968</v>
      </c>
      <c r="N48" s="156">
        <f t="shared" si="53"/>
        <v>0.17998274282874968</v>
      </c>
      <c r="O48" s="156">
        <f t="shared" si="53"/>
        <v>0.17998274282874968</v>
      </c>
      <c r="P48" s="156">
        <f t="shared" si="53"/>
        <v>0.17998274282874968</v>
      </c>
      <c r="Q48" s="156">
        <f t="shared" si="53"/>
        <v>0.17998274282874968</v>
      </c>
      <c r="R48" s="156">
        <f t="shared" si="53"/>
        <v>0.17998274282874968</v>
      </c>
      <c r="S48" s="156">
        <f t="shared" si="53"/>
        <v>0.17998274282874968</v>
      </c>
      <c r="T48" s="156">
        <f t="shared" si="53"/>
        <v>0.17998274282874968</v>
      </c>
      <c r="U48" s="156">
        <f t="shared" si="53"/>
        <v>0.17998274282874968</v>
      </c>
      <c r="V48" s="156">
        <f t="shared" si="53"/>
        <v>0.17998274282874968</v>
      </c>
      <c r="W48" s="156">
        <f t="shared" si="53"/>
        <v>0.17998274282874968</v>
      </c>
      <c r="X48" s="156">
        <f t="shared" si="53"/>
        <v>0.17998274282874968</v>
      </c>
      <c r="Y48" s="156">
        <f t="shared" si="53"/>
        <v>0.17998274282874968</v>
      </c>
      <c r="Z48" s="156">
        <f t="shared" si="53"/>
        <v>0.17998274282874968</v>
      </c>
      <c r="AA48" s="156">
        <f t="shared" si="53"/>
        <v>0.17998274282874968</v>
      </c>
      <c r="AB48" s="156">
        <f t="shared" si="53"/>
        <v>0.17998274282874968</v>
      </c>
      <c r="AC48" s="156">
        <f t="shared" si="53"/>
        <v>0.17998274282874968</v>
      </c>
      <c r="AD48" s="156">
        <f t="shared" si="53"/>
        <v>0.17998274282874968</v>
      </c>
      <c r="AE48" s="156">
        <f t="shared" si="53"/>
        <v>0.17998274282874968</v>
      </c>
    </row>
    <row r="49" spans="1:110">
      <c r="B49" s="1"/>
    </row>
    <row r="50" spans="1:110">
      <c r="B50" s="1"/>
      <c r="C50" s="160">
        <f>SUM(C39:C48)</f>
        <v>1</v>
      </c>
      <c r="D50" s="160">
        <f>SUM(D39:D48)</f>
        <v>1.0000000000000002</v>
      </c>
      <c r="E50" s="160">
        <f>SUM(E39:E48)</f>
        <v>1</v>
      </c>
      <c r="F50" s="160">
        <f>SUM(F39:F48)</f>
        <v>1.0000000000000002</v>
      </c>
      <c r="G50" s="160">
        <f t="shared" ref="G50:K50" si="55">SUM(G39:G48)</f>
        <v>1</v>
      </c>
      <c r="H50" s="160">
        <f t="shared" si="55"/>
        <v>1.0000000000000002</v>
      </c>
      <c r="I50" s="160">
        <f t="shared" si="55"/>
        <v>0.99999999999999989</v>
      </c>
      <c r="J50" s="160">
        <f t="shared" si="55"/>
        <v>1</v>
      </c>
      <c r="K50" s="160">
        <f t="shared" si="55"/>
        <v>1.0000000000000002</v>
      </c>
      <c r="L50" s="160">
        <f t="shared" si="54"/>
        <v>1.0000000000000002</v>
      </c>
      <c r="M50" s="160">
        <f t="shared" si="53"/>
        <v>1.0000000000000002</v>
      </c>
      <c r="N50" s="160">
        <f t="shared" si="53"/>
        <v>1.0000000000000002</v>
      </c>
      <c r="O50" s="160">
        <f t="shared" si="53"/>
        <v>1.0000000000000002</v>
      </c>
      <c r="P50" s="160">
        <f t="shared" si="53"/>
        <v>1.0000000000000002</v>
      </c>
      <c r="Q50" s="160">
        <f t="shared" si="53"/>
        <v>1.0000000000000002</v>
      </c>
      <c r="R50" s="160">
        <f t="shared" si="53"/>
        <v>1.0000000000000002</v>
      </c>
      <c r="S50" s="160">
        <f t="shared" si="53"/>
        <v>1.0000000000000002</v>
      </c>
      <c r="T50" s="160">
        <f t="shared" si="53"/>
        <v>1.0000000000000002</v>
      </c>
      <c r="U50" s="160">
        <f t="shared" si="53"/>
        <v>1.0000000000000002</v>
      </c>
      <c r="V50" s="160">
        <f t="shared" si="53"/>
        <v>1.0000000000000002</v>
      </c>
      <c r="W50" s="160">
        <f t="shared" si="53"/>
        <v>1.0000000000000002</v>
      </c>
      <c r="X50" s="160">
        <f t="shared" si="53"/>
        <v>1.0000000000000002</v>
      </c>
      <c r="Y50" s="160">
        <f t="shared" si="53"/>
        <v>1.0000000000000002</v>
      </c>
      <c r="Z50" s="160">
        <f t="shared" si="53"/>
        <v>1.0000000000000002</v>
      </c>
      <c r="AA50" s="160">
        <f t="shared" si="53"/>
        <v>1.0000000000000002</v>
      </c>
      <c r="AB50" s="160">
        <f t="shared" si="53"/>
        <v>1.0000000000000002</v>
      </c>
      <c r="AC50" s="160">
        <f t="shared" si="53"/>
        <v>1.0000000000000002</v>
      </c>
      <c r="AD50" s="160">
        <f t="shared" si="53"/>
        <v>1.0000000000000002</v>
      </c>
      <c r="AE50" s="160">
        <f t="shared" si="53"/>
        <v>1.0000000000000002</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0.32297984962979642</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7.8941889287686237E-2</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3.7009793383819143E-5</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0.59804125128913355</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61248250</v>
      </c>
      <c r="D2" s="91">
        <f>C2</f>
        <v>61248250</v>
      </c>
      <c r="E2" s="91">
        <f t="shared" ref="E2:AH2" si="0">D2</f>
        <v>61248250</v>
      </c>
      <c r="F2" s="91">
        <f t="shared" si="0"/>
        <v>61248250</v>
      </c>
      <c r="G2" s="91">
        <f t="shared" si="0"/>
        <v>61248250</v>
      </c>
      <c r="H2" s="91">
        <f t="shared" si="0"/>
        <v>61248250</v>
      </c>
      <c r="I2" s="91">
        <f t="shared" si="0"/>
        <v>61248250</v>
      </c>
      <c r="J2" s="91">
        <f t="shared" si="0"/>
        <v>61248250</v>
      </c>
      <c r="K2" s="91">
        <f t="shared" si="0"/>
        <v>61248250</v>
      </c>
      <c r="L2" s="91">
        <f t="shared" si="0"/>
        <v>61248250</v>
      </c>
      <c r="M2" s="91">
        <f t="shared" si="0"/>
        <v>61248250</v>
      </c>
      <c r="N2" s="91">
        <f t="shared" si="0"/>
        <v>61248250</v>
      </c>
      <c r="O2" s="91">
        <f t="shared" si="0"/>
        <v>61248250</v>
      </c>
      <c r="P2" s="91">
        <f t="shared" si="0"/>
        <v>61248250</v>
      </c>
      <c r="Q2" s="91">
        <f t="shared" si="0"/>
        <v>61248250</v>
      </c>
      <c r="R2" s="91">
        <f t="shared" si="0"/>
        <v>61248250</v>
      </c>
      <c r="S2" s="91">
        <f t="shared" si="0"/>
        <v>61248250</v>
      </c>
      <c r="T2" s="91">
        <f t="shared" si="0"/>
        <v>61248250</v>
      </c>
      <c r="U2" s="91">
        <f t="shared" si="0"/>
        <v>61248250</v>
      </c>
      <c r="V2" s="91">
        <f t="shared" si="0"/>
        <v>61248250</v>
      </c>
      <c r="W2" s="91">
        <f t="shared" si="0"/>
        <v>61248250</v>
      </c>
      <c r="X2" s="91">
        <f t="shared" si="0"/>
        <v>61248250</v>
      </c>
      <c r="Y2" s="91">
        <f t="shared" si="0"/>
        <v>61248250</v>
      </c>
      <c r="Z2" s="91">
        <f t="shared" si="0"/>
        <v>61248250</v>
      </c>
      <c r="AA2" s="91">
        <f t="shared" si="0"/>
        <v>61248250</v>
      </c>
      <c r="AB2" s="91">
        <f t="shared" si="0"/>
        <v>61248250</v>
      </c>
      <c r="AC2" s="91">
        <f t="shared" si="0"/>
        <v>61248250</v>
      </c>
      <c r="AD2" s="91">
        <f t="shared" si="0"/>
        <v>61248250</v>
      </c>
      <c r="AE2" s="91">
        <f t="shared" si="0"/>
        <v>61248250</v>
      </c>
      <c r="AF2" s="91">
        <f t="shared" si="0"/>
        <v>61248250</v>
      </c>
      <c r="AG2" s="91">
        <f t="shared" si="0"/>
        <v>61248250</v>
      </c>
      <c r="AH2" s="91">
        <f t="shared" si="0"/>
        <v>61248250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1410814.5399478944</v>
      </c>
      <c r="C2" s="5">
        <f>SUMIFS(Imports_new!C$10:C$33,Imports_new!$A$10:$A$33,$A2)</f>
        <v>1410814.5399478944</v>
      </c>
      <c r="D2" s="5">
        <f>SUMIFS(Imports_new!D$10:D$33,Imports_new!$A$10:$A$33,$A2)</f>
        <v>1410814.5399478944</v>
      </c>
      <c r="E2" s="5">
        <f>SUMIFS(Imports_new!E$10:E$33,Imports_new!$A$10:$A$33,$A2)</f>
        <v>1464780.7614001115</v>
      </c>
      <c r="F2" s="5">
        <f>SUMIFS(Imports_new!F$10:F$33,Imports_new!$A$10:$A$33,$A2)</f>
        <v>1192248.627545689</v>
      </c>
      <c r="G2" s="5">
        <f>SUMIFS(Imports_new!G$10:G$33,Imports_new!$A$10:$A$33,$A2)</f>
        <v>25225.056801948613</v>
      </c>
      <c r="H2" s="5">
        <f>SUMIFS(Imports_new!H$10:H$33,Imports_new!$A$10:$A$33,$A2)</f>
        <v>49912.388688365449</v>
      </c>
      <c r="I2" s="5">
        <f>SUMIFS(Imports_new!I$10:I$33,Imports_new!$A$10:$A$33,$A2)</f>
        <v>73471.530541562432</v>
      </c>
      <c r="J2" s="5">
        <f>SUMIFS(Imports_new!J$10:J$33,Imports_new!$A$10:$A$33,$A2)</f>
        <v>14.086416365910287</v>
      </c>
      <c r="K2" s="5">
        <f>SUMIFS(Imports_new!K$10:K$33,Imports_new!$A$10:$A$33,$A2)</f>
        <v>32.24980266431114</v>
      </c>
      <c r="L2" s="5">
        <f>SUMIFS(Imports_new!L$10:L$33,Imports_new!$A$10:$A$33,$A2)</f>
        <v>23.56310489305341</v>
      </c>
      <c r="M2" s="5">
        <f>SUMIFS(Imports_new!M$10:M$33,Imports_new!$A$10:$A$33,$A2)</f>
        <v>23.56310489305341</v>
      </c>
      <c r="N2" s="5">
        <f>SUMIFS(Imports_new!N$10:N$33,Imports_new!$A$10:$A$33,$A2)</f>
        <v>23.56310489305341</v>
      </c>
      <c r="O2" s="5">
        <f>SUMIFS(Imports_new!O$10:O$33,Imports_new!$A$10:$A$33,$A2)</f>
        <v>23.56310489305341</v>
      </c>
      <c r="P2" s="5">
        <f>SUMIFS(Imports_new!P$10:P$33,Imports_new!$A$10:$A$33,$A2)</f>
        <v>23.56310489305341</v>
      </c>
      <c r="Q2" s="5">
        <f>SUMIFS(Imports_new!Q$10:Q$33,Imports_new!$A$10:$A$33,$A2)</f>
        <v>23.56310489305341</v>
      </c>
      <c r="R2" s="5">
        <f>SUMIFS(Imports_new!R$10:R$33,Imports_new!$A$10:$A$33,$A2)</f>
        <v>23.56310489305341</v>
      </c>
      <c r="S2" s="5">
        <f>SUMIFS(Imports_new!S$10:S$33,Imports_new!$A$10:$A$33,$A2)</f>
        <v>23.56310489305341</v>
      </c>
      <c r="T2" s="5">
        <f>SUMIFS(Imports_new!T$10:T$33,Imports_new!$A$10:$A$33,$A2)</f>
        <v>23.56310489305341</v>
      </c>
      <c r="U2" s="5">
        <f>SUMIFS(Imports_new!U$10:U$33,Imports_new!$A$10:$A$33,$A2)</f>
        <v>23.56310489305341</v>
      </c>
      <c r="V2" s="5">
        <f>SUMIFS(Imports_new!V$10:V$33,Imports_new!$A$10:$A$33,$A2)</f>
        <v>23.56310489305341</v>
      </c>
      <c r="W2" s="5">
        <f>SUMIFS(Imports_new!W$10:W$33,Imports_new!$A$10:$A$33,$A2)</f>
        <v>23.56310489305341</v>
      </c>
      <c r="X2" s="5">
        <f>SUMIFS(Imports_new!X$10:X$33,Imports_new!$A$10:$A$33,$A2)</f>
        <v>23.56310489305341</v>
      </c>
      <c r="Y2" s="5">
        <f>SUMIFS(Imports_new!Y$10:Y$33,Imports_new!$A$10:$A$33,$A2)</f>
        <v>23.56310489305341</v>
      </c>
      <c r="Z2" s="5">
        <f>SUMIFS(Imports_new!Z$10:Z$33,Imports_new!$A$10:$A$33,$A2)</f>
        <v>23.56310489305341</v>
      </c>
      <c r="AA2" s="5">
        <f>SUMIFS(Imports_new!AA$10:AA$33,Imports_new!$A$10:$A$33,$A2)</f>
        <v>23.56310489305341</v>
      </c>
      <c r="AB2" s="5">
        <f>SUMIFS(Imports_new!AB$10:AB$33,Imports_new!$A$10:$A$33,$A2)</f>
        <v>23.56310489305341</v>
      </c>
      <c r="AC2" s="5">
        <f>SUMIFS(Imports_new!AC$10:AC$33,Imports_new!$A$10:$A$33,$A2)</f>
        <v>23.56310489305341</v>
      </c>
      <c r="AD2" s="5">
        <f>SUMIFS(Imports_new!AD$10:AD$33,Imports_new!$A$10:$A$33,$A2)</f>
        <v>23.56310489305341</v>
      </c>
      <c r="AE2" s="5">
        <f>SUMIFS(Imports_new!AE$10:AE$33,Imports_new!$A$10:$A$33,$A2)</f>
        <v>23.56310489305341</v>
      </c>
      <c r="AF2" s="5">
        <f>SUMIFS(Imports_new!AF$10:AF$33,Imports_new!$A$10:$A$33,$A2)</f>
        <v>23.56310489305341</v>
      </c>
    </row>
    <row r="3" spans="1:32">
      <c r="A3" s="2" t="s">
        <v>347</v>
      </c>
      <c r="B3" s="5">
        <f>SUMIFS(Imports_new!B$10:B$33,Imports_new!$A$10:$A$33,$A3)</f>
        <v>11922735.151623977</v>
      </c>
      <c r="C3" s="5">
        <f>SUMIFS(Imports_new!C$10:C$33,Imports_new!$A$10:$A$33,$A3)</f>
        <v>11922735.151623977</v>
      </c>
      <c r="D3" s="5">
        <f>SUMIFS(Imports_new!D$10:D$33,Imports_new!$A$10:$A$33,$A3)</f>
        <v>11922735.151623977</v>
      </c>
      <c r="E3" s="5">
        <f>SUMIFS(Imports_new!E$10:E$33,Imports_new!$A$10:$A$33,$A3)</f>
        <v>10073616.905421168</v>
      </c>
      <c r="F3" s="5">
        <f>SUMIFS(Imports_new!F$10:F$33,Imports_new!$A$10:$A$33,$A3)</f>
        <v>8785326.3442211095</v>
      </c>
      <c r="G3" s="5">
        <f>SUMIFS(Imports_new!G$10:G$33,Imports_new!$A$10:$A$33,$A3)</f>
        <v>8266454.8717182633</v>
      </c>
      <c r="H3" s="5">
        <f>SUMIFS(Imports_new!H$10:H$33,Imports_new!$A$10:$A$33,$A3)</f>
        <v>7910615.9004457183</v>
      </c>
      <c r="I3" s="5">
        <f>SUMIFS(Imports_new!I$10:I$33,Imports_new!$A$10:$A$33,$A3)</f>
        <v>6342093.4926310861</v>
      </c>
      <c r="J3" s="5">
        <f>SUMIFS(Imports_new!J$10:J$33,Imports_new!$A$10:$A$33,$A3)</f>
        <v>4924289.0536054829</v>
      </c>
      <c r="K3" s="5">
        <f>SUMIFS(Imports_new!K$10:K$33,Imports_new!$A$10:$A$33,$A3)</f>
        <v>4677034.3963911124</v>
      </c>
      <c r="L3" s="5">
        <f>SUMIFS(Imports_new!L$10:L$33,Imports_new!$A$10:$A$33,$A3)</f>
        <v>2690337.6439059102</v>
      </c>
      <c r="M3" s="5">
        <f>SUMIFS(Imports_new!M$10:M$33,Imports_new!$A$10:$A$33,$A3)</f>
        <v>2690337.6439059102</v>
      </c>
      <c r="N3" s="5">
        <f>SUMIFS(Imports_new!N$10:N$33,Imports_new!$A$10:$A$33,$A3)</f>
        <v>2690337.6439059102</v>
      </c>
      <c r="O3" s="5">
        <f>SUMIFS(Imports_new!O$10:O$33,Imports_new!$A$10:$A$33,$A3)</f>
        <v>2690337.6439059102</v>
      </c>
      <c r="P3" s="5">
        <f>SUMIFS(Imports_new!P$10:P$33,Imports_new!$A$10:$A$33,$A3)</f>
        <v>2690337.6439059102</v>
      </c>
      <c r="Q3" s="5">
        <f>SUMIFS(Imports_new!Q$10:Q$33,Imports_new!$A$10:$A$33,$A3)</f>
        <v>2690337.6439059102</v>
      </c>
      <c r="R3" s="5">
        <f>SUMIFS(Imports_new!R$10:R$33,Imports_new!$A$10:$A$33,$A3)</f>
        <v>2690337.6439059102</v>
      </c>
      <c r="S3" s="5">
        <f>SUMIFS(Imports_new!S$10:S$33,Imports_new!$A$10:$A$33,$A3)</f>
        <v>2690337.6439059102</v>
      </c>
      <c r="T3" s="5">
        <f>SUMIFS(Imports_new!T$10:T$33,Imports_new!$A$10:$A$33,$A3)</f>
        <v>2690337.6439059102</v>
      </c>
      <c r="U3" s="5">
        <f>SUMIFS(Imports_new!U$10:U$33,Imports_new!$A$10:$A$33,$A3)</f>
        <v>2690337.6439059102</v>
      </c>
      <c r="V3" s="5">
        <f>SUMIFS(Imports_new!V$10:V$33,Imports_new!$A$10:$A$33,$A3)</f>
        <v>2690337.6439059102</v>
      </c>
      <c r="W3" s="5">
        <f>SUMIFS(Imports_new!W$10:W$33,Imports_new!$A$10:$A$33,$A3)</f>
        <v>2690337.6439059102</v>
      </c>
      <c r="X3" s="5">
        <f>SUMIFS(Imports_new!X$10:X$33,Imports_new!$A$10:$A$33,$A3)</f>
        <v>2690337.6439059102</v>
      </c>
      <c r="Y3" s="5">
        <f>SUMIFS(Imports_new!Y$10:Y$33,Imports_new!$A$10:$A$33,$A3)</f>
        <v>2690337.6439059102</v>
      </c>
      <c r="Z3" s="5">
        <f>SUMIFS(Imports_new!Z$10:Z$33,Imports_new!$A$10:$A$33,$A3)</f>
        <v>2690337.6439059102</v>
      </c>
      <c r="AA3" s="5">
        <f>SUMIFS(Imports_new!AA$10:AA$33,Imports_new!$A$10:$A$33,$A3)</f>
        <v>2690337.6439059102</v>
      </c>
      <c r="AB3" s="5">
        <f>SUMIFS(Imports_new!AB$10:AB$33,Imports_new!$A$10:$A$33,$A3)</f>
        <v>2690337.6439059102</v>
      </c>
      <c r="AC3" s="5">
        <f>SUMIFS(Imports_new!AC$10:AC$33,Imports_new!$A$10:$A$33,$A3)</f>
        <v>2690337.6439059102</v>
      </c>
      <c r="AD3" s="5">
        <f>SUMIFS(Imports_new!AD$10:AD$33,Imports_new!$A$10:$A$33,$A3)</f>
        <v>2690337.6439059102</v>
      </c>
      <c r="AE3" s="5">
        <f>SUMIFS(Imports_new!AE$10:AE$33,Imports_new!$A$10:$A$33,$A3)</f>
        <v>2690337.6439059102</v>
      </c>
      <c r="AF3" s="5">
        <f>SUMIFS(Imports_new!AF$10:AF$33,Imports_new!$A$10:$A$33,$A3)</f>
        <v>2690337.6439059102</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4445036.4764672685</v>
      </c>
      <c r="C5" s="5">
        <f>SUMIFS(Imports_new!C$10:C$33,Imports_new!$A$10:$A$33,$A5)</f>
        <v>4445036.4764672685</v>
      </c>
      <c r="D5" s="5">
        <f>SUMIFS(Imports_new!D$10:D$33,Imports_new!$A$10:$A$33,$A5)</f>
        <v>4445036.4764672685</v>
      </c>
      <c r="E5" s="5">
        <f>SUMIFS(Imports_new!E$10:E$33,Imports_new!$A$10:$A$33,$A5)</f>
        <v>4634877.637495257</v>
      </c>
      <c r="F5" s="5">
        <f>SUMIFS(Imports_new!F$10:F$33,Imports_new!$A$10:$A$33,$A5)</f>
        <v>4551550.6127241617</v>
      </c>
      <c r="G5" s="5">
        <f>SUMIFS(Imports_new!G$10:G$33,Imports_new!$A$10:$A$33,$A5)</f>
        <v>4633100.9152007941</v>
      </c>
      <c r="H5" s="5">
        <f>SUMIFS(Imports_new!H$10:H$33,Imports_new!$A$10:$A$33,$A5)</f>
        <v>4592760.3494574418</v>
      </c>
      <c r="I5" s="5">
        <f>SUMIFS(Imports_new!I$10:I$33,Imports_new!$A$10:$A$33,$A5)</f>
        <v>5216040.9786793385</v>
      </c>
      <c r="J5" s="5">
        <f>SUMIFS(Imports_new!J$10:J$33,Imports_new!$A$10:$A$33,$A5)</f>
        <v>5069877.8121564025</v>
      </c>
      <c r="K5" s="5">
        <f>SUMIFS(Imports_new!K$10:K$33,Imports_new!$A$10:$A$33,$A5)</f>
        <v>3714062.6921151653</v>
      </c>
      <c r="L5" s="5">
        <f>SUMIFS(Imports_new!L$10:L$33,Imports_new!$A$10:$A$33,$A5)</f>
        <v>3794431.7290846654</v>
      </c>
      <c r="M5" s="5">
        <f>SUMIFS(Imports_new!M$10:M$33,Imports_new!$A$10:$A$33,$A5)</f>
        <v>3794431.7290846654</v>
      </c>
      <c r="N5" s="5">
        <f>SUMIFS(Imports_new!N$10:N$33,Imports_new!$A$10:$A$33,$A5)</f>
        <v>3794431.7290846654</v>
      </c>
      <c r="O5" s="5">
        <f>SUMIFS(Imports_new!O$10:O$33,Imports_new!$A$10:$A$33,$A5)</f>
        <v>3794431.7290846654</v>
      </c>
      <c r="P5" s="5">
        <f>SUMIFS(Imports_new!P$10:P$33,Imports_new!$A$10:$A$33,$A5)</f>
        <v>3794431.7290846654</v>
      </c>
      <c r="Q5" s="5">
        <f>SUMIFS(Imports_new!Q$10:Q$33,Imports_new!$A$10:$A$33,$A5)</f>
        <v>3794431.7290846654</v>
      </c>
      <c r="R5" s="5">
        <f>SUMIFS(Imports_new!R$10:R$33,Imports_new!$A$10:$A$33,$A5)</f>
        <v>3794431.7290846654</v>
      </c>
      <c r="S5" s="5">
        <f>SUMIFS(Imports_new!S$10:S$33,Imports_new!$A$10:$A$33,$A5)</f>
        <v>3794431.7290846654</v>
      </c>
      <c r="T5" s="5">
        <f>SUMIFS(Imports_new!T$10:T$33,Imports_new!$A$10:$A$33,$A5)</f>
        <v>3794431.7290846654</v>
      </c>
      <c r="U5" s="5">
        <f>SUMIFS(Imports_new!U$10:U$33,Imports_new!$A$10:$A$33,$A5)</f>
        <v>3794431.7290846654</v>
      </c>
      <c r="V5" s="5">
        <f>SUMIFS(Imports_new!V$10:V$33,Imports_new!$A$10:$A$33,$A5)</f>
        <v>3794431.7290846654</v>
      </c>
      <c r="W5" s="5">
        <f>SUMIFS(Imports_new!W$10:W$33,Imports_new!$A$10:$A$33,$A5)</f>
        <v>3794431.7290846654</v>
      </c>
      <c r="X5" s="5">
        <f>SUMIFS(Imports_new!X$10:X$33,Imports_new!$A$10:$A$33,$A5)</f>
        <v>3794431.7290846654</v>
      </c>
      <c r="Y5" s="5">
        <f>SUMIFS(Imports_new!Y$10:Y$33,Imports_new!$A$10:$A$33,$A5)</f>
        <v>3794431.7290846654</v>
      </c>
      <c r="Z5" s="5">
        <f>SUMIFS(Imports_new!Z$10:Z$33,Imports_new!$A$10:$A$33,$A5)</f>
        <v>3794431.7290846654</v>
      </c>
      <c r="AA5" s="5">
        <f>SUMIFS(Imports_new!AA$10:AA$33,Imports_new!$A$10:$A$33,$A5)</f>
        <v>3794431.7290846654</v>
      </c>
      <c r="AB5" s="5">
        <f>SUMIFS(Imports_new!AB$10:AB$33,Imports_new!$A$10:$A$33,$A5)</f>
        <v>3794431.7290846654</v>
      </c>
      <c r="AC5" s="5">
        <f>SUMIFS(Imports_new!AC$10:AC$33,Imports_new!$A$10:$A$33,$A5)</f>
        <v>3794431.7290846654</v>
      </c>
      <c r="AD5" s="5">
        <f>SUMIFS(Imports_new!AD$10:AD$33,Imports_new!$A$10:$A$33,$A5)</f>
        <v>3794431.7290846654</v>
      </c>
      <c r="AE5" s="5">
        <f>SUMIFS(Imports_new!AE$10:AE$33,Imports_new!$A$10:$A$33,$A5)</f>
        <v>3794431.7290846654</v>
      </c>
      <c r="AF5" s="5">
        <f>SUMIFS(Imports_new!AF$10:AF$33,Imports_new!$A$10:$A$33,$A5)</f>
        <v>3794431.7290846654</v>
      </c>
    </row>
    <row r="6" spans="1:32">
      <c r="A6" s="2" t="s">
        <v>101</v>
      </c>
      <c r="B6" s="5">
        <f>SUMIFS(Imports_new!B$10:B$33,Imports_new!$A$10:$A$33,$A6)</f>
        <v>32234381.882508874</v>
      </c>
      <c r="C6" s="5">
        <f>SUMIFS(Imports_new!C$10:C$33,Imports_new!$A$10:$A$33,$A6)</f>
        <v>32234381.882508874</v>
      </c>
      <c r="D6" s="5">
        <f>SUMIFS(Imports_new!D$10:D$33,Imports_new!$A$10:$A$33,$A6)</f>
        <v>32234381.882508874</v>
      </c>
      <c r="E6" s="5">
        <f>SUMIFS(Imports_new!E$10:E$33,Imports_new!$A$10:$A$33,$A6)</f>
        <v>33449660.74722676</v>
      </c>
      <c r="F6" s="5">
        <f>SUMIFS(Imports_new!F$10:F$33,Imports_new!$A$10:$A$33,$A6)</f>
        <v>33493229.032140613</v>
      </c>
      <c r="G6" s="5">
        <f>SUMIFS(Imports_new!G$10:G$33,Imports_new!$A$10:$A$33,$A6)</f>
        <v>34688216.685799487</v>
      </c>
      <c r="H6" s="5">
        <f>SUMIFS(Imports_new!H$10:H$33,Imports_new!$A$10:$A$33,$A6)</f>
        <v>34189026.545902818</v>
      </c>
      <c r="I6" s="5">
        <f>SUMIFS(Imports_new!I$10:I$33,Imports_new!$A$10:$A$33,$A6)</f>
        <v>33463751.241735764</v>
      </c>
      <c r="J6" s="5">
        <f>SUMIFS(Imports_new!J$10:J$33,Imports_new!$A$10:$A$33,$A6)</f>
        <v>32926492.107368145</v>
      </c>
      <c r="K6" s="5">
        <f>SUMIFS(Imports_new!K$10:K$33,Imports_new!$A$10:$A$33,$A6)</f>
        <v>33093856.78894541</v>
      </c>
      <c r="L6" s="5">
        <f>SUMIFS(Imports_new!L$10:L$33,Imports_new!$A$10:$A$33,$A6)</f>
        <v>31671100.86541371</v>
      </c>
      <c r="M6" s="5">
        <f>SUMIFS(Imports_new!M$10:M$33,Imports_new!$A$10:$A$33,$A6)</f>
        <v>31671100.86541371</v>
      </c>
      <c r="N6" s="5">
        <f>SUMIFS(Imports_new!N$10:N$33,Imports_new!$A$10:$A$33,$A6)</f>
        <v>31671100.86541371</v>
      </c>
      <c r="O6" s="5">
        <f>SUMIFS(Imports_new!O$10:O$33,Imports_new!$A$10:$A$33,$A6)</f>
        <v>31671100.86541371</v>
      </c>
      <c r="P6" s="5">
        <f>SUMIFS(Imports_new!P$10:P$33,Imports_new!$A$10:$A$33,$A6)</f>
        <v>31671100.86541371</v>
      </c>
      <c r="Q6" s="5">
        <f>SUMIFS(Imports_new!Q$10:Q$33,Imports_new!$A$10:$A$33,$A6)</f>
        <v>31671100.86541371</v>
      </c>
      <c r="R6" s="5">
        <f>SUMIFS(Imports_new!R$10:R$33,Imports_new!$A$10:$A$33,$A6)</f>
        <v>31671100.86541371</v>
      </c>
      <c r="S6" s="5">
        <f>SUMIFS(Imports_new!S$10:S$33,Imports_new!$A$10:$A$33,$A6)</f>
        <v>31671100.86541371</v>
      </c>
      <c r="T6" s="5">
        <f>SUMIFS(Imports_new!T$10:T$33,Imports_new!$A$10:$A$33,$A6)</f>
        <v>31671100.86541371</v>
      </c>
      <c r="U6" s="5">
        <f>SUMIFS(Imports_new!U$10:U$33,Imports_new!$A$10:$A$33,$A6)</f>
        <v>31671100.86541371</v>
      </c>
      <c r="V6" s="5">
        <f>SUMIFS(Imports_new!V$10:V$33,Imports_new!$A$10:$A$33,$A6)</f>
        <v>31671100.86541371</v>
      </c>
      <c r="W6" s="5">
        <f>SUMIFS(Imports_new!W$10:W$33,Imports_new!$A$10:$A$33,$A6)</f>
        <v>31671100.86541371</v>
      </c>
      <c r="X6" s="5">
        <f>SUMIFS(Imports_new!X$10:X$33,Imports_new!$A$10:$A$33,$A6)</f>
        <v>31671100.86541371</v>
      </c>
      <c r="Y6" s="5">
        <f>SUMIFS(Imports_new!Y$10:Y$33,Imports_new!$A$10:$A$33,$A6)</f>
        <v>31671100.86541371</v>
      </c>
      <c r="Z6" s="5">
        <f>SUMIFS(Imports_new!Z$10:Z$33,Imports_new!$A$10:$A$33,$A6)</f>
        <v>31671100.86541371</v>
      </c>
      <c r="AA6" s="5">
        <f>SUMIFS(Imports_new!AA$10:AA$33,Imports_new!$A$10:$A$33,$A6)</f>
        <v>31671100.86541371</v>
      </c>
      <c r="AB6" s="5">
        <f>SUMIFS(Imports_new!AB$10:AB$33,Imports_new!$A$10:$A$33,$A6)</f>
        <v>31671100.86541371</v>
      </c>
      <c r="AC6" s="5">
        <f>SUMIFS(Imports_new!AC$10:AC$33,Imports_new!$A$10:$A$33,$A6)</f>
        <v>31671100.86541371</v>
      </c>
      <c r="AD6" s="5">
        <f>SUMIFS(Imports_new!AD$10:AD$33,Imports_new!$A$10:$A$33,$A6)</f>
        <v>31671100.86541371</v>
      </c>
      <c r="AE6" s="5">
        <f>SUMIFS(Imports_new!AE$10:AE$33,Imports_new!$A$10:$A$33,$A6)</f>
        <v>31671100.86541371</v>
      </c>
      <c r="AF6" s="5">
        <f>SUMIFS(Imports_new!AF$10:AF$33,Imports_new!$A$10:$A$33,$A6)</f>
        <v>31671100.86541371</v>
      </c>
    </row>
    <row r="7" spans="1:32">
      <c r="A7" s="2" t="s">
        <v>100</v>
      </c>
      <c r="B7" s="5">
        <f>SUMIFS(Imports_new!B$10:B$33,Imports_new!$A$10:$A$33,$A7)</f>
        <v>4619134.1470943233</v>
      </c>
      <c r="C7" s="5">
        <f>SUMIFS(Imports_new!C$10:C$33,Imports_new!$A$10:$A$33,$A7)</f>
        <v>4619134.1470943233</v>
      </c>
      <c r="D7" s="5">
        <f>SUMIFS(Imports_new!D$10:D$33,Imports_new!$A$10:$A$33,$A7)</f>
        <v>4619134.1470943233</v>
      </c>
      <c r="E7" s="5">
        <f>SUMIFS(Imports_new!E$10:E$33,Imports_new!$A$10:$A$33,$A7)</f>
        <v>4890971.5465537645</v>
      </c>
      <c r="F7" s="5">
        <f>SUMIFS(Imports_new!F$10:F$33,Imports_new!$A$10:$A$33,$A7)</f>
        <v>5090383.4780032029</v>
      </c>
      <c r="G7" s="5">
        <f>SUMIFS(Imports_new!G$10:G$33,Imports_new!$A$10:$A$33,$A7)</f>
        <v>5324077.5890702559</v>
      </c>
      <c r="H7" s="5">
        <f>SUMIFS(Imports_new!H$10:H$33,Imports_new!$A$10:$A$33,$A7)</f>
        <v>6142750.1984293209</v>
      </c>
      <c r="I7" s="5">
        <f>SUMIFS(Imports_new!I$10:I$33,Imports_new!$A$10:$A$33,$A7)</f>
        <v>6629126.6858925736</v>
      </c>
      <c r="J7" s="5">
        <f>SUMIFS(Imports_new!J$10:J$33,Imports_new!$A$10:$A$33,$A7)</f>
        <v>8072971.8341264715</v>
      </c>
      <c r="K7" s="5">
        <f>SUMIFS(Imports_new!K$10:K$33,Imports_new!$A$10:$A$33,$A7)</f>
        <v>8633448.9648740292</v>
      </c>
      <c r="L7" s="5">
        <f>SUMIFS(Imports_new!L$10:L$33,Imports_new!$A$10:$A$33,$A7)</f>
        <v>8879057.0949653592</v>
      </c>
      <c r="M7" s="5">
        <f>SUMIFS(Imports_new!M$10:M$33,Imports_new!$A$10:$A$33,$A7)</f>
        <v>8879057.0949653592</v>
      </c>
      <c r="N7" s="5">
        <f>SUMIFS(Imports_new!N$10:N$33,Imports_new!$A$10:$A$33,$A7)</f>
        <v>8879057.0949653592</v>
      </c>
      <c r="O7" s="5">
        <f>SUMIFS(Imports_new!O$10:O$33,Imports_new!$A$10:$A$33,$A7)</f>
        <v>8879057.0949653592</v>
      </c>
      <c r="P7" s="5">
        <f>SUMIFS(Imports_new!P$10:P$33,Imports_new!$A$10:$A$33,$A7)</f>
        <v>8879057.0949653592</v>
      </c>
      <c r="Q7" s="5">
        <f>SUMIFS(Imports_new!Q$10:Q$33,Imports_new!$A$10:$A$33,$A7)</f>
        <v>8879057.0949653592</v>
      </c>
      <c r="R7" s="5">
        <f>SUMIFS(Imports_new!R$10:R$33,Imports_new!$A$10:$A$33,$A7)</f>
        <v>8879057.0949653592</v>
      </c>
      <c r="S7" s="5">
        <f>SUMIFS(Imports_new!S$10:S$33,Imports_new!$A$10:$A$33,$A7)</f>
        <v>8879057.0949653592</v>
      </c>
      <c r="T7" s="5">
        <f>SUMIFS(Imports_new!T$10:T$33,Imports_new!$A$10:$A$33,$A7)</f>
        <v>8879057.0949653592</v>
      </c>
      <c r="U7" s="5">
        <f>SUMIFS(Imports_new!U$10:U$33,Imports_new!$A$10:$A$33,$A7)</f>
        <v>8879057.0949653592</v>
      </c>
      <c r="V7" s="5">
        <f>SUMIFS(Imports_new!V$10:V$33,Imports_new!$A$10:$A$33,$A7)</f>
        <v>8879057.0949653592</v>
      </c>
      <c r="W7" s="5">
        <f>SUMIFS(Imports_new!W$10:W$33,Imports_new!$A$10:$A$33,$A7)</f>
        <v>8879057.0949653592</v>
      </c>
      <c r="X7" s="5">
        <f>SUMIFS(Imports_new!X$10:X$33,Imports_new!$A$10:$A$33,$A7)</f>
        <v>8879057.0949653592</v>
      </c>
      <c r="Y7" s="5">
        <f>SUMIFS(Imports_new!Y$10:Y$33,Imports_new!$A$10:$A$33,$A7)</f>
        <v>8879057.0949653592</v>
      </c>
      <c r="Z7" s="5">
        <f>SUMIFS(Imports_new!Z$10:Z$33,Imports_new!$A$10:$A$33,$A7)</f>
        <v>8879057.0949653592</v>
      </c>
      <c r="AA7" s="5">
        <f>SUMIFS(Imports_new!AA$10:AA$33,Imports_new!$A$10:$A$33,$A7)</f>
        <v>8879057.0949653592</v>
      </c>
      <c r="AB7" s="5">
        <f>SUMIFS(Imports_new!AB$10:AB$33,Imports_new!$A$10:$A$33,$A7)</f>
        <v>8879057.0949653592</v>
      </c>
      <c r="AC7" s="5">
        <f>SUMIFS(Imports_new!AC$10:AC$33,Imports_new!$A$10:$A$33,$A7)</f>
        <v>8879057.0949653592</v>
      </c>
      <c r="AD7" s="5">
        <f>SUMIFS(Imports_new!AD$10:AD$33,Imports_new!$A$10:$A$33,$A7)</f>
        <v>8879057.0949653592</v>
      </c>
      <c r="AE7" s="5">
        <f>SUMIFS(Imports_new!AE$10:AE$33,Imports_new!$A$10:$A$33,$A7)</f>
        <v>8879057.0949653592</v>
      </c>
      <c r="AF7" s="5">
        <f>SUMIFS(Imports_new!AF$10:AF$33,Imports_new!$A$10:$A$33,$A7)</f>
        <v>8879057.0949653592</v>
      </c>
    </row>
    <row r="8" spans="1:32">
      <c r="A8" s="2" t="s">
        <v>102</v>
      </c>
      <c r="B8" s="5">
        <f>SUMIFS(Imports_new!B$10:B$33,Imports_new!$A$10:$A$33,$A8)</f>
        <v>4488257.3426855402</v>
      </c>
      <c r="C8" s="5">
        <f>SUMIFS(Imports_new!C$10:C$33,Imports_new!$A$10:$A$33,$A8)</f>
        <v>4488257.3426855402</v>
      </c>
      <c r="D8" s="5">
        <f>SUMIFS(Imports_new!D$10:D$33,Imports_new!$A$10:$A$33,$A8)</f>
        <v>4488257.3426855402</v>
      </c>
      <c r="E8" s="5">
        <f>SUMIFS(Imports_new!E$10:E$33,Imports_new!$A$10:$A$33,$A8)</f>
        <v>4784280.2160109794</v>
      </c>
      <c r="F8" s="5">
        <f>SUMIFS(Imports_new!F$10:F$33,Imports_new!$A$10:$A$33,$A8)</f>
        <v>6280825.2175814314</v>
      </c>
      <c r="G8" s="5">
        <f>SUMIFS(Imports_new!G$10:G$33,Imports_new!$A$10:$A$33,$A8)</f>
        <v>6462958.0980815459</v>
      </c>
      <c r="H8" s="5">
        <f>SUMIFS(Imports_new!H$10:H$33,Imports_new!$A$10:$A$33,$A8)</f>
        <v>6515195.0493876049</v>
      </c>
      <c r="I8" s="5">
        <f>SUMIFS(Imports_new!I$10:I$33,Imports_new!$A$10:$A$33,$A8)</f>
        <v>6874765.4584376458</v>
      </c>
      <c r="J8" s="5">
        <f>SUMIFS(Imports_new!J$10:J$33,Imports_new!$A$10:$A$33,$A8)</f>
        <v>7296397.4566978635</v>
      </c>
      <c r="K8" s="5">
        <f>SUMIFS(Imports_new!K$10:K$33,Imports_new!$A$10:$A$33,$A8)</f>
        <v>7804411.3162322687</v>
      </c>
      <c r="L8" s="5">
        <f>SUMIFS(Imports_new!L$10:L$33,Imports_new!$A$10:$A$33,$A8)</f>
        <v>10760421.265348203</v>
      </c>
      <c r="M8" s="5">
        <f>SUMIFS(Imports_new!M$10:M$33,Imports_new!$A$10:$A$33,$A8)</f>
        <v>10760421.265348203</v>
      </c>
      <c r="N8" s="5">
        <f>SUMIFS(Imports_new!N$10:N$33,Imports_new!$A$10:$A$33,$A8)</f>
        <v>10760421.265348203</v>
      </c>
      <c r="O8" s="5">
        <f>SUMIFS(Imports_new!O$10:O$33,Imports_new!$A$10:$A$33,$A8)</f>
        <v>10760421.265348203</v>
      </c>
      <c r="P8" s="5">
        <f>SUMIFS(Imports_new!P$10:P$33,Imports_new!$A$10:$A$33,$A8)</f>
        <v>10760421.265348203</v>
      </c>
      <c r="Q8" s="5">
        <f>SUMIFS(Imports_new!Q$10:Q$33,Imports_new!$A$10:$A$33,$A8)</f>
        <v>10760421.265348203</v>
      </c>
      <c r="R8" s="5">
        <f>SUMIFS(Imports_new!R$10:R$33,Imports_new!$A$10:$A$33,$A8)</f>
        <v>10760421.265348203</v>
      </c>
      <c r="S8" s="5">
        <f>SUMIFS(Imports_new!S$10:S$33,Imports_new!$A$10:$A$33,$A8)</f>
        <v>10760421.265348203</v>
      </c>
      <c r="T8" s="5">
        <f>SUMIFS(Imports_new!T$10:T$33,Imports_new!$A$10:$A$33,$A8)</f>
        <v>10760421.265348203</v>
      </c>
      <c r="U8" s="5">
        <f>SUMIFS(Imports_new!U$10:U$33,Imports_new!$A$10:$A$33,$A8)</f>
        <v>10760421.265348203</v>
      </c>
      <c r="V8" s="5">
        <f>SUMIFS(Imports_new!V$10:V$33,Imports_new!$A$10:$A$33,$A8)</f>
        <v>10760421.265348203</v>
      </c>
      <c r="W8" s="5">
        <f>SUMIFS(Imports_new!W$10:W$33,Imports_new!$A$10:$A$33,$A8)</f>
        <v>10760421.265348203</v>
      </c>
      <c r="X8" s="5">
        <f>SUMIFS(Imports_new!X$10:X$33,Imports_new!$A$10:$A$33,$A8)</f>
        <v>10760421.265348203</v>
      </c>
      <c r="Y8" s="5">
        <f>SUMIFS(Imports_new!Y$10:Y$33,Imports_new!$A$10:$A$33,$A8)</f>
        <v>10760421.265348203</v>
      </c>
      <c r="Z8" s="5">
        <f>SUMIFS(Imports_new!Z$10:Z$33,Imports_new!$A$10:$A$33,$A8)</f>
        <v>10760421.265348203</v>
      </c>
      <c r="AA8" s="5">
        <f>SUMIFS(Imports_new!AA$10:AA$33,Imports_new!$A$10:$A$33,$A8)</f>
        <v>10760421.265348203</v>
      </c>
      <c r="AB8" s="5">
        <f>SUMIFS(Imports_new!AB$10:AB$33,Imports_new!$A$10:$A$33,$A8)</f>
        <v>10760421.265348203</v>
      </c>
      <c r="AC8" s="5">
        <f>SUMIFS(Imports_new!AC$10:AC$33,Imports_new!$A$10:$A$33,$A8)</f>
        <v>10760421.265348203</v>
      </c>
      <c r="AD8" s="5">
        <f>SUMIFS(Imports_new!AD$10:AD$33,Imports_new!$A$10:$A$33,$A8)</f>
        <v>10760421.265348203</v>
      </c>
      <c r="AE8" s="5">
        <f>SUMIFS(Imports_new!AE$10:AE$33,Imports_new!$A$10:$A$33,$A8)</f>
        <v>10760421.265348203</v>
      </c>
      <c r="AF8" s="5">
        <f>SUMIFS(Imports_new!AF$10:AF$33,Imports_new!$A$10:$A$33,$A8)</f>
        <v>10760421.265348203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353805.88908617641</v>
      </c>
      <c r="C10" s="5">
        <f>SUMIFS(Imports_new!C$10:C$33,Imports_new!$A$10:$A$33,$A10)</f>
        <v>353805.88908617641</v>
      </c>
      <c r="D10" s="5">
        <f>SUMIFS(Imports_new!D$10:D$33,Imports_new!$A$10:$A$33,$A10)</f>
        <v>353805.88908617641</v>
      </c>
      <c r="E10" s="5">
        <f>SUMIFS(Imports_new!E$10:E$33,Imports_new!$A$10:$A$33,$A10)</f>
        <v>276205.687341574</v>
      </c>
      <c r="F10" s="5">
        <f>SUMIFS(Imports_new!F$10:F$33,Imports_new!$A$10:$A$33,$A10)</f>
        <v>279942.75124139863</v>
      </c>
      <c r="G10" s="5">
        <f>SUMIFS(Imports_new!G$10:G$33,Imports_new!$A$10:$A$33,$A10)</f>
        <v>269326.38570723066</v>
      </c>
      <c r="H10" s="5">
        <f>SUMIFS(Imports_new!H$10:H$33,Imports_new!$A$10:$A$33,$A10)</f>
        <v>268205.76671084476</v>
      </c>
      <c r="I10" s="5">
        <f>SUMIFS(Imports_new!I$10:I$33,Imports_new!$A$10:$A$33,$A10)</f>
        <v>259081.28206205199</v>
      </c>
      <c r="J10" s="5">
        <f>SUMIFS(Imports_new!J$10:J$33,Imports_new!$A$10:$A$33,$A10)</f>
        <v>252970.99370758812</v>
      </c>
      <c r="K10" s="5">
        <f>SUMIFS(Imports_new!K$10:K$33,Imports_new!$A$10:$A$33,$A10)</f>
        <v>244679.02971854614</v>
      </c>
      <c r="L10" s="5">
        <f>SUMIFS(Imports_new!L$10:L$33,Imports_new!$A$10:$A$33,$A10)</f>
        <v>213903.13417450714</v>
      </c>
      <c r="M10" s="5">
        <f>SUMIFS(Imports_new!M$10:M$33,Imports_new!$A$10:$A$33,$A10)</f>
        <v>213903.13417450714</v>
      </c>
      <c r="N10" s="5">
        <f>SUMIFS(Imports_new!N$10:N$33,Imports_new!$A$10:$A$33,$A10)</f>
        <v>213903.13417450714</v>
      </c>
      <c r="O10" s="5">
        <f>SUMIFS(Imports_new!O$10:O$33,Imports_new!$A$10:$A$33,$A10)</f>
        <v>213903.13417450714</v>
      </c>
      <c r="P10" s="5">
        <f>SUMIFS(Imports_new!P$10:P$33,Imports_new!$A$10:$A$33,$A10)</f>
        <v>213903.13417450714</v>
      </c>
      <c r="Q10" s="5">
        <f>SUMIFS(Imports_new!Q$10:Q$33,Imports_new!$A$10:$A$33,$A10)</f>
        <v>213903.13417450714</v>
      </c>
      <c r="R10" s="5">
        <f>SUMIFS(Imports_new!R$10:R$33,Imports_new!$A$10:$A$33,$A10)</f>
        <v>213903.13417450714</v>
      </c>
      <c r="S10" s="5">
        <f>SUMIFS(Imports_new!S$10:S$33,Imports_new!$A$10:$A$33,$A10)</f>
        <v>213903.13417450714</v>
      </c>
      <c r="T10" s="5">
        <f>SUMIFS(Imports_new!T$10:T$33,Imports_new!$A$10:$A$33,$A10)</f>
        <v>213903.13417450714</v>
      </c>
      <c r="U10" s="5">
        <f>SUMIFS(Imports_new!U$10:U$33,Imports_new!$A$10:$A$33,$A10)</f>
        <v>213903.13417450714</v>
      </c>
      <c r="V10" s="5">
        <f>SUMIFS(Imports_new!V$10:V$33,Imports_new!$A$10:$A$33,$A10)</f>
        <v>213903.13417450714</v>
      </c>
      <c r="W10" s="5">
        <f>SUMIFS(Imports_new!W$10:W$33,Imports_new!$A$10:$A$33,$A10)</f>
        <v>213903.13417450714</v>
      </c>
      <c r="X10" s="5">
        <f>SUMIFS(Imports_new!X$10:X$33,Imports_new!$A$10:$A$33,$A10)</f>
        <v>213903.13417450714</v>
      </c>
      <c r="Y10" s="5">
        <f>SUMIFS(Imports_new!Y$10:Y$33,Imports_new!$A$10:$A$33,$A10)</f>
        <v>213903.13417450714</v>
      </c>
      <c r="Z10" s="5">
        <f>SUMIFS(Imports_new!Z$10:Z$33,Imports_new!$A$10:$A$33,$A10)</f>
        <v>213903.13417450714</v>
      </c>
      <c r="AA10" s="5">
        <f>SUMIFS(Imports_new!AA$10:AA$33,Imports_new!$A$10:$A$33,$A10)</f>
        <v>213903.13417450714</v>
      </c>
      <c r="AB10" s="5">
        <f>SUMIFS(Imports_new!AB$10:AB$33,Imports_new!$A$10:$A$33,$A10)</f>
        <v>213903.13417450714</v>
      </c>
      <c r="AC10" s="5">
        <f>SUMIFS(Imports_new!AC$10:AC$33,Imports_new!$A$10:$A$33,$A10)</f>
        <v>213903.13417450714</v>
      </c>
      <c r="AD10" s="5">
        <f>SUMIFS(Imports_new!AD$10:AD$33,Imports_new!$A$10:$A$33,$A10)</f>
        <v>213903.13417450714</v>
      </c>
      <c r="AE10" s="5">
        <f>SUMIFS(Imports_new!AE$10:AE$33,Imports_new!$A$10:$A$33,$A10)</f>
        <v>213903.13417450714</v>
      </c>
      <c r="AF10" s="5">
        <f>SUMIFS(Imports_new!AF$10:AF$33,Imports_new!$A$10:$A$33,$A10)</f>
        <v>213903.13417450714</v>
      </c>
    </row>
    <row r="11" spans="1:32">
      <c r="A11" s="2" t="s">
        <v>105</v>
      </c>
      <c r="B11" s="5">
        <f>SUMIFS(Imports_new!B$10:B$33,Imports_new!$A$10:$A$33,$A11)</f>
        <v>63869.157742135525</v>
      </c>
      <c r="C11" s="5">
        <f>SUMIFS(Imports_new!C$10:C$33,Imports_new!$A$10:$A$33,$A11)</f>
        <v>63869.157742135525</v>
      </c>
      <c r="D11" s="5">
        <f>SUMIFS(Imports_new!D$10:D$33,Imports_new!$A$10:$A$33,$A11)</f>
        <v>63869.157742135525</v>
      </c>
      <c r="E11" s="5">
        <f>SUMIFS(Imports_new!E$10:E$33,Imports_new!$A$10:$A$33,$A11)</f>
        <v>67055.902109885254</v>
      </c>
      <c r="F11" s="5">
        <f>SUMIFS(Imports_new!F$10:F$33,Imports_new!$A$10:$A$33,$A11)</f>
        <v>63184.586854890011</v>
      </c>
      <c r="G11" s="5">
        <f>SUMIFS(Imports_new!G$10:G$33,Imports_new!$A$10:$A$33,$A11)</f>
        <v>65515.183383781034</v>
      </c>
      <c r="H11" s="5">
        <f>SUMIFS(Imports_new!H$10:H$33,Imports_new!$A$10:$A$33,$A11)</f>
        <v>66064.321038705675</v>
      </c>
      <c r="I11" s="5">
        <f>SUMIFS(Imports_new!I$10:I$33,Imports_new!$A$10:$A$33,$A11)</f>
        <v>877799.58833493723</v>
      </c>
      <c r="J11" s="5">
        <f>SUMIFS(Imports_new!J$10:J$33,Imports_new!$A$10:$A$33,$A11)</f>
        <v>957009.95390149392</v>
      </c>
      <c r="K11" s="5">
        <f>SUMIFS(Imports_new!K$10:K$33,Imports_new!$A$10:$A$33,$A11)</f>
        <v>1017720.9725931878</v>
      </c>
      <c r="L11" s="5">
        <f>SUMIFS(Imports_new!L$10:L$33,Imports_new!$A$10:$A$33,$A11)</f>
        <v>906463.21587604622</v>
      </c>
      <c r="M11" s="5">
        <f>SUMIFS(Imports_new!M$10:M$33,Imports_new!$A$10:$A$33,$A11)</f>
        <v>906463.21587604622</v>
      </c>
      <c r="N11" s="5">
        <f>SUMIFS(Imports_new!N$10:N$33,Imports_new!$A$10:$A$33,$A11)</f>
        <v>906463.21587604622</v>
      </c>
      <c r="O11" s="5">
        <f>SUMIFS(Imports_new!O$10:O$33,Imports_new!$A$10:$A$33,$A11)</f>
        <v>906463.21587604622</v>
      </c>
      <c r="P11" s="5">
        <f>SUMIFS(Imports_new!P$10:P$33,Imports_new!$A$10:$A$33,$A11)</f>
        <v>906463.21587604622</v>
      </c>
      <c r="Q11" s="5">
        <f>SUMIFS(Imports_new!Q$10:Q$33,Imports_new!$A$10:$A$33,$A11)</f>
        <v>906463.21587604622</v>
      </c>
      <c r="R11" s="5">
        <f>SUMIFS(Imports_new!R$10:R$33,Imports_new!$A$10:$A$33,$A11)</f>
        <v>906463.21587604622</v>
      </c>
      <c r="S11" s="5">
        <f>SUMIFS(Imports_new!S$10:S$33,Imports_new!$A$10:$A$33,$A11)</f>
        <v>906463.21587604622</v>
      </c>
      <c r="T11" s="5">
        <f>SUMIFS(Imports_new!T$10:T$33,Imports_new!$A$10:$A$33,$A11)</f>
        <v>906463.21587604622</v>
      </c>
      <c r="U11" s="5">
        <f>SUMIFS(Imports_new!U$10:U$33,Imports_new!$A$10:$A$33,$A11)</f>
        <v>906463.21587604622</v>
      </c>
      <c r="V11" s="5">
        <f>SUMIFS(Imports_new!V$10:V$33,Imports_new!$A$10:$A$33,$A11)</f>
        <v>906463.21587604622</v>
      </c>
      <c r="W11" s="5">
        <f>SUMIFS(Imports_new!W$10:W$33,Imports_new!$A$10:$A$33,$A11)</f>
        <v>906463.21587604622</v>
      </c>
      <c r="X11" s="5">
        <f>SUMIFS(Imports_new!X$10:X$33,Imports_new!$A$10:$A$33,$A11)</f>
        <v>906463.21587604622</v>
      </c>
      <c r="Y11" s="5">
        <f>SUMIFS(Imports_new!Y$10:Y$33,Imports_new!$A$10:$A$33,$A11)</f>
        <v>906463.21587604622</v>
      </c>
      <c r="Z11" s="5">
        <f>SUMIFS(Imports_new!Z$10:Z$33,Imports_new!$A$10:$A$33,$A11)</f>
        <v>906463.21587604622</v>
      </c>
      <c r="AA11" s="5">
        <f>SUMIFS(Imports_new!AA$10:AA$33,Imports_new!$A$10:$A$33,$A11)</f>
        <v>906463.21587604622</v>
      </c>
      <c r="AB11" s="5">
        <f>SUMIFS(Imports_new!AB$10:AB$33,Imports_new!$A$10:$A$33,$A11)</f>
        <v>906463.21587604622</v>
      </c>
      <c r="AC11" s="5">
        <f>SUMIFS(Imports_new!AC$10:AC$33,Imports_new!$A$10:$A$33,$A11)</f>
        <v>906463.21587604622</v>
      </c>
      <c r="AD11" s="5">
        <f>SUMIFS(Imports_new!AD$10:AD$33,Imports_new!$A$10:$A$33,$A11)</f>
        <v>906463.21587604622</v>
      </c>
      <c r="AE11" s="5">
        <f>SUMIFS(Imports_new!AE$10:AE$33,Imports_new!$A$10:$A$33,$A11)</f>
        <v>906463.21587604622</v>
      </c>
      <c r="AF11" s="5">
        <f>SUMIFS(Imports_new!AF$10:AF$33,Imports_new!$A$10:$A$33,$A11)</f>
        <v>906463.21587604622</v>
      </c>
    </row>
    <row r="12" spans="1:32">
      <c r="A12" s="2" t="s">
        <v>106</v>
      </c>
      <c r="B12" s="5">
        <f>SUMIFS(Imports_new!B$10:B$33,Imports_new!$A$10:$A$33,$A12)</f>
        <v>247815.41284381095</v>
      </c>
      <c r="C12" s="5">
        <f>SUMIFS(Imports_new!C$10:C$33,Imports_new!$A$10:$A$33,$A12)</f>
        <v>247815.41284381095</v>
      </c>
      <c r="D12" s="5">
        <f>SUMIFS(Imports_new!D$10:D$33,Imports_new!$A$10:$A$33,$A12)</f>
        <v>247815.41284381095</v>
      </c>
      <c r="E12" s="5">
        <f>SUMIFS(Imports_new!E$10:E$33,Imports_new!$A$10:$A$33,$A12)</f>
        <v>144400.59644050465</v>
      </c>
      <c r="F12" s="5">
        <f>SUMIFS(Imports_new!F$10:F$33,Imports_new!$A$10:$A$33,$A12)</f>
        <v>49159.349687508962</v>
      </c>
      <c r="G12" s="5">
        <f>SUMIFS(Imports_new!G$10:G$33,Imports_new!$A$10:$A$33,$A12)</f>
        <v>50975.214236695036</v>
      </c>
      <c r="H12" s="5">
        <f>SUMIFS(Imports_new!H$10:H$33,Imports_new!$A$10:$A$33,$A12)</f>
        <v>51319.479939178324</v>
      </c>
      <c r="I12" s="5">
        <f>SUMIFS(Imports_new!I$10:I$33,Imports_new!$A$10:$A$33,$A12)</f>
        <v>49719.741685042063</v>
      </c>
      <c r="J12" s="5">
        <f>SUMIFS(Imports_new!J$10:J$33,Imports_new!$A$10:$A$33,$A12)</f>
        <v>47344.121925226107</v>
      </c>
      <c r="K12" s="5">
        <f>SUMIFS(Imports_new!K$10:K$33,Imports_new!$A$10:$A$33,$A12)</f>
        <v>49477.446557550851</v>
      </c>
      <c r="L12" s="5">
        <f>SUMIFS(Imports_new!L$10:L$33,Imports_new!$A$10:$A$33,$A12)</f>
        <v>29586.154807569663</v>
      </c>
      <c r="M12" s="5">
        <f>SUMIFS(Imports_new!M$10:M$33,Imports_new!$A$10:$A$33,$A12)</f>
        <v>29586.154807569663</v>
      </c>
      <c r="N12" s="5">
        <f>SUMIFS(Imports_new!N$10:N$33,Imports_new!$A$10:$A$33,$A12)</f>
        <v>29586.154807569663</v>
      </c>
      <c r="O12" s="5">
        <f>SUMIFS(Imports_new!O$10:O$33,Imports_new!$A$10:$A$33,$A12)</f>
        <v>29586.154807569663</v>
      </c>
      <c r="P12" s="5">
        <f>SUMIFS(Imports_new!P$10:P$33,Imports_new!$A$10:$A$33,$A12)</f>
        <v>29586.154807569663</v>
      </c>
      <c r="Q12" s="5">
        <f>SUMIFS(Imports_new!Q$10:Q$33,Imports_new!$A$10:$A$33,$A12)</f>
        <v>29586.154807569663</v>
      </c>
      <c r="R12" s="5">
        <f>SUMIFS(Imports_new!R$10:R$33,Imports_new!$A$10:$A$33,$A12)</f>
        <v>29586.154807569663</v>
      </c>
      <c r="S12" s="5">
        <f>SUMIFS(Imports_new!S$10:S$33,Imports_new!$A$10:$A$33,$A12)</f>
        <v>29586.154807569663</v>
      </c>
      <c r="T12" s="5">
        <f>SUMIFS(Imports_new!T$10:T$33,Imports_new!$A$10:$A$33,$A12)</f>
        <v>29586.154807569663</v>
      </c>
      <c r="U12" s="5">
        <f>SUMIFS(Imports_new!U$10:U$33,Imports_new!$A$10:$A$33,$A12)</f>
        <v>29586.154807569663</v>
      </c>
      <c r="V12" s="5">
        <f>SUMIFS(Imports_new!V$10:V$33,Imports_new!$A$10:$A$33,$A12)</f>
        <v>29586.154807569663</v>
      </c>
      <c r="W12" s="5">
        <f>SUMIFS(Imports_new!W$10:W$33,Imports_new!$A$10:$A$33,$A12)</f>
        <v>29586.154807569663</v>
      </c>
      <c r="X12" s="5">
        <f>SUMIFS(Imports_new!X$10:X$33,Imports_new!$A$10:$A$33,$A12)</f>
        <v>29586.154807569663</v>
      </c>
      <c r="Y12" s="5">
        <f>SUMIFS(Imports_new!Y$10:Y$33,Imports_new!$A$10:$A$33,$A12)</f>
        <v>29586.154807569663</v>
      </c>
      <c r="Z12" s="5">
        <f>SUMIFS(Imports_new!Z$10:Z$33,Imports_new!$A$10:$A$33,$A12)</f>
        <v>29586.154807569663</v>
      </c>
      <c r="AA12" s="5">
        <f>SUMIFS(Imports_new!AA$10:AA$33,Imports_new!$A$10:$A$33,$A12)</f>
        <v>29586.154807569663</v>
      </c>
      <c r="AB12" s="5">
        <f>SUMIFS(Imports_new!AB$10:AB$33,Imports_new!$A$10:$A$33,$A12)</f>
        <v>29586.154807569663</v>
      </c>
      <c r="AC12" s="5">
        <f>SUMIFS(Imports_new!AC$10:AC$33,Imports_new!$A$10:$A$33,$A12)</f>
        <v>29586.154807569663</v>
      </c>
      <c r="AD12" s="5">
        <f>SUMIFS(Imports_new!AD$10:AD$33,Imports_new!$A$10:$A$33,$A12)</f>
        <v>29586.154807569663</v>
      </c>
      <c r="AE12" s="5">
        <f>SUMIFS(Imports_new!AE$10:AE$33,Imports_new!$A$10:$A$33,$A12)</f>
        <v>29586.154807569663</v>
      </c>
      <c r="AF12" s="5">
        <f>SUMIFS(Imports_new!AF$10:AF$33,Imports_new!$A$10:$A$33,$A12)</f>
        <v>29586.154807569663</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238482.58009496296</v>
      </c>
      <c r="K15" s="5">
        <f>SUMIFS(Imports_new!K$10:K$33,Imports_new!$A$10:$A$33,$A15)</f>
        <v>551126.14277006895</v>
      </c>
      <c r="L15" s="5">
        <f>SUMIFS(Imports_new!L$10:L$33,Imports_new!$A$10:$A$33,$A15)</f>
        <v>840525.33331913908</v>
      </c>
      <c r="M15" s="5">
        <f>SUMIFS(Imports_new!M$10:M$33,Imports_new!$A$10:$A$33,$A15)</f>
        <v>840525.33331913908</v>
      </c>
      <c r="N15" s="5">
        <f>SUMIFS(Imports_new!N$10:N$33,Imports_new!$A$10:$A$33,$A15)</f>
        <v>840525.33331913908</v>
      </c>
      <c r="O15" s="5">
        <f>SUMIFS(Imports_new!O$10:O$33,Imports_new!$A$10:$A$33,$A15)</f>
        <v>840525.33331913908</v>
      </c>
      <c r="P15" s="5">
        <f>SUMIFS(Imports_new!P$10:P$33,Imports_new!$A$10:$A$33,$A15)</f>
        <v>840525.33331913908</v>
      </c>
      <c r="Q15" s="5">
        <f>SUMIFS(Imports_new!Q$10:Q$33,Imports_new!$A$10:$A$33,$A15)</f>
        <v>840525.33331913908</v>
      </c>
      <c r="R15" s="5">
        <f>SUMIFS(Imports_new!R$10:R$33,Imports_new!$A$10:$A$33,$A15)</f>
        <v>840525.33331913908</v>
      </c>
      <c r="S15" s="5">
        <f>SUMIFS(Imports_new!S$10:S$33,Imports_new!$A$10:$A$33,$A15)</f>
        <v>840525.33331913908</v>
      </c>
      <c r="T15" s="5">
        <f>SUMIFS(Imports_new!T$10:T$33,Imports_new!$A$10:$A$33,$A15)</f>
        <v>840525.33331913908</v>
      </c>
      <c r="U15" s="5">
        <f>SUMIFS(Imports_new!U$10:U$33,Imports_new!$A$10:$A$33,$A15)</f>
        <v>840525.33331913908</v>
      </c>
      <c r="V15" s="5">
        <f>SUMIFS(Imports_new!V$10:V$33,Imports_new!$A$10:$A$33,$A15)</f>
        <v>840525.33331913908</v>
      </c>
      <c r="W15" s="5">
        <f>SUMIFS(Imports_new!W$10:W$33,Imports_new!$A$10:$A$33,$A15)</f>
        <v>840525.33331913908</v>
      </c>
      <c r="X15" s="5">
        <f>SUMIFS(Imports_new!X$10:X$33,Imports_new!$A$10:$A$33,$A15)</f>
        <v>840525.33331913908</v>
      </c>
      <c r="Y15" s="5">
        <f>SUMIFS(Imports_new!Y$10:Y$33,Imports_new!$A$10:$A$33,$A15)</f>
        <v>840525.33331913908</v>
      </c>
      <c r="Z15" s="5">
        <f>SUMIFS(Imports_new!Z$10:Z$33,Imports_new!$A$10:$A$33,$A15)</f>
        <v>840525.33331913908</v>
      </c>
      <c r="AA15" s="5">
        <f>SUMIFS(Imports_new!AA$10:AA$33,Imports_new!$A$10:$A$33,$A15)</f>
        <v>840525.33331913908</v>
      </c>
      <c r="AB15" s="5">
        <f>SUMIFS(Imports_new!AB$10:AB$33,Imports_new!$A$10:$A$33,$A15)</f>
        <v>840525.33331913908</v>
      </c>
      <c r="AC15" s="5">
        <f>SUMIFS(Imports_new!AC$10:AC$33,Imports_new!$A$10:$A$33,$A15)</f>
        <v>840525.33331913908</v>
      </c>
      <c r="AD15" s="5">
        <f>SUMIFS(Imports_new!AD$10:AD$33,Imports_new!$A$10:$A$33,$A15)</f>
        <v>840525.33331913908</v>
      </c>
      <c r="AE15" s="5">
        <f>SUMIFS(Imports_new!AE$10:AE$33,Imports_new!$A$10:$A$33,$A15)</f>
        <v>840525.33331913908</v>
      </c>
      <c r="AF15" s="5">
        <f>SUMIFS(Imports_new!AF$10:AF$33,Imports_new!$A$10:$A$33,$A15)</f>
        <v>840525.33331913908</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61248250</v>
      </c>
      <c r="C2">
        <f>exports!E2</f>
        <v>61248250</v>
      </c>
      <c r="D2">
        <f>exports!F2</f>
        <v>61248250</v>
      </c>
      <c r="E2">
        <f>exports!G2</f>
        <v>61248250</v>
      </c>
      <c r="F2">
        <f>exports!H2</f>
        <v>61248250</v>
      </c>
      <c r="G2">
        <f>exports!I2</f>
        <v>61248250</v>
      </c>
      <c r="H2">
        <f>exports!J2</f>
        <v>61248250</v>
      </c>
      <c r="I2">
        <f>exports!K2</f>
        <v>61248250</v>
      </c>
      <c r="J2">
        <f>exports!L2</f>
        <v>61248250</v>
      </c>
      <c r="K2">
        <f>exports!M2</f>
        <v>61248250</v>
      </c>
      <c r="L2">
        <f>exports!N2</f>
        <v>61248250</v>
      </c>
      <c r="M2">
        <f>exports!O2</f>
        <v>61248250</v>
      </c>
      <c r="N2">
        <f>exports!P2</f>
        <v>61248250</v>
      </c>
      <c r="O2">
        <f>exports!Q2</f>
        <v>61248250</v>
      </c>
      <c r="P2">
        <f>exports!R2</f>
        <v>61248250</v>
      </c>
      <c r="Q2">
        <f>exports!S2</f>
        <v>61248250</v>
      </c>
      <c r="R2">
        <f>exports!T2</f>
        <v>61248250</v>
      </c>
      <c r="S2">
        <f>exports!U2</f>
        <v>61248250</v>
      </c>
      <c r="T2">
        <f>exports!V2</f>
        <v>61248250</v>
      </c>
      <c r="U2">
        <f>exports!W2</f>
        <v>61248250</v>
      </c>
      <c r="V2">
        <f>exports!X2</f>
        <v>61248250</v>
      </c>
      <c r="W2">
        <f>exports!Y2</f>
        <v>61248250</v>
      </c>
      <c r="X2">
        <f>exports!Z2</f>
        <v>61248250</v>
      </c>
      <c r="Y2">
        <f>exports!AA2</f>
        <v>61248250</v>
      </c>
      <c r="Z2">
        <f>exports!AB2</f>
        <v>61248250</v>
      </c>
      <c r="AA2">
        <f>exports!AC2</f>
        <v>61248250</v>
      </c>
      <c r="AB2">
        <f>exports!AD2</f>
        <v>61248250</v>
      </c>
      <c r="AC2">
        <f>exports!AE2</f>
        <v>61248250</v>
      </c>
      <c r="AD2">
        <f>exports!AF2</f>
        <v>61248250</v>
      </c>
      <c r="AE2">
        <f>exports!AG2</f>
        <v>61248250</v>
      </c>
      <c r="AF2">
        <f>exports!AH2</f>
        <v>61248250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44.14567207540555</v>
      </c>
      <c r="C2" s="12">
        <f>SUMIFS('State Generation Costs Calcs'!C105:C155,'State Generation Costs Calcs'!$A$105:$A$155,About!$B$2)*About!$A$67</f>
        <v>43.284793919706573</v>
      </c>
      <c r="D2" s="12">
        <f>SUMIFS('State Generation Costs Calcs'!D105:D155,'State Generation Costs Calcs'!$A$105:$A$155,About!$B$2)*About!$A$67</f>
        <v>42.48074050730996</v>
      </c>
      <c r="E2" s="12">
        <f>SUMIFS('State Generation Costs Calcs'!E105:E155,'State Generation Costs Calcs'!$A$105:$A$155,About!$B$2)*About!$A$67</f>
        <v>41.819513734312217</v>
      </c>
      <c r="F2" s="12">
        <f>SUMIFS('State Generation Costs Calcs'!F105:F155,'State Generation Costs Calcs'!$A$105:$A$155,About!$B$2)*About!$A$67</f>
        <v>41.638036123426538</v>
      </c>
      <c r="G2" s="12">
        <f>SUMIFS('State Generation Costs Calcs'!G105:G155,'State Generation Costs Calcs'!$A$105:$A$155,About!$B$2)*About!$A$67</f>
        <v>41.695284191957278</v>
      </c>
      <c r="H2" s="12">
        <f>SUMIFS('State Generation Costs Calcs'!H105:H155,'State Generation Costs Calcs'!$A$105:$A$155,About!$B$2)*About!$A$67</f>
        <v>42.091130143159006</v>
      </c>
      <c r="I2" s="12">
        <f>SUMIFS('State Generation Costs Calcs'!I105:I155,'State Generation Costs Calcs'!$A$105:$A$155,About!$B$2)*About!$A$67</f>
        <v>42.449549182934433</v>
      </c>
      <c r="J2" s="12">
        <f>SUMIFS('State Generation Costs Calcs'!J105:J155,'State Generation Costs Calcs'!$A$105:$A$155,About!$B$2)*About!$A$67</f>
        <v>42.259183158243488</v>
      </c>
      <c r="K2" s="12">
        <f>SUMIFS('State Generation Costs Calcs'!K105:K155,'State Generation Costs Calcs'!$A$105:$A$155,About!$B$2)*About!$A$67</f>
        <v>41.703863302125228</v>
      </c>
      <c r="L2" s="12">
        <f>SUMIFS('State Generation Costs Calcs'!L105:L155,'State Generation Costs Calcs'!$A$105:$A$155,About!$B$2)*About!$A$67</f>
        <v>41.066427848011976</v>
      </c>
      <c r="M2" s="12">
        <f>SUMIFS('State Generation Costs Calcs'!M105:M155,'State Generation Costs Calcs'!$A$105:$A$155,About!$B$2)*About!$A$67</f>
        <v>40.506841510367387</v>
      </c>
      <c r="N2" s="12">
        <f>SUMIFS('State Generation Costs Calcs'!N105:N155,'State Generation Costs Calcs'!$A$105:$A$155,About!$B$2)*About!$A$67</f>
        <v>39.914368092607887</v>
      </c>
      <c r="O2" s="12">
        <f>SUMIFS('State Generation Costs Calcs'!O105:O155,'State Generation Costs Calcs'!$A$105:$A$155,About!$B$2)*About!$A$67</f>
        <v>39.602079265793073</v>
      </c>
      <c r="P2" s="12">
        <f>SUMIFS('State Generation Costs Calcs'!P105:P155,'State Generation Costs Calcs'!$A$105:$A$155,About!$B$2)*About!$A$67</f>
        <v>39.524383276007626</v>
      </c>
      <c r="Q2" s="12">
        <f>SUMIFS('State Generation Costs Calcs'!Q105:Q155,'State Generation Costs Calcs'!$A$105:$A$155,About!$B$2)*About!$A$67</f>
        <v>39.167233400786714</v>
      </c>
      <c r="R2" s="12">
        <f>SUMIFS('State Generation Costs Calcs'!R105:R155,'State Generation Costs Calcs'!$A$105:$A$155,About!$B$2)*About!$A$67</f>
        <v>38.734176427432359</v>
      </c>
      <c r="S2" s="12">
        <f>SUMIFS('State Generation Costs Calcs'!S105:S155,'State Generation Costs Calcs'!$A$105:$A$155,About!$B$2)*About!$A$67</f>
        <v>38.426309114491666</v>
      </c>
      <c r="T2" s="12">
        <f>SUMIFS('State Generation Costs Calcs'!T105:T155,'State Generation Costs Calcs'!$A$105:$A$155,About!$B$2)*About!$A$67</f>
        <v>38.298938085009517</v>
      </c>
      <c r="U2" s="12">
        <f>SUMIFS('State Generation Costs Calcs'!U105:U155,'State Generation Costs Calcs'!$A$105:$A$155,About!$B$2)*About!$A$67</f>
        <v>38.193373052009271</v>
      </c>
      <c r="V2" s="12">
        <f>SUMIFS('State Generation Costs Calcs'!V105:V155,'State Generation Costs Calcs'!$A$105:$A$155,About!$B$2)*About!$A$67</f>
        <v>37.790694443328093</v>
      </c>
      <c r="W2" s="12">
        <f>SUMIFS('State Generation Costs Calcs'!W105:W155,'State Generation Costs Calcs'!$A$105:$A$155,About!$B$2)*About!$A$67</f>
        <v>37.421558100672783</v>
      </c>
      <c r="X2" s="12">
        <f>SUMIFS('State Generation Costs Calcs'!X105:X155,'State Generation Costs Calcs'!$A$105:$A$155,About!$B$2)*About!$A$67</f>
        <v>37.212339880540718</v>
      </c>
      <c r="Y2" s="12">
        <f>SUMIFS('State Generation Costs Calcs'!Y105:Y155,'State Generation Costs Calcs'!$A$105:$A$155,About!$B$2)*About!$A$67</f>
        <v>36.977429533078315</v>
      </c>
      <c r="Z2" s="12">
        <f>SUMIFS('State Generation Costs Calcs'!Z105:Z155,'State Generation Costs Calcs'!$A$105:$A$155,About!$B$2)*About!$A$67</f>
        <v>36.8403196989305</v>
      </c>
      <c r="AA2" s="12">
        <f>SUMIFS('State Generation Costs Calcs'!AA105:AA155,'State Generation Costs Calcs'!$A$105:$A$155,About!$B$2)*About!$A$67</f>
        <v>36.741873313059315</v>
      </c>
      <c r="AB2" s="12">
        <f>SUMIFS('State Generation Costs Calcs'!AB105:AB155,'State Generation Costs Calcs'!$A$105:$A$155,About!$B$2)*About!$A$67</f>
        <v>36.593375644521906</v>
      </c>
      <c r="AC2" s="12">
        <f>SUMIFS('State Generation Costs Calcs'!AC105:AC155,'State Generation Costs Calcs'!$A$105:$A$155,About!$B$2)*About!$A$67</f>
        <v>36.597147734643755</v>
      </c>
      <c r="AD2" s="12">
        <f>SUMIFS('State Generation Costs Calcs'!AD105:AD155,'State Generation Costs Calcs'!$A$105:$A$155,About!$B$2)*About!$A$67</f>
        <v>36.633573374646993</v>
      </c>
      <c r="AE2" s="12">
        <f>SUMIFS('State Generation Costs Calcs'!AE105:AE155,'State Generation Costs Calcs'!$A$105:$A$155,About!$B$2)*About!$A$67</f>
        <v>36.590264413437779</v>
      </c>
      <c r="AF2" s="12">
        <f>SUMIFS('State Generation Costs Calcs'!AF105:AF155,'State Generation Costs Calcs'!$A$105:$A$155,About!$B$2)*About!$A$67</f>
        <v>36.569853924503398</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44.14567207540555</v>
      </c>
      <c r="C2" s="12">
        <f>SUMIFS('State Generation Costs Calcs'!C105:C155,'State Generation Costs Calcs'!$A$105:$A$155,About!$B$2)*About!$A$67</f>
        <v>43.284793919706573</v>
      </c>
      <c r="D2" s="12">
        <f>SUMIFS('State Generation Costs Calcs'!D105:D155,'State Generation Costs Calcs'!$A$105:$A$155,About!$B$2)*About!$A$67</f>
        <v>42.48074050730996</v>
      </c>
      <c r="E2" s="12">
        <f>SUMIFS('State Generation Costs Calcs'!E105:E155,'State Generation Costs Calcs'!$A$105:$A$155,About!$B$2)*About!$A$67</f>
        <v>41.819513734312217</v>
      </c>
      <c r="F2" s="12">
        <f>SUMIFS('State Generation Costs Calcs'!F105:F155,'State Generation Costs Calcs'!$A$105:$A$155,About!$B$2)*About!$A$67</f>
        <v>41.638036123426538</v>
      </c>
      <c r="G2" s="12">
        <f>SUMIFS('State Generation Costs Calcs'!G105:G155,'State Generation Costs Calcs'!$A$105:$A$155,About!$B$2)*About!$A$67</f>
        <v>41.695284191957278</v>
      </c>
      <c r="H2" s="12">
        <f>SUMIFS('State Generation Costs Calcs'!H105:H155,'State Generation Costs Calcs'!$A$105:$A$155,About!$B$2)*About!$A$67</f>
        <v>42.091130143159006</v>
      </c>
      <c r="I2" s="12">
        <f>SUMIFS('State Generation Costs Calcs'!I105:I155,'State Generation Costs Calcs'!$A$105:$A$155,About!$B$2)*About!$A$67</f>
        <v>42.449549182934433</v>
      </c>
      <c r="J2" s="12">
        <f>SUMIFS('State Generation Costs Calcs'!J105:J155,'State Generation Costs Calcs'!$A$105:$A$155,About!$B$2)*About!$A$67</f>
        <v>42.259183158243488</v>
      </c>
      <c r="K2" s="12">
        <f>SUMIFS('State Generation Costs Calcs'!K105:K155,'State Generation Costs Calcs'!$A$105:$A$155,About!$B$2)*About!$A$67</f>
        <v>41.703863302125228</v>
      </c>
      <c r="L2" s="12">
        <f>SUMIFS('State Generation Costs Calcs'!L105:L155,'State Generation Costs Calcs'!$A$105:$A$155,About!$B$2)*About!$A$67</f>
        <v>41.066427848011976</v>
      </c>
      <c r="M2" s="12">
        <f>SUMIFS('State Generation Costs Calcs'!M105:M155,'State Generation Costs Calcs'!$A$105:$A$155,About!$B$2)*About!$A$67</f>
        <v>40.506841510367387</v>
      </c>
      <c r="N2" s="12">
        <f>SUMIFS('State Generation Costs Calcs'!N105:N155,'State Generation Costs Calcs'!$A$105:$A$155,About!$B$2)*About!$A$67</f>
        <v>39.914368092607887</v>
      </c>
      <c r="O2" s="12">
        <f>SUMIFS('State Generation Costs Calcs'!O105:O155,'State Generation Costs Calcs'!$A$105:$A$155,About!$B$2)*About!$A$67</f>
        <v>39.602079265793073</v>
      </c>
      <c r="P2" s="12">
        <f>SUMIFS('State Generation Costs Calcs'!P105:P155,'State Generation Costs Calcs'!$A$105:$A$155,About!$B$2)*About!$A$67</f>
        <v>39.524383276007626</v>
      </c>
      <c r="Q2" s="12">
        <f>SUMIFS('State Generation Costs Calcs'!Q105:Q155,'State Generation Costs Calcs'!$A$105:$A$155,About!$B$2)*About!$A$67</f>
        <v>39.167233400786714</v>
      </c>
      <c r="R2" s="12">
        <f>SUMIFS('State Generation Costs Calcs'!R105:R155,'State Generation Costs Calcs'!$A$105:$A$155,About!$B$2)*About!$A$67</f>
        <v>38.734176427432359</v>
      </c>
      <c r="S2" s="12">
        <f>SUMIFS('State Generation Costs Calcs'!S105:S155,'State Generation Costs Calcs'!$A$105:$A$155,About!$B$2)*About!$A$67</f>
        <v>38.426309114491666</v>
      </c>
      <c r="T2" s="12">
        <f>SUMIFS('State Generation Costs Calcs'!T105:T155,'State Generation Costs Calcs'!$A$105:$A$155,About!$B$2)*About!$A$67</f>
        <v>38.298938085009517</v>
      </c>
      <c r="U2" s="12">
        <f>SUMIFS('State Generation Costs Calcs'!U105:U155,'State Generation Costs Calcs'!$A$105:$A$155,About!$B$2)*About!$A$67</f>
        <v>38.193373052009271</v>
      </c>
      <c r="V2" s="12">
        <f>SUMIFS('State Generation Costs Calcs'!V105:V155,'State Generation Costs Calcs'!$A$105:$A$155,About!$B$2)*About!$A$67</f>
        <v>37.790694443328093</v>
      </c>
      <c r="W2" s="12">
        <f>SUMIFS('State Generation Costs Calcs'!W105:W155,'State Generation Costs Calcs'!$A$105:$A$155,About!$B$2)*About!$A$67</f>
        <v>37.421558100672783</v>
      </c>
      <c r="X2" s="12">
        <f>SUMIFS('State Generation Costs Calcs'!X105:X155,'State Generation Costs Calcs'!$A$105:$A$155,About!$B$2)*About!$A$67</f>
        <v>37.212339880540718</v>
      </c>
      <c r="Y2" s="12">
        <f>SUMIFS('State Generation Costs Calcs'!Y105:Y155,'State Generation Costs Calcs'!$A$105:$A$155,About!$B$2)*About!$A$67</f>
        <v>36.977429533078315</v>
      </c>
      <c r="Z2" s="12">
        <f>SUMIFS('State Generation Costs Calcs'!Z105:Z155,'State Generation Costs Calcs'!$A$105:$A$155,About!$B$2)*About!$A$67</f>
        <v>36.8403196989305</v>
      </c>
      <c r="AA2" s="12">
        <f>SUMIFS('State Generation Costs Calcs'!AA105:AA155,'State Generation Costs Calcs'!$A$105:$A$155,About!$B$2)*About!$A$67</f>
        <v>36.741873313059315</v>
      </c>
      <c r="AB2" s="12">
        <f>SUMIFS('State Generation Costs Calcs'!AB105:AB155,'State Generation Costs Calcs'!$A$105:$A$155,About!$B$2)*About!$A$67</f>
        <v>36.593375644521906</v>
      </c>
      <c r="AC2" s="12">
        <f>SUMIFS('State Generation Costs Calcs'!AC105:AC155,'State Generation Costs Calcs'!$A$105:$A$155,About!$B$2)*About!$A$67</f>
        <v>36.597147734643755</v>
      </c>
      <c r="AD2" s="12">
        <f>SUMIFS('State Generation Costs Calcs'!AD105:AD155,'State Generation Costs Calcs'!$A$105:$A$155,About!$B$2)*About!$A$67</f>
        <v>36.633573374646993</v>
      </c>
      <c r="AE2" s="12">
        <f>SUMIFS('State Generation Costs Calcs'!AE105:AE155,'State Generation Costs Calcs'!$A$105:$A$155,About!$B$2)*About!$A$67</f>
        <v>36.590264413437779</v>
      </c>
      <c r="AF2" s="12">
        <f>SUMIFS('State Generation Costs Calcs'!AF105:AF155,'State Generation Costs Calcs'!$A$105:$A$155,About!$B$2)*About!$A$67</f>
        <v>36.569853924503398</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2024-01-10T18:44:41Z</dcterms:modified>
</cp:coreProperties>
</file>