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1C2D4FE5-A144-4500-BE0C-1D4EC1157EA0}"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N6" i="23"/>
  <c r="F7" i="23"/>
  <c r="N7" i="23"/>
  <c r="AD7" i="23"/>
  <c r="F8" i="23"/>
  <c r="N9" i="23"/>
  <c r="V9" i="23"/>
  <c r="AD9" i="23"/>
  <c r="F10" i="23"/>
  <c r="V10" i="23"/>
  <c r="N11" i="23"/>
  <c r="V11" i="23"/>
  <c r="AD11" i="23"/>
  <c r="F12" i="23"/>
  <c r="V12" i="23"/>
  <c r="N13" i="23"/>
  <c r="V13" i="23"/>
  <c r="AD13" i="23"/>
  <c r="F14" i="23"/>
  <c r="V14" i="23"/>
  <c r="N15" i="23"/>
  <c r="V15" i="23"/>
  <c r="AD15" i="23"/>
  <c r="F16" i="23"/>
  <c r="V16" i="23"/>
  <c r="N17" i="23"/>
  <c r="V17" i="23"/>
  <c r="AD17" i="23"/>
  <c r="F18" i="23"/>
  <c r="V18" i="23"/>
  <c r="O19" i="23"/>
  <c r="X19" i="23"/>
  <c r="AG19" i="23"/>
  <c r="J20" i="23"/>
  <c r="AC20" i="23"/>
  <c r="AB21" i="23"/>
  <c r="G22" i="23"/>
  <c r="Q22" i="23"/>
  <c r="AB22" i="23"/>
  <c r="Q23" i="23"/>
  <c r="Q24" i="23"/>
  <c r="K25" i="23"/>
  <c r="I26" i="23"/>
  <c r="C27" i="23"/>
  <c r="AB28" i="23"/>
  <c r="S31" i="23"/>
  <c r="Q32" i="23"/>
  <c r="T33" i="23"/>
  <c r="T34" i="23"/>
  <c r="AB36" i="23"/>
  <c r="AB40" i="23"/>
  <c r="I42" i="23"/>
  <c r="Y43" i="23"/>
  <c r="T45" i="23"/>
  <c r="C49" i="23"/>
  <c r="X54" i="23"/>
  <c r="AC57" i="23"/>
  <c r="I60" i="23"/>
  <c r="M63" i="23"/>
  <c r="M77" i="23"/>
  <c r="H5" i="23"/>
  <c r="P5" i="23"/>
  <c r="X5" i="23"/>
  <c r="AF5" i="23"/>
  <c r="P6" i="23"/>
  <c r="H7" i="23"/>
  <c r="P7" i="23"/>
  <c r="X7" i="23"/>
  <c r="AF7" i="23"/>
  <c r="P8" i="23"/>
  <c r="H9" i="23"/>
  <c r="P9" i="23"/>
  <c r="X9" i="23"/>
  <c r="AF9" i="23"/>
  <c r="P10" i="23"/>
  <c r="H11" i="23"/>
  <c r="P11" i="23"/>
  <c r="X11" i="23"/>
  <c r="AF11" i="23"/>
  <c r="P12" i="23"/>
  <c r="H13" i="23"/>
  <c r="P13" i="23"/>
  <c r="X13" i="23"/>
  <c r="AF13" i="23"/>
  <c r="P14" i="23"/>
  <c r="H15" i="23"/>
  <c r="P15" i="23"/>
  <c r="X15" i="23"/>
  <c r="AF15" i="23"/>
  <c r="P16" i="23"/>
  <c r="H17" i="23"/>
  <c r="P17" i="23"/>
  <c r="X17" i="23"/>
  <c r="AF17" i="23"/>
  <c r="P18" i="23"/>
  <c r="H19" i="23"/>
  <c r="Q19" i="23"/>
  <c r="Z19" i="23"/>
  <c r="D20" i="23"/>
  <c r="V20" i="23"/>
  <c r="T21" i="23"/>
  <c r="AE21" i="23"/>
  <c r="I22" i="23"/>
  <c r="T22" i="23"/>
  <c r="I23" i="23"/>
  <c r="I24" i="23"/>
  <c r="T24" i="23"/>
  <c r="S25" i="23"/>
  <c r="L26" i="23"/>
  <c r="I28" i="23"/>
  <c r="AB30" i="23"/>
  <c r="Y31" i="23"/>
  <c r="AB32" i="23"/>
  <c r="AA33" i="23"/>
  <c r="AG35" i="23"/>
  <c r="Y39" i="23"/>
  <c r="C41" i="23"/>
  <c r="L42" i="23"/>
  <c r="K44" i="23"/>
  <c r="Y47" i="23"/>
  <c r="C53" i="23"/>
  <c r="Y55" i="23"/>
  <c r="G58" i="23"/>
  <c r="E61" i="23"/>
  <c r="AA68" i="23"/>
  <c r="AG16" i="23"/>
  <c r="I17" i="23"/>
  <c r="Q17" i="23"/>
  <c r="Y17" i="23"/>
  <c r="I18" i="23"/>
  <c r="AG18" i="23"/>
  <c r="I19" i="23"/>
  <c r="R19" i="23"/>
  <c r="AB19" i="23"/>
  <c r="N20" i="23"/>
  <c r="J21" i="23"/>
  <c r="U21" i="23"/>
  <c r="AF21" i="23"/>
  <c r="J22" i="23"/>
  <c r="AF22" i="23"/>
  <c r="AF23" i="23"/>
  <c r="J24" i="23"/>
  <c r="Y24" i="23"/>
  <c r="T25" i="23"/>
  <c r="L27" i="23"/>
  <c r="C30" i="23"/>
  <c r="AG30" i="23"/>
  <c r="AA31" i="23"/>
  <c r="AG32" i="23"/>
  <c r="C35" i="23"/>
  <c r="Q38" i="23"/>
  <c r="AA39" i="23"/>
  <c r="D41" i="23"/>
  <c r="Q42" i="23"/>
  <c r="K46" i="23"/>
  <c r="T51" i="23"/>
  <c r="D53" i="23"/>
  <c r="AC55" i="23"/>
  <c r="AF58" i="23"/>
  <c r="J64" i="23"/>
  <c r="J41" i="27"/>
  <c r="K41" i="27" s="1"/>
  <c r="AH87" i="23"/>
  <c r="Z87" i="23"/>
  <c r="R87" i="23"/>
  <c r="J87" i="23"/>
  <c r="Z86" i="23"/>
  <c r="AH85" i="23"/>
  <c r="Z85" i="23"/>
  <c r="R85" i="23"/>
  <c r="J85" i="23"/>
  <c r="Z84" i="23"/>
  <c r="AH83" i="23"/>
  <c r="Z83" i="23"/>
  <c r="R83" i="23"/>
  <c r="J83" i="23"/>
  <c r="Z82" i="23"/>
  <c r="AH81" i="23"/>
  <c r="Z81" i="23"/>
  <c r="R81" i="23"/>
  <c r="J81" i="23"/>
  <c r="Z80" i="23"/>
  <c r="AH79" i="23"/>
  <c r="Z79" i="23"/>
  <c r="R79" i="23"/>
  <c r="J79" i="23"/>
  <c r="Z78" i="23"/>
  <c r="AH77" i="23"/>
  <c r="Z77" i="23"/>
  <c r="R77" i="23"/>
  <c r="J77" i="23"/>
  <c r="Z76" i="23"/>
  <c r="AH75" i="23"/>
  <c r="Z75" i="23"/>
  <c r="R75" i="23"/>
  <c r="J75" i="23"/>
  <c r="Z74" i="23"/>
  <c r="AH73" i="23"/>
  <c r="Z73" i="23"/>
  <c r="R73" i="23"/>
  <c r="J73" i="23"/>
  <c r="Z72" i="23"/>
  <c r="AH71" i="23"/>
  <c r="Z71" i="23"/>
  <c r="R71" i="23"/>
  <c r="J71" i="23"/>
  <c r="Z70" i="23"/>
  <c r="AH69" i="23"/>
  <c r="Z69" i="23"/>
  <c r="R69" i="23"/>
  <c r="J69" i="23"/>
  <c r="Z68" i="23"/>
  <c r="AH67" i="23"/>
  <c r="Z67" i="23"/>
  <c r="R67" i="23"/>
  <c r="J67" i="23"/>
  <c r="AG87" i="23"/>
  <c r="I87" i="23"/>
  <c r="AG86" i="23"/>
  <c r="Y86" i="23"/>
  <c r="Q86" i="23"/>
  <c r="AG85" i="23"/>
  <c r="I85" i="23"/>
  <c r="AG84" i="23"/>
  <c r="Y84" i="23"/>
  <c r="Q84" i="23"/>
  <c r="AG83" i="23"/>
  <c r="I83" i="23"/>
  <c r="AG82" i="23"/>
  <c r="Y82" i="23"/>
  <c r="Q82" i="23"/>
  <c r="AG81" i="23"/>
  <c r="I81" i="23"/>
  <c r="AG80" i="23"/>
  <c r="Y80" i="23"/>
  <c r="Q80" i="23"/>
  <c r="AG79" i="23"/>
  <c r="I79" i="23"/>
  <c r="AG78" i="23"/>
  <c r="Y78" i="23"/>
  <c r="Q78" i="23"/>
  <c r="AG77" i="23"/>
  <c r="I77" i="23"/>
  <c r="AG76" i="23"/>
  <c r="Y76" i="23"/>
  <c r="Q76" i="23"/>
  <c r="AG75" i="23"/>
  <c r="I75" i="23"/>
  <c r="AG74" i="23"/>
  <c r="Y74" i="23"/>
  <c r="Q74" i="23"/>
  <c r="AG73" i="23"/>
  <c r="I73" i="23"/>
  <c r="AG72" i="23"/>
  <c r="Y72" i="23"/>
  <c r="Q72" i="23"/>
  <c r="AG71" i="23"/>
  <c r="I71" i="23"/>
  <c r="AG70" i="23"/>
  <c r="Y70" i="23"/>
  <c r="Q70" i="23"/>
  <c r="AG69" i="23"/>
  <c r="I69" i="23"/>
  <c r="AG68" i="23"/>
  <c r="Y68" i="23"/>
  <c r="Q68" i="23"/>
  <c r="X87" i="23"/>
  <c r="AF86" i="23"/>
  <c r="X86" i="23"/>
  <c r="P86" i="23"/>
  <c r="H86" i="23"/>
  <c r="X85" i="23"/>
  <c r="AF84" i="23"/>
  <c r="X84" i="23"/>
  <c r="P84" i="23"/>
  <c r="H84" i="23"/>
  <c r="X83" i="23"/>
  <c r="AF82" i="23"/>
  <c r="X82" i="23"/>
  <c r="P82" i="23"/>
  <c r="H82" i="23"/>
  <c r="X81" i="23"/>
  <c r="AF80" i="23"/>
  <c r="X80" i="23"/>
  <c r="P80" i="23"/>
  <c r="H80" i="23"/>
  <c r="X79" i="23"/>
  <c r="AF78" i="23"/>
  <c r="X78" i="23"/>
  <c r="P78" i="23"/>
  <c r="H78" i="23"/>
  <c r="X77" i="23"/>
  <c r="AF76" i="23"/>
  <c r="X76" i="23"/>
  <c r="P76" i="23"/>
  <c r="H76" i="23"/>
  <c r="X75" i="23"/>
  <c r="AF74" i="23"/>
  <c r="X74" i="23"/>
  <c r="P74" i="23"/>
  <c r="H74" i="23"/>
  <c r="X73" i="23"/>
  <c r="AF72" i="23"/>
  <c r="X72" i="23"/>
  <c r="P72" i="23"/>
  <c r="H72" i="23"/>
  <c r="X71" i="23"/>
  <c r="AF70" i="23"/>
  <c r="X70" i="23"/>
  <c r="P70" i="23"/>
  <c r="H70" i="23"/>
  <c r="X69" i="23"/>
  <c r="AF68" i="23"/>
  <c r="X68" i="23"/>
  <c r="P68" i="23"/>
  <c r="H68" i="23"/>
  <c r="X67" i="23"/>
  <c r="AF66" i="23"/>
  <c r="AE87" i="23"/>
  <c r="W87" i="23"/>
  <c r="O87" i="23"/>
  <c r="AE86" i="23"/>
  <c r="G86" i="23"/>
  <c r="AE85" i="23"/>
  <c r="W85" i="23"/>
  <c r="O85" i="23"/>
  <c r="AE84" i="23"/>
  <c r="G84" i="23"/>
  <c r="AE83" i="23"/>
  <c r="W83" i="23"/>
  <c r="O83" i="23"/>
  <c r="AE82" i="23"/>
  <c r="G82" i="23"/>
  <c r="AE81" i="23"/>
  <c r="W81" i="23"/>
  <c r="O81" i="23"/>
  <c r="AE80" i="23"/>
  <c r="G80" i="23"/>
  <c r="AE79" i="23"/>
  <c r="W79" i="23"/>
  <c r="O79" i="23"/>
  <c r="AE78" i="23"/>
  <c r="G78" i="23"/>
  <c r="AE77" i="23"/>
  <c r="W77" i="23"/>
  <c r="O77" i="23"/>
  <c r="AE76" i="23"/>
  <c r="G76" i="23"/>
  <c r="AE75" i="23"/>
  <c r="W75" i="23"/>
  <c r="O75" i="23"/>
  <c r="AE74" i="23"/>
  <c r="G74" i="23"/>
  <c r="AE73" i="23"/>
  <c r="W73" i="23"/>
  <c r="O73" i="23"/>
  <c r="AE72" i="23"/>
  <c r="G72" i="23"/>
  <c r="AE71" i="23"/>
  <c r="W71" i="23"/>
  <c r="O71" i="23"/>
  <c r="AE70" i="23"/>
  <c r="G70" i="23"/>
  <c r="AE69" i="23"/>
  <c r="W69" i="23"/>
  <c r="O69" i="23"/>
  <c r="AE68" i="23"/>
  <c r="G68" i="23"/>
  <c r="AE67" i="23"/>
  <c r="W67" i="23"/>
  <c r="O67" i="23"/>
  <c r="AE66" i="23"/>
  <c r="L87" i="23"/>
  <c r="D87" i="23"/>
  <c r="AB86" i="23"/>
  <c r="T86" i="23"/>
  <c r="D86" i="23"/>
  <c r="L85" i="23"/>
  <c r="D85" i="23"/>
  <c r="AB84" i="23"/>
  <c r="T84" i="23"/>
  <c r="D84" i="23"/>
  <c r="L83" i="23"/>
  <c r="D83" i="23"/>
  <c r="AB82" i="23"/>
  <c r="T82" i="23"/>
  <c r="D82" i="23"/>
  <c r="L81" i="23"/>
  <c r="D81" i="23"/>
  <c r="AB80" i="23"/>
  <c r="T80" i="23"/>
  <c r="D80" i="23"/>
  <c r="L79" i="23"/>
  <c r="D79" i="23"/>
  <c r="AB78" i="23"/>
  <c r="T78" i="23"/>
  <c r="D78" i="23"/>
  <c r="L77" i="23"/>
  <c r="D77" i="23"/>
  <c r="AB76" i="23"/>
  <c r="T76" i="23"/>
  <c r="D76" i="23"/>
  <c r="L75" i="23"/>
  <c r="D75" i="23"/>
  <c r="AB74" i="23"/>
  <c r="T74" i="23"/>
  <c r="D74" i="23"/>
  <c r="L73" i="23"/>
  <c r="D73" i="23"/>
  <c r="AB72" i="23"/>
  <c r="T72" i="23"/>
  <c r="D72" i="23"/>
  <c r="L71" i="23"/>
  <c r="D71" i="23"/>
  <c r="AB70" i="23"/>
  <c r="T70" i="23"/>
  <c r="D70"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V8" i="23" l="1"/>
  <c r="F6" i="23"/>
  <c r="F1" i="23" s="1"/>
  <c r="N8" i="23"/>
  <c r="N10" i="23"/>
  <c r="N12" i="23"/>
  <c r="N14" i="23"/>
  <c r="N16" i="23"/>
  <c r="N18" i="23"/>
  <c r="T20" i="23"/>
  <c r="G23" i="23"/>
  <c r="AG27" i="23"/>
  <c r="Y35" i="23"/>
  <c r="D47" i="23"/>
  <c r="W66" i="23"/>
  <c r="H6" i="23"/>
  <c r="H8" i="23"/>
  <c r="H10" i="23"/>
  <c r="H12" i="23"/>
  <c r="H14" i="23"/>
  <c r="H16" i="23"/>
  <c r="H18" i="23"/>
  <c r="M20" i="23"/>
  <c r="AE22" i="23"/>
  <c r="K27" i="23"/>
  <c r="AG34" i="23"/>
  <c r="AA45" i="23"/>
  <c r="I64" i="23"/>
  <c r="AG17" i="23"/>
  <c r="E20" i="23"/>
  <c r="U22" i="23"/>
  <c r="Q26" i="23"/>
  <c r="AG33" i="23"/>
  <c r="L44" i="23"/>
  <c r="M61" i="23"/>
  <c r="AH86" i="23"/>
  <c r="AH84" i="23"/>
  <c r="AH82" i="23"/>
  <c r="AH80" i="23"/>
  <c r="AH78" i="23"/>
  <c r="AH76" i="23"/>
  <c r="AH74" i="23"/>
  <c r="AH72" i="23"/>
  <c r="AH70" i="23"/>
  <c r="AH68" i="23"/>
  <c r="AH66" i="23"/>
  <c r="I86" i="23"/>
  <c r="I84" i="23"/>
  <c r="I82" i="23"/>
  <c r="I80" i="23"/>
  <c r="I78" i="23"/>
  <c r="I76" i="23"/>
  <c r="I74" i="23"/>
  <c r="I72" i="23"/>
  <c r="I70" i="23"/>
  <c r="AF87" i="23"/>
  <c r="AF85" i="23"/>
  <c r="AF83" i="23"/>
  <c r="AF81" i="23"/>
  <c r="AF79" i="23"/>
  <c r="AF77" i="23"/>
  <c r="AF75" i="23"/>
  <c r="AF73" i="23"/>
  <c r="AF71" i="23"/>
  <c r="AF69" i="23"/>
  <c r="AF67" i="23"/>
  <c r="G87" i="23"/>
  <c r="G85" i="23"/>
  <c r="G83" i="23"/>
  <c r="G81" i="23"/>
  <c r="G79" i="23"/>
  <c r="G77" i="23"/>
  <c r="G75" i="23"/>
  <c r="G73" i="23"/>
  <c r="G71" i="23"/>
  <c r="G69" i="23"/>
  <c r="G67" i="23"/>
  <c r="L86" i="23"/>
  <c r="L84" i="23"/>
  <c r="L82" i="23"/>
  <c r="L80" i="23"/>
  <c r="L78" i="23"/>
  <c r="L76" i="23"/>
  <c r="L74" i="23"/>
  <c r="L72" i="23"/>
  <c r="L70" i="23"/>
  <c r="N4" i="23"/>
  <c r="V6" i="23"/>
  <c r="AD8" i="23"/>
  <c r="AD10" i="23"/>
  <c r="AD12" i="23"/>
  <c r="AD14" i="23"/>
  <c r="AD16" i="23"/>
  <c r="AD18" i="23"/>
  <c r="G21" i="23"/>
  <c r="AB23" i="23"/>
  <c r="Y29" i="23"/>
  <c r="I38" i="23"/>
  <c r="AG50" i="23"/>
  <c r="X4" i="23"/>
  <c r="X6" i="23"/>
  <c r="X8" i="23"/>
  <c r="X10" i="23"/>
  <c r="X12" i="23"/>
  <c r="X14" i="23"/>
  <c r="X16" i="23"/>
  <c r="X18" i="23"/>
  <c r="AE20" i="23"/>
  <c r="T23" i="23"/>
  <c r="C29" i="23"/>
  <c r="C37" i="23"/>
  <c r="T49" i="23"/>
  <c r="AD79" i="23"/>
  <c r="Q18" i="23"/>
  <c r="W20" i="23"/>
  <c r="J23" i="23"/>
  <c r="K28" i="23"/>
  <c r="I36" i="23"/>
  <c r="AA47" i="23"/>
  <c r="AC70" i="23"/>
  <c r="R86" i="23"/>
  <c r="R84" i="23"/>
  <c r="R82" i="23"/>
  <c r="R80" i="23"/>
  <c r="R78" i="23"/>
  <c r="R76" i="23"/>
  <c r="R74" i="23"/>
  <c r="R72" i="23"/>
  <c r="R70" i="23"/>
  <c r="R68" i="23"/>
  <c r="Y87" i="23"/>
  <c r="Y85" i="23"/>
  <c r="Y83" i="23"/>
  <c r="Y81" i="23"/>
  <c r="Y79" i="23"/>
  <c r="Y77" i="23"/>
  <c r="Y75" i="23"/>
  <c r="Y73" i="23"/>
  <c r="Y71" i="23"/>
  <c r="Y69" i="23"/>
  <c r="P87" i="23"/>
  <c r="P85" i="23"/>
  <c r="P83" i="23"/>
  <c r="P81" i="23"/>
  <c r="P79" i="23"/>
  <c r="P77" i="23"/>
  <c r="P75" i="23"/>
  <c r="P73" i="23"/>
  <c r="P71" i="23"/>
  <c r="P69" i="23"/>
  <c r="P67" i="23"/>
  <c r="W86" i="23"/>
  <c r="W84" i="23"/>
  <c r="W82" i="23"/>
  <c r="W80" i="23"/>
  <c r="W78" i="23"/>
  <c r="W76" i="23"/>
  <c r="W74" i="23"/>
  <c r="W72" i="23"/>
  <c r="W70" i="23"/>
  <c r="W68" i="23"/>
  <c r="AB87" i="23"/>
  <c r="AB85" i="23"/>
  <c r="AB83" i="23"/>
  <c r="AB81" i="23"/>
  <c r="AB79" i="23"/>
  <c r="AB77" i="23"/>
  <c r="AB75" i="23"/>
  <c r="AB73" i="23"/>
  <c r="AB71" i="23"/>
  <c r="AB69" i="23"/>
  <c r="V4" i="23"/>
  <c r="AD6" i="23"/>
  <c r="F9" i="23"/>
  <c r="F11" i="23"/>
  <c r="F13" i="23"/>
  <c r="F15" i="23"/>
  <c r="F17" i="23"/>
  <c r="F19" i="23"/>
  <c r="Q21" i="23"/>
  <c r="G24" i="23"/>
  <c r="T30" i="23"/>
  <c r="S39" i="23"/>
  <c r="Q52" i="23"/>
  <c r="AF4" i="23"/>
  <c r="AF6" i="23"/>
  <c r="AF8" i="23"/>
  <c r="AF10" i="23"/>
  <c r="AF12" i="23"/>
  <c r="AF14" i="23"/>
  <c r="AF16" i="23"/>
  <c r="AF18" i="23"/>
  <c r="I21" i="23"/>
  <c r="AE23" i="23"/>
  <c r="AG29" i="23"/>
  <c r="L38" i="23"/>
  <c r="D51" i="23"/>
  <c r="Y16" i="23"/>
  <c r="Y18" i="23"/>
  <c r="AF20" i="23"/>
  <c r="U23" i="23"/>
  <c r="D29" i="23"/>
  <c r="D37" i="23"/>
  <c r="Y49" i="23"/>
  <c r="J86" i="23"/>
  <c r="J84" i="23"/>
  <c r="J82" i="23"/>
  <c r="J80" i="23"/>
  <c r="J78" i="23"/>
  <c r="J76" i="23"/>
  <c r="J74" i="23"/>
  <c r="J72" i="23"/>
  <c r="J70" i="23"/>
  <c r="J68" i="23"/>
  <c r="Q87" i="23"/>
  <c r="Q85" i="23"/>
  <c r="Q83" i="23"/>
  <c r="Q81" i="23"/>
  <c r="Q79" i="23"/>
  <c r="Q77" i="23"/>
  <c r="Q75" i="23"/>
  <c r="Q73" i="23"/>
  <c r="Q71" i="23"/>
  <c r="Q69" i="23"/>
  <c r="H87" i="23"/>
  <c r="H85" i="23"/>
  <c r="H83" i="23"/>
  <c r="H81" i="23"/>
  <c r="H79" i="23"/>
  <c r="H77" i="23"/>
  <c r="H75" i="23"/>
  <c r="H73" i="23"/>
  <c r="H71" i="23"/>
  <c r="H69" i="23"/>
  <c r="H67" i="23"/>
  <c r="O86" i="23"/>
  <c r="O84" i="23"/>
  <c r="O82" i="23"/>
  <c r="O80" i="23"/>
  <c r="O78" i="23"/>
  <c r="O76" i="23"/>
  <c r="O74" i="23"/>
  <c r="O72" i="23"/>
  <c r="O70" i="23"/>
  <c r="O68" i="23"/>
  <c r="T87" i="23"/>
  <c r="T85" i="23"/>
  <c r="T83" i="23"/>
  <c r="T81" i="23"/>
  <c r="T79" i="23"/>
  <c r="T77" i="23"/>
  <c r="T75" i="23"/>
  <c r="T73" i="23"/>
  <c r="T71" i="23"/>
  <c r="T69" i="23"/>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Q1" i="23" s="1"/>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T1" i="23" s="1"/>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E1" i="23" s="1"/>
  <c r="AG52" i="23"/>
  <c r="K42" i="23"/>
  <c r="AA35" i="23"/>
  <c r="Y30" i="23"/>
  <c r="L25" i="23"/>
  <c r="L1" i="23" s="1"/>
  <c r="H23" i="23"/>
  <c r="R21" i="23"/>
  <c r="Y19" i="23"/>
  <c r="Y1" i="23" s="1"/>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B1" i="23"/>
  <c r="AH1" i="23"/>
  <c r="AA1" i="23"/>
  <c r="J1" i="23"/>
  <c r="S1" i="23"/>
  <c r="D1" i="23"/>
  <c r="K1" i="23"/>
  <c r="C1" i="23"/>
  <c r="G39" i="27" s="1"/>
  <c r="X1" i="23"/>
  <c r="P1" i="23"/>
  <c r="O39" i="27" l="1"/>
  <c r="P39" i="27" s="1"/>
  <c r="J39" i="27"/>
  <c r="K39" i="27" s="1"/>
  <c r="L7" i="29"/>
  <c r="AG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K2" i="29" l="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4" i="31" l="1"/>
  <c r="P212" i="31"/>
  <c r="P209" i="31"/>
  <c r="P21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<sst xmlns="http://schemas.openxmlformats.org/spreadsheetml/2006/main" count="30722" uniqueCount="2647">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</sst>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2434</v>
      </c>
      <c r="C1" s="199">
        <v>45728</v>
      </c>
      <c r="G1" s="123" t="s">
        <v>2309</v>
      </c>
      <c r="H1" s="123" t="s">
        <v>2310</v>
      </c>
    </row>
    <row r="2" spans="1:8" x14ac:dyDescent="0.25">
      <c r="B2" t="str">
        <f>_xlfn.XLOOKUP(B1,H:H,G:G,0,0,1)</f>
        <v>OR</v>
      </c>
      <c r="C2" t="str">
        <f>_xlfn.XLOOKUP(B2,G:G, H:H, 0,0,1)</f>
        <v>Oregon</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Oregon.</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-28%.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Oregon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PV:**Oregon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Wind:**Oregon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Oregon.</v>
      </c>
      <c r="L9" s="143" t="str">
        <f>J9&amp;K9</f>
        <v>**Description:** This policy prevents new capacity of the selected type(s) from being built or deployed.  // **Guidance for setting values:**No new coal is planned in Oregon.</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78"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Oregon</v>
      </c>
      <c r="B3" s="183">
        <f>ROUND(SUMIFS(B$4:B$54, $A$4:$A$54, $A$3),0)</f>
        <v>144558</v>
      </c>
      <c r="C3" s="184">
        <f t="shared" ref="C3" si="0">ROUND(SUMIFS(C$4:C$54, $A$4:$A$54, $A$3),0)</f>
        <v>145</v>
      </c>
      <c r="D3" s="183">
        <f>SUMIFS(D$4:D$54, $A$4:$A$54, $A$3)</f>
        <v>596545</v>
      </c>
      <c r="E3" s="183">
        <f>SUMIFS(E$4:E$54, $A$4:$A$54, $A$3)</f>
        <v>191994</v>
      </c>
      <c r="F3" s="134">
        <f>ROUND(SUMIFS(F$4:F$54,$A$4:$A$54,$A$3)*100,0)</f>
        <v>-68</v>
      </c>
      <c r="G3" s="58">
        <f>SUMIFS(G$4:G$54, $A$4:$A$54, $A$3)</f>
        <v>4892458</v>
      </c>
      <c r="H3" s="58">
        <f>SUMIFS(H$4:H$54, $A$4:$A$54, $A$3)</f>
        <v>3515910</v>
      </c>
      <c r="I3" s="134">
        <f>ROUND(SUMIFS(I$4:I$54,$A$4:$A$54,$A$3)*100,0)</f>
        <v>-28</v>
      </c>
      <c r="J3" s="134">
        <f>ROUND(SUMIFS(J$4:J$54, $A$4:$A$54, $A$3),0)</f>
        <v>3058</v>
      </c>
      <c r="K3" s="58">
        <f t="shared" ref="K3:AI3" si="1">ROUND(SUMIFS(K$4:K$54, $A$4:$A$54, $A$3),0)</f>
        <v>1113</v>
      </c>
      <c r="L3" s="134">
        <f t="shared" si="1"/>
        <v>1462</v>
      </c>
      <c r="M3" s="58">
        <f t="shared" si="1"/>
        <v>0</v>
      </c>
      <c r="N3" s="58">
        <f t="shared" si="1"/>
        <v>450</v>
      </c>
      <c r="O3" s="58">
        <f t="shared" si="1"/>
        <v>0</v>
      </c>
      <c r="P3" s="58">
        <f t="shared" si="1"/>
        <v>6</v>
      </c>
      <c r="Q3" s="58">
        <f t="shared" si="1"/>
        <v>0</v>
      </c>
      <c r="R3" s="58">
        <f t="shared" si="1"/>
        <v>0</v>
      </c>
      <c r="S3" s="134">
        <f t="shared" si="1"/>
        <v>0</v>
      </c>
      <c r="T3" s="58">
        <f t="shared" si="1"/>
        <v>585</v>
      </c>
      <c r="U3" s="58">
        <f t="shared" si="1"/>
        <v>3357</v>
      </c>
      <c r="V3" s="58">
        <f t="shared" si="1"/>
        <v>0</v>
      </c>
      <c r="W3" s="58">
        <f t="shared" si="1"/>
        <v>8317</v>
      </c>
      <c r="X3" s="58">
        <f t="shared" si="1"/>
        <v>3415</v>
      </c>
      <c r="Y3" s="58">
        <f t="shared" si="1"/>
        <v>400</v>
      </c>
      <c r="Z3" s="58">
        <f t="shared" si="1"/>
        <v>0</v>
      </c>
      <c r="AA3" s="58">
        <f t="shared" si="1"/>
        <v>92</v>
      </c>
      <c r="AB3" s="58">
        <f t="shared" si="1"/>
        <v>20</v>
      </c>
      <c r="AC3" s="58">
        <f t="shared" si="1"/>
        <v>0</v>
      </c>
      <c r="AD3" s="58">
        <f t="shared" si="1"/>
        <v>358</v>
      </c>
      <c r="AE3" s="58">
        <f t="shared" si="1"/>
        <v>0</v>
      </c>
      <c r="AF3" s="58">
        <f t="shared" si="1"/>
        <v>0</v>
      </c>
      <c r="AG3" s="58">
        <f t="shared" si="1"/>
        <v>0</v>
      </c>
      <c r="AH3" s="58">
        <f t="shared" si="1"/>
        <v>0</v>
      </c>
      <c r="AI3" s="134">
        <f t="shared" si="1"/>
        <v>12</v>
      </c>
      <c r="AJ3" s="58">
        <f>ROUND(SUMIFS(AJ$4:AJ$54,$A$4:$A$54,$A$3)*100,0)</f>
        <v>60</v>
      </c>
      <c r="AK3" s="58">
        <f t="shared" ref="AK3:AL3" si="2">ROUND(SUMIFS(AK$4:AK$54,$A$4:$A$54,$A$3)*100,0)</f>
        <v>72</v>
      </c>
      <c r="AL3" s="58">
        <f t="shared" si="2"/>
        <v>82</v>
      </c>
      <c r="AM3" s="58">
        <f>SUMIFS(AM$4:AM$54, $A$4:$A$54, $A$3)</f>
        <v>1</v>
      </c>
      <c r="AN3" s="58">
        <f t="shared" ref="AN3:AQ3" si="3">SUMIFS(AN$4:AN$54, $A$4:$A$54, $A$3)</f>
        <v>2500</v>
      </c>
      <c r="AO3" s="134">
        <f t="shared" si="3"/>
        <v>0</v>
      </c>
      <c r="AP3" s="134">
        <f t="shared" si="3"/>
        <v>2142</v>
      </c>
      <c r="AQ3" s="134">
        <f t="shared" si="3"/>
        <v>4227337</v>
      </c>
      <c r="AR3" s="134">
        <f>ROUND(SUMIFS(AR$4:AR$54,$A$4:$A$54,$A$3),2)</f>
        <v>50.67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438468233611.992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12</v>
      </c>
      <c r="BR3" s="134">
        <f t="shared" si="6"/>
        <v>12</v>
      </c>
      <c r="BS3" s="134">
        <f>ROUND(SUMIFS(BS$4:BS$54,$A$4:$A$54,$A$3)*100,0)</f>
        <v>49</v>
      </c>
      <c r="BT3" s="134">
        <f>ROUND(SUMIFS(BT$4:BT$54,$A$4:$A$54,$A$3)*100,0)</f>
        <v>46</v>
      </c>
      <c r="BU3" s="134">
        <f t="shared" ref="BU3:CH3" si="7">ROUND(SUMIFS(BU$4:BU$54,$A$4:$A$54,$A$3)*100,0)</f>
        <v>67</v>
      </c>
      <c r="BV3" s="134">
        <f t="shared" si="7"/>
        <v>77</v>
      </c>
      <c r="BW3" s="134">
        <f t="shared" si="7"/>
        <v>16</v>
      </c>
      <c r="BX3" s="134">
        <f t="shared" si="7"/>
        <v>22</v>
      </c>
      <c r="BY3" s="134">
        <f t="shared" si="7"/>
        <v>52</v>
      </c>
      <c r="BZ3" s="134">
        <f>ROUND(SUMIFS(BZ$4:BZ$54,$A$4:$A$54,$A$3)*100,0)</f>
        <v>51</v>
      </c>
      <c r="CA3" s="134">
        <f>ROUND(SUMIFS(CA$4:CA$54,$A$4:$A$54,$A$3)*100,0)</f>
        <v>100</v>
      </c>
      <c r="CB3" s="134">
        <f>ROUND(SUMIFS(CB$4:CB$54,$A$4:$A$54,$A$3)*100,0)</f>
        <v>100</v>
      </c>
      <c r="CC3" s="134">
        <f t="shared" si="7"/>
        <v>16</v>
      </c>
      <c r="CD3" s="134">
        <f t="shared" si="7"/>
        <v>22</v>
      </c>
      <c r="CE3" s="134">
        <f t="shared" si="7"/>
        <v>52</v>
      </c>
      <c r="CF3" s="134">
        <f t="shared" si="7"/>
        <v>51</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110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Oregon.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Oregon.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Oregon.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Oregon.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Oregon.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Oregon.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Oregon.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Oregon.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Oregon.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Oregon.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Oregon.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Oregon.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Oregon.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Oregon.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Oregon.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Oregon.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Oregon.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Oregon.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Wind:**Oregon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5" x14ac:dyDescent="0.25">
      <c r="A3" s="1" t="s">
        <v>1748</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33</v>
      </c>
      <c r="H39" t="s">
        <v>2436</v>
      </c>
      <c r="I39" s="132">
        <v>2035</v>
      </c>
      <c r="J39" s="132">
        <f t="shared" si="0"/>
        <v>18.150000000000002</v>
      </c>
      <c r="K39" s="132">
        <f t="shared" si="1"/>
        <v>18.150000000000002</v>
      </c>
      <c r="L39" s="132" t="s">
        <v>2437</v>
      </c>
      <c r="M39" t="s">
        <v>2355</v>
      </c>
      <c r="N39" s="133">
        <v>2050</v>
      </c>
      <c r="O39">
        <f t="shared" si="2"/>
        <v>6.5999999999999988</v>
      </c>
      <c r="P39">
        <f t="shared" si="3"/>
        <v>6.5999999999999988</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OR</v>
      </c>
      <c r="C1" s="115">
        <f>SUM(C4:C87)</f>
        <v>32.623415670369468</v>
      </c>
      <c r="D1" s="115">
        <f t="shared" ref="D1:AG1" si="0">SUM(D4:D87)</f>
        <v>34.748823985478971</v>
      </c>
      <c r="E1" s="115">
        <f t="shared" si="0"/>
        <v>35.771733437635262</v>
      </c>
      <c r="F1" s="115">
        <f t="shared" si="0"/>
        <v>36.089146221715055</v>
      </c>
      <c r="G1" s="115">
        <f t="shared" si="0"/>
        <v>37.273606063468392</v>
      </c>
      <c r="H1" s="115">
        <f t="shared" si="0"/>
        <v>35.637416009049886</v>
      </c>
      <c r="I1" s="115">
        <f t="shared" si="0"/>
        <v>38.243813517386606</v>
      </c>
      <c r="J1" s="115">
        <f t="shared" si="0"/>
        <v>37.819850141156529</v>
      </c>
      <c r="K1" s="115">
        <f t="shared" si="0"/>
        <v>43.794352692546859</v>
      </c>
      <c r="L1" s="115">
        <f t="shared" si="0"/>
        <v>45.316976733305651</v>
      </c>
      <c r="M1" s="115">
        <f t="shared" si="0"/>
        <v>43.714453829967574</v>
      </c>
      <c r="N1" s="115">
        <f t="shared" si="0"/>
        <v>42.415150774297722</v>
      </c>
      <c r="O1" s="115">
        <f t="shared" si="0"/>
        <v>40.821724442196221</v>
      </c>
      <c r="P1" s="115">
        <f t="shared" si="0"/>
        <v>41.832604458704097</v>
      </c>
      <c r="Q1" s="115">
        <f t="shared" si="0"/>
        <v>42.436250132343453</v>
      </c>
      <c r="R1" s="115">
        <f t="shared" si="0"/>
        <v>42.698538497143964</v>
      </c>
      <c r="S1" s="115">
        <f t="shared" si="0"/>
        <v>42.00130859493779</v>
      </c>
      <c r="T1" s="115">
        <f t="shared" si="0"/>
        <v>45.35828107942168</v>
      </c>
      <c r="U1" s="115">
        <f t="shared" si="0"/>
        <v>44.330296067429494</v>
      </c>
      <c r="V1" s="115">
        <f t="shared" si="0"/>
        <v>41.560505287043988</v>
      </c>
      <c r="W1" s="115">
        <f t="shared" si="0"/>
        <v>40.961467436016164</v>
      </c>
      <c r="X1" s="115">
        <f t="shared" si="0"/>
        <v>37.792346379998548</v>
      </c>
      <c r="Y1" s="115">
        <f t="shared" si="0"/>
        <v>37.031666353765885</v>
      </c>
      <c r="Z1" s="115">
        <f t="shared" si="0"/>
        <v>39.418368746142534</v>
      </c>
      <c r="AA1" s="115">
        <f t="shared" si="0"/>
        <v>38.358168053730822</v>
      </c>
      <c r="AB1" s="115">
        <f t="shared" si="0"/>
        <v>39.397729046950808</v>
      </c>
      <c r="AC1" s="115">
        <f t="shared" si="0"/>
        <v>39.323236475893168</v>
      </c>
      <c r="AD1" s="115">
        <f t="shared" si="0"/>
        <v>40.572238425680865</v>
      </c>
      <c r="AE1" s="115">
        <f t="shared" si="0"/>
        <v>41.212676581285208</v>
      </c>
      <c r="AF1" s="115">
        <f t="shared" si="0"/>
        <v>43.59279111637283</v>
      </c>
      <c r="AG1" s="115">
        <f t="shared" si="0"/>
        <v>39.629106755470495</v>
      </c>
      <c r="AH1" s="115">
        <f>SUM(AH4:AH87)</f>
        <v>40.7233298526968</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119" t="s">
        <v>479</v>
      </c>
      <c r="B5" s="120" t="s">
        <v>2003</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119" t="s">
        <v>479</v>
      </c>
      <c r="B6" s="120" t="s">
        <v>2004</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119" t="s">
        <v>479</v>
      </c>
      <c r="B7" s="120" t="s">
        <v>2005</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119" t="s">
        <v>479</v>
      </c>
      <c r="B8" s="120" t="s">
        <v>2006</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119" t="s">
        <v>479</v>
      </c>
      <c r="B9" s="120" t="s">
        <v>2007</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119" t="s">
        <v>479</v>
      </c>
      <c r="B10" s="120" t="s">
        <v>2008</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119" t="s">
        <v>479</v>
      </c>
      <c r="B12" s="120" t="s">
        <v>2010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119" t="s">
        <v>479</v>
      </c>
      <c r="B14" s="120" t="s">
        <v>2012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119" t="s">
        <v>479</v>
      </c>
      <c r="B17" s="120" t="s">
        <v>2015</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0.3488035330398</v>
      </c>
      <c r="D19" s="121">
        <f>SUMIFS('EPA Export Aggregation'!G:G,'EPA Export Aggregation'!$A:$A,$B19,'EPA Export Aggregation'!$D:$D,$A$1)*IF($A19="CH4",About!$D$58,IF($A19="N2O",About!$D$59,1))</f>
        <v>0.34433768112980001</v>
      </c>
      <c r="E19" s="121">
        <f>SUMIFS('EPA Export Aggregation'!H:H,'EPA Export Aggregation'!$A:$A,$B19,'EPA Export Aggregation'!$D:$D,$A$1)*IF($A19="CH4",About!$D$58,IF($A19="N2O",About!$D$59,1))</f>
        <v>0.33095722705449998</v>
      </c>
      <c r="F19" s="121">
        <f>SUMIFS('EPA Export Aggregation'!I:I,'EPA Export Aggregation'!$A:$A,$B19,'EPA Export Aggregation'!$D:$D,$A$1)*IF($A19="CH4",About!$D$58,IF($A19="N2O",About!$D$59,1))</f>
        <v>0.1402313</v>
      </c>
      <c r="G19" s="121">
        <f>SUMIFS('EPA Export Aggregation'!J:J,'EPA Export Aggregation'!$A:$A,$B19,'EPA Export Aggregation'!$D:$D,$A$1)*IF($A19="CH4",About!$D$58,IF($A19="N2O",About!$D$59,1))</f>
        <v>0.14076</v>
      </c>
      <c r="H19" s="121">
        <f>SUMIFS('EPA Export Aggregation'!K:K,'EPA Export Aggregation'!$A:$A,$B19,'EPA Export Aggregation'!$D:$D,$A$1)*IF($A19="CH4",About!$D$58,IF($A19="N2O",About!$D$59,1))</f>
        <v>0.14141619999999999</v>
      </c>
      <c r="I19" s="121">
        <f>SUMIFS('EPA Export Aggregation'!L:L,'EPA Export Aggregation'!$A:$A,$B19,'EPA Export Aggregation'!$D:$D,$A$1)*IF($A19="CH4",About!$D$58,IF($A19="N2O",About!$D$59,1))</f>
        <v>0.14144680000000001</v>
      </c>
      <c r="J19" s="121">
        <f>SUMIFS('EPA Export Aggregation'!M:M,'EPA Export Aggregation'!$A:$A,$B19,'EPA Export Aggregation'!$D:$D,$A$1)*IF($A19="CH4",About!$D$58,IF($A19="N2O",About!$D$59,1))</f>
        <v>0.1381879</v>
      </c>
      <c r="K19" s="121">
        <f>SUMIFS('EPA Export Aggregation'!N:N,'EPA Export Aggregation'!$A:$A,$B19,'EPA Export Aggregation'!$D:$D,$A$1)*IF($A19="CH4",About!$D$58,IF($A19="N2O",About!$D$59,1))</f>
        <v>0.137292</v>
      </c>
      <c r="L19" s="121">
        <f>SUMIFS('EPA Export Aggregation'!O:O,'EPA Export Aggregation'!$A:$A,$B19,'EPA Export Aggregation'!$D:$D,$A$1)*IF($A19="CH4",About!$D$58,IF($A19="N2O",About!$D$59,1))</f>
        <v>0.13812669999999999</v>
      </c>
      <c r="M19" s="121">
        <f>SUMIFS('EPA Export Aggregation'!P:P,'EPA Export Aggregation'!$A:$A,$B19,'EPA Export Aggregation'!$D:$D,$A$1)*IF($A19="CH4",About!$D$58,IF($A19="N2O",About!$D$59,1))</f>
        <v>0.11520900000000001</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119" t="s">
        <v>479</v>
      </c>
      <c r="B23" s="120" t="s">
        <v>2021</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0.19484617033179999</v>
      </c>
      <c r="AG33" s="121">
        <f>SUMIFS('EPA Export Aggregation'!AJ:AJ,'EPA Export Aggregation'!$A:$A,$B33,'EPA Export Aggregation'!$D:$D,$A$1)*IF($A33="CH4",About!$D$58,IF($A33="N2O",About!$D$59,1))</f>
        <v>0.16315581239650001</v>
      </c>
      <c r="AH33" s="121">
        <f>SUMIFS('EPA Export Aggregation'!AK:AK,'EPA Export Aggregation'!$A:$A,$B33,'EPA Export Aggregation'!$D:$D,$A$1)*IF($A33="CH4",About!$D$58,IF($A33="N2O",About!$D$59,1))</f>
        <v>0.17051837023499999</v>
      </c>
    </row>
    <row r="34" spans="1:34" x14ac:dyDescent="0.25">
      <c r="A34" s="119" t="s">
        <v>479</v>
      </c>
      <c r="B34" s="120" t="s">
        <v>2032</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2.3452055417999999E-2</v>
      </c>
      <c r="D76" s="121">
        <f>SUMIFS('EPA Export Aggregation'!G:G,'EPA Export Aggregation'!$A:$A,$B76,'EPA Export Aggregation'!$D:$D,$A$1)*IF($A76="CH4",About!$D$58,IF($A76="N2O",About!$D$59,1))</f>
        <v>2.3452055417999999E-2</v>
      </c>
      <c r="E76" s="121">
        <f>SUMIFS('EPA Export Aggregation'!H:H,'EPA Export Aggregation'!$A:$A,$B76,'EPA Export Aggregation'!$D:$D,$A$1)*IF($A76="CH4",About!$D$58,IF($A76="N2O",About!$D$59,1))</f>
        <v>2.3452055417999999E-2</v>
      </c>
      <c r="F76" s="121">
        <f>SUMIFS('EPA Export Aggregation'!I:I,'EPA Export Aggregation'!$A:$A,$B76,'EPA Export Aggregation'!$D:$D,$A$1)*IF($A76="CH4",About!$D$58,IF($A76="N2O",About!$D$59,1))</f>
        <v>2.9315069620600001E-2</v>
      </c>
      <c r="G76" s="121">
        <f>SUMIFS('EPA Export Aggregation'!J:J,'EPA Export Aggregation'!$A:$A,$B76,'EPA Export Aggregation'!$D:$D,$A$1)*IF($A76="CH4",About!$D$58,IF($A76="N2O",About!$D$59,1))</f>
        <v>3.2246576713399998E-2</v>
      </c>
      <c r="H76" s="121">
        <f>SUMIFS('EPA Export Aggregation'!K:K,'EPA Export Aggregation'!$A:$A,$B76,'EPA Export Aggregation'!$D:$D,$A$1)*IF($A76="CH4",About!$D$58,IF($A76="N2O",About!$D$59,1))</f>
        <v>4.0523008695299997E-2</v>
      </c>
      <c r="I76" s="121">
        <f>SUMIFS('EPA Export Aggregation'!L:L,'EPA Export Aggregation'!$A:$A,$B76,'EPA Export Aggregation'!$D:$D,$A$1)*IF($A76="CH4",About!$D$58,IF($A76="N2O",About!$D$59,1))</f>
        <v>4.4999296331799998E-2</v>
      </c>
      <c r="J76" s="121">
        <f>SUMIFS('EPA Export Aggregation'!M:M,'EPA Export Aggregation'!$A:$A,$B76,'EPA Export Aggregation'!$D:$D,$A$1)*IF($A76="CH4",About!$D$58,IF($A76="N2O",About!$D$59,1))</f>
        <v>4.7555258133000003E-2</v>
      </c>
      <c r="K76" s="121">
        <f>SUMIFS('EPA Export Aggregation'!N:N,'EPA Export Aggregation'!$A:$A,$B76,'EPA Export Aggregation'!$D:$D,$A$1)*IF($A76="CH4",About!$D$58,IF($A76="N2O",About!$D$59,1))</f>
        <v>5.8311118213699997E-2</v>
      </c>
      <c r="L76" s="121">
        <f>SUMIFS('EPA Export Aggregation'!O:O,'EPA Export Aggregation'!$A:$A,$B76,'EPA Export Aggregation'!$D:$D,$A$1)*IF($A76="CH4",About!$D$58,IF($A76="N2O",About!$D$59,1))</f>
        <v>5.9171760045299997E-2</v>
      </c>
      <c r="M76" s="121">
        <f>SUMIFS('EPA Export Aggregation'!P:P,'EPA Export Aggregation'!$A:$A,$B76,'EPA Export Aggregation'!$D:$D,$A$1)*IF($A76="CH4",About!$D$58,IF($A76="N2O",About!$D$59,1))</f>
        <v>3.6034760304100001E-2</v>
      </c>
      <c r="N76" s="121">
        <f>SUMIFS('EPA Export Aggregation'!Q:Q,'EPA Export Aggregation'!$A:$A,$B76,'EPA Export Aggregation'!$D:$D,$A$1)*IF($A76="CH4",About!$D$58,IF($A76="N2O",About!$D$59,1))</f>
        <v>2.3945464280200002E-2</v>
      </c>
      <c r="O76" s="121">
        <f>SUMIFS('EPA Export Aggregation'!R:R,'EPA Export Aggregation'!$A:$A,$B76,'EPA Export Aggregation'!$D:$D,$A$1)*IF($A76="CH4",About!$D$58,IF($A76="N2O",About!$D$59,1))</f>
        <v>2.2892169020099998E-2</v>
      </c>
      <c r="P76" s="121">
        <f>SUMIFS('EPA Export Aggregation'!S:S,'EPA Export Aggregation'!$A:$A,$B76,'EPA Export Aggregation'!$D:$D,$A$1)*IF($A76="CH4",About!$D$58,IF($A76="N2O",About!$D$59,1))</f>
        <v>2.3937804473999999E-2</v>
      </c>
      <c r="Q76" s="121">
        <f>SUMIFS('EPA Export Aggregation'!T:T,'EPA Export Aggregation'!$A:$A,$B76,'EPA Export Aggregation'!$D:$D,$A$1)*IF($A76="CH4",About!$D$58,IF($A76="N2O",About!$D$59,1))</f>
        <v>2.3833743429E-2</v>
      </c>
      <c r="R76" s="121">
        <f>SUMIFS('EPA Export Aggregation'!U:U,'EPA Export Aggregation'!$A:$A,$B76,'EPA Export Aggregation'!$D:$D,$A$1)*IF($A76="CH4",About!$D$58,IF($A76="N2O",About!$D$59,1))</f>
        <v>2.2879289308400001E-2</v>
      </c>
      <c r="S76" s="121">
        <f>SUMIFS('EPA Export Aggregation'!V:V,'EPA Export Aggregation'!$A:$A,$B76,'EPA Export Aggregation'!$D:$D,$A$1)*IF($A76="CH4",About!$D$58,IF($A76="N2O",About!$D$59,1))</f>
        <v>2.72396983078E-2</v>
      </c>
      <c r="T76" s="121">
        <f>SUMIFS('EPA Export Aggregation'!W:W,'EPA Export Aggregation'!$A:$A,$B76,'EPA Export Aggregation'!$D:$D,$A$1)*IF($A76="CH4",About!$D$58,IF($A76="N2O",About!$D$59,1))</f>
        <v>2.65073284814E-2</v>
      </c>
      <c r="U76" s="121">
        <f>SUMIFS('EPA Export Aggregation'!X:X,'EPA Export Aggregation'!$A:$A,$B76,'EPA Export Aggregation'!$D:$D,$A$1)*IF($A76="CH4",About!$D$58,IF($A76="N2O",About!$D$59,1))</f>
        <v>2.5098323569500001E-2</v>
      </c>
      <c r="V76" s="121">
        <f>SUMIFS('EPA Export Aggregation'!Y:Y,'EPA Export Aggregation'!$A:$A,$B76,'EPA Export Aggregation'!$D:$D,$A$1)*IF($A76="CH4",About!$D$58,IF($A76="N2O",About!$D$59,1))</f>
        <v>1.50904706417E-2</v>
      </c>
      <c r="W76" s="121">
        <f>SUMIFS('EPA Export Aggregation'!Z:Z,'EPA Export Aggregation'!$A:$A,$B76,'EPA Export Aggregation'!$D:$D,$A$1)*IF($A76="CH4",About!$D$58,IF($A76="N2O",About!$D$59,1))</f>
        <v>2.1829497522099998E-2</v>
      </c>
      <c r="X76" s="121">
        <f>SUMIFS('EPA Export Aggregation'!AA:AA,'EPA Export Aggregation'!$A:$A,$B76,'EPA Export Aggregation'!$D:$D,$A$1)*IF($A76="CH4",About!$D$58,IF($A76="N2O",About!$D$59,1))</f>
        <v>9.9314960094999995E-3</v>
      </c>
      <c r="Y76" s="121">
        <f>SUMIFS('EPA Export Aggregation'!AB:AB,'EPA Export Aggregation'!$A:$A,$B76,'EPA Export Aggregation'!$D:$D,$A$1)*IF($A76="CH4",About!$D$58,IF($A76="N2O",About!$D$59,1))</f>
        <v>1.07905192197E-2</v>
      </c>
      <c r="Z76" s="121">
        <f>SUMIFS('EPA Export Aggregation'!AC:AC,'EPA Export Aggregation'!$A:$A,$B76,'EPA Export Aggregation'!$D:$D,$A$1)*IF($A76="CH4",About!$D$58,IF($A76="N2O",About!$D$59,1))</f>
        <v>1.15415907859E-2</v>
      </c>
      <c r="AA76" s="121">
        <f>SUMIFS('EPA Export Aggregation'!AD:AD,'EPA Export Aggregation'!$A:$A,$B76,'EPA Export Aggregation'!$D:$D,$A$1)*IF($A76="CH4",About!$D$58,IF($A76="N2O",About!$D$59,1))</f>
        <v>2.5725122923700001E-2</v>
      </c>
      <c r="AB76" s="121">
        <f>SUMIFS('EPA Export Aggregation'!AE:AE,'EPA Export Aggregation'!$A:$A,$B76,'EPA Export Aggregation'!$D:$D,$A$1)*IF($A76="CH4",About!$D$58,IF($A76="N2O",About!$D$59,1))</f>
        <v>2.6490543018399999E-2</v>
      </c>
      <c r="AC76" s="121">
        <f>SUMIFS('EPA Export Aggregation'!AF:AF,'EPA Export Aggregation'!$A:$A,$B76,'EPA Export Aggregation'!$D:$D,$A$1)*IF($A76="CH4",About!$D$58,IF($A76="N2O",About!$D$59,1))</f>
        <v>3.09554137372E-2</v>
      </c>
      <c r="AD76" s="121">
        <f>SUMIFS('EPA Export Aggregation'!AG:AG,'EPA Export Aggregation'!$A:$A,$B76,'EPA Export Aggregation'!$D:$D,$A$1)*IF($A76="CH4",About!$D$58,IF($A76="N2O",About!$D$59,1))</f>
        <v>3.3731507906199998E-2</v>
      </c>
      <c r="AE76" s="121">
        <f>SUMIFS('EPA Export Aggregation'!AH:AH,'EPA Export Aggregation'!$A:$A,$B76,'EPA Export Aggregation'!$D:$D,$A$1)*IF($A76="CH4",About!$D$58,IF($A76="N2O",About!$D$59,1))</f>
        <v>3.7196387323700002E-2</v>
      </c>
      <c r="AF76" s="121">
        <f>SUMIFS('EPA Export Aggregation'!AI:AI,'EPA Export Aggregation'!$A:$A,$B76,'EPA Export Aggregation'!$D:$D,$A$1)*IF($A76="CH4",About!$D$58,IF($A76="N2O",About!$D$59,1))</f>
        <v>4.3364158893599999E-2</v>
      </c>
      <c r="AG76" s="121">
        <f>SUMIFS('EPA Export Aggregation'!AJ:AJ,'EPA Export Aggregation'!$A:$A,$B76,'EPA Export Aggregation'!$D:$D,$A$1)*IF($A76="CH4",About!$D$58,IF($A76="N2O",About!$D$59,1))</f>
        <v>5.1349367962799999E-2</v>
      </c>
      <c r="AH76" s="121">
        <f>SUMIFS('EPA Export Aggregation'!AK:AK,'EPA Export Aggregation'!$A:$A,$B76,'EPA Export Aggregation'!$D:$D,$A$1)*IF($A76="CH4",About!$D$58,IF($A76="N2O",About!$D$59,1))</f>
        <v>7.3672408968099998E-2</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0.94347141349800001</v>
      </c>
      <c r="D79" s="121">
        <f>SUMIFS('EPA Export Aggregation'!G:G,'EPA Export Aggregation'!$A:$A,$B79,'EPA Export Aggregation'!$D:$D,$A$1)*IF($A79="CH4",About!$D$58,IF($A79="N2O",About!$D$59,1))</f>
        <v>0.79514226855299996</v>
      </c>
      <c r="E79" s="121">
        <f>SUMIFS('EPA Export Aggregation'!H:H,'EPA Export Aggregation'!$A:$A,$B79,'EPA Export Aggregation'!$D:$D,$A$1)*IF($A79="CH4",About!$D$58,IF($A79="N2O",About!$D$59,1))</f>
        <v>0.36118158364199998</v>
      </c>
      <c r="F79" s="121">
        <f>SUMIFS('EPA Export Aggregation'!I:I,'EPA Export Aggregation'!$A:$A,$B79,'EPA Export Aggregation'!$D:$D,$A$1)*IF($A79="CH4",About!$D$58,IF($A79="N2O",About!$D$59,1))</f>
        <v>0.31009704433200003</v>
      </c>
      <c r="G79" s="121">
        <f>SUMIFS('EPA Export Aggregation'!J:J,'EPA Export Aggregation'!$A:$A,$B79,'EPA Export Aggregation'!$D:$D,$A$1)*IF($A79="CH4",About!$D$58,IF($A79="N2O",About!$D$59,1))</f>
        <v>0.20505744815999999</v>
      </c>
      <c r="H79" s="121">
        <f>SUMIFS('EPA Export Aggregation'!K:K,'EPA Export Aggregation'!$A:$A,$B79,'EPA Export Aggregation'!$D:$D,$A$1)*IF($A79="CH4",About!$D$58,IF($A79="N2O",About!$D$59,1))</f>
        <v>0.242841209103</v>
      </c>
      <c r="I79" s="121">
        <f>SUMIFS('EPA Export Aggregation'!L:L,'EPA Export Aggregation'!$A:$A,$B79,'EPA Export Aggregation'!$D:$D,$A$1)*IF($A79="CH4",About!$D$58,IF($A79="N2O",About!$D$59,1))</f>
        <v>0.26961009127800001</v>
      </c>
      <c r="J79" s="121">
        <f>SUMIFS('EPA Export Aggregation'!M:M,'EPA Export Aggregation'!$A:$A,$B79,'EPA Export Aggregation'!$D:$D,$A$1)*IF($A79="CH4",About!$D$58,IF($A79="N2O",About!$D$59,1))</f>
        <v>0.30574637302199997</v>
      </c>
      <c r="K79" s="121">
        <f>SUMIFS('EPA Export Aggregation'!N:N,'EPA Export Aggregation'!$A:$A,$B79,'EPA Export Aggregation'!$D:$D,$A$1)*IF($A79="CH4",About!$D$58,IF($A79="N2O",About!$D$59,1))</f>
        <v>0.167130487065</v>
      </c>
      <c r="L79" s="121">
        <f>SUMIFS('EPA Export Aggregation'!O:O,'EPA Export Aggregation'!$A:$A,$B79,'EPA Export Aggregation'!$D:$D,$A$1)*IF($A79="CH4",About!$D$58,IF($A79="N2O",About!$D$59,1))</f>
        <v>0.16710060956100001</v>
      </c>
      <c r="M79" s="121">
        <f>SUMIFS('EPA Export Aggregation'!P:P,'EPA Export Aggregation'!$A:$A,$B79,'EPA Export Aggregation'!$D:$D,$A$1)*IF($A79="CH4",About!$D$58,IF($A79="N2O",About!$D$59,1))</f>
        <v>0.19822646252100001</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0.32875424801876818</v>
      </c>
      <c r="D80" s="121">
        <f>SUMIFS('EPA Export Aggregation'!G:G,'EPA Export Aggregation'!$A:$A,$B80,'EPA Export Aggregation'!$D:$D,$A$1)*IF($A80="CH4",About!$D$58,IF($A80="N2O",About!$D$59,1))</f>
        <v>0.32875424801876818</v>
      </c>
      <c r="E80" s="121">
        <f>SUMIFS('EPA Export Aggregation'!H:H,'EPA Export Aggregation'!$A:$A,$B80,'EPA Export Aggregation'!$D:$D,$A$1)*IF($A80="CH4",About!$D$58,IF($A80="N2O",About!$D$59,1))</f>
        <v>0.32875424801876818</v>
      </c>
      <c r="F80" s="121">
        <f>SUMIFS('EPA Export Aggregation'!I:I,'EPA Export Aggregation'!$A:$A,$B80,'EPA Export Aggregation'!$D:$D,$A$1)*IF($A80="CH4",About!$D$58,IF($A80="N2O",About!$D$59,1))</f>
        <v>0.41094281152066009</v>
      </c>
      <c r="G80" s="121">
        <f>SUMIFS('EPA Export Aggregation'!J:J,'EPA Export Aggregation'!$A:$A,$B80,'EPA Export Aggregation'!$D:$D,$A$1)*IF($A80="CH4",About!$D$58,IF($A80="N2O",About!$D$59,1))</f>
        <v>0.45203709094020622</v>
      </c>
      <c r="H80" s="121">
        <f>SUMIFS('EPA Export Aggregation'!K:K,'EPA Export Aggregation'!$A:$A,$B80,'EPA Export Aggregation'!$D:$D,$A$1)*IF($A80="CH4",About!$D$58,IF($A80="N2O",About!$D$59,1))</f>
        <v>0.56805730138748023</v>
      </c>
      <c r="I80" s="121">
        <f>SUMIFS('EPA Export Aggregation'!L:L,'EPA Export Aggregation'!$A:$A,$B80,'EPA Export Aggregation'!$D:$D,$A$1)*IF($A80="CH4",About!$D$58,IF($A80="N2O",About!$D$59,1))</f>
        <v>0.63080653328900915</v>
      </c>
      <c r="J80" s="121">
        <f>SUMIFS('EPA Export Aggregation'!M:M,'EPA Export Aggregation'!$A:$A,$B80,'EPA Export Aggregation'!$D:$D,$A$1)*IF($A80="CH4",About!$D$58,IF($A80="N2O",About!$D$59,1))</f>
        <v>0.66663637997003189</v>
      </c>
      <c r="K80" s="121">
        <f>SUMIFS('EPA Export Aggregation'!N:N,'EPA Export Aggregation'!$A:$A,$B80,'EPA Export Aggregation'!$D:$D,$A$1)*IF($A80="CH4",About!$D$58,IF($A80="N2O",About!$D$59,1))</f>
        <v>0.81741354586784787</v>
      </c>
      <c r="L80" s="121">
        <f>SUMIFS('EPA Export Aggregation'!O:O,'EPA Export Aggregation'!$A:$A,$B80,'EPA Export Aggregation'!$D:$D,$A$1)*IF($A80="CH4",About!$D$58,IF($A80="N2O",About!$D$59,1))</f>
        <v>0.82947814450695545</v>
      </c>
      <c r="M80" s="121">
        <f>SUMIFS('EPA Export Aggregation'!P:P,'EPA Export Aggregation'!$A:$A,$B80,'EPA Export Aggregation'!$D:$D,$A$1)*IF($A80="CH4",About!$D$58,IF($A80="N2O",About!$D$59,1))</f>
        <v>0.70748795247398955</v>
      </c>
      <c r="N80" s="121">
        <f>SUMIFS('EPA Export Aggregation'!Q:Q,'EPA Export Aggregation'!$A:$A,$B80,'EPA Export Aggregation'!$D:$D,$A$1)*IF($A80="CH4",About!$D$58,IF($A80="N2O",About!$D$59,1))</f>
        <v>0.497911747191225</v>
      </c>
      <c r="O80" s="121">
        <f>SUMIFS('EPA Export Aggregation'!R:R,'EPA Export Aggregation'!$A:$A,$B80,'EPA Export Aggregation'!$D:$D,$A$1)*IF($A80="CH4",About!$D$58,IF($A80="N2O",About!$D$59,1))</f>
        <v>0.48776181789581879</v>
      </c>
      <c r="P80" s="121">
        <f>SUMIFS('EPA Export Aggregation'!S:S,'EPA Export Aggregation'!$A:$A,$B80,'EPA Export Aggregation'!$D:$D,$A$1)*IF($A80="CH4",About!$D$58,IF($A80="N2O",About!$D$59,1))</f>
        <v>0.44594955299460842</v>
      </c>
      <c r="Q80" s="121">
        <f>SUMIFS('EPA Export Aggregation'!T:T,'EPA Export Aggregation'!$A:$A,$B80,'EPA Export Aggregation'!$D:$D,$A$1)*IF($A80="CH4",About!$D$58,IF($A80="N2O",About!$D$59,1))</f>
        <v>0.41421627023334467</v>
      </c>
      <c r="R80" s="121">
        <f>SUMIFS('EPA Export Aggregation'!U:U,'EPA Export Aggregation'!$A:$A,$B80,'EPA Export Aggregation'!$D:$D,$A$1)*IF($A80="CH4",About!$D$58,IF($A80="N2O",About!$D$59,1))</f>
        <v>0.38164488261896118</v>
      </c>
      <c r="S80" s="121">
        <f>SUMIFS('EPA Export Aggregation'!V:V,'EPA Export Aggregation'!$A:$A,$B80,'EPA Export Aggregation'!$D:$D,$A$1)*IF($A80="CH4",About!$D$58,IF($A80="N2O",About!$D$59,1))</f>
        <v>0.40775606800528569</v>
      </c>
      <c r="T80" s="121">
        <f>SUMIFS('EPA Export Aggregation'!W:W,'EPA Export Aggregation'!$A:$A,$B80,'EPA Export Aggregation'!$D:$D,$A$1)*IF($A80="CH4",About!$D$58,IF($A80="N2O",About!$D$59,1))</f>
        <v>0.3896376756065919</v>
      </c>
      <c r="U80" s="121">
        <f>SUMIFS('EPA Export Aggregation'!X:X,'EPA Export Aggregation'!$A:$A,$B80,'EPA Export Aggregation'!$D:$D,$A$1)*IF($A80="CH4",About!$D$58,IF($A80="N2O",About!$D$59,1))</f>
        <v>0.35579121485559478</v>
      </c>
      <c r="V80" s="121">
        <f>SUMIFS('EPA Export Aggregation'!Y:Y,'EPA Export Aggregation'!$A:$A,$B80,'EPA Export Aggregation'!$D:$D,$A$1)*IF($A80="CH4",About!$D$58,IF($A80="N2O",About!$D$59,1))</f>
        <v>0.19567635256769561</v>
      </c>
      <c r="W80" s="121">
        <f>SUMIFS('EPA Export Aggregation'!Z:Z,'EPA Export Aggregation'!$A:$A,$B80,'EPA Export Aggregation'!$D:$D,$A$1)*IF($A80="CH4",About!$D$58,IF($A80="N2O",About!$D$59,1))</f>
        <v>0.28229592404945819</v>
      </c>
      <c r="X80" s="121">
        <f>SUMIFS('EPA Export Aggregation'!AA:AA,'EPA Export Aggregation'!$A:$A,$B80,'EPA Export Aggregation'!$D:$D,$A$1)*IF($A80="CH4",About!$D$58,IF($A80="N2O",About!$D$59,1))</f>
        <v>0.28437079236314772</v>
      </c>
      <c r="Y80" s="121">
        <f>SUMIFS('EPA Export Aggregation'!AB:AB,'EPA Export Aggregation'!$A:$A,$B80,'EPA Export Aggregation'!$D:$D,$A$1)*IF($A80="CH4",About!$D$58,IF($A80="N2O",About!$D$59,1))</f>
        <v>0.29074825639680479</v>
      </c>
      <c r="Z80" s="121">
        <f>SUMIFS('EPA Export Aggregation'!AC:AC,'EPA Export Aggregation'!$A:$A,$B80,'EPA Export Aggregation'!$D:$D,$A$1)*IF($A80="CH4",About!$D$58,IF($A80="N2O",About!$D$59,1))</f>
        <v>0.2203339330306244</v>
      </c>
      <c r="AA80" s="121">
        <f>SUMIFS('EPA Export Aggregation'!AD:AD,'EPA Export Aggregation'!$A:$A,$B80,'EPA Export Aggregation'!$D:$D,$A$1)*IF($A80="CH4",About!$D$58,IF($A80="N2O",About!$D$59,1))</f>
        <v>0.27683946275261911</v>
      </c>
      <c r="AB80" s="121">
        <f>SUMIFS('EPA Export Aggregation'!AE:AE,'EPA Export Aggregation'!$A:$A,$B80,'EPA Export Aggregation'!$D:$D,$A$1)*IF($A80="CH4",About!$D$58,IF($A80="N2O",About!$D$59,1))</f>
        <v>0.2670767064713177</v>
      </c>
      <c r="AC80" s="121">
        <f>SUMIFS('EPA Export Aggregation'!AF:AF,'EPA Export Aggregation'!$A:$A,$B80,'EPA Export Aggregation'!$D:$D,$A$1)*IF($A80="CH4",About!$D$58,IF($A80="N2O",About!$D$59,1))</f>
        <v>0.30105925375068199</v>
      </c>
      <c r="AD80" s="121">
        <f>SUMIFS('EPA Export Aggregation'!AG:AG,'EPA Export Aggregation'!$A:$A,$B80,'EPA Export Aggregation'!$D:$D,$A$1)*IF($A80="CH4",About!$D$58,IF($A80="N2O",About!$D$59,1))</f>
        <v>0.2828005235627738</v>
      </c>
      <c r="AE80" s="121">
        <f>SUMIFS('EPA Export Aggregation'!AH:AH,'EPA Export Aggregation'!$A:$A,$B80,'EPA Export Aggregation'!$D:$D,$A$1)*IF($A80="CH4",About!$D$58,IF($A80="N2O",About!$D$59,1))</f>
        <v>0.29448142878421513</v>
      </c>
      <c r="AF80" s="121">
        <f>SUMIFS('EPA Export Aggregation'!AI:AI,'EPA Export Aggregation'!$A:$A,$B80,'EPA Export Aggregation'!$D:$D,$A$1)*IF($A80="CH4",About!$D$58,IF($A80="N2O",About!$D$59,1))</f>
        <v>0.30615868886773862</v>
      </c>
      <c r="AG80" s="121">
        <f>SUMIFS('EPA Export Aggregation'!AJ:AJ,'EPA Export Aggregation'!$A:$A,$B80,'EPA Export Aggregation'!$D:$D,$A$1)*IF($A80="CH4",About!$D$58,IF($A80="N2O",About!$D$59,1))</f>
        <v>0.33729524814859202</v>
      </c>
      <c r="AH80" s="121">
        <f>SUMIFS('EPA Export Aggregation'!AK:AK,'EPA Export Aggregation'!$A:$A,$B80,'EPA Export Aggregation'!$D:$D,$A$1)*IF($A80="CH4",About!$D$58,IF($A80="N2O",About!$D$59,1))</f>
        <v>0.41220639957550798</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6.6084526249999997E-2</v>
      </c>
      <c r="D84" s="121">
        <f>SUMIFS('EPA Export Aggregation'!G:G,'EPA Export Aggregation'!$A:$A,$B84,'EPA Export Aggregation'!$D:$D,$A$1)*IF($A84="CH4",About!$D$58,IF($A84="N2O",About!$D$59,1))</f>
        <v>6.6084526249999997E-2</v>
      </c>
      <c r="E84" s="121">
        <f>SUMIFS('EPA Export Aggregation'!H:H,'EPA Export Aggregation'!$A:$A,$B84,'EPA Export Aggregation'!$D:$D,$A$1)*IF($A84="CH4",About!$D$58,IF($A84="N2O",About!$D$59,1))</f>
        <v>6.6084526249999997E-2</v>
      </c>
      <c r="F84" s="121">
        <f>SUMIFS('EPA Export Aggregation'!I:I,'EPA Export Aggregation'!$A:$A,$B84,'EPA Export Aggregation'!$D:$D,$A$1)*IF($A84="CH4",About!$D$58,IF($A84="N2O",About!$D$59,1))</f>
        <v>8.2605656050000004E-2</v>
      </c>
      <c r="G84" s="121">
        <f>SUMIFS('EPA Export Aggregation'!J:J,'EPA Export Aggregation'!$A:$A,$B84,'EPA Export Aggregation'!$D:$D,$A$1)*IF($A84="CH4",About!$D$58,IF($A84="N2O",About!$D$59,1))</f>
        <v>9.0866223300000007E-2</v>
      </c>
      <c r="H84" s="121">
        <f>SUMIFS('EPA Export Aggregation'!K:K,'EPA Export Aggregation'!$A:$A,$B84,'EPA Export Aggregation'!$D:$D,$A$1)*IF($A84="CH4",About!$D$58,IF($A84="N2O",About!$D$59,1))</f>
        <v>0.1141880228</v>
      </c>
      <c r="I84" s="121">
        <f>SUMIFS('EPA Export Aggregation'!L:L,'EPA Export Aggregation'!$A:$A,$B84,'EPA Export Aggregation'!$D:$D,$A$1)*IF($A84="CH4",About!$D$58,IF($A84="N2O",About!$D$59,1))</f>
        <v>0.12680155614999999</v>
      </c>
      <c r="J84" s="121">
        <f>SUMIFS('EPA Export Aggregation'!M:M,'EPA Export Aggregation'!$A:$A,$B84,'EPA Export Aggregation'!$D:$D,$A$1)*IF($A84="CH4",About!$D$58,IF($A84="N2O",About!$D$59,1))</f>
        <v>0.13400389255</v>
      </c>
      <c r="K84" s="121">
        <f>SUMIFS('EPA Export Aggregation'!N:N,'EPA Export Aggregation'!$A:$A,$B84,'EPA Export Aggregation'!$D:$D,$A$1)*IF($A84="CH4",About!$D$58,IF($A84="N2O",About!$D$59,1))</f>
        <v>0.16431235955000001</v>
      </c>
      <c r="L84" s="121">
        <f>SUMIFS('EPA Export Aggregation'!O:O,'EPA Export Aggregation'!$A:$A,$B84,'EPA Export Aggregation'!$D:$D,$A$1)*IF($A84="CH4",About!$D$58,IF($A84="N2O",About!$D$59,1))</f>
        <v>0.1667375243</v>
      </c>
      <c r="M84" s="121">
        <f>SUMIFS('EPA Export Aggregation'!P:P,'EPA Export Aggregation'!$A:$A,$B84,'EPA Export Aggregation'!$D:$D,$A$1)*IF($A84="CH4",About!$D$58,IF($A84="N2O",About!$D$59,1))</f>
        <v>0.1347657884</v>
      </c>
      <c r="N84" s="121">
        <f>SUMIFS('EPA Export Aggregation'!Q:Q,'EPA Export Aggregation'!$A:$A,$B84,'EPA Export Aggregation'!$D:$D,$A$1)*IF($A84="CH4",About!$D$58,IF($A84="N2O",About!$D$59,1))</f>
        <v>9.1629270649999997E-2</v>
      </c>
      <c r="O84" s="121">
        <f>SUMIFS('EPA Export Aggregation'!R:R,'EPA Export Aggregation'!$A:$A,$B84,'EPA Export Aggregation'!$D:$D,$A$1)*IF($A84="CH4",About!$D$58,IF($A84="N2O",About!$D$59,1))</f>
        <v>8.1331434349999995E-2</v>
      </c>
      <c r="P84" s="121">
        <f>SUMIFS('EPA Export Aggregation'!S:S,'EPA Export Aggregation'!$A:$A,$B84,'EPA Export Aggregation'!$D:$D,$A$1)*IF($A84="CH4",About!$D$58,IF($A84="N2O",About!$D$59,1))</f>
        <v>9.7980810700000004E-2</v>
      </c>
      <c r="Q84" s="121">
        <f>SUMIFS('EPA Export Aggregation'!T:T,'EPA Export Aggregation'!$A:$A,$B84,'EPA Export Aggregation'!$D:$D,$A$1)*IF($A84="CH4",About!$D$58,IF($A84="N2O",About!$D$59,1))</f>
        <v>9.4055201500000005E-2</v>
      </c>
      <c r="R84" s="121">
        <f>SUMIFS('EPA Export Aggregation'!U:U,'EPA Export Aggregation'!$A:$A,$B84,'EPA Export Aggregation'!$D:$D,$A$1)*IF($A84="CH4",About!$D$58,IF($A84="N2O",About!$D$59,1))</f>
        <v>0.1022770995</v>
      </c>
      <c r="S84" s="121">
        <f>SUMIFS('EPA Export Aggregation'!V:V,'EPA Export Aggregation'!$A:$A,$B84,'EPA Export Aggregation'!$D:$D,$A$1)*IF($A84="CH4",About!$D$58,IF($A84="N2O",About!$D$59,1))</f>
        <v>9.9321781799999995E-2</v>
      </c>
      <c r="T84" s="121">
        <f>SUMIFS('EPA Export Aggregation'!W:W,'EPA Export Aggregation'!$A:$A,$B84,'EPA Export Aggregation'!$D:$D,$A$1)*IF($A84="CH4",About!$D$58,IF($A84="N2O",About!$D$59,1))</f>
        <v>7.9911512650000002E-2</v>
      </c>
      <c r="U84" s="121">
        <f>SUMIFS('EPA Export Aggregation'!X:X,'EPA Export Aggregation'!$A:$A,$B84,'EPA Export Aggregation'!$D:$D,$A$1)*IF($A84="CH4",About!$D$58,IF($A84="N2O",About!$D$59,1))</f>
        <v>7.338103185E-2</v>
      </c>
      <c r="V84" s="121">
        <f>SUMIFS('EPA Export Aggregation'!Y:Y,'EPA Export Aggregation'!$A:$A,$B84,'EPA Export Aggregation'!$D:$D,$A$1)*IF($A84="CH4",About!$D$58,IF($A84="N2O",About!$D$59,1))</f>
        <v>4.342656885E-2</v>
      </c>
      <c r="W84" s="121">
        <f>SUMIFS('EPA Export Aggregation'!Z:Z,'EPA Export Aggregation'!$A:$A,$B84,'EPA Export Aggregation'!$D:$D,$A$1)*IF($A84="CH4",About!$D$58,IF($A84="N2O",About!$D$59,1))</f>
        <v>6.1748837350000002E-2</v>
      </c>
      <c r="X84" s="121">
        <f>SUMIFS('EPA Export Aggregation'!AA:AA,'EPA Export Aggregation'!$A:$A,$B84,'EPA Export Aggregation'!$D:$D,$A$1)*IF($A84="CH4",About!$D$58,IF($A84="N2O",About!$D$59,1))</f>
        <v>7.5805317699999999E-2</v>
      </c>
      <c r="Y84" s="121">
        <f>SUMIFS('EPA Export Aggregation'!AB:AB,'EPA Export Aggregation'!$A:$A,$B84,'EPA Export Aggregation'!$D:$D,$A$1)*IF($A84="CH4",About!$D$58,IF($A84="N2O",About!$D$59,1))</f>
        <v>6.31807276E-2</v>
      </c>
      <c r="Z84" s="121">
        <f>SUMIFS('EPA Export Aggregation'!AC:AC,'EPA Export Aggregation'!$A:$A,$B84,'EPA Export Aggregation'!$D:$D,$A$1)*IF($A84="CH4",About!$D$58,IF($A84="N2O",About!$D$59,1))</f>
        <v>5.8736313599999999E-2</v>
      </c>
      <c r="AA84" s="121">
        <f>SUMIFS('EPA Export Aggregation'!AD:AD,'EPA Export Aggregation'!$A:$A,$B84,'EPA Export Aggregation'!$D:$D,$A$1)*IF($A84="CH4",About!$D$58,IF($A84="N2O",About!$D$59,1))</f>
        <v>8.3374914450000004E-2</v>
      </c>
      <c r="AB84" s="121">
        <f>SUMIFS('EPA Export Aggregation'!AE:AE,'EPA Export Aggregation'!$A:$A,$B84,'EPA Export Aggregation'!$D:$D,$A$1)*IF($A84="CH4",About!$D$58,IF($A84="N2O",About!$D$59,1))</f>
        <v>8.3450699599999997E-2</v>
      </c>
      <c r="AC84" s="121">
        <f>SUMIFS('EPA Export Aggregation'!AF:AF,'EPA Export Aggregation'!$A:$A,$B84,'EPA Export Aggregation'!$D:$D,$A$1)*IF($A84="CH4",About!$D$58,IF($A84="N2O",About!$D$59,1))</f>
        <v>8.8349514300000001E-2</v>
      </c>
      <c r="AD84" s="121">
        <f>SUMIFS('EPA Export Aggregation'!AG:AG,'EPA Export Aggregation'!$A:$A,$B84,'EPA Export Aggregation'!$D:$D,$A$1)*IF($A84="CH4",About!$D$58,IF($A84="N2O",About!$D$59,1))</f>
        <v>7.5509448000000007E-2</v>
      </c>
      <c r="AE84" s="121">
        <f>SUMIFS('EPA Export Aggregation'!AH:AH,'EPA Export Aggregation'!$A:$A,$B84,'EPA Export Aggregation'!$D:$D,$A$1)*IF($A84="CH4",About!$D$58,IF($A84="N2O",About!$D$59,1))</f>
        <v>0.1059822928</v>
      </c>
      <c r="AF84" s="121">
        <f>SUMIFS('EPA Export Aggregation'!AI:AI,'EPA Export Aggregation'!$A:$A,$B84,'EPA Export Aggregation'!$D:$D,$A$1)*IF($A84="CH4",About!$D$58,IF($A84="N2O",About!$D$59,1))</f>
        <v>0.11354343190000001</v>
      </c>
      <c r="AG84" s="121">
        <f>SUMIFS('EPA Export Aggregation'!AJ:AJ,'EPA Export Aggregation'!$A:$A,$B84,'EPA Export Aggregation'!$D:$D,$A$1)*IF($A84="CH4",About!$D$58,IF($A84="N2O",About!$D$59,1))</f>
        <v>0.11721481575000001</v>
      </c>
      <c r="AH84" s="121">
        <f>SUMIFS('EPA Export Aggregation'!AK:AK,'EPA Export Aggregation'!$A:$A,$B84,'EPA Export Aggregation'!$D:$D,$A$1)*IF($A84="CH4",About!$D$58,IF($A84="N2O",About!$D$59,1))</f>
        <v>0.15575753470000001</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5.8039437400000003E-3</v>
      </c>
      <c r="D87" s="121">
        <f>SUMIFS('EPA Export Aggregation'!$F:$F,'EPA Export Aggregation'!$A:$A,$B87,'EPA Export Aggregation'!$D:$D,$A$1)*IF($A87="CH4",About!$D$58,IF($A87="N2O",About!$D$59,1))</f>
        <v>5.8039437400000003E-3</v>
      </c>
      <c r="E87" s="121">
        <f>SUMIFS('EPA Export Aggregation'!$F:$F,'EPA Export Aggregation'!$A:$A,$B87,'EPA Export Aggregation'!$D:$D,$A$1)*IF($A87="CH4",About!$D$58,IF($A87="N2O",About!$D$59,1))</f>
        <v>5.8039437400000003E-3</v>
      </c>
      <c r="F87" s="121">
        <f>SUMIFS('EPA Export Aggregation'!$F:$F,'EPA Export Aggregation'!$A:$A,$B87,'EPA Export Aggregation'!$D:$D,$A$1)*IF($A87="CH4",About!$D$58,IF($A87="N2O",About!$D$59,1))</f>
        <v>5.8039437400000003E-3</v>
      </c>
      <c r="G87" s="121">
        <f>SUMIFS('EPA Export Aggregation'!$F:$F,'EPA Export Aggregation'!$A:$A,$B87,'EPA Export Aggregation'!$D:$D,$A$1)*IF($A87="CH4",About!$D$58,IF($A87="N2O",About!$D$59,1))</f>
        <v>5.8039437400000003E-3</v>
      </c>
      <c r="H87" s="121">
        <f>SUMIFS('EPA Export Aggregation'!$F:$F,'EPA Export Aggregation'!$A:$A,$B87,'EPA Export Aggregation'!$D:$D,$A$1)*IF($A87="CH4",About!$D$58,IF($A87="N2O",About!$D$59,1))</f>
        <v>5.8039437400000003E-3</v>
      </c>
      <c r="I87" s="121">
        <f>SUMIFS('EPA Export Aggregation'!$F:$F,'EPA Export Aggregation'!$A:$A,$B87,'EPA Export Aggregation'!$D:$D,$A$1)*IF($A87="CH4",About!$D$58,IF($A87="N2O",About!$D$59,1))</f>
        <v>5.8039437400000003E-3</v>
      </c>
      <c r="J87" s="121">
        <f>SUMIFS('EPA Export Aggregation'!$F:$F,'EPA Export Aggregation'!$A:$A,$B87,'EPA Export Aggregation'!$D:$D,$A$1)*IF($A87="CH4",About!$D$58,IF($A87="N2O",About!$D$59,1))</f>
        <v>5.8039437400000003E-3</v>
      </c>
      <c r="K87" s="121">
        <f>SUMIFS('EPA Export Aggregation'!$F:$F,'EPA Export Aggregation'!$A:$A,$B87,'EPA Export Aggregation'!$D:$D,$A$1)*IF($A87="CH4",About!$D$58,IF($A87="N2O",About!$D$59,1))</f>
        <v>5.8039437400000003E-3</v>
      </c>
      <c r="L87" s="121">
        <f>SUMIFS('EPA Export Aggregation'!$F:$F,'EPA Export Aggregation'!$A:$A,$B87,'EPA Export Aggregation'!$D:$D,$A$1)*IF($A87="CH4",About!$D$58,IF($A87="N2O",About!$D$59,1))</f>
        <v>5.8039437400000003E-3</v>
      </c>
      <c r="M87" s="121">
        <f>SUMIFS('EPA Export Aggregation'!$F:$F,'EPA Export Aggregation'!$A:$A,$B87,'EPA Export Aggregation'!$D:$D,$A$1)*IF($A87="CH4",About!$D$58,IF($A87="N2O",About!$D$59,1))</f>
        <v>5.8039437400000003E-3</v>
      </c>
      <c r="N87" s="121">
        <f>SUMIFS('EPA Export Aggregation'!$F:$F,'EPA Export Aggregation'!$A:$A,$B87,'EPA Export Aggregation'!$D:$D,$A$1)*IF($A87="CH4",About!$D$58,IF($A87="N2O",About!$D$59,1))</f>
        <v>5.8039437400000003E-3</v>
      </c>
      <c r="O87" s="121">
        <f>SUMIFS('EPA Export Aggregation'!$F:$F,'EPA Export Aggregation'!$A:$A,$B87,'EPA Export Aggregation'!$D:$D,$A$1)*IF($A87="CH4",About!$D$58,IF($A87="N2O",About!$D$59,1))</f>
        <v>5.8039437400000003E-3</v>
      </c>
      <c r="P87" s="121">
        <f>SUMIFS('EPA Export Aggregation'!$F:$F,'EPA Export Aggregation'!$A:$A,$B87,'EPA Export Aggregation'!$D:$D,$A$1)*IF($A87="CH4",About!$D$58,IF($A87="N2O",About!$D$59,1))</f>
        <v>5.8039437400000003E-3</v>
      </c>
      <c r="Q87" s="121">
        <f>SUMIFS('EPA Export Aggregation'!$F:$F,'EPA Export Aggregation'!$A:$A,$B87,'EPA Export Aggregation'!$D:$D,$A$1)*IF($A87="CH4",About!$D$58,IF($A87="N2O",About!$D$59,1))</f>
        <v>5.8039437400000003E-3</v>
      </c>
      <c r="R87" s="121">
        <f>SUMIFS('EPA Export Aggregation'!$F:$F,'EPA Export Aggregation'!$A:$A,$B87,'EPA Export Aggregation'!$D:$D,$A$1)*IF($A87="CH4",About!$D$58,IF($A87="N2O",About!$D$59,1))</f>
        <v>5.8039437400000003E-3</v>
      </c>
      <c r="S87" s="121">
        <f>SUMIFS('EPA Export Aggregation'!$F:$F,'EPA Export Aggregation'!$A:$A,$B87,'EPA Export Aggregation'!$D:$D,$A$1)*IF($A87="CH4",About!$D$58,IF($A87="N2O",About!$D$59,1))</f>
        <v>5.8039437400000003E-3</v>
      </c>
      <c r="T87" s="121">
        <f>SUMIFS('EPA Export Aggregation'!$F:$F,'EPA Export Aggregation'!$A:$A,$B87,'EPA Export Aggregation'!$D:$D,$A$1)*IF($A87="CH4",About!$D$58,IF($A87="N2O",About!$D$59,1))</f>
        <v>5.8039437400000003E-3</v>
      </c>
      <c r="U87" s="121">
        <f>SUMIFS('EPA Export Aggregation'!$F:$F,'EPA Export Aggregation'!$A:$A,$B87,'EPA Export Aggregation'!$D:$D,$A$1)*IF($A87="CH4",About!$D$58,IF($A87="N2O",About!$D$59,1))</f>
        <v>5.8039437400000003E-3</v>
      </c>
      <c r="V87" s="121">
        <f>SUMIFS('EPA Export Aggregation'!$F:$F,'EPA Export Aggregation'!$A:$A,$B87,'EPA Export Aggregation'!$D:$D,$A$1)*IF($A87="CH4",About!$D$58,IF($A87="N2O",About!$D$59,1))</f>
        <v>5.8039437400000003E-3</v>
      </c>
      <c r="W87" s="121">
        <f>SUMIFS('EPA Export Aggregation'!$F:$F,'EPA Export Aggregation'!$A:$A,$B87,'EPA Export Aggregation'!$D:$D,$A$1)*IF($A87="CH4",About!$D$58,IF($A87="N2O",About!$D$59,1))</f>
        <v>5.8039437400000003E-3</v>
      </c>
      <c r="X87" s="121">
        <f>SUMIFS('EPA Export Aggregation'!$F:$F,'EPA Export Aggregation'!$A:$A,$B87,'EPA Export Aggregation'!$D:$D,$A$1)*IF($A87="CH4",About!$D$58,IF($A87="N2O",About!$D$59,1))</f>
        <v>5.8039437400000003E-3</v>
      </c>
      <c r="Y87" s="121">
        <f>SUMIFS('EPA Export Aggregation'!$F:$F,'EPA Export Aggregation'!$A:$A,$B87,'EPA Export Aggregation'!$D:$D,$A$1)*IF($A87="CH4",About!$D$58,IF($A87="N2O",About!$D$59,1))</f>
        <v>5.8039437400000003E-3</v>
      </c>
      <c r="Z87" s="121">
        <f>SUMIFS('EPA Export Aggregation'!$F:$F,'EPA Export Aggregation'!$A:$A,$B87,'EPA Export Aggregation'!$D:$D,$A$1)*IF($A87="CH4",About!$D$58,IF($A87="N2O",About!$D$59,1))</f>
        <v>5.8039437400000003E-3</v>
      </c>
      <c r="AA87" s="121">
        <f>SUMIFS('EPA Export Aggregation'!$F:$F,'EPA Export Aggregation'!$A:$A,$B87,'EPA Export Aggregation'!$D:$D,$A$1)*IF($A87="CH4",About!$D$58,IF($A87="N2O",About!$D$59,1))</f>
        <v>5.8039437400000003E-3</v>
      </c>
      <c r="AB87" s="121">
        <f>SUMIFS('EPA Export Aggregation'!$F:$F,'EPA Export Aggregation'!$A:$A,$B87,'EPA Export Aggregation'!$D:$D,$A$1)*IF($A87="CH4",About!$D$58,IF($A87="N2O",About!$D$59,1))</f>
        <v>5.8039437400000003E-3</v>
      </c>
      <c r="AC87" s="121">
        <f>SUMIFS('EPA Export Aggregation'!$F:$F,'EPA Export Aggregation'!$A:$A,$B87,'EPA Export Aggregation'!$D:$D,$A$1)*IF($A87="CH4",About!$D$58,IF($A87="N2O",About!$D$59,1))</f>
        <v>5.8039437400000003E-3</v>
      </c>
      <c r="AD87" s="121">
        <f>SUMIFS('EPA Export Aggregation'!$F:$F,'EPA Export Aggregation'!$A:$A,$B87,'EPA Export Aggregation'!$D:$D,$A$1)*IF($A87="CH4",About!$D$58,IF($A87="N2O",About!$D$59,1))</f>
        <v>5.8039437400000003E-3</v>
      </c>
      <c r="AE87" s="121">
        <f>SUMIFS('EPA Export Aggregation'!$F:$F,'EPA Export Aggregation'!$A:$A,$B87,'EPA Export Aggregation'!$D:$D,$A$1)*IF($A87="CH4",About!$D$58,IF($A87="N2O",About!$D$59,1))</f>
        <v>5.8039437400000003E-3</v>
      </c>
      <c r="AF87" s="121">
        <f>SUMIFS('EPA Export Aggregation'!$F:$F,'EPA Export Aggregation'!$A:$A,$B87,'EPA Export Aggregation'!$D:$D,$A$1)*IF($A87="CH4",About!$D$58,IF($A87="N2O",About!$D$59,1))</f>
        <v>5.8039437400000003E-3</v>
      </c>
      <c r="AG87" s="121">
        <f>SUMIFS('EPA Export Aggregation'!$F:$F,'EPA Export Aggregation'!$A:$A,$B87,'EPA Export Aggregation'!$D:$D,$A$1)*IF($A87="CH4",About!$D$58,IF($A87="N2O",About!$D$59,1))</f>
        <v>5.8039437400000003E-3</v>
      </c>
      <c r="AH87" s="121">
        <f>SUMIFS('EPA Export Aggregation'!$F:$F,'EPA Export Aggregation'!$A:$A,$B87,'EPA Export Aggregation'!$D:$D,$A$1)*IF($A87="CH4",About!$D$58,IF($A87="N2O",About!$D$59,1))</f>
        <v>5.8039437400000003E-3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2025-03-12T19:36:46Z</dcterms:modified>
</cp:coreProperties>
</file>