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OR\elec\EIaE\"/>
    </mc:Choice>
  </mc:AlternateContent>
  <xr:revisionPtr revIDLastSave="0" documentId="8_{74B807D3-DAC3-4084-966F-336F07AE0DFF}"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M14" i="26" l="1"/>
  <c r="I15" i="26"/>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R815" i="22" s="1"/>
  <c r="G2" i="3"/>
  <c r="E40" i="23"/>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F1046" i="22" s="1"/>
  <c r="E12" i="23"/>
  <c r="F843" i="22" s="1"/>
  <c r="E10" i="23"/>
  <c r="E26" i="23"/>
  <c r="H1039" i="22" s="1"/>
  <c r="E4" i="23"/>
  <c r="E29" i="23"/>
  <c r="E8" i="23"/>
  <c r="E28" i="23"/>
  <c r="E21" i="23"/>
  <c r="E23" i="23"/>
  <c r="R989" i="22" s="1"/>
  <c r="E43" i="23"/>
  <c r="E48" i="23"/>
  <c r="P1371" i="22" s="1"/>
  <c r="E52" i="23"/>
  <c r="E3" i="23"/>
  <c r="E42" i="23"/>
  <c r="E14" i="23"/>
  <c r="E11" i="23"/>
  <c r="E45" i="23"/>
  <c r="H1321" i="22" s="1"/>
  <c r="E44" i="23"/>
  <c r="E34" i="23"/>
  <c r="L1156" i="22" s="1"/>
  <c r="E37" i="23"/>
  <c r="E39" i="23"/>
  <c r="E30" i="23"/>
  <c r="E36" i="23"/>
  <c r="E17" i="23"/>
  <c r="E19" i="23"/>
  <c r="P928" i="22" s="1"/>
  <c r="E38" i="23"/>
  <c r="E53" i="23"/>
  <c r="Q1443" i="22" s="1"/>
  <c r="E46" i="23"/>
  <c r="E32" i="23"/>
  <c r="E15" i="23"/>
  <c r="E33" i="23"/>
  <c r="E35" i="23"/>
  <c r="E25" i="23"/>
  <c r="I1028" i="22" s="1"/>
  <c r="E41" i="23"/>
  <c r="E50" i="23"/>
  <c r="M1403" i="22" s="1"/>
  <c r="E20" i="23"/>
  <c r="E31" i="23"/>
  <c r="E49" i="23"/>
  <c r="I1240" i="22"/>
  <c r="P1240" i="22"/>
  <c r="K1252" i="22"/>
  <c r="K1242" i="22"/>
  <c r="M1240" i="22"/>
  <c r="O1252"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L813" i="22"/>
  <c r="Q812" i="22"/>
  <c r="I812" i="22"/>
  <c r="N811" i="22"/>
  <c r="M808" i="22"/>
  <c r="R807" i="22"/>
  <c r="J807" i="22"/>
  <c r="O806" i="22"/>
  <c r="R818" i="22"/>
  <c r="J818" i="22"/>
  <c r="O817" i="22"/>
  <c r="G817" i="22"/>
  <c r="F814" i="22"/>
  <c r="K813" i="22"/>
  <c r="P812" i="22"/>
  <c r="H812" i="22"/>
  <c r="G809" i="22"/>
  <c r="L808" i="22"/>
  <c r="Q807" i="22"/>
  <c r="I807" i="22"/>
  <c r="H804" i="22"/>
  <c r="Q818" i="22"/>
  <c r="I818" i="22"/>
  <c r="N817" i="22"/>
  <c r="M814" i="22"/>
  <c r="R813" i="22"/>
  <c r="J813" i="22"/>
  <c r="O812" i="22"/>
  <c r="N809" i="22"/>
  <c r="F809" i="22"/>
  <c r="K808" i="22"/>
  <c r="P807" i="22"/>
  <c r="O804" i="22"/>
  <c r="G804" i="22"/>
  <c r="P818" i="22"/>
  <c r="H818" i="22"/>
  <c r="G815" i="22"/>
  <c r="L814" i="22"/>
  <c r="Q813" i="22"/>
  <c r="I813" i="22"/>
  <c r="H810" i="22"/>
  <c r="M809" i="22"/>
  <c r="R808" i="22"/>
  <c r="J808" i="22"/>
  <c r="I805" i="22"/>
  <c r="N804" i="22"/>
  <c r="F804" i="22"/>
  <c r="O818" i="22"/>
  <c r="N815" i="22"/>
  <c r="F815" i="22"/>
  <c r="K814" i="22"/>
  <c r="P813" i="22"/>
  <c r="O810" i="22"/>
  <c r="G810" i="22"/>
  <c r="L809" i="22"/>
  <c r="Q808" i="22"/>
  <c r="P805" i="22"/>
  <c r="H805" i="22"/>
  <c r="M804" i="22"/>
  <c r="M818" i="22"/>
  <c r="L815" i="22"/>
  <c r="Q814" i="22"/>
  <c r="I814" i="22"/>
  <c r="N813" i="22"/>
  <c r="M810" i="22"/>
  <c r="R809" i="22"/>
  <c r="J809" i="22"/>
  <c r="O808" i="22"/>
  <c r="N805" i="22"/>
  <c r="F805" i="22"/>
  <c r="K804" i="22"/>
  <c r="L818" i="22"/>
  <c r="K815" i="22"/>
  <c r="P814" i="22"/>
  <c r="H814" i="22"/>
  <c r="M813" i="22"/>
  <c r="L810" i="22"/>
  <c r="Q809" i="22"/>
  <c r="I809" i="22"/>
  <c r="N808" i="22"/>
  <c r="M805" i="22"/>
  <c r="R804" i="22"/>
  <c r="J804" i="22"/>
  <c r="N818" i="22"/>
  <c r="H808" i="22"/>
  <c r="K817" i="22"/>
  <c r="L812" i="22"/>
  <c r="M807" i="22"/>
  <c r="H816" i="22"/>
  <c r="I811" i="22"/>
  <c r="J806" i="22"/>
  <c r="M81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K1056" i="22"/>
  <c r="L1051" i="22"/>
  <c r="M1046" i="22"/>
  <c r="R1056" i="22"/>
  <c r="F1052" i="22"/>
  <c r="G1047" i="22"/>
  <c r="L1057" i="22"/>
  <c r="N1047" i="22"/>
  <c r="K1057" i="22"/>
  <c r="L1052" i="22"/>
  <c r="M1047" i="22"/>
  <c r="J1057" i="22"/>
  <c r="K1052" i="22"/>
  <c r="L104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G985" i="22"/>
  <c r="J996"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G1323" i="22"/>
  <c r="H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3" i="22"/>
  <c r="K938" i="22"/>
  <c r="N929"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R1441" i="22"/>
  <c r="J1442" i="22"/>
  <c r="H1447"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J847" i="22"/>
  <c r="I844" i="22"/>
  <c r="K842" i="22"/>
  <c r="L837" i="22"/>
  <c r="K834" i="22"/>
  <c r="I847" i="22"/>
  <c r="J842" i="22"/>
  <c r="I839" i="22"/>
  <c r="K837" i="22"/>
  <c r="H847" i="22"/>
  <c r="G844" i="22"/>
  <c r="I842" i="22"/>
  <c r="J837" i="22"/>
  <c r="I834" i="22"/>
  <c r="O847" i="22"/>
  <c r="P842" i="22"/>
  <c r="O839" i="22"/>
  <c r="Q837" i="22"/>
  <c r="I848" i="22"/>
  <c r="H845" i="22"/>
  <c r="J843" i="22"/>
  <c r="K838" i="22"/>
  <c r="J835" i="22"/>
  <c r="P848" i="22"/>
  <c r="Q843" i="22"/>
  <c r="P840" i="22"/>
  <c r="R838" i="22"/>
  <c r="Q846" i="22"/>
  <c r="P843" i="22"/>
  <c r="R841" i="22"/>
  <c r="F837" i="22"/>
  <c r="N848" i="22"/>
  <c r="P846" i="22"/>
  <c r="Q841" i="22"/>
  <c r="P838" i="22"/>
  <c r="R836"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N1027" i="22"/>
  <c r="M1024" i="22"/>
  <c r="J1023" i="22"/>
  <c r="G1022" i="22"/>
  <c r="F1019" i="22"/>
  <c r="P1017" i="22"/>
  <c r="R1015" i="22"/>
  <c r="P1028" i="22"/>
  <c r="M1027" i="22"/>
  <c r="O1025" i="22"/>
  <c r="I1023" i="22"/>
  <c r="K1021" i="22"/>
  <c r="H1020" i="22"/>
  <c r="O1017" i="22"/>
  <c r="Q1015" i="22"/>
  <c r="N1014" i="22"/>
  <c r="Q1026" i="22"/>
  <c r="N1025" i="22"/>
  <c r="K1024" i="22"/>
  <c r="J1021" i="22"/>
  <c r="G1020" i="22"/>
  <c r="Q1018" i="22"/>
  <c r="K1016" i="22"/>
  <c r="H1015" i="22"/>
  <c r="N1028" i="22"/>
  <c r="H1026" i="22"/>
  <c r="R1024" i="22"/>
  <c r="O1023" i="22"/>
  <c r="I1021" i="22"/>
  <c r="F1020" i="22"/>
  <c r="P1018" i="22"/>
  <c r="J1016" i="22"/>
  <c r="G1015" i="22"/>
  <c r="L1014" i="22"/>
  <c r="M1028" i="22"/>
  <c r="G1026" i="22"/>
  <c r="Q1024" i="22"/>
  <c r="I1024" i="22"/>
  <c r="N1023" i="22"/>
  <c r="H1021" i="22"/>
  <c r="R1019" i="22"/>
  <c r="J1019" i="22"/>
  <c r="O1018" i="22"/>
  <c r="I1016" i="22"/>
  <c r="F1015" i="22"/>
  <c r="K1014" i="22"/>
  <c r="L1028" i="22"/>
  <c r="F1026" i="22"/>
  <c r="P1024" i="22"/>
  <c r="H1024" i="22"/>
  <c r="M1023" i="22"/>
  <c r="G1021" i="22"/>
  <c r="Q1019" i="22"/>
  <c r="I1019" i="22"/>
  <c r="N1018" i="22"/>
  <c r="H1016" i="22"/>
  <c r="R1014" i="22"/>
  <c r="J1014" i="22"/>
  <c r="K1028" i="22"/>
  <c r="R1025" i="22"/>
  <c r="O1024" i="22"/>
  <c r="G1024" i="22"/>
  <c r="L1023" i="22"/>
  <c r="F1021" i="22"/>
  <c r="P1019" i="22"/>
  <c r="H1019" i="22"/>
  <c r="M1018" i="22"/>
  <c r="G1016" i="22"/>
  <c r="Q1014" i="22"/>
  <c r="I1014" i="22"/>
  <c r="R1028" i="22"/>
  <c r="L1026" i="22"/>
  <c r="I1025" i="22"/>
  <c r="N1024" i="22"/>
  <c r="F1024" i="22"/>
  <c r="M1021" i="22"/>
  <c r="J1020" i="22"/>
  <c r="O1019" i="22"/>
  <c r="G1019" i="22"/>
  <c r="N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Q1401" i="22"/>
  <c r="J1396" i="22"/>
  <c r="O1390" i="22"/>
  <c r="K1399" i="22"/>
  <c r="L1393" i="22"/>
  <c r="M1393"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G935" i="22" l="1"/>
  <c r="M928" i="22"/>
  <c r="M938" i="22"/>
  <c r="F1320" i="22"/>
  <c r="O1327" i="22"/>
  <c r="P994" i="22"/>
  <c r="K1019" i="22"/>
  <c r="J1024" i="22"/>
  <c r="M1014" i="22"/>
  <c r="L1019" i="22"/>
  <c r="F1025" i="22"/>
  <c r="I1015" i="22"/>
  <c r="P1020" i="22"/>
  <c r="J1026" i="22"/>
  <c r="H1017" i="22"/>
  <c r="O1022" i="22"/>
  <c r="M837" i="22"/>
  <c r="K847" i="22"/>
  <c r="M842" i="22"/>
  <c r="M839" i="22"/>
  <c r="G834" i="22"/>
  <c r="R843" i="22"/>
  <c r="L838" i="22"/>
  <c r="J848" i="22"/>
  <c r="Q842" i="22"/>
  <c r="F838" i="22"/>
  <c r="Q847" i="22"/>
  <c r="O924" i="22"/>
  <c r="L933" i="22"/>
  <c r="K1314" i="22"/>
  <c r="L986" i="22"/>
  <c r="K1026" i="22"/>
  <c r="L1021" i="22"/>
  <c r="M1016" i="22"/>
  <c r="R1026" i="22"/>
  <c r="F1022" i="22"/>
  <c r="G1017" i="22"/>
  <c r="L1027" i="22"/>
  <c r="M1022" i="22"/>
  <c r="O938" i="22"/>
  <c r="P933" i="22"/>
  <c r="Q928" i="22"/>
  <c r="G938" i="22"/>
  <c r="M932" i="22"/>
  <c r="F927" i="22"/>
  <c r="P936" i="22"/>
  <c r="Q931" i="22"/>
  <c r="R926" i="22"/>
  <c r="O936" i="22"/>
  <c r="P931" i="22"/>
  <c r="Q926" i="22"/>
  <c r="N936" i="22"/>
  <c r="O931" i="22"/>
  <c r="P926" i="22"/>
  <c r="M936" i="22"/>
  <c r="N931" i="22"/>
  <c r="O926" i="22"/>
  <c r="G937" i="22"/>
  <c r="H932" i="22"/>
  <c r="I927" i="22"/>
  <c r="N937" i="22"/>
  <c r="O932" i="22"/>
  <c r="P927" i="22"/>
  <c r="H938" i="22"/>
  <c r="I933" i="22"/>
  <c r="J928" i="22"/>
  <c r="L937" i="22"/>
  <c r="R931" i="22"/>
  <c r="K926" i="22"/>
  <c r="H936" i="22"/>
  <c r="I931" i="22"/>
  <c r="J926" i="22"/>
  <c r="G936" i="22"/>
  <c r="H931" i="22"/>
  <c r="I926" i="22"/>
  <c r="F936" i="22"/>
  <c r="G931" i="22"/>
  <c r="H926" i="22"/>
  <c r="R935" i="22"/>
  <c r="F931" i="22"/>
  <c r="G926" i="22"/>
  <c r="L936" i="22"/>
  <c r="M931" i="22"/>
  <c r="N926" i="22"/>
  <c r="F937" i="22"/>
  <c r="G932" i="22"/>
  <c r="H927" i="22"/>
  <c r="M937" i="22"/>
  <c r="N932" i="22"/>
  <c r="O927" i="22"/>
  <c r="Q936" i="22"/>
  <c r="J931" i="22"/>
  <c r="P925" i="22"/>
  <c r="M935" i="22"/>
  <c r="N930" i="22"/>
  <c r="O925" i="22"/>
  <c r="L935" i="22"/>
  <c r="M930" i="22"/>
  <c r="N925" i="22"/>
  <c r="K935" i="22"/>
  <c r="L930" i="22"/>
  <c r="M925" i="22"/>
  <c r="J935" i="22"/>
  <c r="K930" i="22"/>
  <c r="L925" i="22"/>
  <c r="Q935" i="22"/>
  <c r="R930" i="22"/>
  <c r="F926" i="22"/>
  <c r="K936" i="22"/>
  <c r="L931" i="22"/>
  <c r="M926" i="22"/>
  <c r="R936" i="22"/>
  <c r="F932" i="22"/>
  <c r="G927" i="22"/>
  <c r="I936" i="22"/>
  <c r="O930" i="22"/>
  <c r="H925" i="22"/>
  <c r="R934" i="22"/>
  <c r="F930" i="22"/>
  <c r="G925" i="22"/>
  <c r="Q934" i="22"/>
  <c r="R929" i="22"/>
  <c r="F925" i="22"/>
  <c r="P934" i="22"/>
  <c r="Q929" i="22"/>
  <c r="R924" i="22"/>
  <c r="O934" i="22"/>
  <c r="P929" i="22"/>
  <c r="Q924" i="22"/>
  <c r="I935" i="22"/>
  <c r="J930" i="22"/>
  <c r="K925" i="22"/>
  <c r="P935" i="22"/>
  <c r="Q930" i="22"/>
  <c r="R925" i="22"/>
  <c r="J936" i="22"/>
  <c r="K931" i="22"/>
  <c r="L926" i="22"/>
  <c r="N935" i="22"/>
  <c r="G930" i="22"/>
  <c r="M924" i="22"/>
  <c r="J934" i="22"/>
  <c r="K929" i="22"/>
  <c r="L924" i="22"/>
  <c r="I934" i="22"/>
  <c r="J929" i="22"/>
  <c r="K924" i="22"/>
  <c r="H934" i="22"/>
  <c r="I929" i="22"/>
  <c r="J924" i="22"/>
  <c r="G934" i="22"/>
  <c r="H929" i="22"/>
  <c r="I924" i="22"/>
  <c r="N934" i="22"/>
  <c r="O929" i="22"/>
  <c r="P924" i="22"/>
  <c r="H935" i="22"/>
  <c r="I930" i="22"/>
  <c r="J925" i="22"/>
  <c r="O935" i="22"/>
  <c r="P930" i="22"/>
  <c r="Q925" i="22"/>
  <c r="K934" i="22"/>
  <c r="I928" i="22"/>
  <c r="F938" i="22"/>
  <c r="G933" i="22"/>
  <c r="H928" i="22"/>
  <c r="R937" i="22"/>
  <c r="F933" i="22"/>
  <c r="G928" i="22"/>
  <c r="Q937" i="22"/>
  <c r="R932" i="22"/>
  <c r="F928" i="22"/>
  <c r="P937" i="22"/>
  <c r="Q932" i="22"/>
  <c r="R927" i="22"/>
  <c r="J938" i="22"/>
  <c r="K933" i="22"/>
  <c r="L928" i="22"/>
  <c r="Q938" i="22"/>
  <c r="R933" i="22"/>
  <c r="F929" i="22"/>
  <c r="G924" i="22"/>
  <c r="L934" i="22"/>
  <c r="M929" i="22"/>
  <c r="N924" i="22"/>
  <c r="H933" i="22"/>
  <c r="N927" i="22"/>
  <c r="K937" i="22"/>
  <c r="L932" i="22"/>
  <c r="M927" i="22"/>
  <c r="J937" i="22"/>
  <c r="K932" i="22"/>
  <c r="L927" i="22"/>
  <c r="I937" i="22"/>
  <c r="J932" i="22"/>
  <c r="K927" i="22"/>
  <c r="H937" i="22"/>
  <c r="I932" i="22"/>
  <c r="J927" i="22"/>
  <c r="O937" i="22"/>
  <c r="P932" i="22"/>
  <c r="Q927" i="22"/>
  <c r="I938" i="22"/>
  <c r="J933" i="22"/>
  <c r="K928" i="22"/>
  <c r="P938" i="22"/>
  <c r="Q933" i="22"/>
  <c r="R928" i="22"/>
  <c r="F924" i="22"/>
  <c r="F1327" i="22"/>
  <c r="G1322" i="22"/>
  <c r="O1325" i="22"/>
  <c r="P1320" i="22"/>
  <c r="K1324" i="22"/>
  <c r="K1327" i="22"/>
  <c r="L1322" i="22"/>
  <c r="Q1324" i="22"/>
  <c r="P1327" i="22"/>
  <c r="Q1322" i="22"/>
  <c r="I1325" i="22"/>
  <c r="F1326" i="22"/>
  <c r="O1316" i="22"/>
  <c r="O1319" i="22"/>
  <c r="P1314" i="22"/>
  <c r="P1317" i="22"/>
  <c r="F1321" i="22"/>
  <c r="Q1315" i="22"/>
  <c r="L1319" i="22"/>
  <c r="M1314" i="22"/>
  <c r="L1317" i="22"/>
  <c r="L1320" i="22"/>
  <c r="M1315" i="22"/>
  <c r="H1318" i="22"/>
  <c r="K1326" i="22"/>
  <c r="L1321" i="22"/>
  <c r="G1325" i="22"/>
  <c r="O1328" i="22"/>
  <c r="P1323" i="22"/>
  <c r="P1326" i="22"/>
  <c r="Q1321" i="22"/>
  <c r="I1324" i="22"/>
  <c r="H1327" i="22"/>
  <c r="I1322" i="22"/>
  <c r="N1324" i="22"/>
  <c r="N1321" i="22"/>
  <c r="G1316" i="22"/>
  <c r="G1319" i="22"/>
  <c r="H1314" i="22"/>
  <c r="H1317" i="22"/>
  <c r="H1320" i="22"/>
  <c r="I1315" i="22"/>
  <c r="Q1318" i="22"/>
  <c r="I1327" i="22"/>
  <c r="Q1316" i="22"/>
  <c r="Q1319" i="22"/>
  <c r="R1314" i="22"/>
  <c r="M1317" i="22"/>
  <c r="P1325" i="22"/>
  <c r="Q1320" i="22"/>
  <c r="L1324" i="22"/>
  <c r="G1328" i="22"/>
  <c r="H1323" i="22"/>
  <c r="H1326" i="22"/>
  <c r="M1328" i="22"/>
  <c r="N1323" i="22"/>
  <c r="M1326" i="22"/>
  <c r="R1328" i="22"/>
  <c r="F1324" i="22"/>
  <c r="K1320" i="22"/>
  <c r="L1315" i="22"/>
  <c r="L1318" i="22"/>
  <c r="P1324" i="22"/>
  <c r="M1316" i="22"/>
  <c r="M1319" i="22"/>
  <c r="N1314" i="22"/>
  <c r="I1318" i="22"/>
  <c r="J1322" i="22"/>
  <c r="I1316" i="22"/>
  <c r="I1319" i="22"/>
  <c r="J1314" i="22"/>
  <c r="Q1327" i="22"/>
  <c r="H1325" i="22"/>
  <c r="P1328" i="22"/>
  <c r="Q1323" i="22"/>
  <c r="L1327" i="22"/>
  <c r="M1322" i="22"/>
  <c r="M1325" i="22"/>
  <c r="R1327" i="22"/>
  <c r="J1323" i="22"/>
  <c r="F1322" i="22"/>
  <c r="N1328" i="22"/>
  <c r="G1326" i="22"/>
  <c r="J1325" i="22"/>
  <c r="Q1325" i="22"/>
  <c r="M1318" i="22"/>
  <c r="Q1317" i="22"/>
  <c r="F1319" i="22"/>
  <c r="J1318" i="22"/>
  <c r="G1320" i="22"/>
  <c r="J1319" i="22"/>
  <c r="N1318" i="22"/>
  <c r="L1314" i="22"/>
  <c r="O1322" i="22"/>
  <c r="K1321" i="22"/>
  <c r="F1328" i="22"/>
  <c r="L1325" i="22"/>
  <c r="O1324" i="22"/>
  <c r="K1323" i="22"/>
  <c r="R1317" i="22"/>
  <c r="I1317" i="22"/>
  <c r="K1318" i="22"/>
  <c r="O1317" i="22"/>
  <c r="N1317" i="22"/>
  <c r="O1318" i="22"/>
  <c r="F1318" i="22"/>
  <c r="P1318" i="22"/>
  <c r="H1328" i="22"/>
  <c r="Q1326" i="22"/>
  <c r="R1324" i="22"/>
  <c r="F1323" i="22"/>
  <c r="G1324" i="22"/>
  <c r="P1322" i="22"/>
  <c r="J1317" i="22"/>
  <c r="N1316" i="22"/>
  <c r="R1315" i="22"/>
  <c r="G1317" i="22"/>
  <c r="F1317" i="22"/>
  <c r="G1318" i="22"/>
  <c r="K1317" i="22"/>
  <c r="R1316" i="22"/>
  <c r="Q1328" i="22"/>
  <c r="M1327" i="22"/>
  <c r="I1326" i="22"/>
  <c r="J1324" i="22"/>
  <c r="K1322" i="22"/>
  <c r="L1323" i="22"/>
  <c r="H1322" i="22"/>
  <c r="Q1314" i="22"/>
  <c r="F1316" i="22"/>
  <c r="J1315" i="22"/>
  <c r="L1316" i="22"/>
  <c r="K1316" i="22"/>
  <c r="N1315" i="22"/>
  <c r="P1316" i="22"/>
  <c r="R1322" i="22"/>
  <c r="I1328" i="22"/>
  <c r="R1326" i="22"/>
  <c r="N1325" i="22"/>
  <c r="O1323" i="22"/>
  <c r="P1321" i="22"/>
  <c r="J1328" i="22"/>
  <c r="M1321" i="22"/>
  <c r="I1314" i="22"/>
  <c r="K1315" i="22"/>
  <c r="O1314" i="22"/>
  <c r="F1314" i="22"/>
  <c r="P1315" i="22"/>
  <c r="F1315" i="22"/>
  <c r="H1316" i="22"/>
  <c r="J1316" i="22"/>
  <c r="M1324" i="22"/>
  <c r="I1323" i="22"/>
  <c r="R1321" i="22"/>
  <c r="J1327" i="22"/>
  <c r="K1328" i="22"/>
  <c r="G1327" i="22"/>
  <c r="P1319" i="22"/>
  <c r="I1321" i="22"/>
  <c r="I1320" i="22"/>
  <c r="H1324" i="22"/>
  <c r="M1323" i="22"/>
  <c r="M1320" i="22"/>
  <c r="N1326" i="22"/>
  <c r="G1315" i="22"/>
  <c r="O1315" i="22"/>
  <c r="R1323" i="22"/>
  <c r="N1322" i="22"/>
  <c r="J1321" i="22"/>
  <c r="O1326" i="22"/>
  <c r="R1325" i="22"/>
  <c r="L1326" i="22"/>
  <c r="H1319" i="22"/>
  <c r="J1320" i="22"/>
  <c r="N1319" i="22"/>
  <c r="R1318" i="22"/>
  <c r="O1320" i="22"/>
  <c r="R1319" i="22"/>
  <c r="O1321" i="22"/>
  <c r="K1319" i="22"/>
  <c r="G998" i="22"/>
  <c r="H993" i="22"/>
  <c r="I988" i="22"/>
  <c r="F998" i="22"/>
  <c r="G993" i="22"/>
  <c r="H988" i="22"/>
  <c r="R997" i="22"/>
  <c r="F993" i="22"/>
  <c r="G988" i="22"/>
  <c r="Q997" i="22"/>
  <c r="R992" i="22"/>
  <c r="F988" i="22"/>
  <c r="P997" i="22"/>
  <c r="Q992" i="22"/>
  <c r="R987" i="22"/>
  <c r="J998" i="22"/>
  <c r="K993" i="22"/>
  <c r="L988" i="22"/>
  <c r="Q998" i="22"/>
  <c r="R993" i="22"/>
  <c r="F989" i="22"/>
  <c r="G984" i="22"/>
  <c r="L994" i="22"/>
  <c r="M989" i="22"/>
  <c r="N984" i="22"/>
  <c r="L997" i="22"/>
  <c r="M992" i="22"/>
  <c r="N987" i="22"/>
  <c r="K997" i="22"/>
  <c r="L992" i="22"/>
  <c r="M987" i="22"/>
  <c r="J997" i="22"/>
  <c r="K992" i="22"/>
  <c r="L987" i="22"/>
  <c r="I997" i="22"/>
  <c r="J992" i="22"/>
  <c r="K987" i="22"/>
  <c r="H997" i="22"/>
  <c r="I992" i="22"/>
  <c r="J987" i="22"/>
  <c r="O997" i="22"/>
  <c r="P992" i="22"/>
  <c r="Q987" i="22"/>
  <c r="I998" i="22"/>
  <c r="J993" i="22"/>
  <c r="K988" i="22"/>
  <c r="P998" i="22"/>
  <c r="Q993" i="22"/>
  <c r="R988" i="22"/>
  <c r="F984" i="22"/>
  <c r="Q996" i="22"/>
  <c r="R991" i="22"/>
  <c r="F987" i="22"/>
  <c r="P996" i="22"/>
  <c r="Q991" i="22"/>
  <c r="R986" i="22"/>
  <c r="O996" i="22"/>
  <c r="P991" i="22"/>
  <c r="Q986" i="22"/>
  <c r="N996" i="22"/>
  <c r="O991" i="22"/>
  <c r="P986" i="22"/>
  <c r="M996" i="22"/>
  <c r="N991" i="22"/>
  <c r="O986" i="22"/>
  <c r="G997" i="22"/>
  <c r="H992" i="22"/>
  <c r="I987" i="22"/>
  <c r="N997" i="22"/>
  <c r="O992" i="22"/>
  <c r="P987" i="22"/>
  <c r="H998" i="22"/>
  <c r="I993" i="22"/>
  <c r="J988" i="22"/>
  <c r="I996" i="22"/>
  <c r="J991" i="22"/>
  <c r="K986" i="22"/>
  <c r="H996" i="22"/>
  <c r="I991" i="22"/>
  <c r="J986" i="22"/>
  <c r="G996" i="22"/>
  <c r="H991" i="22"/>
  <c r="I986" i="22"/>
  <c r="F996" i="22"/>
  <c r="G991" i="22"/>
  <c r="H986" i="22"/>
  <c r="R995" i="22"/>
  <c r="F991" i="22"/>
  <c r="G986" i="22"/>
  <c r="L996" i="22"/>
  <c r="M991" i="22"/>
  <c r="N986" i="22"/>
  <c r="F997" i="22"/>
  <c r="G992" i="22"/>
  <c r="H987" i="22"/>
  <c r="M997" i="22"/>
  <c r="N992" i="22"/>
  <c r="O987" i="22"/>
  <c r="N995" i="22"/>
  <c r="P985" i="22"/>
  <c r="N990" i="22"/>
  <c r="L995" i="22"/>
  <c r="N985" i="22"/>
  <c r="L990" i="22"/>
  <c r="J995" i="22"/>
  <c r="L985" i="22"/>
  <c r="R990" i="22"/>
  <c r="K996" i="22"/>
  <c r="M986" i="22"/>
  <c r="F992" i="22"/>
  <c r="F995" i="22"/>
  <c r="H985" i="22"/>
  <c r="F990" i="22"/>
  <c r="Q994" i="22"/>
  <c r="F985" i="22"/>
  <c r="Q989" i="22"/>
  <c r="O994" i="22"/>
  <c r="Q984" i="22"/>
  <c r="J990" i="22"/>
  <c r="P995" i="22"/>
  <c r="R985" i="22"/>
  <c r="K991" i="22"/>
  <c r="K994" i="22"/>
  <c r="M984" i="22"/>
  <c r="K989" i="22"/>
  <c r="I994" i="22"/>
  <c r="K984" i="22"/>
  <c r="I989" i="22"/>
  <c r="G994" i="22"/>
  <c r="I984" i="22"/>
  <c r="O989" i="22"/>
  <c r="H995" i="22"/>
  <c r="J985" i="22"/>
  <c r="P990" i="22"/>
  <c r="P993" i="22"/>
  <c r="N998" i="22"/>
  <c r="P988" i="22"/>
  <c r="N993" i="22"/>
  <c r="L998" i="22"/>
  <c r="N988" i="22"/>
  <c r="L993" i="22"/>
  <c r="R998" i="22"/>
  <c r="G989" i="22"/>
  <c r="M994" i="22"/>
  <c r="O984" i="22"/>
  <c r="H990" i="22"/>
  <c r="O990" i="22"/>
  <c r="M995" i="22"/>
  <c r="O985" i="22"/>
  <c r="M990" i="22"/>
  <c r="K995" i="22"/>
  <c r="M985" i="22"/>
  <c r="K990" i="22"/>
  <c r="Q995" i="22"/>
  <c r="F986" i="22"/>
  <c r="L991" i="22"/>
  <c r="R996" i="22"/>
  <c r="G987" i="22"/>
  <c r="L989" i="22"/>
  <c r="J994" i="22"/>
  <c r="L984" i="22"/>
  <c r="J989" i="22"/>
  <c r="H994" i="22"/>
  <c r="J984" i="22"/>
  <c r="H989" i="22"/>
  <c r="N994" i="22"/>
  <c r="P984" i="22"/>
  <c r="I990" i="22"/>
  <c r="O995" i="22"/>
  <c r="Q985" i="22"/>
  <c r="O998" i="22"/>
  <c r="Q988" i="22"/>
  <c r="O993" i="22"/>
  <c r="M998" i="22"/>
  <c r="O988" i="22"/>
  <c r="M993" i="22"/>
  <c r="K998" i="22"/>
  <c r="M988" i="22"/>
  <c r="F994" i="22"/>
  <c r="H984" i="22"/>
  <c r="N989" i="22"/>
  <c r="G995" i="22"/>
  <c r="I985" i="22"/>
  <c r="M848" i="22"/>
  <c r="N843" i="22"/>
  <c r="O838" i="22"/>
  <c r="L848" i="22"/>
  <c r="M843" i="22"/>
  <c r="N838" i="22"/>
  <c r="K848" i="22"/>
  <c r="L843" i="22"/>
  <c r="M838" i="22"/>
  <c r="R848" i="22"/>
  <c r="F844" i="22"/>
  <c r="G839" i="22"/>
  <c r="H834" i="22"/>
  <c r="M844" i="22"/>
  <c r="N839" i="22"/>
  <c r="O834" i="22"/>
  <c r="G845" i="22"/>
  <c r="H840" i="22"/>
  <c r="G848" i="22"/>
  <c r="H843" i="22"/>
  <c r="I838" i="22"/>
  <c r="F848" i="22"/>
  <c r="G843" i="22"/>
  <c r="H838" i="22"/>
  <c r="I835" i="22"/>
  <c r="O846" i="22"/>
  <c r="P841" i="22"/>
  <c r="Q836" i="22"/>
  <c r="N846" i="22"/>
  <c r="O841" i="22"/>
  <c r="P836" i="22"/>
  <c r="M846" i="22"/>
  <c r="N841" i="22"/>
  <c r="O836" i="22"/>
  <c r="G847" i="22"/>
  <c r="H842" i="22"/>
  <c r="I837" i="22"/>
  <c r="N847" i="22"/>
  <c r="O842" i="22"/>
  <c r="P837" i="22"/>
  <c r="H848" i="22"/>
  <c r="I843" i="22"/>
  <c r="J838" i="22"/>
  <c r="I846" i="22"/>
  <c r="J841" i="22"/>
  <c r="K836" i="22"/>
  <c r="H846" i="22"/>
  <c r="I841" i="22"/>
  <c r="J836" i="22"/>
  <c r="G846" i="22"/>
  <c r="H841" i="22"/>
  <c r="I836" i="22"/>
  <c r="F846" i="22"/>
  <c r="G841" i="22"/>
  <c r="H836" i="22"/>
  <c r="R845" i="22"/>
  <c r="F841" i="22"/>
  <c r="G836" i="22"/>
  <c r="L846" i="22"/>
  <c r="M841" i="22"/>
  <c r="N836" i="22"/>
  <c r="F847" i="22"/>
  <c r="G842" i="22"/>
  <c r="H837" i="22"/>
  <c r="M847" i="22"/>
  <c r="N842" i="22"/>
  <c r="O837" i="22"/>
  <c r="N845" i="22"/>
  <c r="O840" i="22"/>
  <c r="P835" i="22"/>
  <c r="M845" i="22"/>
  <c r="N840" i="22"/>
  <c r="O835" i="22"/>
  <c r="Q844" i="22"/>
  <c r="R839" i="22"/>
  <c r="F835" i="22"/>
  <c r="P844" i="22"/>
  <c r="Q839" i="22"/>
  <c r="R834" i="22"/>
  <c r="O844" i="22"/>
  <c r="P839" i="22"/>
  <c r="Q834" i="22"/>
  <c r="I845" i="22"/>
  <c r="J840" i="22"/>
  <c r="K835" i="22"/>
  <c r="P845" i="22"/>
  <c r="Q840" i="22"/>
  <c r="R835" i="22"/>
  <c r="J846" i="22"/>
  <c r="K841" i="22"/>
  <c r="L836" i="22"/>
  <c r="K844" i="22"/>
  <c r="L839" i="22"/>
  <c r="M834" i="22"/>
  <c r="J844" i="22"/>
  <c r="K839" i="22"/>
  <c r="L834" i="22"/>
  <c r="F1016" i="22"/>
  <c r="R1020" i="22"/>
  <c r="Q1025" i="22"/>
  <c r="L1015" i="22"/>
  <c r="K1020" i="22"/>
  <c r="J1025" i="22"/>
  <c r="M1015" i="22"/>
  <c r="L1020" i="22"/>
  <c r="K1025" i="22"/>
  <c r="N1015" i="22"/>
  <c r="M1020" i="22"/>
  <c r="L1025" i="22"/>
  <c r="O1015" i="22"/>
  <c r="N1020" i="22"/>
  <c r="M1025" i="22"/>
  <c r="P1015" i="22"/>
  <c r="O1020" i="22"/>
  <c r="I1026" i="22"/>
  <c r="L1016" i="22"/>
  <c r="N1022" i="22"/>
  <c r="H1028" i="22"/>
  <c r="K1018" i="22"/>
  <c r="R1023" i="22"/>
  <c r="F840" i="22"/>
  <c r="H835" i="22"/>
  <c r="F845" i="22"/>
  <c r="F842" i="22"/>
  <c r="M836" i="22"/>
  <c r="K846" i="22"/>
  <c r="R840" i="22"/>
  <c r="L835" i="22"/>
  <c r="J845" i="22"/>
  <c r="L840" i="22"/>
  <c r="N835" i="22"/>
  <c r="L845" i="22"/>
  <c r="M934" i="22"/>
  <c r="N928" i="22"/>
  <c r="N938" i="22"/>
  <c r="L1328" i="22"/>
  <c r="F1325" i="22"/>
  <c r="Q990" i="22"/>
  <c r="R994" i="22"/>
  <c r="H924" i="22"/>
  <c r="M933" i="22"/>
  <c r="L929" i="22"/>
  <c r="G1314" i="22"/>
  <c r="J1326" i="22"/>
  <c r="K985" i="22"/>
  <c r="G990" i="22"/>
  <c r="I1017" i="22"/>
  <c r="H1022" i="22"/>
  <c r="G1027" i="22"/>
  <c r="O1016" i="22"/>
  <c r="N1021" i="22"/>
  <c r="M1026" i="22"/>
  <c r="P1016" i="22"/>
  <c r="O1021" i="22"/>
  <c r="N1026" i="22"/>
  <c r="Q1016" i="22"/>
  <c r="P1021" i="22"/>
  <c r="O1026" i="22"/>
  <c r="R1016" i="22"/>
  <c r="Q1021" i="22"/>
  <c r="P1026" i="22"/>
  <c r="F1017" i="22"/>
  <c r="R1021" i="22"/>
  <c r="G1028" i="22"/>
  <c r="J1018" i="22"/>
  <c r="Q1023" i="22"/>
  <c r="G1014" i="22"/>
  <c r="N1019" i="22"/>
  <c r="H1025" i="22"/>
  <c r="N834" i="22"/>
  <c r="L842" i="22"/>
  <c r="N837" i="22"/>
  <c r="L847" i="22"/>
  <c r="L844" i="22"/>
  <c r="F839" i="22"/>
  <c r="Q848" i="22"/>
  <c r="K843" i="22"/>
  <c r="R837" i="22"/>
  <c r="P847" i="22"/>
  <c r="R842" i="22"/>
  <c r="G838" i="22"/>
  <c r="R847" i="22"/>
  <c r="G929" i="22"/>
  <c r="L938" i="22"/>
  <c r="F935" i="22"/>
  <c r="G1321" i="22"/>
  <c r="N1327" i="22"/>
  <c r="I995" i="22"/>
  <c r="Q1017" i="22"/>
  <c r="P1022" i="22"/>
  <c r="O1027" i="22"/>
  <c r="J1017" i="22"/>
  <c r="I1022" i="22"/>
  <c r="H1027" i="22"/>
  <c r="K1017" i="22"/>
  <c r="J1022" i="22"/>
  <c r="I1027" i="22"/>
  <c r="L1017" i="22"/>
  <c r="K1022" i="22"/>
  <c r="J1027" i="22"/>
  <c r="M1017" i="22"/>
  <c r="L1022" i="22"/>
  <c r="K1027" i="22"/>
  <c r="N1017" i="22"/>
  <c r="H1023" i="22"/>
  <c r="O1028" i="22"/>
  <c r="R1018" i="22"/>
  <c r="L1024" i="22"/>
  <c r="O1014" i="22"/>
  <c r="I1020" i="22"/>
  <c r="P1025" i="22"/>
  <c r="Q835" i="22"/>
  <c r="O843" i="22"/>
  <c r="Q838" i="22"/>
  <c r="O848" i="22"/>
  <c r="O845" i="22"/>
  <c r="I840" i="22"/>
  <c r="P834" i="22"/>
  <c r="N844" i="22"/>
  <c r="H839" i="22"/>
  <c r="J834" i="22"/>
  <c r="H844" i="22"/>
  <c r="J839" i="22"/>
  <c r="I925" i="22"/>
  <c r="F934" i="22"/>
  <c r="O928" i="22"/>
  <c r="K1325" i="22"/>
  <c r="P989" i="22"/>
  <c r="L1018" i="22"/>
  <c r="K1023" i="22"/>
  <c r="J1028" i="22"/>
  <c r="R1017" i="22"/>
  <c r="Q1022" i="22"/>
  <c r="P1027" i="22"/>
  <c r="F1018" i="22"/>
  <c r="R1022" i="22"/>
  <c r="Q1027" i="22"/>
  <c r="G1018" i="22"/>
  <c r="F1023" i="22"/>
  <c r="R1027" i="22"/>
  <c r="H1018" i="22"/>
  <c r="G1023" i="22"/>
  <c r="F1028" i="22"/>
  <c r="I1018" i="22"/>
  <c r="P1023" i="22"/>
  <c r="F1014" i="22"/>
  <c r="M1019" i="22"/>
  <c r="G1025" i="22"/>
  <c r="J1015" i="22"/>
  <c r="Q1020" i="22"/>
  <c r="F1027" i="22"/>
  <c r="G835" i="22"/>
  <c r="R844" i="22"/>
  <c r="G840" i="22"/>
  <c r="G837" i="22"/>
  <c r="R846" i="22"/>
  <c r="L841" i="22"/>
  <c r="F836" i="22"/>
  <c r="Q845" i="22"/>
  <c r="K840" i="22"/>
  <c r="M835" i="22"/>
  <c r="K845" i="22"/>
  <c r="M840" i="22"/>
  <c r="H930" i="22"/>
  <c r="R938" i="22"/>
  <c r="N933" i="22"/>
  <c r="N1320" i="22"/>
  <c r="R1320" i="22"/>
  <c r="R984" i="22"/>
  <c r="J1251" i="22"/>
  <c r="L1252" i="22"/>
  <c r="L1247" i="22"/>
  <c r="L1242" i="22"/>
  <c r="H1252" i="22"/>
  <c r="O1244" i="22"/>
  <c r="J1240" i="22"/>
  <c r="N1250" i="22"/>
  <c r="N1245" i="22"/>
  <c r="N1240" i="22"/>
  <c r="J1250" i="22"/>
  <c r="Q1242" i="22"/>
  <c r="I1239" i="22"/>
  <c r="M1247" i="22"/>
  <c r="M1242" i="22"/>
  <c r="I1252" i="22"/>
  <c r="I1247" i="22"/>
  <c r="P1239" i="22"/>
  <c r="R1251" i="22"/>
  <c r="O1245" i="22"/>
  <c r="O1240" i="22"/>
  <c r="K1250" i="22"/>
  <c r="K1245" i="22"/>
  <c r="I1253" i="22"/>
  <c r="F1247" i="22"/>
  <c r="N1242" i="22"/>
  <c r="J1252" i="22"/>
  <c r="J1247" i="22"/>
  <c r="J1242" i="22"/>
  <c r="H1250" i="22"/>
  <c r="K1243" i="22"/>
  <c r="L1245" i="22"/>
  <c r="G1242" i="22"/>
  <c r="I1245" i="22"/>
  <c r="M1245" i="22"/>
  <c r="H1245" i="22"/>
  <c r="J1248" i="22"/>
  <c r="K1247" i="22"/>
  <c r="P1247" i="22"/>
  <c r="L1250" i="22"/>
  <c r="N1249" i="22"/>
  <c r="M1250" i="22"/>
  <c r="G805" i="22"/>
  <c r="N810" i="22"/>
  <c r="G813" i="22"/>
  <c r="H806" i="22"/>
  <c r="G811" i="22"/>
  <c r="F816" i="22"/>
  <c r="I806" i="22"/>
  <c r="H811" i="22"/>
  <c r="G816" i="22"/>
  <c r="K806" i="22"/>
  <c r="J811" i="22"/>
  <c r="I816" i="22"/>
  <c r="Q805" i="22"/>
  <c r="P810" i="22"/>
  <c r="O815" i="22"/>
  <c r="J805" i="22"/>
  <c r="I810" i="22"/>
  <c r="H815" i="22"/>
  <c r="P804" i="22"/>
  <c r="O809" i="22"/>
  <c r="N814" i="22"/>
  <c r="I804" i="22"/>
  <c r="H809" i="22"/>
  <c r="G814" i="22"/>
  <c r="F810" i="22"/>
  <c r="R806" i="22"/>
  <c r="F818" i="22"/>
  <c r="P806" i="22"/>
  <c r="O811" i="22"/>
  <c r="N816" i="22"/>
  <c r="Q806" i="22"/>
  <c r="P811" i="22"/>
  <c r="O816" i="22"/>
  <c r="F807" i="22"/>
  <c r="R811" i="22"/>
  <c r="Q816" i="22"/>
  <c r="L806" i="22"/>
  <c r="K811" i="22"/>
  <c r="J816" i="22"/>
  <c r="R805" i="22"/>
  <c r="Q810" i="22"/>
  <c r="P815" i="22"/>
  <c r="K805" i="22"/>
  <c r="J810" i="22"/>
  <c r="I815" i="22"/>
  <c r="Q804" i="22"/>
  <c r="P809" i="22"/>
  <c r="O814" i="22"/>
  <c r="I1057" i="22"/>
  <c r="M1052" i="22"/>
  <c r="R814" i="22"/>
  <c r="Q811" i="22"/>
  <c r="P808" i="22"/>
  <c r="K807" i="22"/>
  <c r="J812" i="22"/>
  <c r="I817" i="22"/>
  <c r="L807" i="22"/>
  <c r="K812" i="22"/>
  <c r="J817" i="22"/>
  <c r="N807" i="22"/>
  <c r="M812" i="22"/>
  <c r="L817" i="22"/>
  <c r="G807" i="22"/>
  <c r="F812" i="22"/>
  <c r="R816" i="22"/>
  <c r="M806" i="22"/>
  <c r="L811" i="22"/>
  <c r="K816" i="22"/>
  <c r="F806" i="22"/>
  <c r="R810" i="22"/>
  <c r="Q815" i="22"/>
  <c r="L805" i="22"/>
  <c r="K810" i="22"/>
  <c r="J815" i="22"/>
  <c r="O805" i="22"/>
  <c r="P816" i="22"/>
  <c r="O813" i="22"/>
  <c r="F808" i="22"/>
  <c r="R812" i="22"/>
  <c r="Q817" i="22"/>
  <c r="G808" i="22"/>
  <c r="F813" i="22"/>
  <c r="R817" i="22"/>
  <c r="I808" i="22"/>
  <c r="H813" i="22"/>
  <c r="G818" i="22"/>
  <c r="O807" i="22"/>
  <c r="N812" i="22"/>
  <c r="M817" i="22"/>
  <c r="H807" i="22"/>
  <c r="G812" i="22"/>
  <c r="F817" i="22"/>
  <c r="N806" i="22"/>
  <c r="M811" i="22"/>
  <c r="L816" i="22"/>
  <c r="G806" i="22"/>
  <c r="F811"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<sst xmlns="http://schemas.openxmlformats.org/spreadsheetml/2006/main" count="15219" uniqueCount="1084">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</sst>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503</v>
      </c>
      <c r="C1" s="86">
        <v>45735</v>
      </c>
      <c r="D1" s="87"/>
      <c r="E1" s="87"/>
      <c r="F1" s="87"/>
      <c r="G1" s="87"/>
      <c r="H1" s="87"/>
      <c r="I1" s="87"/>
      <c r="J1" s="87"/>
      <c r="K1" s="85" t="s">
        <v>533</v>
      </c>
      <c r="L1" s="85" t="s">
        <v>535</v>
      </c>
      <c r="M1" s="163" t="s">
        <v>1053</v>
      </c>
    </row>
    <row r="2" spans="1:13">
      <c r="A2" s="1" t="s">
        <v>1</v>
      </c>
      <c r="B2" s="87" t="str">
        <f>LOOKUP(B1,K1:L50,L1:L50)</f>
        <v>OR</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OR</v>
      </c>
      <c r="C6" s="91">
        <f t="shared" ref="C6:AE6" si="1">SUMIFS(C$20:C$119,$B$20:$B$119,$B$6,$A$20:$A$119,$A$6)</f>
        <v>0</v>
      </c>
      <c r="D6" s="91">
        <f t="shared" si="1"/>
        <v>122678</v>
      </c>
      <c r="E6" s="91">
        <f t="shared" si="1"/>
        <v>5071569</v>
      </c>
      <c r="F6" s="91">
        <f t="shared" si="1"/>
        <v>7233331</v>
      </c>
      <c r="G6" s="91">
        <f t="shared" si="1"/>
        <v>10929832</v>
      </c>
      <c r="H6" s="91">
        <f t="shared" si="1"/>
        <v>5376212</v>
      </c>
      <c r="I6" s="91">
        <f t="shared" si="1"/>
        <v>591722</v>
      </c>
      <c r="J6" s="91">
        <f t="shared" si="1"/>
        <v>1231575</v>
      </c>
      <c r="K6" s="91">
        <f t="shared" si="1"/>
        <v>653056</v>
      </c>
      <c r="L6" s="91">
        <f t="shared" si="1"/>
        <v>0</v>
      </c>
      <c r="M6" s="91">
        <f t="shared" si="1"/>
        <v>4483116</v>
      </c>
      <c r="N6" s="91">
        <f t="shared" si="1"/>
        <v>5589859</v>
      </c>
      <c r="O6" s="91">
        <f t="shared" si="1"/>
        <v>1805454</v>
      </c>
      <c r="P6" s="91">
        <f t="shared" si="1"/>
        <v>1075634</v>
      </c>
      <c r="Q6" s="91">
        <f t="shared" si="1"/>
        <v>0</v>
      </c>
      <c r="R6" s="91">
        <f t="shared" si="1"/>
        <v>2336153</v>
      </c>
      <c r="S6" s="91">
        <f t="shared" si="1"/>
        <v>159486</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c r="A7" s="91" t="s">
        <v>848</v>
      </c>
      <c r="B7" s="91" t="str">
        <f>About!B2</f>
        <v>OR</v>
      </c>
      <c r="C7" s="91">
        <f t="shared" ref="C7:AE7" si="3">SUMIFS(C$20:C$119,$B$20:$B$119,$B$7,$A$20:$A$119,$A$7)</f>
        <v>3077931</v>
      </c>
      <c r="D7" s="91">
        <f t="shared" si="3"/>
        <v>0</v>
      </c>
      <c r="E7" s="91">
        <f t="shared" si="3"/>
        <v>0</v>
      </c>
      <c r="F7" s="91">
        <f t="shared" si="3"/>
        <v>0</v>
      </c>
      <c r="G7" s="91">
        <f t="shared" si="3"/>
        <v>0</v>
      </c>
      <c r="H7" s="91">
        <f t="shared" si="3"/>
        <v>0</v>
      </c>
      <c r="I7" s="91">
        <f t="shared" si="3"/>
        <v>0</v>
      </c>
      <c r="J7" s="91">
        <f t="shared" si="3"/>
        <v>0</v>
      </c>
      <c r="K7" s="91">
        <f t="shared" si="3"/>
        <v>0</v>
      </c>
      <c r="L7" s="91">
        <f t="shared" si="3"/>
        <v>3702055</v>
      </c>
      <c r="M7" s="91">
        <f t="shared" si="3"/>
        <v>0</v>
      </c>
      <c r="N7" s="91">
        <f t="shared" si="3"/>
        <v>0</v>
      </c>
      <c r="O7" s="91">
        <f t="shared" si="3"/>
        <v>0</v>
      </c>
      <c r="P7" s="91">
        <f t="shared" si="3"/>
        <v>0</v>
      </c>
      <c r="Q7" s="91">
        <f t="shared" si="3"/>
        <v>2591680</v>
      </c>
      <c r="R7" s="91">
        <f t="shared" si="3"/>
        <v>0</v>
      </c>
      <c r="S7" s="91">
        <f t="shared" si="3"/>
        <v>0</v>
      </c>
      <c r="T7" s="91">
        <f t="shared" si="3"/>
        <v>2427616</v>
      </c>
      <c r="U7" s="91">
        <f t="shared" si="3"/>
        <v>4620019</v>
      </c>
      <c r="V7" s="91">
        <f t="shared" si="3"/>
        <v>5007823</v>
      </c>
      <c r="W7" s="91">
        <f t="shared" si="3"/>
        <v>5542405</v>
      </c>
      <c r="X7" s="91">
        <f t="shared" si="3"/>
        <v>9070780</v>
      </c>
      <c r="Y7" s="91">
        <f t="shared" si="3"/>
        <v>10750238</v>
      </c>
      <c r="Z7" s="91">
        <f t="shared" si="3"/>
        <v>8446112</v>
      </c>
      <c r="AA7" s="91">
        <f t="shared" si="3"/>
        <v>9178311</v>
      </c>
      <c r="AB7" s="91">
        <f t="shared" si="3"/>
        <v>8982333</v>
      </c>
      <c r="AC7" s="91">
        <f t="shared" si="3"/>
        <v>10168298</v>
      </c>
      <c r="AD7" s="91">
        <f t="shared" si="3"/>
        <v>10146197</v>
      </c>
      <c r="AE7" s="91">
        <f t="shared" si="3"/>
        <v>11903191</v>
      </c>
      <c r="AF7" s="119">
        <f>AVERAGE(U7:AE7)</f>
        <v>8528700.6363636367</v>
      </c>
      <c r="AG7" s="119">
        <f t="shared" si="2"/>
        <v>8528700.6363636367</v>
      </c>
      <c r="AH7" s="119">
        <f t="shared" si="2"/>
        <v>8528700.6363636367</v>
      </c>
      <c r="AI7" s="119">
        <f t="shared" si="2"/>
        <v>8528700.6363636367</v>
      </c>
      <c r="AJ7" s="119">
        <f t="shared" si="2"/>
        <v>8528700.6363636367</v>
      </c>
      <c r="AK7" s="119">
        <f t="shared" si="2"/>
        <v>8528700.6363636367</v>
      </c>
      <c r="AL7" s="119">
        <f t="shared" si="2"/>
        <v>8528700.6363636367</v>
      </c>
      <c r="AM7" s="119">
        <f t="shared" si="2"/>
        <v>8528700.6363636367</v>
      </c>
      <c r="AN7" s="119">
        <f t="shared" si="2"/>
        <v>8528700.6363636367</v>
      </c>
      <c r="AO7" s="119">
        <f t="shared" si="2"/>
        <v>8528700.6363636367</v>
      </c>
      <c r="AP7" s="119">
        <f t="shared" si="2"/>
        <v>8528700.6363636367</v>
      </c>
      <c r="AQ7" s="119">
        <f t="shared" si="2"/>
        <v>8528700.6363636367</v>
      </c>
      <c r="AR7" s="119">
        <f t="shared" si="2"/>
        <v>8528700.6363636367</v>
      </c>
      <c r="AS7" s="119">
        <f t="shared" si="2"/>
        <v>8528700.6363636367</v>
      </c>
      <c r="AT7" s="119">
        <f t="shared" si="2"/>
        <v>8528700.6363636367</v>
      </c>
      <c r="AU7" s="119">
        <f t="shared" si="2"/>
        <v>8528700.6363636367</v>
      </c>
      <c r="AV7" s="119">
        <f t="shared" si="2"/>
        <v>8528700.6363636367</v>
      </c>
      <c r="AW7" s="119">
        <f t="shared" si="2"/>
        <v>8528700.6363636367</v>
      </c>
      <c r="AX7" s="119">
        <f t="shared" si="2"/>
        <v>8528700.6363636367</v>
      </c>
      <c r="AY7" s="119">
        <f t="shared" si="2"/>
        <v>8528700.6363636367</v>
      </c>
      <c r="AZ7" s="119">
        <f t="shared" si="2"/>
        <v>8528700.6363636367</v>
      </c>
      <c r="BA7" s="119">
        <f t="shared" si="2"/>
        <v>8528700.6363636367</v>
      </c>
      <c r="BB7" s="119">
        <f t="shared" si="2"/>
        <v>8528700.6363636367</v>
      </c>
      <c r="BC7" s="119">
        <f t="shared" si="2"/>
        <v>8528700.6363636367</v>
      </c>
      <c r="BD7" s="119">
        <f t="shared" si="2"/>
        <v>8528700.6363636367</v>
      </c>
      <c r="BE7" s="119">
        <f t="shared" si="2"/>
        <v>8528700.6363636367</v>
      </c>
      <c r="BF7" s="119">
        <f t="shared" si="2"/>
        <v>8528700.6363636367</v>
      </c>
      <c r="BG7" s="119">
        <f t="shared" si="2"/>
        <v>8528700.6363636367</v>
      </c>
      <c r="BH7" s="119">
        <f t="shared" si="2"/>
        <v>8528700.6363636367</v>
      </c>
      <c r="BI7" s="119">
        <f t="shared" si="2"/>
        <v>8528700.6363636367</v>
      </c>
      <c r="BJ7" s="119">
        <f t="shared" si="2"/>
        <v>8528700.6363636367</v>
      </c>
      <c r="BK7" s="119">
        <f t="shared" si="2"/>
        <v>8528700.6363636367</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OR</v>
      </c>
      <c r="C10" s="91">
        <f t="shared" ref="C10:AE10" si="5">SUMIFS(C$122:C$219,$B$122:$B$219,$B$6,$A$122:$A$219,$A$6)</f>
        <v>852459</v>
      </c>
      <c r="D10" s="91">
        <f t="shared" si="5"/>
        <v>1322963</v>
      </c>
      <c r="E10" s="91">
        <f t="shared" si="5"/>
        <v>870479</v>
      </c>
      <c r="F10" s="91">
        <f t="shared" si="5"/>
        <v>1081483</v>
      </c>
      <c r="G10" s="91">
        <f t="shared" si="5"/>
        <v>1066362</v>
      </c>
      <c r="H10" s="91">
        <f t="shared" si="5"/>
        <v>827764</v>
      </c>
      <c r="I10" s="91">
        <f t="shared" si="5"/>
        <v>2773722</v>
      </c>
      <c r="J10" s="91">
        <f t="shared" si="5"/>
        <v>772502</v>
      </c>
      <c r="K10" s="91">
        <f t="shared" si="5"/>
        <v>704403</v>
      </c>
      <c r="L10" s="91">
        <f t="shared" si="5"/>
        <v>477320</v>
      </c>
      <c r="M10" s="91">
        <f t="shared" si="5"/>
        <v>180363</v>
      </c>
      <c r="N10" s="91">
        <f t="shared" si="5"/>
        <v>150777</v>
      </c>
      <c r="O10" s="91">
        <f t="shared" si="5"/>
        <v>1477034</v>
      </c>
      <c r="P10" s="91">
        <f t="shared" si="5"/>
        <v>284379</v>
      </c>
      <c r="Q10" s="91">
        <f t="shared" si="5"/>
        <v>2522683</v>
      </c>
      <c r="R10" s="91">
        <f t="shared" si="5"/>
        <v>521488</v>
      </c>
      <c r="S10" s="91">
        <f t="shared" si="5"/>
        <v>456148</v>
      </c>
      <c r="T10" s="91">
        <f t="shared" si="5"/>
        <v>1441177</v>
      </c>
      <c r="U10" s="91">
        <f t="shared" si="5"/>
        <v>596545</v>
      </c>
      <c r="V10" s="91">
        <f t="shared" si="5"/>
        <v>761137</v>
      </c>
      <c r="W10" s="91">
        <f t="shared" si="5"/>
        <v>434687</v>
      </c>
      <c r="X10" s="91">
        <f t="shared" si="5"/>
        <v>705598</v>
      </c>
      <c r="Y10" s="91">
        <f t="shared" si="5"/>
        <v>921763</v>
      </c>
      <c r="Z10" s="91">
        <f t="shared" si="5"/>
        <v>375509</v>
      </c>
      <c r="AA10" s="91">
        <f t="shared" si="5"/>
        <v>361403</v>
      </c>
      <c r="AB10" s="91">
        <f t="shared" si="5"/>
        <v>2369684</v>
      </c>
      <c r="AC10" s="91">
        <f t="shared" si="5"/>
        <v>956379</v>
      </c>
      <c r="AD10" s="91">
        <f t="shared" si="5"/>
        <v>1129572</v>
      </c>
      <c r="AE10" s="91">
        <f t="shared" si="5"/>
        <v>544195</v>
      </c>
      <c r="AF10" s="119">
        <f t="shared" ref="AF10:BK11" si="6">AE10</f>
        <v>544195</v>
      </c>
      <c r="AG10" s="119">
        <f t="shared" si="6"/>
        <v>544195</v>
      </c>
      <c r="AH10" s="119">
        <f t="shared" si="6"/>
        <v>544195</v>
      </c>
      <c r="AI10" s="119">
        <f t="shared" si="6"/>
        <v>544195</v>
      </c>
      <c r="AJ10" s="119">
        <f t="shared" si="6"/>
        <v>544195</v>
      </c>
      <c r="AK10" s="119">
        <f t="shared" si="6"/>
        <v>544195</v>
      </c>
      <c r="AL10" s="119">
        <f t="shared" si="6"/>
        <v>544195</v>
      </c>
      <c r="AM10" s="119">
        <f t="shared" si="6"/>
        <v>544195</v>
      </c>
      <c r="AN10" s="119">
        <f t="shared" si="6"/>
        <v>544195</v>
      </c>
      <c r="AO10" s="119">
        <f t="shared" si="6"/>
        <v>544195</v>
      </c>
      <c r="AP10" s="119">
        <f t="shared" si="6"/>
        <v>544195</v>
      </c>
      <c r="AQ10" s="119">
        <f t="shared" si="6"/>
        <v>544195</v>
      </c>
      <c r="AR10" s="119">
        <f t="shared" si="6"/>
        <v>544195</v>
      </c>
      <c r="AS10" s="119">
        <f t="shared" si="6"/>
        <v>544195</v>
      </c>
      <c r="AT10" s="119">
        <f t="shared" si="6"/>
        <v>544195</v>
      </c>
      <c r="AU10" s="119">
        <f t="shared" si="6"/>
        <v>544195</v>
      </c>
      <c r="AV10" s="119">
        <f t="shared" si="6"/>
        <v>544195</v>
      </c>
      <c r="AW10" s="119">
        <f t="shared" si="6"/>
        <v>544195</v>
      </c>
      <c r="AX10" s="119">
        <f t="shared" si="6"/>
        <v>544195</v>
      </c>
      <c r="AY10" s="119">
        <f t="shared" si="6"/>
        <v>544195</v>
      </c>
      <c r="AZ10" s="119">
        <f t="shared" si="6"/>
        <v>544195</v>
      </c>
      <c r="BA10" s="119">
        <f t="shared" si="6"/>
        <v>544195</v>
      </c>
      <c r="BB10" s="119">
        <f t="shared" si="6"/>
        <v>544195</v>
      </c>
      <c r="BC10" s="119">
        <f t="shared" si="6"/>
        <v>544195</v>
      </c>
      <c r="BD10" s="119">
        <f t="shared" si="6"/>
        <v>544195</v>
      </c>
      <c r="BE10" s="119">
        <f t="shared" si="6"/>
        <v>544195</v>
      </c>
      <c r="BF10" s="119">
        <f t="shared" si="6"/>
        <v>544195</v>
      </c>
      <c r="BG10" s="119">
        <f t="shared" si="6"/>
        <v>544195</v>
      </c>
      <c r="BH10" s="119">
        <f t="shared" si="6"/>
        <v>544195</v>
      </c>
      <c r="BI10" s="119">
        <f t="shared" si="6"/>
        <v>544195</v>
      </c>
      <c r="BJ10" s="119">
        <f t="shared" si="6"/>
        <v>544195</v>
      </c>
      <c r="BK10" s="119">
        <f t="shared" si="6"/>
        <v>544195</v>
      </c>
    </row>
    <row r="11" spans="1:63">
      <c r="A11" s="91" t="s">
        <v>848</v>
      </c>
      <c r="B11" s="91" t="str">
        <f>About!B2</f>
        <v>OR</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113109</v>
      </c>
      <c r="L11" s="91">
        <f t="shared" si="7"/>
        <v>167483</v>
      </c>
      <c r="M11" s="91">
        <f t="shared" si="7"/>
        <v>27013</v>
      </c>
      <c r="N11" s="91">
        <f t="shared" si="7"/>
        <v>11171</v>
      </c>
      <c r="O11" s="91">
        <f t="shared" si="7"/>
        <v>8671</v>
      </c>
      <c r="P11" s="91">
        <f t="shared" si="7"/>
        <v>6145</v>
      </c>
      <c r="Q11" s="91">
        <f t="shared" si="7"/>
        <v>77434</v>
      </c>
      <c r="R11" s="91">
        <f t="shared" si="7"/>
        <v>445386</v>
      </c>
      <c r="S11" s="91">
        <f t="shared" si="7"/>
        <v>470073</v>
      </c>
      <c r="T11" s="91">
        <f t="shared" si="7"/>
        <v>207157</v>
      </c>
      <c r="U11" s="91">
        <f t="shared" si="7"/>
        <v>272439</v>
      </c>
      <c r="V11" s="91">
        <f t="shared" si="7"/>
        <v>472199</v>
      </c>
      <c r="W11" s="91">
        <f t="shared" si="7"/>
        <v>215906</v>
      </c>
      <c r="X11" s="91">
        <f t="shared" si="7"/>
        <v>422084</v>
      </c>
      <c r="Y11" s="91">
        <f t="shared" si="7"/>
        <v>455353</v>
      </c>
      <c r="Z11" s="91">
        <f t="shared" si="7"/>
        <v>316652</v>
      </c>
      <c r="AA11" s="91">
        <f t="shared" si="7"/>
        <v>206281</v>
      </c>
      <c r="AB11" s="91">
        <f t="shared" si="7"/>
        <v>282239</v>
      </c>
      <c r="AC11" s="91">
        <f t="shared" si="7"/>
        <v>128991</v>
      </c>
      <c r="AD11" s="91">
        <f t="shared" si="7"/>
        <v>104848</v>
      </c>
      <c r="AE11" s="91">
        <f t="shared" si="7"/>
        <v>109987</v>
      </c>
      <c r="AF11" s="119">
        <f>AVERAGE(W11:AE11)</f>
        <v>249149</v>
      </c>
      <c r="AG11" s="119">
        <f t="shared" si="6"/>
        <v>249149</v>
      </c>
      <c r="AH11" s="119">
        <f t="shared" si="6"/>
        <v>249149</v>
      </c>
      <c r="AI11" s="119">
        <f t="shared" si="6"/>
        <v>249149</v>
      </c>
      <c r="AJ11" s="119">
        <f t="shared" si="6"/>
        <v>249149</v>
      </c>
      <c r="AK11" s="119">
        <f t="shared" si="6"/>
        <v>249149</v>
      </c>
      <c r="AL11" s="119">
        <f t="shared" si="6"/>
        <v>249149</v>
      </c>
      <c r="AM11" s="119">
        <f t="shared" si="6"/>
        <v>249149</v>
      </c>
      <c r="AN11" s="119">
        <f t="shared" si="6"/>
        <v>249149</v>
      </c>
      <c r="AO11" s="119">
        <f t="shared" si="6"/>
        <v>249149</v>
      </c>
      <c r="AP11" s="119">
        <f t="shared" si="6"/>
        <v>249149</v>
      </c>
      <c r="AQ11" s="119">
        <f t="shared" si="6"/>
        <v>249149</v>
      </c>
      <c r="AR11" s="119">
        <f t="shared" si="6"/>
        <v>249149</v>
      </c>
      <c r="AS11" s="119">
        <f t="shared" si="6"/>
        <v>249149</v>
      </c>
      <c r="AT11" s="119">
        <f t="shared" si="6"/>
        <v>249149</v>
      </c>
      <c r="AU11" s="119">
        <f t="shared" si="6"/>
        <v>249149</v>
      </c>
      <c r="AV11" s="119">
        <f t="shared" si="6"/>
        <v>249149</v>
      </c>
      <c r="AW11" s="119">
        <f t="shared" si="6"/>
        <v>249149</v>
      </c>
      <c r="AX11" s="119">
        <f t="shared" si="6"/>
        <v>249149</v>
      </c>
      <c r="AY11" s="119">
        <f t="shared" si="6"/>
        <v>249149</v>
      </c>
      <c r="AZ11" s="119">
        <f t="shared" si="6"/>
        <v>249149</v>
      </c>
      <c r="BA11" s="119">
        <f t="shared" si="6"/>
        <v>249149</v>
      </c>
      <c r="BB11" s="119">
        <f t="shared" si="6"/>
        <v>249149</v>
      </c>
      <c r="BC11" s="119">
        <f t="shared" si="6"/>
        <v>249149</v>
      </c>
      <c r="BD11" s="119">
        <f t="shared" si="6"/>
        <v>249149</v>
      </c>
      <c r="BE11" s="119">
        <f t="shared" si="6"/>
        <v>249149</v>
      </c>
      <c r="BF11" s="119">
        <f t="shared" si="6"/>
        <v>249149</v>
      </c>
      <c r="BG11" s="119">
        <f t="shared" si="6"/>
        <v>249149</v>
      </c>
      <c r="BH11" s="119">
        <f t="shared" si="6"/>
        <v>249149</v>
      </c>
      <c r="BI11" s="119">
        <f t="shared" si="6"/>
        <v>249149</v>
      </c>
      <c r="BJ11" s="119">
        <f t="shared" si="6"/>
        <v>249149</v>
      </c>
      <c r="BK11" s="119">
        <f t="shared" si="6"/>
        <v>249149</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OR</v>
      </c>
      <c r="C14" s="91">
        <f t="shared" ref="C14:BK14" si="9">IF(C10&gt;C11,C10-C11,0)</f>
        <v>852459</v>
      </c>
      <c r="D14" s="91">
        <f t="shared" si="9"/>
        <v>1322963</v>
      </c>
      <c r="E14" s="91">
        <f t="shared" si="9"/>
        <v>870479</v>
      </c>
      <c r="F14" s="91">
        <f t="shared" si="9"/>
        <v>1081483</v>
      </c>
      <c r="G14" s="91">
        <f t="shared" si="9"/>
        <v>1066362</v>
      </c>
      <c r="H14" s="91">
        <f t="shared" si="9"/>
        <v>827764</v>
      </c>
      <c r="I14" s="91">
        <f t="shared" si="9"/>
        <v>2773722</v>
      </c>
      <c r="J14" s="91">
        <f t="shared" si="9"/>
        <v>772502</v>
      </c>
      <c r="K14" s="91">
        <f t="shared" si="9"/>
        <v>591294</v>
      </c>
      <c r="L14" s="91">
        <f t="shared" si="9"/>
        <v>309837</v>
      </c>
      <c r="M14" s="91">
        <f t="shared" si="9"/>
        <v>153350</v>
      </c>
      <c r="N14" s="91">
        <f t="shared" si="9"/>
        <v>139606</v>
      </c>
      <c r="O14" s="91">
        <f t="shared" si="9"/>
        <v>1468363</v>
      </c>
      <c r="P14" s="91">
        <f t="shared" si="9"/>
        <v>278234</v>
      </c>
      <c r="Q14" s="91">
        <f t="shared" si="9"/>
        <v>2445249</v>
      </c>
      <c r="R14" s="91">
        <f t="shared" si="9"/>
        <v>76102</v>
      </c>
      <c r="S14" s="91">
        <f t="shared" si="9"/>
        <v>0</v>
      </c>
      <c r="T14" s="91">
        <f t="shared" si="9"/>
        <v>1234020</v>
      </c>
      <c r="U14" s="91">
        <f t="shared" si="9"/>
        <v>324106</v>
      </c>
      <c r="V14" s="91">
        <f t="shared" si="9"/>
        <v>288938</v>
      </c>
      <c r="W14" s="91">
        <f t="shared" si="9"/>
        <v>218781</v>
      </c>
      <c r="X14" s="91">
        <f t="shared" si="9"/>
        <v>283514</v>
      </c>
      <c r="Y14" s="91">
        <f t="shared" si="9"/>
        <v>466410</v>
      </c>
      <c r="Z14" s="91">
        <f t="shared" si="9"/>
        <v>58857</v>
      </c>
      <c r="AA14" s="91">
        <f t="shared" si="9"/>
        <v>155122</v>
      </c>
      <c r="AB14" s="91">
        <f t="shared" si="9"/>
        <v>2087445</v>
      </c>
      <c r="AC14" s="91">
        <f t="shared" si="9"/>
        <v>827388</v>
      </c>
      <c r="AD14" s="91">
        <f t="shared" si="9"/>
        <v>1024724</v>
      </c>
      <c r="AE14" s="91">
        <f t="shared" si="9"/>
        <v>434208</v>
      </c>
      <c r="AF14" s="91">
        <f t="shared" si="9"/>
        <v>295046</v>
      </c>
      <c r="AG14" s="91">
        <f t="shared" si="9"/>
        <v>295046</v>
      </c>
      <c r="AH14" s="91">
        <f t="shared" si="9"/>
        <v>295046</v>
      </c>
      <c r="AI14" s="91">
        <f t="shared" si="9"/>
        <v>295046</v>
      </c>
      <c r="AJ14" s="91">
        <f t="shared" si="9"/>
        <v>295046</v>
      </c>
      <c r="AK14" s="91">
        <f t="shared" si="9"/>
        <v>295046</v>
      </c>
      <c r="AL14" s="91">
        <f t="shared" si="9"/>
        <v>295046</v>
      </c>
      <c r="AM14" s="91">
        <f t="shared" si="9"/>
        <v>295046</v>
      </c>
      <c r="AN14" s="91">
        <f t="shared" si="9"/>
        <v>295046</v>
      </c>
      <c r="AO14" s="91">
        <f t="shared" si="9"/>
        <v>295046</v>
      </c>
      <c r="AP14" s="91">
        <f t="shared" si="9"/>
        <v>295046</v>
      </c>
      <c r="AQ14" s="91">
        <f t="shared" si="9"/>
        <v>295046</v>
      </c>
      <c r="AR14" s="91">
        <f t="shared" si="9"/>
        <v>295046</v>
      </c>
      <c r="AS14" s="91">
        <f t="shared" si="9"/>
        <v>295046</v>
      </c>
      <c r="AT14" s="91">
        <f t="shared" si="9"/>
        <v>295046</v>
      </c>
      <c r="AU14" s="91">
        <f t="shared" si="9"/>
        <v>295046</v>
      </c>
      <c r="AV14" s="91">
        <f t="shared" si="9"/>
        <v>295046</v>
      </c>
      <c r="AW14" s="91">
        <f t="shared" si="9"/>
        <v>295046</v>
      </c>
      <c r="AX14" s="91">
        <f t="shared" si="9"/>
        <v>295046</v>
      </c>
      <c r="AY14" s="91">
        <f t="shared" si="9"/>
        <v>295046</v>
      </c>
      <c r="AZ14" s="91">
        <f t="shared" si="9"/>
        <v>295046</v>
      </c>
      <c r="BA14" s="91">
        <f t="shared" si="9"/>
        <v>295046</v>
      </c>
      <c r="BB14" s="91">
        <f t="shared" si="9"/>
        <v>295046</v>
      </c>
      <c r="BC14" s="91">
        <f t="shared" si="9"/>
        <v>295046</v>
      </c>
      <c r="BD14" s="91">
        <f t="shared" si="9"/>
        <v>295046</v>
      </c>
      <c r="BE14" s="91">
        <f t="shared" si="9"/>
        <v>295046</v>
      </c>
      <c r="BF14" s="91">
        <f t="shared" si="9"/>
        <v>295046</v>
      </c>
      <c r="BG14" s="91">
        <f t="shared" si="9"/>
        <v>295046</v>
      </c>
      <c r="BH14" s="91">
        <f t="shared" si="9"/>
        <v>295046</v>
      </c>
      <c r="BI14" s="91">
        <f t="shared" si="9"/>
        <v>295046</v>
      </c>
      <c r="BJ14" s="91">
        <f t="shared" si="9"/>
        <v>295046</v>
      </c>
      <c r="BK14" s="91">
        <f t="shared" si="9"/>
        <v>295046</v>
      </c>
    </row>
    <row r="15" spans="1:63">
      <c r="A15" s="91" t="s">
        <v>848</v>
      </c>
      <c r="B15" s="91" t="str">
        <f>About!B2</f>
        <v>OR</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13925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5.1030971590734352E-4</v>
      </c>
      <c r="R1389" s="107">
        <f>R663/SUMIFS(R$3:R$722,$B$3:$B$722,$B1389)*SUMIFS(Calculations!$E$3:$E$53,Calculations!$A$3:$A$53,$B1389)</f>
        <v>9.9144330423631458E-4</v>
      </c>
    </row>
    <row r="1390" spans="2:18" ht="15.75" customHeight="1">
      <c r="B1390" s="107" t="s">
        <v>581</v>
      </c>
      <c r="C1390" s="107" t="s">
        <v>448</v>
      </c>
      <c r="D1390" s="107" t="s">
        <v>639</v>
      </c>
      <c r="E1390" s="107" t="str">
        <f t="shared" si="310"/>
        <v>hard coal</v>
      </c>
      <c r="F1390" s="107">
        <f>F664/SUMIFS(F$3:F$722,$B$3:$B$722,$B1390)*SUMIFS(Calculations!$E$3:$E$53,Calculations!$A$3:$A$53,$B1390)</f>
        <v>5.9519130445307121E-2</v>
      </c>
      <c r="G1390" s="107">
        <f>G664/SUMIFS(G$3:G$722,$B$3:$B$722,$B1390)*SUMIFS(Calculations!$E$3:$E$53,Calculations!$A$3:$A$53,$B1390)</f>
        <v>4.3305649161266647E-2</v>
      </c>
      <c r="H1390" s="107">
        <f>H664/SUMIFS(H$3:H$722,$B$3:$B$722,$B1390)*SUMIFS(Calculations!$E$3:$E$53,Calculations!$A$3:$A$53,$B1390)</f>
        <v>2.6859936376536702E-2</v>
      </c>
      <c r="I1390" s="107">
        <f>I664/SUMIFS(I$3:I$722,$B$3:$B$722,$B1390)*SUMIFS(Calculations!$E$3:$E$53,Calculations!$A$3:$A$53,$B1390)</f>
        <v>3.2450646316314197E-2</v>
      </c>
      <c r="J1390" s="107">
        <f>J664/SUMIFS(J$3:J$722,$B$3:$B$722,$B1390)*SUMIFS(Calculations!$E$3:$E$53,Calculations!$A$3:$A$53,$B1390)</f>
        <v>3.7894643373881869E-2</v>
      </c>
      <c r="K1390" s="107">
        <f>K664/SUMIFS(K$3:K$722,$B$3:$B$722,$B1390)*SUMIFS(Calculations!$E$3:$E$53,Calculations!$A$3:$A$53,$B1390)</f>
        <v>3.8941502769440313E-2</v>
      </c>
      <c r="L1390" s="107">
        <f>L664/SUMIFS(L$3:L$722,$B$3:$B$722,$B1390)*SUMIFS(Calculations!$E$3:$E$53,Calculations!$A$3:$A$53,$B1390)</f>
        <v>3.9986348570012334E-2</v>
      </c>
      <c r="M1390" s="107">
        <f>M664/SUMIFS(M$3:M$722,$B$3:$B$722,$B1390)*SUMIFS(Calculations!$E$3:$E$53,Calculations!$A$3:$A$53,$B1390)</f>
        <v>1.9382699985716175E-2</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0.64895048388487941</v>
      </c>
      <c r="G1393" s="107">
        <f>G667/SUMIFS(G$3:G$722,$B$3:$B$722,$B1393)*SUMIFS(Calculations!$E$3:$E$53,Calculations!$A$3:$A$53,$B1393)</f>
        <v>0.6689656823754454</v>
      </c>
      <c r="H1393" s="107">
        <f>H667/SUMIFS(H$3:H$722,$B$3:$B$722,$B1393)*SUMIFS(Calculations!$E$3:$E$53,Calculations!$A$3:$A$53,$B1393)</f>
        <v>0.68926756572416326</v>
      </c>
      <c r="I1393" s="107">
        <f>I667/SUMIFS(I$3:I$722,$B$3:$B$722,$B1393)*SUMIFS(Calculations!$E$3:$E$53,Calculations!$A$3:$A$53,$B1393)</f>
        <v>0.68010335038020486</v>
      </c>
      <c r="J1393" s="107">
        <f>J667/SUMIFS(J$3:J$722,$B$3:$B$722,$B1393)*SUMIFS(Calculations!$E$3:$E$53,Calculations!$A$3:$A$53,$B1393)</f>
        <v>0.6711796247881362</v>
      </c>
      <c r="K1393" s="107">
        <f>K667/SUMIFS(K$3:K$722,$B$3:$B$722,$B1393)*SUMIFS(Calculations!$E$3:$E$53,Calculations!$A$3:$A$53,$B1393)</f>
        <v>0.67053350891580277</v>
      </c>
      <c r="L1393" s="107">
        <f>L667/SUMIFS(L$3:L$722,$B$3:$B$722,$B1393)*SUMIFS(Calculations!$E$3:$E$53,Calculations!$A$3:$A$53,$B1393)</f>
        <v>0.66988863582324165</v>
      </c>
      <c r="M1393" s="107">
        <f>M667/SUMIFS(M$3:M$722,$B$3:$B$722,$B1393)*SUMIFS(Calculations!$E$3:$E$53,Calculations!$A$3:$A$53,$B1393)</f>
        <v>0.64943416522608322</v>
      </c>
      <c r="N1393" s="107">
        <f>N667/SUMIFS(N$3:N$722,$B$3:$B$722,$B1393)*SUMIFS(Calculations!$E$3:$E$53,Calculations!$A$3:$A$53,$B1393)</f>
        <v>0.63019180311097933</v>
      </c>
      <c r="O1393" s="107">
        <f>O667/SUMIFS(O$3:O$722,$B$3:$B$722,$B1393)*SUMIFS(Calculations!$E$3:$E$53,Calculations!$A$3:$A$53,$B1393)</f>
        <v>0.62219055158461867</v>
      </c>
      <c r="P1393" s="107">
        <f>P667/SUMIFS(P$3:P$722,$B$3:$B$722,$B1393)*SUMIFS(Calculations!$E$3:$E$53,Calculations!$A$3:$A$53,$B1393)</f>
        <v>0.61438992908586321</v>
      </c>
      <c r="Q1393" s="107">
        <f>Q667/SUMIFS(Q$3:Q$722,$B$3:$B$722,$B1393)*SUMIFS(Calculations!$E$3:$E$53,Calculations!$A$3:$A$53,$B1393)</f>
        <v>0.59630970313922294</v>
      </c>
      <c r="R1393" s="107">
        <f>R667/SUMIFS(R$3:R$722,$B$3:$B$722,$B1393)*SUMIFS(Calculations!$E$3:$E$53,Calculations!$A$3:$A$53,$B1393)</f>
        <v>0.57926318468907234</v>
      </c>
    </row>
    <row r="1394" spans="2:18" ht="15.75" customHeight="1">
      <c r="B1394" s="107" t="s">
        <v>581</v>
      </c>
      <c r="C1394" s="107" t="s">
        <v>448</v>
      </c>
      <c r="D1394" s="107" t="s">
        <v>632</v>
      </c>
      <c r="E1394" s="107" t="str">
        <f t="shared" si="310"/>
        <v>hydro</v>
      </c>
      <c r="F1394" s="107">
        <f>F668/SUMIFS(F$3:F$722,$B$3:$B$722,$B1394)*SUMIFS(Calculations!$E$3:$E$53,Calculations!$A$3:$A$53,$B1394)</f>
        <v>8.5077817096188835E-2</v>
      </c>
      <c r="G1394" s="107">
        <f>G668/SUMIFS(G$3:G$722,$B$3:$B$722,$B1394)*SUMIFS(Calculations!$E$3:$E$53,Calculations!$A$3:$A$53,$B1394)</f>
        <v>8.3977869263410096E-2</v>
      </c>
      <c r="H1394" s="107">
        <f>H668/SUMIFS(H$3:H$722,$B$3:$B$722,$B1394)*SUMIFS(Calculations!$E$3:$E$53,Calculations!$A$3:$A$53,$B1394)</f>
        <v>8.2862166483781197E-2</v>
      </c>
      <c r="I1394" s="107">
        <f>I668/SUMIFS(I$3:I$722,$B$3:$B$722,$B1394)*SUMIFS(Calculations!$E$3:$E$53,Calculations!$A$3:$A$53,$B1394)</f>
        <v>7.8937603748907709E-2</v>
      </c>
      <c r="J1394" s="107">
        <f>J668/SUMIFS(J$3:J$722,$B$3:$B$722,$B1394)*SUMIFS(Calculations!$E$3:$E$53,Calculations!$A$3:$A$53,$B1394)</f>
        <v>7.5116030422615429E-2</v>
      </c>
      <c r="K1394" s="107">
        <f>K668/SUMIFS(K$3:K$722,$B$3:$B$722,$B1394)*SUMIFS(Calculations!$E$3:$E$53,Calculations!$A$3:$A$53,$B1394)</f>
        <v>7.2657421790078211E-2</v>
      </c>
      <c r="L1394" s="107">
        <f>L668/SUMIFS(L$3:L$722,$B$3:$B$722,$B1394)*SUMIFS(Calculations!$E$3:$E$53,Calculations!$A$3:$A$53,$B1394)</f>
        <v>7.0203542199508834E-2</v>
      </c>
      <c r="M1394" s="107">
        <f>M668/SUMIFS(M$3:M$722,$B$3:$B$722,$B1394)*SUMIFS(Calculations!$E$3:$E$53,Calculations!$A$3:$A$53,$B1394)</f>
        <v>7.5423946110521514E-2</v>
      </c>
      <c r="N1394" s="107">
        <f>N668/SUMIFS(N$3:N$722,$B$3:$B$722,$B1394)*SUMIFS(Calculations!$E$3:$E$53,Calculations!$A$3:$A$53,$B1394)</f>
        <v>8.0334994869552506E-2</v>
      </c>
      <c r="O1394" s="107">
        <f>O668/SUMIFS(O$3:O$722,$B$3:$B$722,$B1394)*SUMIFS(Calculations!$E$3:$E$53,Calculations!$A$3:$A$53,$B1394)</f>
        <v>7.8634465908785159E-2</v>
      </c>
      <c r="P1394" s="107">
        <f>P668/SUMIFS(P$3:P$722,$B$3:$B$722,$B1394)*SUMIFS(Calculations!$E$3:$E$53,Calculations!$A$3:$A$53,$B1394)</f>
        <v>7.6976577211317718E-2</v>
      </c>
      <c r="Q1394" s="107">
        <f>Q668/SUMIFS(Q$3:Q$722,$B$3:$B$722,$B1394)*SUMIFS(Calculations!$E$3:$E$53,Calculations!$A$3:$A$53,$B1394)</f>
        <v>7.4028819598669596E-2</v>
      </c>
      <c r="R1394" s="107">
        <f>R668/SUMIFS(R$3:R$722,$B$3:$B$722,$B1394)*SUMIFS(Calculations!$E$3:$E$53,Calculations!$A$3:$A$53,$B1394)</f>
        <v>7.1249595230629223E-2</v>
      </c>
    </row>
    <row r="1395" spans="2:18" ht="15.75" customHeight="1">
      <c r="B1395" s="107" t="s">
        <v>581</v>
      </c>
      <c r="C1395" s="107" t="s">
        <v>448</v>
      </c>
      <c r="D1395" s="107" t="s">
        <v>643</v>
      </c>
      <c r="E1395" s="107" t="str">
        <f t="shared" si="310"/>
        <v>onshore wind</v>
      </c>
      <c r="F1395" s="107">
        <f>F669/SUMIFS(F$3:F$722,$B$3:$B$722,$B1395)*SUMIFS(Calculations!$E$3:$E$53,Calculations!$A$3:$A$53,$B1395)</f>
        <v>6.8633579434832531E-2</v>
      </c>
      <c r="G1395" s="107">
        <f>G669/SUMIFS(G$3:G$722,$B$3:$B$722,$B1395)*SUMIFS(Calculations!$E$3:$E$53,Calculations!$A$3:$A$53,$B1395)</f>
        <v>7.122725363542004E-2</v>
      </c>
      <c r="H1395" s="107">
        <f>H669/SUMIFS(H$3:H$722,$B$3:$B$722,$B1395)*SUMIFS(Calculations!$E$3:$E$53,Calculations!$A$3:$A$53,$B1395)</f>
        <v>7.3858077960730933E-2</v>
      </c>
      <c r="I1395" s="107">
        <f>I669/SUMIFS(I$3:I$722,$B$3:$B$722,$B1395)*SUMIFS(Calculations!$E$3:$E$53,Calculations!$A$3:$A$53,$B1395)</f>
        <v>7.3082036836618347E-2</v>
      </c>
      <c r="J1395" s="107">
        <f>J669/SUMIFS(J$3:J$722,$B$3:$B$722,$B1395)*SUMIFS(Calculations!$E$3:$E$53,Calculations!$A$3:$A$53,$B1395)</f>
        <v>7.232636078800754E-2</v>
      </c>
      <c r="K1395" s="107">
        <f>K669/SUMIFS(K$3:K$722,$B$3:$B$722,$B1395)*SUMIFS(Calculations!$E$3:$E$53,Calculations!$A$3:$A$53,$B1395)</f>
        <v>7.2255950681390846E-2</v>
      </c>
      <c r="L1395" s="107">
        <f>L669/SUMIFS(L$3:L$722,$B$3:$B$722,$B1395)*SUMIFS(Calculations!$E$3:$E$53,Calculations!$A$3:$A$53,$B1395)</f>
        <v>7.2185676005987076E-2</v>
      </c>
      <c r="M1395" s="107">
        <f>M669/SUMIFS(M$3:M$722,$B$3:$B$722,$B1395)*SUMIFS(Calculations!$E$3:$E$53,Calculations!$A$3:$A$53,$B1395)</f>
        <v>6.9974457538492699E-2</v>
      </c>
      <c r="N1395" s="107">
        <f>N669/SUMIFS(N$3:N$722,$B$3:$B$722,$B1395)*SUMIFS(Calculations!$E$3:$E$53,Calculations!$A$3:$A$53,$B1395)</f>
        <v>6.7894273342816502E-2</v>
      </c>
      <c r="O1395" s="107">
        <f>O669/SUMIFS(O$3:O$722,$B$3:$B$722,$B1395)*SUMIFS(Calculations!$E$3:$E$53,Calculations!$A$3:$A$53,$B1395)</f>
        <v>6.7013599734516982E-2</v>
      </c>
      <c r="P1395" s="107">
        <f>P669/SUMIFS(P$3:P$722,$B$3:$B$722,$B1395)*SUMIFS(Calculations!$E$3:$E$53,Calculations!$A$3:$A$53,$B1395)</f>
        <v>6.6155008757801823E-2</v>
      </c>
      <c r="Q1395" s="107">
        <f>Q669/SUMIFS(Q$3:Q$722,$B$3:$B$722,$B1395)*SUMIFS(Calculations!$E$3:$E$53,Calculations!$A$3:$A$53,$B1395)</f>
        <v>7.6731371697384212E-2</v>
      </c>
      <c r="R1395" s="107">
        <f>R669/SUMIFS(R$3:R$722,$B$3:$B$722,$B1395)*SUMIFS(Calculations!$E$3:$E$53,Calculations!$A$3:$A$53,$B1395)</f>
        <v>8.6703048296845137E-2</v>
      </c>
    </row>
    <row r="1396" spans="2:18" ht="15.75" customHeight="1">
      <c r="B1396" s="107" t="s">
        <v>581</v>
      </c>
      <c r="C1396" s="107" t="s">
        <v>448</v>
      </c>
      <c r="D1396" s="107" t="s">
        <v>644</v>
      </c>
      <c r="E1396" s="107" t="str">
        <f t="shared" si="310"/>
        <v>natural gas nonpeaker</v>
      </c>
      <c r="F1396" s="107">
        <f>F670/SUMIFS(F$3:F$722,$B$3:$B$722,$B1396)*SUMIFS(Calculations!$E$3:$E$53,Calculations!$A$3:$A$53,$B1396)</f>
        <v>5.6282545338096887E-2</v>
      </c>
      <c r="G1396" s="107">
        <f>G670/SUMIFS(G$3:G$722,$B$3:$B$722,$B1396)*SUMIFS(Calculations!$E$3:$E$53,Calculations!$A$3:$A$53,$B1396)</f>
        <v>5.0304307855790938E-2</v>
      </c>
      <c r="H1396" s="107">
        <f>H670/SUMIFS(H$3:H$722,$B$3:$B$722,$B1396)*SUMIFS(Calculations!$E$3:$E$53,Calculations!$A$3:$A$53,$B1396)</f>
        <v>4.4240441936404029E-2</v>
      </c>
      <c r="I1396" s="107">
        <f>I670/SUMIFS(I$3:I$722,$B$3:$B$722,$B1396)*SUMIFS(Calculations!$E$3:$E$53,Calculations!$A$3:$A$53,$B1396)</f>
        <v>5.3584878736575567E-2</v>
      </c>
      <c r="J1396" s="107">
        <f>J670/SUMIFS(J$3:J$722,$B$3:$B$722,$B1396)*SUMIFS(Calculations!$E$3:$E$53,Calculations!$A$3:$A$53,$B1396)</f>
        <v>6.2684096365953318E-2</v>
      </c>
      <c r="K1396" s="107">
        <f>K670/SUMIFS(K$3:K$722,$B$3:$B$722,$B1396)*SUMIFS(Calculations!$E$3:$E$53,Calculations!$A$3:$A$53,$B1396)</f>
        <v>6.4872963468393954E-2</v>
      </c>
      <c r="L1396" s="107">
        <f>L670/SUMIFS(L$3:L$722,$B$3:$B$722,$B1396)*SUMIFS(Calculations!$E$3:$E$53,Calculations!$A$3:$A$53,$B1396)</f>
        <v>6.7057620366635151E-2</v>
      </c>
      <c r="M1396" s="107">
        <f>M670/SUMIFS(M$3:M$722,$B$3:$B$722,$B1396)*SUMIFS(Calculations!$E$3:$E$53,Calculations!$A$3:$A$53,$B1396)</f>
        <v>0.10749853026596962</v>
      </c>
      <c r="N1396" s="107">
        <f>N670/SUMIFS(N$3:N$722,$B$3:$B$722,$B1396)*SUMIFS(Calculations!$E$3:$E$53,Calculations!$A$3:$A$53,$B1396)</f>
        <v>0.14554295819926405</v>
      </c>
      <c r="O1396" s="107">
        <f>O670/SUMIFS(O$3:O$722,$B$3:$B$722,$B1396)*SUMIFS(Calculations!$E$3:$E$53,Calculations!$A$3:$A$53,$B1396)</f>
        <v>0.15692562767679363</v>
      </c>
      <c r="P1396" s="107">
        <f>P670/SUMIFS(P$3:P$722,$B$3:$B$722,$B1396)*SUMIFS(Calculations!$E$3:$E$53,Calculations!$A$3:$A$53,$B1396)</f>
        <v>0.1680228800665961</v>
      </c>
      <c r="Q1396" s="107">
        <f>Q670/SUMIFS(Q$3:Q$722,$B$3:$B$722,$B1396)*SUMIFS(Calculations!$E$3:$E$53,Calculations!$A$3:$A$53,$B1396)</f>
        <v>0.14661502416415467</v>
      </c>
      <c r="R1396" s="107">
        <f>R670/SUMIFS(R$3:R$722,$B$3:$B$722,$B1396)*SUMIFS(Calculations!$E$3:$E$53,Calculations!$A$3:$A$53,$B1396)</f>
        <v>0.12643112758586308</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7.7235718090722924E-2</v>
      </c>
      <c r="G1398" s="107">
        <f>G672/SUMIFS(G$3:G$722,$B$3:$B$722,$B1398)*SUMIFS(Calculations!$E$3:$E$53,Calculations!$A$3:$A$53,$B1398)</f>
        <v>7.778492229586248E-2</v>
      </c>
      <c r="H1398" s="107">
        <f>H672/SUMIFS(H$3:H$722,$B$3:$B$722,$B1398)*SUMIFS(Calculations!$E$3:$E$53,Calculations!$A$3:$A$53,$B1398)</f>
        <v>7.8341992949577166E-2</v>
      </c>
      <c r="I1398" s="107">
        <f>I672/SUMIFS(I$3:I$722,$B$3:$B$722,$B1398)*SUMIFS(Calculations!$E$3:$E$53,Calculations!$A$3:$A$53,$B1398)</f>
        <v>7.7300390341872111E-2</v>
      </c>
      <c r="J1398" s="107">
        <f>J672/SUMIFS(J$3:J$722,$B$3:$B$722,$B1398)*SUMIFS(Calculations!$E$3:$E$53,Calculations!$A$3:$A$53,$B1398)</f>
        <v>7.6286121744040578E-2</v>
      </c>
      <c r="K1398" s="107">
        <f>K672/SUMIFS(K$3:K$722,$B$3:$B$722,$B1398)*SUMIFS(Calculations!$E$3:$E$53,Calculations!$A$3:$A$53,$B1398)</f>
        <v>7.6212684362634467E-2</v>
      </c>
      <c r="L1398" s="107">
        <f>L672/SUMIFS(L$3:L$722,$B$3:$B$722,$B1398)*SUMIFS(Calculations!$E$3:$E$53,Calculations!$A$3:$A$53,$B1398)</f>
        <v>7.6139388235291344E-2</v>
      </c>
      <c r="M1398" s="107">
        <f>M672/SUMIFS(M$3:M$722,$B$3:$B$722,$B1398)*SUMIFS(Calculations!$E$3:$E$53,Calculations!$A$3:$A$53,$B1398)</f>
        <v>7.3814537812906603E-2</v>
      </c>
      <c r="N1398" s="107">
        <f>N672/SUMIFS(N$3:N$722,$B$3:$B$722,$B1398)*SUMIFS(Calculations!$E$3:$E$53,Calculations!$A$3:$A$53,$B1398)</f>
        <v>7.1627455361738493E-2</v>
      </c>
      <c r="O1398" s="107">
        <f>O672/SUMIFS(O$3:O$722,$B$3:$B$722,$B1398)*SUMIFS(Calculations!$E$3:$E$53,Calculations!$A$3:$A$53,$B1398)</f>
        <v>7.071803495399398E-2</v>
      </c>
      <c r="P1398" s="107">
        <f>P672/SUMIFS(P$3:P$722,$B$3:$B$722,$B1398)*SUMIFS(Calculations!$E$3:$E$53,Calculations!$A$3:$A$53,$B1398)</f>
        <v>6.9831417995371015E-2</v>
      </c>
      <c r="Q1398" s="107">
        <f>Q672/SUMIFS(Q$3:Q$722,$B$3:$B$722,$B1398)*SUMIFS(Calculations!$E$3:$E$53,Calculations!$A$3:$A$53,$B1398)</f>
        <v>6.777642367375325E-2</v>
      </c>
      <c r="R1398" s="107">
        <f>R672/SUMIFS(R$3:R$722,$B$3:$B$722,$B1398)*SUMIFS(Calculations!$E$3:$E$53,Calculations!$A$3:$A$53,$B1398)</f>
        <v>6.5838920308375154E-2</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2.5836164507994515E-3</v>
      </c>
      <c r="G1400" s="107">
        <f>G674/SUMIFS(G$3:G$722,$B$3:$B$722,$B1400)*SUMIFS(Calculations!$E$3:$E$53,Calculations!$A$3:$A$53,$B1400)</f>
        <v>2.601987912272498E-3</v>
      </c>
      <c r="H1400" s="107">
        <f>H674/SUMIFS(H$3:H$722,$B$3:$B$722,$B1400)*SUMIFS(Calculations!$E$3:$E$53,Calculations!$A$3:$A$53,$B1400)</f>
        <v>2.6206225147695486E-3</v>
      </c>
      <c r="I1400" s="107">
        <f>I674/SUMIFS(I$3:I$722,$B$3:$B$722,$B1400)*SUMIFS(Calculations!$E$3:$E$53,Calculations!$A$3:$A$53,$B1400)</f>
        <v>2.585779805994557E-3</v>
      </c>
      <c r="J1400" s="107">
        <f>J674/SUMIFS(J$3:J$722,$B$3:$B$722,$B1400)*SUMIFS(Calculations!$E$3:$E$53,Calculations!$A$3:$A$53,$B1400)</f>
        <v>2.5518514487569283E-3</v>
      </c>
      <c r="K1400" s="107">
        <f>K674/SUMIFS(K$3:K$722,$B$3:$B$722,$B1400)*SUMIFS(Calculations!$E$3:$E$53,Calculations!$A$3:$A$53,$B1400)</f>
        <v>2.5493948906851614E-3</v>
      </c>
      <c r="L1400" s="107">
        <f>L674/SUMIFS(L$3:L$722,$B$3:$B$722,$B1400)*SUMIFS(Calculations!$E$3:$E$53,Calculations!$A$3:$A$53,$B1400)</f>
        <v>2.5469430577111851E-3</v>
      </c>
      <c r="M1400" s="107">
        <f>M674/SUMIFS(M$3:M$722,$B$3:$B$722,$B1400)*SUMIFS(Calculations!$E$3:$E$53,Calculations!$A$3:$A$53,$B1400)</f>
        <v>2.4691743524359153E-3</v>
      </c>
      <c r="N1400" s="107">
        <f>N674/SUMIFS(N$3:N$722,$B$3:$B$722,$B1400)*SUMIFS(Calculations!$E$3:$E$53,Calculations!$A$3:$A$53,$B1400)</f>
        <v>2.3960141314944149E-3</v>
      </c>
      <c r="O1400" s="107">
        <f>O674/SUMIFS(O$3:O$722,$B$3:$B$722,$B1400)*SUMIFS(Calculations!$E$3:$E$53,Calculations!$A$3:$A$53,$B1400)</f>
        <v>2.3655930570974427E-3</v>
      </c>
      <c r="P1400" s="107">
        <f>P674/SUMIFS(P$3:P$722,$B$3:$B$722,$B1400)*SUMIFS(Calculations!$E$3:$E$53,Calculations!$A$3:$A$53,$B1400)</f>
        <v>2.3359347821893823E-3</v>
      </c>
      <c r="Q1400" s="107">
        <f>Q674/SUMIFS(Q$3:Q$722,$B$3:$B$722,$B1400)*SUMIFS(Calculations!$E$3:$E$53,Calculations!$A$3:$A$53,$B1400)</f>
        <v>2.267193048871196E-3</v>
      </c>
      <c r="R1400" s="107">
        <f>R674/SUMIFS(R$3:R$722,$B$3:$B$722,$B1400)*SUMIFS(Calculations!$E$3:$E$53,Calculations!$A$3:$A$53,$B1400)</f>
        <v>2.2023815122918346E-3</v>
      </c>
    </row>
    <row r="1401" spans="2:18" ht="15.75" customHeight="1">
      <c r="B1401" s="107" t="s">
        <v>581</v>
      </c>
      <c r="C1401" s="107" t="s">
        <v>448</v>
      </c>
      <c r="D1401" s="107" t="s">
        <v>649</v>
      </c>
      <c r="E1401" s="107" t="str">
        <f t="shared" si="310"/>
        <v>solar PV</v>
      </c>
      <c r="F1401" s="107">
        <f>F675/SUMIFS(F$3:F$722,$B$3:$B$722,$B1401)*SUMIFS(Calculations!$E$3:$E$53,Calculations!$A$3:$A$53,$B1401)</f>
        <v>1.4056462557459626E-3</v>
      </c>
      <c r="G1401" s="107">
        <f>G675/SUMIFS(G$3:G$722,$B$3:$B$722,$B1401)*SUMIFS(Calculations!$E$3:$E$53,Calculations!$A$3:$A$53,$B1401)</f>
        <v>1.5186497602519299E-3</v>
      </c>
      <c r="H1401" s="107">
        <f>H675/SUMIFS(H$3:H$722,$B$3:$B$722,$B1401)*SUMIFS(Calculations!$E$3:$E$53,Calculations!$A$3:$A$53,$B1401)</f>
        <v>1.633271854434898E-3</v>
      </c>
      <c r="I1401" s="107">
        <f>I675/SUMIFS(I$3:I$722,$B$3:$B$722,$B1401)*SUMIFS(Calculations!$E$3:$E$53,Calculations!$A$3:$A$53,$B1401)</f>
        <v>1.6435900308845496E-3</v>
      </c>
      <c r="J1401" s="107">
        <f>J675/SUMIFS(J$3:J$722,$B$3:$B$722,$B1401)*SUMIFS(Calculations!$E$3:$E$53,Calculations!$A$3:$A$53,$B1401)</f>
        <v>1.6536374350311518E-3</v>
      </c>
      <c r="K1401" s="107">
        <f>K675/SUMIFS(K$3:K$722,$B$3:$B$722,$B1401)*SUMIFS(Calculations!$E$3:$E$53,Calculations!$A$3:$A$53,$B1401)</f>
        <v>1.6707571235996602E-3</v>
      </c>
      <c r="L1401" s="107">
        <f>L675/SUMIFS(L$3:L$722,$B$3:$B$722,$B1401)*SUMIFS(Calculations!$E$3:$E$53,Calculations!$A$3:$A$53,$B1401)</f>
        <v>1.6878438830859848E-3</v>
      </c>
      <c r="M1401" s="107">
        <f>M675/SUMIFS(M$3:M$722,$B$3:$B$722,$B1401)*SUMIFS(Calculations!$E$3:$E$53,Calculations!$A$3:$A$53,$B1401)</f>
        <v>1.7092420662148129E-3</v>
      </c>
      <c r="N1401" s="107">
        <f>N675/SUMIFS(N$3:N$722,$B$3:$B$722,$B1401)*SUMIFS(Calculations!$E$3:$E$53,Calculations!$A$3:$A$53,$B1401)</f>
        <v>1.7293722175386718E-3</v>
      </c>
      <c r="O1401" s="107">
        <f>O675/SUMIFS(O$3:O$722,$B$3:$B$722,$B1401)*SUMIFS(Calculations!$E$3:$E$53,Calculations!$A$3:$A$53,$B1401)</f>
        <v>1.8739895130489642E-3</v>
      </c>
      <c r="P1401" s="107">
        <f>P675/SUMIFS(P$3:P$722,$B$3:$B$722,$B1401)*SUMIFS(Calculations!$E$3:$E$53,Calculations!$A$3:$A$53,$B1401)</f>
        <v>2.0149805724288825E-3</v>
      </c>
      <c r="Q1401" s="107">
        <f>Q675/SUMIFS(Q$3:Q$722,$B$3:$B$722,$B1401)*SUMIFS(Calculations!$E$3:$E$53,Calculations!$A$3:$A$53,$B1401)</f>
        <v>2.3662357699770547E-3</v>
      </c>
      <c r="R1401" s="107">
        <f>R675/SUMIFS(R$3:R$722,$B$3:$B$722,$B1401)*SUMIFS(Calculations!$E$3:$E$53,Calculations!$A$3:$A$53,$B1401)</f>
        <v>2.6974085232041142E-3</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3.1146300342689158E-4</v>
      </c>
      <c r="G1403" s="107">
        <f>G677/SUMIFS(G$3:G$722,$B$3:$B$722,$B1403)*SUMIFS(Calculations!$E$3:$E$53,Calculations!$A$3:$A$53,$B1403)</f>
        <v>3.1367774027994336E-4</v>
      </c>
      <c r="H1403" s="107">
        <f>H677/SUMIFS(H$3:H$722,$B$3:$B$722,$B1403)*SUMIFS(Calculations!$E$3:$E$53,Calculations!$A$3:$A$53,$B1403)</f>
        <v>3.1592419960234071E-4</v>
      </c>
      <c r="I1403" s="107">
        <f>I677/SUMIFS(I$3:I$722,$B$3:$B$722,$B1403)*SUMIFS(Calculations!$E$3:$E$53,Calculations!$A$3:$A$53,$B1403)</f>
        <v>3.117238026280804E-4</v>
      </c>
      <c r="J1403" s="107">
        <f>J677/SUMIFS(J$3:J$722,$B$3:$B$722,$B1403)*SUMIFS(Calculations!$E$3:$E$53,Calculations!$A$3:$A$53,$B1403)</f>
        <v>3.0763363357713534E-4</v>
      </c>
      <c r="K1403" s="107">
        <f>K677/SUMIFS(K$3:K$722,$B$3:$B$722,$B1403)*SUMIFS(Calculations!$E$3:$E$53,Calculations!$A$3:$A$53,$B1403)</f>
        <v>3.0581599797461752E-4</v>
      </c>
      <c r="L1403" s="107">
        <f>L677/SUMIFS(L$3:L$722,$B$3:$B$722,$B1403)*SUMIFS(Calculations!$E$3:$E$53,Calculations!$A$3:$A$53,$B1403)</f>
        <v>3.0400185852636071E-4</v>
      </c>
      <c r="M1403" s="107">
        <f>M677/SUMIFS(M$3:M$722,$B$3:$B$722,$B1403)*SUMIFS(Calculations!$E$3:$E$53,Calculations!$A$3:$A$53,$B1403)</f>
        <v>2.9324664165945538E-4</v>
      </c>
      <c r="N1403" s="107">
        <f>N677/SUMIFS(N$3:N$722,$B$3:$B$722,$B1403)*SUMIFS(Calculations!$E$3:$E$53,Calculations!$A$3:$A$53,$B1403)</f>
        <v>2.8312876661612795E-4</v>
      </c>
      <c r="O1403" s="107">
        <f>O677/SUMIFS(O$3:O$722,$B$3:$B$722,$B1403)*SUMIFS(Calculations!$E$3:$E$53,Calculations!$A$3:$A$53,$B1403)</f>
        <v>2.7813757114512688E-4</v>
      </c>
      <c r="P1403" s="107">
        <f>P677/SUMIFS(P$3:P$722,$B$3:$B$722,$B1403)*SUMIFS(Calculations!$E$3:$E$53,Calculations!$A$3:$A$53,$B1403)</f>
        <v>2.7327152843187064E-4</v>
      </c>
      <c r="Q1403" s="107">
        <f>Q677/SUMIFS(Q$3:Q$722,$B$3:$B$722,$B1403)*SUMIFS(Calculations!$E$3:$E$53,Calculations!$A$3:$A$53,$B1403)</f>
        <v>3.3394919192059766E-2</v>
      </c>
      <c r="R1403" s="107">
        <f>R677/SUMIFS(R$3:R$722,$B$3:$B$722,$B1403)*SUMIFS(Calculations!$E$3:$E$53,Calculations!$A$3:$A$53,$B1403)</f>
        <v>6.4622890549482739E-2</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v>
      </c>
      <c r="G1420" s="107">
        <f>G694/SUMIFS(G$3:G$722,$B$3:$B$722,$B1420)*SUMIFS(Calculations!$E$3:$E$53,Calculations!$A$3:$A$53,$B1420)</f>
        <v>0</v>
      </c>
      <c r="H1420" s="107">
        <f>H694/SUMIFS(H$3:H$722,$B$3:$B$722,$B1420)*SUMIFS(Calculations!$E$3:$E$53,Calculations!$A$3:$A$53,$B1420)</f>
        <v>0</v>
      </c>
      <c r="I1420" s="107">
        <f>I694/SUMIFS(I$3:I$722,$B$3:$B$722,$B1420)*SUMIFS(Calculations!$E$3:$E$53,Calculations!$A$3:$A$53,$B1420)</f>
        <v>0</v>
      </c>
      <c r="J1420" s="107">
        <f>J694/SUMIFS(J$3:J$722,$B$3:$B$722,$B1420)*SUMIFS(Calculations!$E$3:$E$53,Calculations!$A$3:$A$53,$B1420)</f>
        <v>0</v>
      </c>
      <c r="K1420" s="107">
        <f>K694/SUMIFS(K$3:K$722,$B$3:$B$722,$B1420)*SUMIFS(Calculations!$E$3:$E$53,Calculations!$A$3:$A$53,$B1420)</f>
        <v>0</v>
      </c>
      <c r="L1420" s="107">
        <f>L694/SUMIFS(L$3:L$722,$B$3:$B$722,$B1420)*SUMIFS(Calculations!$E$3:$E$53,Calculations!$A$3:$A$53,$B1420)</f>
        <v>0</v>
      </c>
      <c r="M1420" s="107">
        <f>M694/SUMIFS(M$3:M$722,$B$3:$B$722,$B1420)*SUMIFS(Calculations!$E$3:$E$53,Calculations!$A$3:$A$53,$B1420)</f>
        <v>0</v>
      </c>
      <c r="N1420" s="107">
        <f>N694/SUMIFS(N$3:N$722,$B$3:$B$722,$B1420)*SUMIFS(Calculations!$E$3:$E$53,Calculations!$A$3:$A$53,$B1420)</f>
        <v>0</v>
      </c>
      <c r="O1420" s="107">
        <f>O694/SUMIFS(O$3:O$722,$B$3:$B$722,$B1420)*SUMIFS(Calculations!$E$3:$E$53,Calculations!$A$3:$A$53,$B1420)</f>
        <v>0</v>
      </c>
      <c r="P1420" s="107">
        <f>P694/SUMIFS(P$3:P$722,$B$3:$B$722,$B1420)*SUMIFS(Calculations!$E$3:$E$53,Calculations!$A$3:$A$53,$B1420)</f>
        <v>0</v>
      </c>
      <c r="Q1420" s="107">
        <f>Q694/SUMIFS(Q$3:Q$722,$B$3:$B$722,$B1420)*SUMIFS(Calculations!$E$3:$E$53,Calculations!$A$3:$A$53,$B1420)</f>
        <v>0</v>
      </c>
      <c r="R1420" s="107">
        <f>R694/SUMIFS(R$3:R$722,$B$3:$B$722,$B1420)*SUMIFS(Calculations!$E$3:$E$53,Calculations!$A$3:$A$53,$B1420)</f>
        <v>0</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0</v>
      </c>
      <c r="G1423" s="107">
        <f>G697/SUMIFS(G$3:G$722,$B$3:$B$722,$B1423)*SUMIFS(Calculations!$E$3:$E$53,Calculations!$A$3:$A$53,$B1423)</f>
        <v>0</v>
      </c>
      <c r="H1423" s="107">
        <f>H697/SUMIFS(H$3:H$722,$B$3:$B$722,$B1423)*SUMIFS(Calculations!$E$3:$E$53,Calculations!$A$3:$A$53,$B1423)</f>
        <v>0</v>
      </c>
      <c r="I1423" s="107">
        <f>I697/SUMIFS(I$3:I$722,$B$3:$B$722,$B1423)*SUMIFS(Calculations!$E$3:$E$53,Calculations!$A$3:$A$53,$B1423)</f>
        <v>0</v>
      </c>
      <c r="J1423" s="107">
        <f>J697/SUMIFS(J$3:J$722,$B$3:$B$722,$B1423)*SUMIFS(Calculations!$E$3:$E$53,Calculations!$A$3:$A$53,$B1423)</f>
        <v>0</v>
      </c>
      <c r="K1423" s="107">
        <f>K697/SUMIFS(K$3:K$722,$B$3:$B$722,$B1423)*SUMIFS(Calculations!$E$3:$E$53,Calculations!$A$3:$A$53,$B1423)</f>
        <v>0</v>
      </c>
      <c r="L1423" s="107">
        <f>L697/SUMIFS(L$3:L$722,$B$3:$B$722,$B1423)*SUMIFS(Calculations!$E$3:$E$53,Calculations!$A$3:$A$53,$B1423)</f>
        <v>0</v>
      </c>
      <c r="M1423" s="107">
        <f>M697/SUMIFS(M$3:M$722,$B$3:$B$722,$B1423)*SUMIFS(Calculations!$E$3:$E$53,Calculations!$A$3:$A$53,$B1423)</f>
        <v>0</v>
      </c>
      <c r="N1423" s="107">
        <f>N697/SUMIFS(N$3:N$722,$B$3:$B$722,$B1423)*SUMIFS(Calculations!$E$3:$E$53,Calculations!$A$3:$A$53,$B1423)</f>
        <v>0</v>
      </c>
      <c r="O1423" s="107">
        <f>O697/SUMIFS(O$3:O$722,$B$3:$B$722,$B1423)*SUMIFS(Calculations!$E$3:$E$53,Calculations!$A$3:$A$53,$B1423)</f>
        <v>0</v>
      </c>
      <c r="P1423" s="107">
        <f>P697/SUMIFS(P$3:P$722,$B$3:$B$722,$B1423)*SUMIFS(Calculations!$E$3:$E$53,Calculations!$A$3:$A$53,$B1423)</f>
        <v>0</v>
      </c>
      <c r="Q1423" s="107">
        <f>Q697/SUMIFS(Q$3:Q$722,$B$3:$B$722,$B1423)*SUMIFS(Calculations!$E$3:$E$53,Calculations!$A$3:$A$53,$B1423)</f>
        <v>0</v>
      </c>
      <c r="R1423" s="107">
        <f>R697/SUMIFS(R$3:R$722,$B$3:$B$722,$B1423)*SUMIFS(Calculations!$E$3:$E$53,Calculations!$A$3:$A$53,$B1423)</f>
        <v>0</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0</v>
      </c>
      <c r="G1425" s="107">
        <f>G699/SUMIFS(G$3:G$722,$B$3:$B$722,$B1425)*SUMIFS(Calculations!$E$3:$E$53,Calculations!$A$3:$A$53,$B1425)</f>
        <v>0</v>
      </c>
      <c r="H1425" s="107">
        <f>H699/SUMIFS(H$3:H$722,$B$3:$B$722,$B1425)*SUMIFS(Calculations!$E$3:$E$53,Calculations!$A$3:$A$53,$B1425)</f>
        <v>0</v>
      </c>
      <c r="I1425" s="107">
        <f>I699/SUMIFS(I$3:I$722,$B$3:$B$722,$B1425)*SUMIFS(Calculations!$E$3:$E$53,Calculations!$A$3:$A$53,$B1425)</f>
        <v>0</v>
      </c>
      <c r="J1425" s="107">
        <f>J699/SUMIFS(J$3:J$722,$B$3:$B$722,$B1425)*SUMIFS(Calculations!$E$3:$E$53,Calculations!$A$3:$A$53,$B1425)</f>
        <v>0</v>
      </c>
      <c r="K1425" s="107">
        <f>K699/SUMIFS(K$3:K$722,$B$3:$B$722,$B1425)*SUMIFS(Calculations!$E$3:$E$53,Calculations!$A$3:$A$53,$B1425)</f>
        <v>0</v>
      </c>
      <c r="L1425" s="107">
        <f>L699/SUMIFS(L$3:L$722,$B$3:$B$722,$B1425)*SUMIFS(Calculations!$E$3:$E$53,Calculations!$A$3:$A$53,$B1425)</f>
        <v>0</v>
      </c>
      <c r="M1425" s="107">
        <f>M699/SUMIFS(M$3:M$722,$B$3:$B$722,$B1425)*SUMIFS(Calculations!$E$3:$E$53,Calculations!$A$3:$A$53,$B1425)</f>
        <v>0</v>
      </c>
      <c r="N1425" s="107">
        <f>N699/SUMIFS(N$3:N$722,$B$3:$B$722,$B1425)*SUMIFS(Calculations!$E$3:$E$53,Calculations!$A$3:$A$53,$B1425)</f>
        <v>0</v>
      </c>
      <c r="O1425" s="107">
        <f>O699/SUMIFS(O$3:O$722,$B$3:$B$722,$B1425)*SUMIFS(Calculations!$E$3:$E$53,Calculations!$A$3:$A$53,$B1425)</f>
        <v>0</v>
      </c>
      <c r="P1425" s="107">
        <f>P699/SUMIFS(P$3:P$722,$B$3:$B$722,$B1425)*SUMIFS(Calculations!$E$3:$E$53,Calculations!$A$3:$A$53,$B1425)</f>
        <v>0</v>
      </c>
      <c r="Q1425" s="107">
        <f>Q699/SUMIFS(Q$3:Q$722,$B$3:$B$722,$B1425)*SUMIFS(Calculations!$E$3:$E$53,Calculations!$A$3:$A$53,$B1425)</f>
        <v>0</v>
      </c>
      <c r="R1425" s="107">
        <f>R699/SUMIFS(R$3:R$722,$B$3:$B$722,$B1425)*SUMIFS(Calculations!$E$3:$E$53,Calculations!$A$3:$A$53,$B1425)</f>
        <v>0</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v>
      </c>
      <c r="H1426" s="107">
        <f>H700/SUMIFS(H$3:H$722,$B$3:$B$722,$B1426)*SUMIFS(Calculations!$E$3:$E$53,Calculations!$A$3:$A$53,$B1426)</f>
        <v>0</v>
      </c>
      <c r="I1426" s="107">
        <f>I700/SUMIFS(I$3:I$722,$B$3:$B$722,$B1426)*SUMIFS(Calculations!$E$3:$E$53,Calculations!$A$3:$A$53,$B1426)</f>
        <v>0</v>
      </c>
      <c r="J1426" s="107">
        <f>J700/SUMIFS(J$3:J$722,$B$3:$B$722,$B1426)*SUMIFS(Calculations!$E$3:$E$53,Calculations!$A$3:$A$53,$B1426)</f>
        <v>0</v>
      </c>
      <c r="K1426" s="107">
        <f>K700/SUMIFS(K$3:K$722,$B$3:$B$722,$B1426)*SUMIFS(Calculations!$E$3:$E$53,Calculations!$A$3:$A$53,$B1426)</f>
        <v>0</v>
      </c>
      <c r="L1426" s="107">
        <f>L700/SUMIFS(L$3:L$722,$B$3:$B$722,$B1426)*SUMIFS(Calculations!$E$3:$E$53,Calculations!$A$3:$A$53,$B1426)</f>
        <v>0</v>
      </c>
      <c r="M1426" s="107">
        <f>M700/SUMIFS(M$3:M$722,$B$3:$B$722,$B1426)*SUMIFS(Calculations!$E$3:$E$53,Calculations!$A$3:$A$53,$B1426)</f>
        <v>0</v>
      </c>
      <c r="N1426" s="107">
        <f>N700/SUMIFS(N$3:N$722,$B$3:$B$722,$B1426)*SUMIFS(Calculations!$E$3:$E$53,Calculations!$A$3:$A$53,$B1426)</f>
        <v>0</v>
      </c>
      <c r="O1426" s="107">
        <f>O700/SUMIFS(O$3:O$722,$B$3:$B$722,$B1426)*SUMIFS(Calculations!$E$3:$E$53,Calculations!$A$3:$A$53,$B1426)</f>
        <v>0</v>
      </c>
      <c r="P1426" s="107">
        <f>P700/SUMIFS(P$3:P$722,$B$3:$B$722,$B1426)*SUMIFS(Calculations!$E$3:$E$53,Calculations!$A$3:$A$53,$B1426)</f>
        <v>0</v>
      </c>
      <c r="Q1426" s="107">
        <f>Q700/SUMIFS(Q$3:Q$722,$B$3:$B$722,$B1426)*SUMIFS(Calculations!$E$3:$E$53,Calculations!$A$3:$A$53,$B1426)</f>
        <v>0</v>
      </c>
      <c r="R1426" s="107">
        <f>R700/SUMIFS(R$3:R$722,$B$3:$B$722,$B1426)*SUMIFS(Calculations!$E$3:$E$53,Calculations!$A$3:$A$53,$B1426)</f>
        <v>0</v>
      </c>
    </row>
    <row r="1427" spans="2:18" ht="15.75" customHeight="1">
      <c r="B1427" s="107" t="s">
        <v>582</v>
      </c>
      <c r="C1427" s="107" t="s">
        <v>448</v>
      </c>
      <c r="D1427" s="107" t="s">
        <v>645</v>
      </c>
      <c r="E1427" s="107" t="str">
        <f t="shared" si="310"/>
        <v>natural gas peaker</v>
      </c>
      <c r="F1427" s="107">
        <f>F701/SUMIFS(F$3:F$722,$B$3:$B$722,$B1427)*SUMIFS(Calculations!$E$3:$E$53,Calculations!$A$3:$A$53,$B1427)</f>
        <v>0</v>
      </c>
      <c r="G1427" s="107">
        <f>G701/SUMIFS(G$3:G$722,$B$3:$B$722,$B1427)*SUMIFS(Calculations!$E$3:$E$53,Calculations!$A$3:$A$53,$B1427)</f>
        <v>0</v>
      </c>
      <c r="H1427" s="107">
        <f>H701/SUMIFS(H$3:H$722,$B$3:$B$722,$B1427)*SUMIFS(Calculations!$E$3:$E$53,Calculations!$A$3:$A$53,$B1427)</f>
        <v>0</v>
      </c>
      <c r="I1427" s="107">
        <f>I701/SUMIFS(I$3:I$722,$B$3:$B$722,$B1427)*SUMIFS(Calculations!$E$3:$E$53,Calculations!$A$3:$A$53,$B1427)</f>
        <v>0</v>
      </c>
      <c r="J1427" s="107">
        <f>J701/SUMIFS(J$3:J$722,$B$3:$B$722,$B1427)*SUMIFS(Calculations!$E$3:$E$53,Calculations!$A$3:$A$53,$B1427)</f>
        <v>0</v>
      </c>
      <c r="K1427" s="107">
        <f>K701/SUMIFS(K$3:K$722,$B$3:$B$722,$B1427)*SUMIFS(Calculations!$E$3:$E$53,Calculations!$A$3:$A$53,$B1427)</f>
        <v>0</v>
      </c>
      <c r="L1427" s="107">
        <f>L701/SUMIFS(L$3:L$722,$B$3:$B$722,$B1427)*SUMIFS(Calculations!$E$3:$E$53,Calculations!$A$3:$A$53,$B1427)</f>
        <v>0</v>
      </c>
      <c r="M1427" s="107">
        <f>M701/SUMIFS(M$3:M$722,$B$3:$B$722,$B1427)*SUMIFS(Calculations!$E$3:$E$53,Calculations!$A$3:$A$53,$B1427)</f>
        <v>0</v>
      </c>
      <c r="N1427" s="107">
        <f>N701/SUMIFS(N$3:N$722,$B$3:$B$722,$B1427)*SUMIFS(Calculations!$E$3:$E$53,Calculations!$A$3:$A$53,$B1427)</f>
        <v>0</v>
      </c>
      <c r="O1427" s="107">
        <f>O701/SUMIFS(O$3:O$722,$B$3:$B$722,$B1427)*SUMIFS(Calculations!$E$3:$E$53,Calculations!$A$3:$A$53,$B1427)</f>
        <v>0</v>
      </c>
      <c r="P1427" s="107">
        <f>P701/SUMIFS(P$3:P$722,$B$3:$B$722,$B1427)*SUMIFS(Calculations!$E$3:$E$53,Calculations!$A$3:$A$53,$B1427)</f>
        <v>0</v>
      </c>
      <c r="Q1427" s="107">
        <f>Q701/SUMIFS(Q$3:Q$722,$B$3:$B$722,$B1427)*SUMIFS(Calculations!$E$3:$E$53,Calculations!$A$3:$A$53,$B1427)</f>
        <v>0</v>
      </c>
      <c r="R1427" s="107">
        <f>R701/SUMIFS(R$3:R$722,$B$3:$B$722,$B1427)*SUMIFS(Calculations!$E$3:$E$53,Calculations!$A$3:$A$53,$B1427)</f>
        <v>0</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0</v>
      </c>
      <c r="G1430" s="107">
        <f>G704/SUMIFS(G$3:G$722,$B$3:$B$722,$B1430)*SUMIFS(Calculations!$E$3:$E$53,Calculations!$A$3:$A$53,$B1430)</f>
        <v>0</v>
      </c>
      <c r="H1430" s="107">
        <f>H704/SUMIFS(H$3:H$722,$B$3:$B$722,$B1430)*SUMIFS(Calculations!$E$3:$E$53,Calculations!$A$3:$A$53,$B1430)</f>
        <v>0</v>
      </c>
      <c r="I1430" s="107">
        <f>I704/SUMIFS(I$3:I$722,$B$3:$B$722,$B1430)*SUMIFS(Calculations!$E$3:$E$53,Calculations!$A$3:$A$53,$B1430)</f>
        <v>0</v>
      </c>
      <c r="J1430" s="107">
        <f>J704/SUMIFS(J$3:J$722,$B$3:$B$722,$B1430)*SUMIFS(Calculations!$E$3:$E$53,Calculations!$A$3:$A$53,$B1430)</f>
        <v>0</v>
      </c>
      <c r="K1430" s="107">
        <f>K704/SUMIFS(K$3:K$722,$B$3:$B$722,$B1430)*SUMIFS(Calculations!$E$3:$E$53,Calculations!$A$3:$A$53,$B1430)</f>
        <v>0</v>
      </c>
      <c r="L1430" s="107">
        <f>L704/SUMIFS(L$3:L$722,$B$3:$B$722,$B1430)*SUMIFS(Calculations!$E$3:$E$53,Calculations!$A$3:$A$53,$B1430)</f>
        <v>0</v>
      </c>
      <c r="M1430" s="107">
        <f>M704/SUMIFS(M$3:M$722,$B$3:$B$722,$B1430)*SUMIFS(Calculations!$E$3:$E$53,Calculations!$A$3:$A$53,$B1430)</f>
        <v>0</v>
      </c>
      <c r="N1430" s="107">
        <f>N704/SUMIFS(N$3:N$722,$B$3:$B$722,$B1430)*SUMIFS(Calculations!$E$3:$E$53,Calculations!$A$3:$A$53,$B1430)</f>
        <v>0</v>
      </c>
      <c r="O1430" s="107">
        <f>O704/SUMIFS(O$3:O$722,$B$3:$B$722,$B1430)*SUMIFS(Calculations!$E$3:$E$53,Calculations!$A$3:$A$53,$B1430)</f>
        <v>0</v>
      </c>
      <c r="P1430" s="107">
        <f>P704/SUMIFS(P$3:P$722,$B$3:$B$722,$B1430)*SUMIFS(Calculations!$E$3:$E$53,Calculations!$A$3:$A$53,$B1430)</f>
        <v>0</v>
      </c>
      <c r="Q1430" s="107">
        <f>Q704/SUMIFS(Q$3:Q$722,$B$3:$B$722,$B1430)*SUMIFS(Calculations!$E$3:$E$53,Calculations!$A$3:$A$53,$B1430)</f>
        <v>0</v>
      </c>
      <c r="R1430" s="107">
        <f>R704/SUMIFS(R$3:R$722,$B$3:$B$722,$B1430)*SUMIFS(Calculations!$E$3:$E$53,Calculations!$A$3:$A$53,$B1430)</f>
        <v>0</v>
      </c>
    </row>
    <row r="1431" spans="2:18" ht="15.75" customHeight="1">
      <c r="B1431" s="107" t="s">
        <v>582</v>
      </c>
      <c r="C1431" s="107" t="s">
        <v>448</v>
      </c>
      <c r="D1431" s="107" t="s">
        <v>649</v>
      </c>
      <c r="E1431" s="107" t="str">
        <f t="shared" si="310"/>
        <v>solar PV</v>
      </c>
      <c r="F1431" s="107">
        <f>F705/SUMIFS(F$3:F$722,$B$3:$B$722,$B1431)*SUMIFS(Calculations!$E$3:$E$53,Calculations!$A$3:$A$53,$B1431)</f>
        <v>0</v>
      </c>
      <c r="G1431" s="107">
        <f>G705/SUMIFS(G$3:G$722,$B$3:$B$722,$B1431)*SUMIFS(Calculations!$E$3:$E$53,Calculations!$A$3:$A$53,$B1431)</f>
        <v>0</v>
      </c>
      <c r="H1431" s="107">
        <f>H705/SUMIFS(H$3:H$722,$B$3:$B$722,$B1431)*SUMIFS(Calculations!$E$3:$E$53,Calculations!$A$3:$A$53,$B1431)</f>
        <v>0</v>
      </c>
      <c r="I1431" s="107">
        <f>I705/SUMIFS(I$3:I$722,$B$3:$B$722,$B1431)*SUMIFS(Calculations!$E$3:$E$53,Calculations!$A$3:$A$53,$B1431)</f>
        <v>0</v>
      </c>
      <c r="J1431" s="107">
        <f>J705/SUMIFS(J$3:J$722,$B$3:$B$722,$B1431)*SUMIFS(Calculations!$E$3:$E$53,Calculations!$A$3:$A$53,$B1431)</f>
        <v>0</v>
      </c>
      <c r="K1431" s="107">
        <f>K705/SUMIFS(K$3:K$722,$B$3:$B$722,$B1431)*SUMIFS(Calculations!$E$3:$E$53,Calculations!$A$3:$A$53,$B1431)</f>
        <v>0</v>
      </c>
      <c r="L1431" s="107">
        <f>L705/SUMIFS(L$3:L$722,$B$3:$B$722,$B1431)*SUMIFS(Calculations!$E$3:$E$53,Calculations!$A$3:$A$53,$B1431)</f>
        <v>0</v>
      </c>
      <c r="M1431" s="107">
        <f>M705/SUMIFS(M$3:M$722,$B$3:$B$722,$B1431)*SUMIFS(Calculations!$E$3:$E$53,Calculations!$A$3:$A$53,$B1431)</f>
        <v>0</v>
      </c>
      <c r="N1431" s="107">
        <f>N705/SUMIFS(N$3:N$722,$B$3:$B$722,$B1431)*SUMIFS(Calculations!$E$3:$E$53,Calculations!$A$3:$A$53,$B1431)</f>
        <v>0</v>
      </c>
      <c r="O1431" s="107">
        <f>O705/SUMIFS(O$3:O$722,$B$3:$B$722,$B1431)*SUMIFS(Calculations!$E$3:$E$53,Calculations!$A$3:$A$53,$B1431)</f>
        <v>0</v>
      </c>
      <c r="P1431" s="107">
        <f>P705/SUMIFS(P$3:P$722,$B$3:$B$722,$B1431)*SUMIFS(Calculations!$E$3:$E$53,Calculations!$A$3:$A$53,$B1431)</f>
        <v>0</v>
      </c>
      <c r="Q1431" s="107">
        <f>Q705/SUMIFS(Q$3:Q$722,$B$3:$B$722,$B1431)*SUMIFS(Calculations!$E$3:$E$53,Calculations!$A$3:$A$53,$B1431)</f>
        <v>0</v>
      </c>
      <c r="R1431" s="107">
        <f>R705/SUMIFS(R$3:R$722,$B$3:$B$722,$B1431)*SUMIFS(Calculations!$E$3:$E$53,Calculations!$A$3:$A$53,$B1431)</f>
        <v>0</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0.99999999999999978</v>
      </c>
      <c r="G1449" s="95">
        <f t="shared" si="312"/>
        <v>1</v>
      </c>
      <c r="H1449" s="95">
        <f t="shared" si="312"/>
        <v>1.0000000000000002</v>
      </c>
      <c r="I1449" s="95">
        <f t="shared" si="312"/>
        <v>1</v>
      </c>
      <c r="J1449" s="95">
        <f t="shared" si="312"/>
        <v>1</v>
      </c>
      <c r="K1449" s="95">
        <f t="shared" si="312"/>
        <v>1</v>
      </c>
      <c r="L1449" s="95">
        <f t="shared" si="312"/>
        <v>0.99999999999999989</v>
      </c>
      <c r="M1449" s="95">
        <f t="shared" si="312"/>
        <v>0.99999999999999989</v>
      </c>
      <c r="N1449" s="95">
        <f t="shared" si="312"/>
        <v>1</v>
      </c>
      <c r="O1449" s="95">
        <f t="shared" si="312"/>
        <v>1</v>
      </c>
      <c r="P1449" s="95">
        <f t="shared" si="312"/>
        <v>0.99999999999999978</v>
      </c>
      <c r="Q1449" s="95">
        <f t="shared" si="312"/>
        <v>1</v>
      </c>
      <c r="R1449" s="95">
        <f t="shared" si="312"/>
        <v>0.99999999999999989</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OR</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f t="shared" si="0"/>
        <v>15397</v>
      </c>
      <c r="M6" s="91" t="str">
        <f t="shared" si="1"/>
        <v>WA</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8726.8752429999986</v>
      </c>
      <c r="R8" s="91">
        <f t="shared" si="2"/>
        <v>0.32297984962979642</v>
      </c>
    </row>
    <row r="9" spans="1:18" ht="15.95" customHeight="1" thickBot="1">
      <c r="A9" s="137" t="s">
        <v>704</v>
      </c>
      <c r="B9" s="137" t="s">
        <v>705</v>
      </c>
      <c r="C9" s="140">
        <v>762</v>
      </c>
      <c r="D9" s="140">
        <v>0</v>
      </c>
      <c r="E9" s="140">
        <v>762</v>
      </c>
      <c r="F9" s="137"/>
      <c r="G9" s="140">
        <v>3</v>
      </c>
      <c r="H9" s="140">
        <v>5</v>
      </c>
      <c r="I9" s="141" t="s">
        <v>581</v>
      </c>
      <c r="J9" s="141" t="s">
        <v>571</v>
      </c>
      <c r="K9" s="141" t="s">
        <v>706</v>
      </c>
      <c r="L9" s="91">
        <f t="shared" si="0"/>
        <v>762</v>
      </c>
      <c r="M9" s="91" t="str">
        <f t="shared" si="1"/>
        <v>WA</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f t="shared" si="0"/>
        <v>4370.9939999999997</v>
      </c>
      <c r="M14" s="91" t="str">
        <f t="shared" si="1"/>
        <v>CA</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f t="shared" si="0"/>
        <v>352</v>
      </c>
      <c r="M15" s="91" t="str">
        <f t="shared" si="1"/>
        <v>ID</v>
      </c>
      <c r="N15" s="91"/>
      <c r="O15" s="91"/>
      <c r="P15" s="91" t="s">
        <v>546</v>
      </c>
      <c r="Q15" s="91">
        <f t="shared" si="3"/>
        <v>2133</v>
      </c>
      <c r="R15" s="91">
        <f t="shared" si="2"/>
        <v>7.8941889287686237E-2</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f t="shared" si="0"/>
        <v>478</v>
      </c>
      <c r="M16" s="91" t="str">
        <f t="shared" si="1"/>
        <v>ID</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f t="shared" si="0"/>
        <v>1939</v>
      </c>
      <c r="M18" s="91" t="str">
        <f t="shared" si="1"/>
        <v>CA</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f t="shared" si="0"/>
        <v>2366.8812429999998</v>
      </c>
      <c r="M19" s="91" t="str">
        <f t="shared" si="1"/>
        <v>CA</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f t="shared" si="0"/>
        <v>50</v>
      </c>
      <c r="M20" s="91" t="str">
        <f t="shared" si="1"/>
        <v>CA</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f t="shared" si="0"/>
        <v>1</v>
      </c>
      <c r="M21" s="91" t="str">
        <f t="shared" si="1"/>
        <v>NV</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f t="shared" si="0"/>
        <v>1303</v>
      </c>
      <c r="M22" s="91" t="str">
        <f t="shared" si="1"/>
        <v>ID</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0</v>
      </c>
      <c r="R23" s="91">
        <f t="shared" si="2"/>
        <v>0</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1</v>
      </c>
      <c r="R31" s="91">
        <f t="shared" si="2"/>
        <v>3.7009793383819143E-5</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16159</v>
      </c>
      <c r="R50" s="91">
        <f t="shared" si="2"/>
        <v>0.59804125128913355</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0</v>
      </c>
      <c r="R51" s="91">
        <f t="shared" si="2"/>
        <v>0</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27019.875242999999</v>
      </c>
      <c r="R54" s="149">
        <f>SUM(R3:R53)</f>
        <v>1</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27019.875242999999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0.32297984962979642</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7.8941889287686237E-2</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3.7009793383819143E-5</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0.59804125128913355</v>
      </c>
      <c r="D50" s="91">
        <f t="shared" si="0"/>
        <v>0.59804125128913355</v>
      </c>
      <c r="E50" s="91">
        <f t="shared" si="1"/>
        <v>1</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0</v>
      </c>
      <c r="D52" s="91">
        <f t="shared" si="0"/>
        <v>0</v>
      </c>
      <c r="E52" s="91">
        <f t="shared" si="1"/>
        <v>0</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v>
      </c>
      <c r="D54" s="95">
        <f>SUM(D3:D53)</f>
        <v>0.59804125128913355</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4.3305649161266647E-2</v>
      </c>
      <c r="C60" s="91">
        <f>SUMIFS('ReEDs Generation Data'!H$729:H$1448,'ReEDs Generation Data'!$E$729:$E$1448,Calculations!$A60)</f>
        <v>2.6859936376536702E-2</v>
      </c>
      <c r="D60" s="91">
        <f>SUMIFS('ReEDs Generation Data'!I$729:I$1448,'ReEDs Generation Data'!$E$729:$E$1448,Calculations!$A60)</f>
        <v>3.2450646316314197E-2</v>
      </c>
      <c r="E60" s="91">
        <f>SUMIFS('ReEDs Generation Data'!J$729:J$1448,'ReEDs Generation Data'!$E$729:$E$1448,Calculations!$A60)</f>
        <v>3.7894643373881869E-2</v>
      </c>
      <c r="F60" s="91">
        <f>SUMIFS('ReEDs Generation Data'!K$729:K$1448,'ReEDs Generation Data'!$E$729:$E$1448,Calculations!$A60)</f>
        <v>3.8941502769440313E-2</v>
      </c>
      <c r="G60" s="91">
        <f>SUMIFS('ReEDs Generation Data'!L$729:L$1448,'ReEDs Generation Data'!$E$729:$E$1448,Calculations!$A60)</f>
        <v>3.9986348570012334E-2</v>
      </c>
      <c r="H60" s="91">
        <f>SUMIFS('ReEDs Generation Data'!M$729:M$1448,'ReEDs Generation Data'!$E$729:$E$1448,Calculations!$A60)</f>
        <v>1.9382699985716175E-2</v>
      </c>
      <c r="I60" s="91">
        <f>SUMIFS('ReEDs Generation Data'!N$729:N$1448,'ReEDs Generation Data'!$E$729:$E$1448,Calculations!$A60)</f>
        <v>0</v>
      </c>
      <c r="J60" s="91">
        <f>SUMIFS('ReEDs Generation Data'!O$729:O$1448,'ReEDs Generation Data'!$E$729:$E$1448,Calculations!$A60)</f>
        <v>0</v>
      </c>
      <c r="K60" s="91">
        <f>SUMIFS('ReEDs Generation Data'!P$729:P$1448,'ReEDs Generation Data'!$E$729:$E$1448,Calculations!$A60)</f>
        <v>0</v>
      </c>
      <c r="L60" s="91">
        <f>SUMIFS('ReEDs Generation Data'!Q$729:Q$1448,'ReEDs Generation Data'!$E$729:$E$1448,Calculations!$A60)</f>
        <v>0</v>
      </c>
      <c r="M60" s="91">
        <f>SUMIFS('ReEDs Generation Data'!R$729:R$1448,'ReEDs Generation Data'!$E$729:$E$1448,Calculations!$A60)</f>
        <v>0</v>
      </c>
    </row>
    <row r="61" spans="1:33" ht="15.75" customHeight="1">
      <c r="A61" s="111" t="s">
        <v>633</v>
      </c>
      <c r="B61" s="91">
        <f>SUMIFS('ReEDs Generation Data'!G$729:G$1448,'ReEDs Generation Data'!$E$729:$E$1448,Calculations!$A61)</f>
        <v>5.0304307855790938E-2</v>
      </c>
      <c r="C61" s="91">
        <f>SUMIFS('ReEDs Generation Data'!H$729:H$1448,'ReEDs Generation Data'!$E$729:$E$1448,Calculations!$A61)</f>
        <v>4.4240441936404029E-2</v>
      </c>
      <c r="D61" s="91">
        <f>SUMIFS('ReEDs Generation Data'!I$729:I$1448,'ReEDs Generation Data'!$E$729:$E$1448,Calculations!$A61)</f>
        <v>5.3584878736575567E-2</v>
      </c>
      <c r="E61" s="91">
        <f>SUMIFS('ReEDs Generation Data'!J$729:J$1448,'ReEDs Generation Data'!$E$729:$E$1448,Calculations!$A61)</f>
        <v>6.2684096365953318E-2</v>
      </c>
      <c r="F61" s="91">
        <f>SUMIFS('ReEDs Generation Data'!K$729:K$1448,'ReEDs Generation Data'!$E$729:$E$1448,Calculations!$A61)</f>
        <v>6.4872963468393954E-2</v>
      </c>
      <c r="G61" s="91">
        <f>SUMIFS('ReEDs Generation Data'!L$729:L$1448,'ReEDs Generation Data'!$E$729:$E$1448,Calculations!$A61)</f>
        <v>6.7057620366635151E-2</v>
      </c>
      <c r="H61" s="91">
        <f>SUMIFS('ReEDs Generation Data'!M$729:M$1448,'ReEDs Generation Data'!$E$729:$E$1448,Calculations!$A61)</f>
        <v>0.10749853026596962</v>
      </c>
      <c r="I61" s="91">
        <f>SUMIFS('ReEDs Generation Data'!N$729:N$1448,'ReEDs Generation Data'!$E$729:$E$1448,Calculations!$A61)</f>
        <v>0.14554295819926405</v>
      </c>
      <c r="J61" s="91">
        <f>SUMIFS('ReEDs Generation Data'!O$729:O$1448,'ReEDs Generation Data'!$E$729:$E$1448,Calculations!$A61)</f>
        <v>0.15692562767679363</v>
      </c>
      <c r="K61" s="91">
        <f>SUMIFS('ReEDs Generation Data'!P$729:P$1448,'ReEDs Generation Data'!$E$729:$E$1448,Calculations!$A61)</f>
        <v>0.1680228800665961</v>
      </c>
      <c r="L61" s="91">
        <f>SUMIFS('ReEDs Generation Data'!Q$729:Q$1448,'ReEDs Generation Data'!$E$729:$E$1448,Calculations!$A61)</f>
        <v>0.14661502416415467</v>
      </c>
      <c r="M61" s="91">
        <f>SUMIFS('ReEDs Generation Data'!R$729:R$1448,'ReEDs Generation Data'!$E$729:$E$1448,Calculations!$A61)</f>
        <v>0.12643112758586308</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7.778492229586248E-2</v>
      </c>
      <c r="C62" s="91">
        <f>SUMIFS('ReEDs Generation Data'!H$729:H$1448,'ReEDs Generation Data'!$E$729:$E$1448,Calculations!$A62)</f>
        <v>7.8341992949577166E-2</v>
      </c>
      <c r="D62" s="91">
        <f>SUMIFS('ReEDs Generation Data'!I$729:I$1448,'ReEDs Generation Data'!$E$729:$E$1448,Calculations!$A62)</f>
        <v>7.7300390341872111E-2</v>
      </c>
      <c r="E62" s="91">
        <f>SUMIFS('ReEDs Generation Data'!J$729:J$1448,'ReEDs Generation Data'!$E$729:$E$1448,Calculations!$A62)</f>
        <v>7.6286121744040578E-2</v>
      </c>
      <c r="F62" s="91">
        <f>SUMIFS('ReEDs Generation Data'!K$729:K$1448,'ReEDs Generation Data'!$E$729:$E$1448,Calculations!$A62)</f>
        <v>7.6212684362634467E-2</v>
      </c>
      <c r="G62" s="91">
        <f>SUMIFS('ReEDs Generation Data'!L$729:L$1448,'ReEDs Generation Data'!$E$729:$E$1448,Calculations!$A62)</f>
        <v>7.6139388235291344E-2</v>
      </c>
      <c r="H62" s="91">
        <f>SUMIFS('ReEDs Generation Data'!M$729:M$1448,'ReEDs Generation Data'!$E$729:$E$1448,Calculations!$A62)</f>
        <v>7.3814537812906603E-2</v>
      </c>
      <c r="I62" s="91">
        <f>SUMIFS('ReEDs Generation Data'!N$729:N$1448,'ReEDs Generation Data'!$E$729:$E$1448,Calculations!$A62)</f>
        <v>7.1627455361738493E-2</v>
      </c>
      <c r="J62" s="91">
        <f>SUMIFS('ReEDs Generation Data'!O$729:O$1448,'ReEDs Generation Data'!$E$729:$E$1448,Calculations!$A62)</f>
        <v>7.071803495399398E-2</v>
      </c>
      <c r="K62" s="91">
        <f>SUMIFS('ReEDs Generation Data'!P$729:P$1448,'ReEDs Generation Data'!$E$729:$E$1448,Calculations!$A62)</f>
        <v>6.9831417995371015E-2</v>
      </c>
      <c r="L62" s="91">
        <f>SUMIFS('ReEDs Generation Data'!Q$729:Q$1448,'ReEDs Generation Data'!$E$729:$E$1448,Calculations!$A62)</f>
        <v>6.777642367375325E-2</v>
      </c>
      <c r="M62" s="91">
        <f>SUMIFS('ReEDs Generation Data'!R$729:R$1448,'ReEDs Generation Data'!$E$729:$E$1448,Calculations!$A62)</f>
        <v>6.5838920308375154E-2</v>
      </c>
    </row>
    <row r="63" spans="1:33" ht="15.75" customHeight="1">
      <c r="A63" s="111" t="s">
        <v>101</v>
      </c>
      <c r="B63" s="91">
        <f>SUMIFS('ReEDs Generation Data'!G$729:G$1448,'ReEDs Generation Data'!$E$729:$E$1448,Calculations!$A63)</f>
        <v>0.75294355163885551</v>
      </c>
      <c r="C63" s="91">
        <f>SUMIFS('ReEDs Generation Data'!H$729:H$1448,'ReEDs Generation Data'!$E$729:$E$1448,Calculations!$A63)</f>
        <v>0.77212973220794445</v>
      </c>
      <c r="D63" s="91">
        <f>SUMIFS('ReEDs Generation Data'!I$729:I$1448,'ReEDs Generation Data'!$E$729:$E$1448,Calculations!$A63)</f>
        <v>0.75904095412911254</v>
      </c>
      <c r="E63" s="91">
        <f>SUMIFS('ReEDs Generation Data'!J$729:J$1448,'ReEDs Generation Data'!$E$729:$E$1448,Calculations!$A63)</f>
        <v>0.74629565521075159</v>
      </c>
      <c r="F63" s="91">
        <f>SUMIFS('ReEDs Generation Data'!K$729:K$1448,'ReEDs Generation Data'!$E$729:$E$1448,Calculations!$A63)</f>
        <v>0.74319093070588094</v>
      </c>
      <c r="G63" s="91">
        <f>SUMIFS('ReEDs Generation Data'!L$729:L$1448,'ReEDs Generation Data'!$E$729:$E$1448,Calculations!$A63)</f>
        <v>0.74009217802275051</v>
      </c>
      <c r="H63" s="91">
        <f>SUMIFS('ReEDs Generation Data'!M$729:M$1448,'ReEDs Generation Data'!$E$729:$E$1448,Calculations!$A63)</f>
        <v>0.72485811133660472</v>
      </c>
      <c r="I63" s="91">
        <f>SUMIFS('ReEDs Generation Data'!N$729:N$1448,'ReEDs Generation Data'!$E$729:$E$1448,Calculations!$A63)</f>
        <v>0.71052679798053187</v>
      </c>
      <c r="J63" s="91">
        <f>SUMIFS('ReEDs Generation Data'!O$729:O$1448,'ReEDs Generation Data'!$E$729:$E$1448,Calculations!$A63)</f>
        <v>0.70082501749340387</v>
      </c>
      <c r="K63" s="91">
        <f>SUMIFS('ReEDs Generation Data'!P$729:P$1448,'ReEDs Generation Data'!$E$729:$E$1448,Calculations!$A63)</f>
        <v>0.69136650629718088</v>
      </c>
      <c r="L63" s="91">
        <f>SUMIFS('ReEDs Generation Data'!Q$729:Q$1448,'ReEDs Generation Data'!$E$729:$E$1448,Calculations!$A63)</f>
        <v>0.67033852273789252</v>
      </c>
      <c r="M63" s="91">
        <f>SUMIFS('ReEDs Generation Data'!R$729:R$1448,'ReEDs Generation Data'!$E$729:$E$1448,Calculations!$A63)</f>
        <v>0.65051277991970158</v>
      </c>
    </row>
    <row r="64" spans="1:33" ht="15.75" customHeight="1">
      <c r="A64" s="111" t="s">
        <v>100</v>
      </c>
      <c r="B64" s="91">
        <f>SUMIFS('ReEDs Generation Data'!G$729:G$1448,'ReEDs Generation Data'!$E$729:$E$1448,Calculations!$A64)</f>
        <v>7.122725363542004E-2</v>
      </c>
      <c r="C64" s="91">
        <f>SUMIFS('ReEDs Generation Data'!H$729:H$1448,'ReEDs Generation Data'!$E$729:$E$1448,Calculations!$A64)</f>
        <v>7.3858077960730933E-2</v>
      </c>
      <c r="D64" s="91">
        <f>SUMIFS('ReEDs Generation Data'!I$729:I$1448,'ReEDs Generation Data'!$E$729:$E$1448,Calculations!$A64)</f>
        <v>7.3082036836618347E-2</v>
      </c>
      <c r="E64" s="91">
        <f>SUMIFS('ReEDs Generation Data'!J$729:J$1448,'ReEDs Generation Data'!$E$729:$E$1448,Calculations!$A64)</f>
        <v>7.232636078800754E-2</v>
      </c>
      <c r="F64" s="91">
        <f>SUMIFS('ReEDs Generation Data'!K$729:K$1448,'ReEDs Generation Data'!$E$729:$E$1448,Calculations!$A64)</f>
        <v>7.2255950681390846E-2</v>
      </c>
      <c r="G64" s="91">
        <f>SUMIFS('ReEDs Generation Data'!L$729:L$1448,'ReEDs Generation Data'!$E$729:$E$1448,Calculations!$A64)</f>
        <v>7.2185676005987076E-2</v>
      </c>
      <c r="H64" s="91">
        <f>SUMIFS('ReEDs Generation Data'!M$729:M$1448,'ReEDs Generation Data'!$E$729:$E$1448,Calculations!$A64)</f>
        <v>6.9974457538492699E-2</v>
      </c>
      <c r="I64" s="91">
        <f>SUMIFS('ReEDs Generation Data'!N$729:N$1448,'ReEDs Generation Data'!$E$729:$E$1448,Calculations!$A64)</f>
        <v>6.7894273342816502E-2</v>
      </c>
      <c r="J64" s="91">
        <f>SUMIFS('ReEDs Generation Data'!O$729:O$1448,'ReEDs Generation Data'!$E$729:$E$1448,Calculations!$A64)</f>
        <v>6.7013599734516982E-2</v>
      </c>
      <c r="K64" s="91">
        <f>SUMIFS('ReEDs Generation Data'!P$729:P$1448,'ReEDs Generation Data'!$E$729:$E$1448,Calculations!$A64)</f>
        <v>6.6155008757801823E-2</v>
      </c>
      <c r="L64" s="91">
        <f>SUMIFS('ReEDs Generation Data'!Q$729:Q$1448,'ReEDs Generation Data'!$E$729:$E$1448,Calculations!$A64)</f>
        <v>7.6731371697384212E-2</v>
      </c>
      <c r="M64" s="91">
        <f>SUMIFS('ReEDs Generation Data'!R$729:R$1448,'ReEDs Generation Data'!$E$729:$E$1448,Calculations!$A64)</f>
        <v>8.6703048296845137E-2</v>
      </c>
    </row>
    <row r="65" spans="1:37" ht="15.75" customHeight="1">
      <c r="A65" s="111" t="s">
        <v>102</v>
      </c>
      <c r="B65" s="91">
        <f>SUMIFS('ReEDs Generation Data'!G$729:G$1448,'ReEDs Generation Data'!$E$729:$E$1448,Calculations!$A65)</f>
        <v>1.8323275005318732E-3</v>
      </c>
      <c r="C65" s="91">
        <f>SUMIFS('ReEDs Generation Data'!H$729:H$1448,'ReEDs Generation Data'!$E$729:$E$1448,Calculations!$A65)</f>
        <v>1.9491960540372387E-3</v>
      </c>
      <c r="D65" s="91">
        <f>SUMIFS('ReEDs Generation Data'!I$729:I$1448,'ReEDs Generation Data'!$E$729:$E$1448,Calculations!$A65)</f>
        <v>1.9553138335126298E-3</v>
      </c>
      <c r="E65" s="91">
        <f>SUMIFS('ReEDs Generation Data'!J$729:J$1448,'ReEDs Generation Data'!$E$729:$E$1448,Calculations!$A65)</f>
        <v>1.9612710686082871E-3</v>
      </c>
      <c r="F65" s="91">
        <f>SUMIFS('ReEDs Generation Data'!K$729:K$1448,'ReEDs Generation Data'!$E$729:$E$1448,Calculations!$A65)</f>
        <v>1.9765731215742777E-3</v>
      </c>
      <c r="G65" s="91">
        <f>SUMIFS('ReEDs Generation Data'!L$729:L$1448,'ReEDs Generation Data'!$E$729:$E$1448,Calculations!$A65)</f>
        <v>1.9918457416123457E-3</v>
      </c>
      <c r="H65" s="91">
        <f>SUMIFS('ReEDs Generation Data'!M$729:M$1448,'ReEDs Generation Data'!$E$729:$E$1448,Calculations!$A65)</f>
        <v>2.0024887078742681E-3</v>
      </c>
      <c r="I65" s="91">
        <f>SUMIFS('ReEDs Generation Data'!N$729:N$1448,'ReEDs Generation Data'!$E$729:$E$1448,Calculations!$A65)</f>
        <v>2.0125009841547997E-3</v>
      </c>
      <c r="J65" s="91">
        <f>SUMIFS('ReEDs Generation Data'!O$729:O$1448,'ReEDs Generation Data'!$E$729:$E$1448,Calculations!$A65)</f>
        <v>2.1521270841940911E-3</v>
      </c>
      <c r="K65" s="91">
        <f>SUMIFS('ReEDs Generation Data'!P$729:P$1448,'ReEDs Generation Data'!$E$729:$E$1448,Calculations!$A65)</f>
        <v>2.2882521008607531E-3</v>
      </c>
      <c r="L65" s="91">
        <f>SUMIFS('ReEDs Generation Data'!Q$729:Q$1448,'ReEDs Generation Data'!$E$729:$E$1448,Calculations!$A65)</f>
        <v>3.5761154962036822E-2</v>
      </c>
      <c r="M65" s="91">
        <f>SUMIFS('ReEDs Generation Data'!R$729:R$1448,'ReEDs Generation Data'!$E$729:$E$1448,Calculations!$A65)</f>
        <v>6.7320299072686857E-2</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5.1030971590734352E-4</v>
      </c>
      <c r="M67" s="91">
        <f>SUMIFS('ReEDs Generation Data'!R$729:R$1448,'ReEDs Generation Data'!$E$729:$E$1448,Calculations!$A67)</f>
        <v>9.9144330423631458E-4</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0</v>
      </c>
      <c r="C70" s="91">
        <f>SUMIFS('ReEDs Generation Data'!H$729:H$1448,'ReEDs Generation Data'!$E$729:$E$1448,Calculations!$A70)</f>
        <v>0</v>
      </c>
      <c r="D70" s="91">
        <f>SUMIFS('ReEDs Generation Data'!I$729:I$1448,'ReEDs Generation Data'!$E$729:$E$1448,Calculations!$A70)</f>
        <v>0</v>
      </c>
      <c r="E70" s="91">
        <f>SUMIFS('ReEDs Generation Data'!J$729:J$1448,'ReEDs Generation Data'!$E$729:$E$1448,Calculations!$A70)</f>
        <v>0</v>
      </c>
      <c r="F70" s="91">
        <f>SUMIFS('ReEDs Generation Data'!K$729:K$1448,'ReEDs Generation Data'!$E$729:$E$1448,Calculations!$A70)</f>
        <v>0</v>
      </c>
      <c r="G70" s="91">
        <f>SUMIFS('ReEDs Generation Data'!L$729:L$1448,'ReEDs Generation Data'!$E$729:$E$1448,Calculations!$A70)</f>
        <v>0</v>
      </c>
      <c r="H70" s="91">
        <f>SUMIFS('ReEDs Generation Data'!M$729:M$1448,'ReEDs Generation Data'!$E$729:$E$1448,Calculations!$A70)</f>
        <v>0</v>
      </c>
      <c r="I70" s="91">
        <f>SUMIFS('ReEDs Generation Data'!N$729:N$1448,'ReEDs Generation Data'!$E$729:$E$1448,Calculations!$A70)</f>
        <v>0</v>
      </c>
      <c r="J70" s="91">
        <f>SUMIFS('ReEDs Generation Data'!O$729:O$1448,'ReEDs Generation Data'!$E$729:$E$1448,Calculations!$A70)</f>
        <v>0</v>
      </c>
      <c r="K70" s="91">
        <f>SUMIFS('ReEDs Generation Data'!P$729:P$1448,'ReEDs Generation Data'!$E$729:$E$1448,Calculations!$A70)</f>
        <v>0</v>
      </c>
      <c r="L70" s="91">
        <f>SUMIFS('ReEDs Generation Data'!Q$729:Q$1448,'ReEDs Generation Data'!$E$729:$E$1448,Calculations!$A70)</f>
        <v>0</v>
      </c>
      <c r="M70" s="91">
        <f>SUMIFS('ReEDs Generation Data'!R$729:R$1448,'ReEDs Generation Data'!$E$729:$E$1448,Calculations!$A70)</f>
        <v>0</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2.601987912272498E-3</v>
      </c>
      <c r="C73" s="91">
        <f>SUMIFS('ReEDs Generation Data'!H$729:H$1448,'ReEDs Generation Data'!$E$729:$E$1448,Calculations!$A73)</f>
        <v>2.6206225147695486E-3</v>
      </c>
      <c r="D73" s="91">
        <f>SUMIFS('ReEDs Generation Data'!I$729:I$1448,'ReEDs Generation Data'!$E$729:$E$1448,Calculations!$A73)</f>
        <v>2.585779805994557E-3</v>
      </c>
      <c r="E73" s="91">
        <f>SUMIFS('ReEDs Generation Data'!J$729:J$1448,'ReEDs Generation Data'!$E$729:$E$1448,Calculations!$A73)</f>
        <v>2.5518514487569283E-3</v>
      </c>
      <c r="F73" s="91">
        <f>SUMIFS('ReEDs Generation Data'!K$729:K$1448,'ReEDs Generation Data'!$E$729:$E$1448,Calculations!$A73)</f>
        <v>2.5493948906851614E-3</v>
      </c>
      <c r="G73" s="91">
        <f>SUMIFS('ReEDs Generation Data'!L$729:L$1448,'ReEDs Generation Data'!$E$729:$E$1448,Calculations!$A73)</f>
        <v>2.5469430577111851E-3</v>
      </c>
      <c r="H73" s="91">
        <f>SUMIFS('ReEDs Generation Data'!M$729:M$1448,'ReEDs Generation Data'!$E$729:$E$1448,Calculations!$A73)</f>
        <v>2.4691743524359153E-3</v>
      </c>
      <c r="I73" s="91">
        <f>SUMIFS('ReEDs Generation Data'!N$729:N$1448,'ReEDs Generation Data'!$E$729:$E$1448,Calculations!$A73)</f>
        <v>2.3960141314944149E-3</v>
      </c>
      <c r="J73" s="91">
        <f>SUMIFS('ReEDs Generation Data'!O$729:O$1448,'ReEDs Generation Data'!$E$729:$E$1448,Calculations!$A73)</f>
        <v>2.3655930570974427E-3</v>
      </c>
      <c r="K73" s="91">
        <f>SUMIFS('ReEDs Generation Data'!P$729:P$1448,'ReEDs Generation Data'!$E$729:$E$1448,Calculations!$A73)</f>
        <v>2.3359347821893823E-3</v>
      </c>
      <c r="L73" s="91">
        <f>SUMIFS('ReEDs Generation Data'!Q$729:Q$1448,'ReEDs Generation Data'!$E$729:$E$1448,Calculations!$A73)</f>
        <v>2.267193048871196E-3</v>
      </c>
      <c r="M73" s="91">
        <f>SUMIFS('ReEDs Generation Data'!R$729:R$1448,'ReEDs Generation Data'!$E$729:$E$1448,Calculations!$A73)</f>
        <v>2.2023815122918346E-3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Oregon</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5.9178867422003097E-3</v>
      </c>
      <c r="D39">
        <f>SUMPRODUCT(P$57:P$106,$B$57:$B$106)</f>
        <v>4.619917377465972E-3</v>
      </c>
      <c r="E39">
        <f>SUMPRODUCT(AB$57:AB$106,$B$57:$B$106)</f>
        <v>4.682424875474692E-3</v>
      </c>
      <c r="F39">
        <f>SUMPRODUCT(AN$57:AN$106,$B$57:$B$106)</f>
        <v>4.504851661509047E-3</v>
      </c>
      <c r="G39">
        <f>SUMPRODUCT(AZ$57:AZ$106,$B$57:$B$106)</f>
        <v>4.4861077781924111E-3</v>
      </c>
      <c r="H39">
        <f>SUMPRODUCT(BL$57:BL$106,$B$57:$B$106)</f>
        <v>4.3334883097263313E-3</v>
      </c>
      <c r="I39">
        <f>SUMPRODUCT(BX$57:BX$106,$B$57:$B$106)</f>
        <v>4.2312853912353527E-3</v>
      </c>
      <c r="J39">
        <f>SUMPRODUCT(CJ$57:CJ$106,$B$57:$B$106)</f>
        <v>4.0925909679053844E-3</v>
      </c>
      <c r="K39">
        <f>SUMPRODUCT(CV$57:CV$106,$B$57:$B$106)</f>
        <v>3.57782207954737E-3</v>
      </c>
      <c r="L39" s="156">
        <f>K39</f>
        <v>3.57782207954737E-3</v>
      </c>
      <c r="M39" s="156">
        <f t="shared" ref="M39:AE50" si="53">L39</f>
        <v>3.57782207954737E-3</v>
      </c>
      <c r="N39" s="156">
        <f t="shared" si="53"/>
        <v>3.57782207954737E-3</v>
      </c>
      <c r="O39" s="156">
        <f t="shared" si="53"/>
        <v>3.57782207954737E-3</v>
      </c>
      <c r="P39" s="156">
        <f t="shared" si="53"/>
        <v>3.57782207954737E-3</v>
      </c>
      <c r="Q39" s="156">
        <f t="shared" si="53"/>
        <v>3.57782207954737E-3</v>
      </c>
      <c r="R39" s="156">
        <f t="shared" si="53"/>
        <v>3.57782207954737E-3</v>
      </c>
      <c r="S39" s="156">
        <f t="shared" si="53"/>
        <v>3.57782207954737E-3</v>
      </c>
      <c r="T39" s="156">
        <f t="shared" si="53"/>
        <v>3.57782207954737E-3</v>
      </c>
      <c r="U39" s="156">
        <f t="shared" si="53"/>
        <v>3.57782207954737E-3</v>
      </c>
      <c r="V39" s="156">
        <f t="shared" si="53"/>
        <v>3.57782207954737E-3</v>
      </c>
      <c r="W39" s="156">
        <f t="shared" si="53"/>
        <v>3.57782207954737E-3</v>
      </c>
      <c r="X39" s="156">
        <f t="shared" si="53"/>
        <v>3.57782207954737E-3</v>
      </c>
      <c r="Y39" s="156">
        <f t="shared" si="53"/>
        <v>3.57782207954737E-3</v>
      </c>
      <c r="Z39" s="156">
        <f t="shared" si="53"/>
        <v>3.57782207954737E-3</v>
      </c>
      <c r="AA39" s="156">
        <f t="shared" si="53"/>
        <v>3.57782207954737E-3</v>
      </c>
      <c r="AB39" s="156">
        <f t="shared" si="53"/>
        <v>3.57782207954737E-3</v>
      </c>
      <c r="AC39" s="156">
        <f t="shared" si="53"/>
        <v>3.57782207954737E-3</v>
      </c>
      <c r="AD39" s="156">
        <f t="shared" si="53"/>
        <v>3.57782207954737E-3</v>
      </c>
      <c r="AE39" s="156">
        <f t="shared" si="53"/>
        <v>3.57782207954737E-3</v>
      </c>
    </row>
    <row r="40" spans="1:32">
      <c r="B40" s="2" t="s">
        <v>98</v>
      </c>
      <c r="C40">
        <f>SUMPRODUCT(E57:E106,$B$57:$B$106)</f>
        <v>2.3597800147491327E-2</v>
      </c>
      <c r="D40">
        <f>SUMPRODUCT(Q$57:Q$106,$B$57:$B$106)</f>
        <v>2.4500458911265986E-2</v>
      </c>
      <c r="E40">
        <f>SUMPRODUCT(AC$57:AC$106,$B$57:$B$106)</f>
        <v>1.9941986733410817E-2</v>
      </c>
      <c r="F40">
        <f>SUMPRODUCT(AO$57:AO$106,$B$57:$B$106)</f>
        <v>4.2192352876054473E-4</v>
      </c>
      <c r="G40">
        <f>SUMPRODUCT(BA$57:BA$106,$B$57:$B$106)</f>
        <v>8.3485287385502509E-4</v>
      </c>
      <c r="H40">
        <f>SUMPRODUCT(BM$57:BM$106,$B$57:$B$106)</f>
        <v>1.2289116997008895E-3</v>
      </c>
      <c r="I40">
        <f>SUMPRODUCT(BY$57:BY$106,$B$57:$B$106)</f>
        <v>2.356145537097873E-7</v>
      </c>
      <c r="J40">
        <f>SUMPRODUCT(CK$57:CK$106,$B$57:$B$106)</f>
        <v>5.3942199808669005E-7</v>
      </c>
      <c r="K40">
        <f>SUMPRODUCT(CW$57:CW$106,$B$57:$B$106)</f>
        <v>3.9412511310039765E-7</v>
      </c>
      <c r="L40" s="156">
        <f t="shared" ref="L40:AA50" si="54">K40</f>
        <v>3.9412511310039765E-7</v>
      </c>
      <c r="M40" s="156">
        <f t="shared" si="54"/>
        <v>3.9412511310039765E-7</v>
      </c>
      <c r="N40" s="156">
        <f t="shared" si="54"/>
        <v>3.9412511310039765E-7</v>
      </c>
      <c r="O40" s="156">
        <f t="shared" si="54"/>
        <v>3.9412511310039765E-7</v>
      </c>
      <c r="P40" s="156">
        <f t="shared" si="54"/>
        <v>3.9412511310039765E-7</v>
      </c>
      <c r="Q40" s="156">
        <f t="shared" si="54"/>
        <v>3.9412511310039765E-7</v>
      </c>
      <c r="R40" s="156">
        <f t="shared" si="54"/>
        <v>3.9412511310039765E-7</v>
      </c>
      <c r="S40" s="156">
        <f t="shared" si="54"/>
        <v>3.9412511310039765E-7</v>
      </c>
      <c r="T40" s="156">
        <f t="shared" si="54"/>
        <v>3.9412511310039765E-7</v>
      </c>
      <c r="U40" s="156">
        <f t="shared" si="54"/>
        <v>3.9412511310039765E-7</v>
      </c>
      <c r="V40" s="156">
        <f t="shared" si="54"/>
        <v>3.9412511310039765E-7</v>
      </c>
      <c r="W40" s="156">
        <f t="shared" si="54"/>
        <v>3.9412511310039765E-7</v>
      </c>
      <c r="X40" s="156">
        <f t="shared" si="54"/>
        <v>3.9412511310039765E-7</v>
      </c>
      <c r="Y40" s="156">
        <f t="shared" si="54"/>
        <v>3.9412511310039765E-7</v>
      </c>
      <c r="Z40" s="156">
        <f t="shared" si="54"/>
        <v>3.9412511310039765E-7</v>
      </c>
      <c r="AA40" s="156">
        <f t="shared" si="54"/>
        <v>3.9412511310039765E-7</v>
      </c>
      <c r="AB40" s="156">
        <f t="shared" si="53"/>
        <v>3.9412511310039765E-7</v>
      </c>
      <c r="AC40" s="156">
        <f t="shared" si="53"/>
        <v>3.9412511310039765E-7</v>
      </c>
      <c r="AD40" s="156">
        <f t="shared" si="53"/>
        <v>3.9412511310039765E-7</v>
      </c>
      <c r="AE40" s="156">
        <f t="shared" si="53"/>
        <v>3.9412511310039765E-7</v>
      </c>
    </row>
    <row r="41" spans="1:32">
      <c r="B41" s="2" t="s">
        <v>105</v>
      </c>
      <c r="C41">
        <f>SUMPRODUCT(F57:F106,$B$57:$B$106)</f>
        <v>1.0682988991899509E-3</v>
      </c>
      <c r="D41">
        <f>SUMPRODUCT(R$57:R$106,$B$57:$B$106)</f>
        <v>1.1216015513685136E-3</v>
      </c>
      <c r="E41">
        <f>SUMPRODUCT(AD$57:AD$106,$B$57:$B$106)</f>
        <v>1.0568485160767976E-3</v>
      </c>
      <c r="F41">
        <f>SUMPRODUCT(AP$57:AP$106,$B$57:$B$106)</f>
        <v>1.0958309262773889E-3</v>
      </c>
      <c r="G41">
        <f>SUMPRODUCT(BB$57:BB$106,$B$57:$B$106)</f>
        <v>1.1050160035979363E-3</v>
      </c>
      <c r="H41">
        <f>SUMPRODUCT(BN$57:BN$106,$B$57:$B$106)</f>
        <v>1.4682397061092837E-2</v>
      </c>
      <c r="I41">
        <f>SUMPRODUCT(BZ$57:BZ$106,$B$57:$B$106)</f>
        <v>1.6007298614998264E-2</v>
      </c>
      <c r="J41">
        <f>SUMPRODUCT(CL$57:CL$106,$B$57:$B$106)</f>
        <v>1.7022773325012321E-2</v>
      </c>
      <c r="K41">
        <f>SUMPRODUCT(CX$57:CX$106,$B$57:$B$106)</f>
        <v>1.5161835382051876E-2</v>
      </c>
      <c r="L41" s="156">
        <f t="shared" si="54"/>
        <v>1.5161835382051876E-2</v>
      </c>
      <c r="M41" s="156">
        <f t="shared" si="53"/>
        <v>1.5161835382051876E-2</v>
      </c>
      <c r="N41" s="156">
        <f t="shared" si="53"/>
        <v>1.5161835382051876E-2</v>
      </c>
      <c r="O41" s="156">
        <f t="shared" si="53"/>
        <v>1.5161835382051876E-2</v>
      </c>
      <c r="P41" s="156">
        <f t="shared" si="53"/>
        <v>1.5161835382051876E-2</v>
      </c>
      <c r="Q41" s="156">
        <f t="shared" si="53"/>
        <v>1.5161835382051876E-2</v>
      </c>
      <c r="R41" s="156">
        <f t="shared" si="53"/>
        <v>1.5161835382051876E-2</v>
      </c>
      <c r="S41" s="156">
        <f t="shared" si="53"/>
        <v>1.5161835382051876E-2</v>
      </c>
      <c r="T41" s="156">
        <f t="shared" si="53"/>
        <v>1.5161835382051876E-2</v>
      </c>
      <c r="U41" s="156">
        <f t="shared" si="53"/>
        <v>1.5161835382051876E-2</v>
      </c>
      <c r="V41" s="156">
        <f t="shared" si="53"/>
        <v>1.5161835382051876E-2</v>
      </c>
      <c r="W41" s="156">
        <f t="shared" si="53"/>
        <v>1.5161835382051876E-2</v>
      </c>
      <c r="X41" s="156">
        <f t="shared" si="53"/>
        <v>1.5161835382051876E-2</v>
      </c>
      <c r="Y41" s="156">
        <f t="shared" si="53"/>
        <v>1.5161835382051876E-2</v>
      </c>
      <c r="Z41" s="156">
        <f t="shared" si="53"/>
        <v>1.5161835382051876E-2</v>
      </c>
      <c r="AA41" s="156">
        <f t="shared" si="53"/>
        <v>1.5161835382051876E-2</v>
      </c>
      <c r="AB41" s="156">
        <f t="shared" si="53"/>
        <v>1.5161835382051876E-2</v>
      </c>
      <c r="AC41" s="156">
        <f t="shared" si="53"/>
        <v>1.5161835382051876E-2</v>
      </c>
      <c r="AD41" s="156">
        <f t="shared" si="53"/>
        <v>1.5161835382051876E-2</v>
      </c>
      <c r="AE41" s="156">
        <f t="shared" si="53"/>
        <v>1.5161835382051876E-2</v>
      </c>
    </row>
    <row r="42" spans="1:32">
      <c r="B42" s="2" t="s">
        <v>101</v>
      </c>
      <c r="C42">
        <f>SUMPRODUCT(G57:G106,$B$57:$B$106)</f>
        <v>0.53916406444850873</v>
      </c>
      <c r="D42">
        <f>SUMPRODUCT(S$57:S$106,$B$57:$B$106)</f>
        <v>0.559491263354569</v>
      </c>
      <c r="E42">
        <f>SUMPRODUCT(AE$57:AE$106,$B$57:$B$106)</f>
        <v>0.560220002427675</v>
      </c>
      <c r="F42">
        <f>SUMPRODUCT(AQ$57:AQ$106,$B$57:$B$106)</f>
        <v>0.58020780311393894</v>
      </c>
      <c r="G42">
        <f>SUMPRODUCT(BC$57:BC$106,$B$57:$B$106)</f>
        <v>0.57185816620325414</v>
      </c>
      <c r="H42">
        <f>SUMPRODUCT(BO$57:BO$106,$B$57:$B$106)</f>
        <v>0.55972694612079221</v>
      </c>
      <c r="I42">
        <f>SUMPRODUCT(CA$57:CA$106,$B$57:$B$106)</f>
        <v>0.55074055328088745</v>
      </c>
      <c r="J42">
        <f>SUMPRODUCT(CM$57:CM$106,$B$57:$B$106)</f>
        <v>0.55353995617600837</v>
      </c>
      <c r="K42">
        <f>SUMPRODUCT(CY$57:CY$106,$B$57:$B$106)</f>
        <v>0.52974242007788985</v>
      </c>
      <c r="L42" s="156">
        <f t="shared" si="54"/>
        <v>0.52974242007788985</v>
      </c>
      <c r="M42" s="156">
        <f t="shared" si="53"/>
        <v>0.52974242007788985</v>
      </c>
      <c r="N42" s="156">
        <f t="shared" si="53"/>
        <v>0.52974242007788985</v>
      </c>
      <c r="O42" s="156">
        <f t="shared" si="53"/>
        <v>0.52974242007788985</v>
      </c>
      <c r="P42" s="156">
        <f t="shared" si="53"/>
        <v>0.52974242007788985</v>
      </c>
      <c r="Q42" s="156">
        <f t="shared" si="53"/>
        <v>0.52974242007788985</v>
      </c>
      <c r="R42" s="156">
        <f t="shared" si="53"/>
        <v>0.52974242007788985</v>
      </c>
      <c r="S42" s="156">
        <f t="shared" si="53"/>
        <v>0.52974242007788985</v>
      </c>
      <c r="T42" s="156">
        <f t="shared" si="53"/>
        <v>0.52974242007788985</v>
      </c>
      <c r="U42" s="156">
        <f t="shared" si="53"/>
        <v>0.52974242007788985</v>
      </c>
      <c r="V42" s="156">
        <f t="shared" si="53"/>
        <v>0.52974242007788985</v>
      </c>
      <c r="W42" s="156">
        <f t="shared" si="53"/>
        <v>0.52974242007788985</v>
      </c>
      <c r="X42" s="156">
        <f t="shared" si="53"/>
        <v>0.52974242007788985</v>
      </c>
      <c r="Y42" s="156">
        <f t="shared" si="53"/>
        <v>0.52974242007788985</v>
      </c>
      <c r="Z42" s="156">
        <f t="shared" si="53"/>
        <v>0.52974242007788985</v>
      </c>
      <c r="AA42" s="156">
        <f t="shared" si="53"/>
        <v>0.52974242007788985</v>
      </c>
      <c r="AB42" s="156">
        <f t="shared" si="53"/>
        <v>0.52974242007788985</v>
      </c>
      <c r="AC42" s="156">
        <f t="shared" si="53"/>
        <v>0.52974242007788985</v>
      </c>
      <c r="AD42" s="156">
        <f t="shared" si="53"/>
        <v>0.52974242007788985</v>
      </c>
      <c r="AE42" s="156">
        <f t="shared" si="53"/>
        <v>0.52974242007788985</v>
      </c>
    </row>
    <row r="43" spans="1:32">
      <c r="B43" s="2" t="s">
        <v>346</v>
      </c>
      <c r="C43">
        <f>SUMPRODUCT(H57:H106,$B$57:$B$106)</f>
        <v>0.19942403012793122</v>
      </c>
      <c r="D43">
        <f>SUMPRODUCT(T$57:T$106,$B$57:$B$106)</f>
        <v>0.16849500183440008</v>
      </c>
      <c r="E43">
        <f>SUMPRODUCT(AF$57:AF$106,$B$57:$B$106)</f>
        <v>0.14694658258134841</v>
      </c>
      <c r="F43">
        <f>SUMPRODUCT(AR$57:AR$106,$B$57:$B$106)</f>
        <v>0.13826774850099585</v>
      </c>
      <c r="G43">
        <f>SUMPRODUCT(BD$57:BD$106,$B$57:$B$106)</f>
        <v>0.13231585568233484</v>
      </c>
      <c r="H43">
        <f>SUMPRODUCT(BP$57:BP$106,$B$57:$B$106)</f>
        <v>0.10608017603883002</v>
      </c>
      <c r="I43">
        <f>SUMPRODUCT(CB$57:CB$106,$B$57:$B$106)</f>
        <v>8.2365460282081512E-2</v>
      </c>
      <c r="J43">
        <f>SUMPRODUCT(CN$57:CN$106,$B$57:$B$106)</f>
        <v>7.8229788426377012E-2</v>
      </c>
      <c r="K43">
        <f>SUMPRODUCT(CZ$57:CZ$106,$B$57:$B$106)</f>
        <v>4.4999571703102155E-2</v>
      </c>
      <c r="L43" s="156">
        <f t="shared" si="54"/>
        <v>4.4999571703102155E-2</v>
      </c>
      <c r="M43" s="156">
        <f t="shared" si="53"/>
        <v>4.4999571703102155E-2</v>
      </c>
      <c r="N43" s="156">
        <f t="shared" si="53"/>
        <v>4.4999571703102155E-2</v>
      </c>
      <c r="O43" s="156">
        <f t="shared" si="53"/>
        <v>4.4999571703102155E-2</v>
      </c>
      <c r="P43" s="156">
        <f t="shared" si="53"/>
        <v>4.4999571703102155E-2</v>
      </c>
      <c r="Q43" s="156">
        <f t="shared" si="53"/>
        <v>4.4999571703102155E-2</v>
      </c>
      <c r="R43" s="156">
        <f t="shared" si="53"/>
        <v>4.4999571703102155E-2</v>
      </c>
      <c r="S43" s="156">
        <f t="shared" si="53"/>
        <v>4.4999571703102155E-2</v>
      </c>
      <c r="T43" s="156">
        <f t="shared" si="53"/>
        <v>4.4999571703102155E-2</v>
      </c>
      <c r="U43" s="156">
        <f t="shared" si="53"/>
        <v>4.4999571703102155E-2</v>
      </c>
      <c r="V43" s="156">
        <f t="shared" si="53"/>
        <v>4.4999571703102155E-2</v>
      </c>
      <c r="W43" s="156">
        <f t="shared" si="53"/>
        <v>4.4999571703102155E-2</v>
      </c>
      <c r="X43" s="156">
        <f t="shared" si="53"/>
        <v>4.4999571703102155E-2</v>
      </c>
      <c r="Y43" s="156">
        <f t="shared" si="53"/>
        <v>4.4999571703102155E-2</v>
      </c>
      <c r="Z43" s="156">
        <f t="shared" si="53"/>
        <v>4.4999571703102155E-2</v>
      </c>
      <c r="AA43" s="156">
        <f t="shared" si="53"/>
        <v>4.4999571703102155E-2</v>
      </c>
      <c r="AB43" s="156">
        <f t="shared" si="53"/>
        <v>4.4999571703102155E-2</v>
      </c>
      <c r="AC43" s="156">
        <f t="shared" si="53"/>
        <v>4.4999571703102155E-2</v>
      </c>
      <c r="AD43" s="156">
        <f t="shared" si="53"/>
        <v>4.4999571703102155E-2</v>
      </c>
      <c r="AE43" s="156">
        <f t="shared" si="53"/>
        <v>4.4999571703102155E-2</v>
      </c>
    </row>
    <row r="44" spans="1:32">
      <c r="B44" s="2" t="s">
        <v>99</v>
      </c>
      <c r="C44">
        <f>SUMPRODUCT(I57:I106,$B$57:$B$106)</f>
        <v>7.4349306340334181E-2</v>
      </c>
      <c r="D44">
        <f>SUMPRODUCT(U$57:U$106,$B$57:$B$106)</f>
        <v>7.7524659053860689E-2</v>
      </c>
      <c r="E44">
        <f>SUMPRODUCT(AG$57:AG$106,$B$57:$B$106)</f>
        <v>7.6130900752003391E-2</v>
      </c>
      <c r="F44">
        <f>SUMPRODUCT(AS$57:AS$106,$B$57:$B$106)</f>
        <v>7.7494940946742322E-2</v>
      </c>
      <c r="G44">
        <f>SUMPRODUCT(BE$57:BE$106,$B$57:$B$106)</f>
        <v>7.6820189885356521E-2</v>
      </c>
      <c r="H44">
        <f>SUMPRODUCT(BQ$57:BQ$106,$B$57:$B$106)</f>
        <v>8.7245409719512876E-2</v>
      </c>
      <c r="I44">
        <f>SUMPRODUCT(CC$57:CC$106,$B$57:$B$106)</f>
        <v>8.480063112185246E-2</v>
      </c>
      <c r="J44">
        <f>SUMPRODUCT(CO$57:CO$106,$B$57:$B$106)</f>
        <v>6.2122771393484669E-2</v>
      </c>
      <c r="K44">
        <f>SUMPRODUCT(DA$57:DA$106,$B$57:$B$106)</f>
        <v>6.3467053309180441E-2</v>
      </c>
      <c r="L44" s="156">
        <f t="shared" si="54"/>
        <v>6.3467053309180441E-2</v>
      </c>
      <c r="M44" s="156">
        <f t="shared" si="53"/>
        <v>6.3467053309180441E-2</v>
      </c>
      <c r="N44" s="156">
        <f t="shared" si="53"/>
        <v>6.3467053309180441E-2</v>
      </c>
      <c r="O44" s="156">
        <f t="shared" si="53"/>
        <v>6.3467053309180441E-2</v>
      </c>
      <c r="P44" s="156">
        <f t="shared" si="53"/>
        <v>6.3467053309180441E-2</v>
      </c>
      <c r="Q44" s="156">
        <f t="shared" si="53"/>
        <v>6.3467053309180441E-2</v>
      </c>
      <c r="R44" s="156">
        <f t="shared" si="53"/>
        <v>6.3467053309180441E-2</v>
      </c>
      <c r="S44" s="156">
        <f t="shared" si="53"/>
        <v>6.3467053309180441E-2</v>
      </c>
      <c r="T44" s="156">
        <f t="shared" si="53"/>
        <v>6.3467053309180441E-2</v>
      </c>
      <c r="U44" s="156">
        <f t="shared" si="53"/>
        <v>6.3467053309180441E-2</v>
      </c>
      <c r="V44" s="156">
        <f t="shared" si="53"/>
        <v>6.3467053309180441E-2</v>
      </c>
      <c r="W44" s="156">
        <f t="shared" si="53"/>
        <v>6.3467053309180441E-2</v>
      </c>
      <c r="X44" s="156">
        <f t="shared" si="53"/>
        <v>6.3467053309180441E-2</v>
      </c>
      <c r="Y44" s="156">
        <f t="shared" si="53"/>
        <v>6.3467053309180441E-2</v>
      </c>
      <c r="Z44" s="156">
        <f t="shared" si="53"/>
        <v>6.3467053309180441E-2</v>
      </c>
      <c r="AA44" s="156">
        <f t="shared" si="53"/>
        <v>6.3467053309180441E-2</v>
      </c>
      <c r="AB44" s="156">
        <f t="shared" si="53"/>
        <v>6.3467053309180441E-2</v>
      </c>
      <c r="AC44" s="156">
        <f t="shared" si="53"/>
        <v>6.3467053309180441E-2</v>
      </c>
      <c r="AD44" s="156">
        <f t="shared" si="53"/>
        <v>6.3467053309180441E-2</v>
      </c>
      <c r="AE44" s="156">
        <f t="shared" si="53"/>
        <v>6.3467053309180441E-2</v>
      </c>
    </row>
    <row r="45" spans="1:32">
      <c r="B45" s="2" t="s">
        <v>109</v>
      </c>
      <c r="C45">
        <f>SUMPRODUCT(J57:J106,$B$57:$B$106)</f>
        <v>0</v>
      </c>
      <c r="D45">
        <f>SUMPRODUCT(V$57:V$106,$B$57:$B$106)</f>
        <v>0</v>
      </c>
      <c r="E45">
        <f>SUMPRODUCT(AH$57:AH$106,$B$57:$B$106)</f>
        <v>0</v>
      </c>
      <c r="F45">
        <f>SUMPRODUCT(AT$57:AT$106,$B$57:$B$106)</f>
        <v>0</v>
      </c>
      <c r="G45">
        <f>SUMPRODUCT(BF$57:BF$106,$B$57:$B$106)</f>
        <v>0</v>
      </c>
      <c r="H45">
        <f>SUMPRODUCT(BR$57:BR$106,$B$57:$B$106)</f>
        <v>0</v>
      </c>
      <c r="I45">
        <f>SUMPRODUCT(CD$57:CD$106,$B$57:$B$106)</f>
        <v>3.9889468845046606E-3</v>
      </c>
      <c r="J45">
        <f>SUMPRODUCT(CP$57:CP$106,$B$57:$B$106)</f>
        <v>9.2183374957463832E-3</v>
      </c>
      <c r="K45">
        <f>SUMPRODUCT(DB$57:DB$106,$B$57:$B$106)</f>
        <v>1.4058934234758543E-2</v>
      </c>
      <c r="L45" s="156">
        <f t="shared" si="54"/>
        <v>1.4058934234758543E-2</v>
      </c>
      <c r="M45" s="156">
        <f t="shared" si="53"/>
        <v>1.4058934234758543E-2</v>
      </c>
      <c r="N45" s="156">
        <f t="shared" si="53"/>
        <v>1.4058934234758543E-2</v>
      </c>
      <c r="O45" s="156">
        <f t="shared" si="53"/>
        <v>1.4058934234758543E-2</v>
      </c>
      <c r="P45" s="156">
        <f t="shared" si="53"/>
        <v>1.4058934234758543E-2</v>
      </c>
      <c r="Q45" s="156">
        <f t="shared" si="53"/>
        <v>1.4058934234758543E-2</v>
      </c>
      <c r="R45" s="156">
        <f t="shared" si="53"/>
        <v>1.4058934234758543E-2</v>
      </c>
      <c r="S45" s="156">
        <f t="shared" si="53"/>
        <v>1.4058934234758543E-2</v>
      </c>
      <c r="T45" s="156">
        <f t="shared" si="53"/>
        <v>1.4058934234758543E-2</v>
      </c>
      <c r="U45" s="156">
        <f t="shared" si="53"/>
        <v>1.4058934234758543E-2</v>
      </c>
      <c r="V45" s="156">
        <f t="shared" si="53"/>
        <v>1.4058934234758543E-2</v>
      </c>
      <c r="W45" s="156">
        <f t="shared" si="53"/>
        <v>1.4058934234758543E-2</v>
      </c>
      <c r="X45" s="156">
        <f t="shared" si="53"/>
        <v>1.4058934234758543E-2</v>
      </c>
      <c r="Y45" s="156">
        <f t="shared" si="53"/>
        <v>1.4058934234758543E-2</v>
      </c>
      <c r="Z45" s="156">
        <f t="shared" si="53"/>
        <v>1.4058934234758543E-2</v>
      </c>
      <c r="AA45" s="156">
        <f t="shared" si="53"/>
        <v>1.4058934234758543E-2</v>
      </c>
      <c r="AB45" s="156">
        <f t="shared" si="53"/>
        <v>1.4058934234758543E-2</v>
      </c>
      <c r="AC45" s="156">
        <f t="shared" si="53"/>
        <v>1.4058934234758543E-2</v>
      </c>
      <c r="AD45" s="156">
        <f t="shared" si="53"/>
        <v>1.4058934234758543E-2</v>
      </c>
      <c r="AE45" s="156">
        <f t="shared" si="53"/>
        <v>1.4058934234758543E-2</v>
      </c>
    </row>
    <row r="46" spans="1:32">
      <c r="B46" s="2" t="s">
        <v>106</v>
      </c>
      <c r="C46">
        <f>SUMPRODUCT(K57:K106,$B$57:$B$106)</f>
        <v>4.145051259517276E-3</v>
      </c>
      <c r="D46">
        <f>SUMPRODUCT(W$57:W$106,$B$57:$B$106)</f>
        <v>2.4152972056181296E-3</v>
      </c>
      <c r="E46">
        <f>SUMPRODUCT(AI$57:AI$106,$B$57:$B$106)</f>
        <v>8.2225726802427266E-4</v>
      </c>
      <c r="F46">
        <f>SUMPRODUCT(AU$57:AU$106,$B$57:$B$106)</f>
        <v>8.5263008281549963E-4</v>
      </c>
      <c r="G46">
        <f>SUMPRODUCT(BG$57:BG$106,$B$57:$B$106)</f>
        <v>8.5838839690626336E-4</v>
      </c>
      <c r="H46">
        <f>SUMPRODUCT(BS$57:BS$106,$B$57:$B$106)</f>
        <v>8.3163058959673675E-4</v>
      </c>
      <c r="I46">
        <f>SUMPRODUCT(CE$57:CE$106,$B$57:$B$106)</f>
        <v>7.9189510436376007E-4</v>
      </c>
      <c r="J46">
        <f>SUMPRODUCT(CQ$57:CQ$106,$B$57:$B$106)</f>
        <v>8.2757787264964625E-4</v>
      </c>
      <c r="K46">
        <f>SUMPRODUCT(DC$57:DC$106,$B$57:$B$106)</f>
        <v>4.94868849528269E-4</v>
      </c>
      <c r="L46" s="156">
        <f t="shared" si="54"/>
        <v>4.94868849528269E-4</v>
      </c>
      <c r="M46" s="156">
        <f t="shared" si="53"/>
        <v>4.94868849528269E-4</v>
      </c>
      <c r="N46" s="156">
        <f t="shared" si="53"/>
        <v>4.94868849528269E-4</v>
      </c>
      <c r="O46" s="156">
        <f t="shared" si="53"/>
        <v>4.94868849528269E-4</v>
      </c>
      <c r="P46" s="156">
        <f t="shared" si="53"/>
        <v>4.94868849528269E-4</v>
      </c>
      <c r="Q46" s="156">
        <f t="shared" si="53"/>
        <v>4.94868849528269E-4</v>
      </c>
      <c r="R46" s="156">
        <f t="shared" si="53"/>
        <v>4.94868849528269E-4</v>
      </c>
      <c r="S46" s="156">
        <f t="shared" si="53"/>
        <v>4.94868849528269E-4</v>
      </c>
      <c r="T46" s="156">
        <f t="shared" si="53"/>
        <v>4.94868849528269E-4</v>
      </c>
      <c r="U46" s="156">
        <f t="shared" si="53"/>
        <v>4.94868849528269E-4</v>
      </c>
      <c r="V46" s="156">
        <f t="shared" si="53"/>
        <v>4.94868849528269E-4</v>
      </c>
      <c r="W46" s="156">
        <f t="shared" si="53"/>
        <v>4.94868849528269E-4</v>
      </c>
      <c r="X46" s="156">
        <f t="shared" si="53"/>
        <v>4.94868849528269E-4</v>
      </c>
      <c r="Y46" s="156">
        <f t="shared" si="53"/>
        <v>4.94868849528269E-4</v>
      </c>
      <c r="Z46" s="156">
        <f t="shared" si="53"/>
        <v>4.94868849528269E-4</v>
      </c>
      <c r="AA46" s="156">
        <f t="shared" si="53"/>
        <v>4.94868849528269E-4</v>
      </c>
      <c r="AB46" s="156">
        <f t="shared" si="53"/>
        <v>4.94868849528269E-4</v>
      </c>
      <c r="AC46" s="156">
        <f t="shared" si="53"/>
        <v>4.94868849528269E-4</v>
      </c>
      <c r="AD46" s="156">
        <f t="shared" si="53"/>
        <v>4.94868849528269E-4</v>
      </c>
      <c r="AE46" s="156">
        <f t="shared" si="53"/>
        <v>4.94868849528269E-4</v>
      </c>
    </row>
    <row r="47" spans="1:32">
      <c r="B47" s="2" t="s">
        <v>100</v>
      </c>
      <c r="C47">
        <f>SUMPRODUCT(L57:L106,$B$57:$B$106)</f>
        <v>7.7261327673593727E-2</v>
      </c>
      <c r="D47">
        <f>SUMPRODUCT(X$57:X$106,$B$57:$B$106)</f>
        <v>8.1808179469786982E-2</v>
      </c>
      <c r="E47">
        <f>SUMPRODUCT(AJ$57:AJ$106,$B$57:$B$106)</f>
        <v>8.5143616390888521E-2</v>
      </c>
      <c r="F47">
        <f>SUMPRODUCT(AV$57:AV$106,$B$57:$B$106)</f>
        <v>8.9052469590551214E-2</v>
      </c>
      <c r="G47">
        <f>SUMPRODUCT(BH$57:BH$106,$B$57:$B$106)</f>
        <v>0.10274588716944429</v>
      </c>
      <c r="H47">
        <f>SUMPRODUCT(BT$57:BT$106,$B$57:$B$106)</f>
        <v>0.1108811982416002</v>
      </c>
      <c r="I47">
        <f>SUMPRODUCT(CF$57:CF$106,$B$57:$B$106)</f>
        <v>0.13503148042766761</v>
      </c>
      <c r="J47">
        <f>SUMPRODUCT(CR$57:CR$106,$B$57:$B$106)</f>
        <v>0.14440622596942301</v>
      </c>
      <c r="K47">
        <f>SUMPRODUCT(DD$57:DD$106,$B$57:$B$106)</f>
        <v>0.14851435741007879</v>
      </c>
      <c r="L47" s="156">
        <f t="shared" si="54"/>
        <v>0.14851435741007879</v>
      </c>
      <c r="M47" s="156">
        <f t="shared" si="53"/>
        <v>0.14851435741007879</v>
      </c>
      <c r="N47" s="156">
        <f t="shared" si="53"/>
        <v>0.14851435741007879</v>
      </c>
      <c r="O47" s="156">
        <f t="shared" si="53"/>
        <v>0.14851435741007879</v>
      </c>
      <c r="P47" s="156">
        <f t="shared" si="53"/>
        <v>0.14851435741007879</v>
      </c>
      <c r="Q47" s="156">
        <f t="shared" si="53"/>
        <v>0.14851435741007879</v>
      </c>
      <c r="R47" s="156">
        <f t="shared" si="53"/>
        <v>0.14851435741007879</v>
      </c>
      <c r="S47" s="156">
        <f t="shared" si="53"/>
        <v>0.14851435741007879</v>
      </c>
      <c r="T47" s="156">
        <f t="shared" si="53"/>
        <v>0.14851435741007879</v>
      </c>
      <c r="U47" s="156">
        <f t="shared" si="53"/>
        <v>0.14851435741007879</v>
      </c>
      <c r="V47" s="156">
        <f t="shared" si="53"/>
        <v>0.14851435741007879</v>
      </c>
      <c r="W47" s="156">
        <f t="shared" si="53"/>
        <v>0.14851435741007879</v>
      </c>
      <c r="X47" s="156">
        <f t="shared" si="53"/>
        <v>0.14851435741007879</v>
      </c>
      <c r="Y47" s="156">
        <f t="shared" si="53"/>
        <v>0.14851435741007879</v>
      </c>
      <c r="Z47" s="156">
        <f t="shared" si="53"/>
        <v>0.14851435741007879</v>
      </c>
      <c r="AA47" s="156">
        <f t="shared" si="53"/>
        <v>0.14851435741007879</v>
      </c>
      <c r="AB47" s="156">
        <f t="shared" si="53"/>
        <v>0.14851435741007879</v>
      </c>
      <c r="AC47" s="156">
        <f t="shared" si="53"/>
        <v>0.14851435741007879</v>
      </c>
      <c r="AD47" s="156">
        <f t="shared" si="53"/>
        <v>0.14851435741007879</v>
      </c>
      <c r="AE47" s="156">
        <f t="shared" si="53"/>
        <v>0.14851435741007879</v>
      </c>
    </row>
    <row r="48" spans="1:32">
      <c r="B48" s="2" t="s">
        <v>102</v>
      </c>
      <c r="C48">
        <f>SUMPRODUCT(N57:N106,$B$57:$B$106)</f>
        <v>7.5072234361233309E-2</v>
      </c>
      <c r="D48">
        <f>SUMPRODUCT(Z$57:Z$106,$B$57:$B$106)</f>
        <v>8.0023621241664705E-2</v>
      </c>
      <c r="E48">
        <f>SUMPRODUCT(AL$57:AL$106,$B$57:$B$106)</f>
        <v>0.10505538045509817</v>
      </c>
      <c r="F48">
        <f>SUMPRODUCT(AX$57:AX$106,$B$57:$B$106)</f>
        <v>0.10810180164840921</v>
      </c>
      <c r="G48">
        <f>SUMPRODUCT(BJ$57:BJ$106,$B$57:$B$106)</f>
        <v>0.1089755360070586</v>
      </c>
      <c r="H48">
        <f>SUMPRODUCT(BV$57:BV$106,$B$57:$B$106)</f>
        <v>0.11498984221914794</v>
      </c>
      <c r="I48">
        <f>SUMPRODUCT(CH$57:CH$106,$B$57:$B$106)</f>
        <v>0.12204221327785528</v>
      </c>
      <c r="J48">
        <f>SUMPRODUCT(CT$57:CT$106,$B$57:$B$106)</f>
        <v>0.13053943895139516</v>
      </c>
      <c r="K48">
        <f>SUMPRODUCT(DF$57:DF$106,$B$57:$B$106)</f>
        <v>0.17998274282874968</v>
      </c>
      <c r="L48" s="156">
        <f t="shared" si="54"/>
        <v>0.17998274282874968</v>
      </c>
      <c r="M48" s="156">
        <f t="shared" si="53"/>
        <v>0.17998274282874968</v>
      </c>
      <c r="N48" s="156">
        <f t="shared" si="53"/>
        <v>0.17998274282874968</v>
      </c>
      <c r="O48" s="156">
        <f t="shared" si="53"/>
        <v>0.17998274282874968</v>
      </c>
      <c r="P48" s="156">
        <f t="shared" si="53"/>
        <v>0.17998274282874968</v>
      </c>
      <c r="Q48" s="156">
        <f t="shared" si="53"/>
        <v>0.17998274282874968</v>
      </c>
      <c r="R48" s="156">
        <f t="shared" si="53"/>
        <v>0.17998274282874968</v>
      </c>
      <c r="S48" s="156">
        <f t="shared" si="53"/>
        <v>0.17998274282874968</v>
      </c>
      <c r="T48" s="156">
        <f t="shared" si="53"/>
        <v>0.17998274282874968</v>
      </c>
      <c r="U48" s="156">
        <f t="shared" si="53"/>
        <v>0.17998274282874968</v>
      </c>
      <c r="V48" s="156">
        <f t="shared" si="53"/>
        <v>0.17998274282874968</v>
      </c>
      <c r="W48" s="156">
        <f t="shared" si="53"/>
        <v>0.17998274282874968</v>
      </c>
      <c r="X48" s="156">
        <f t="shared" si="53"/>
        <v>0.17998274282874968</v>
      </c>
      <c r="Y48" s="156">
        <f t="shared" si="53"/>
        <v>0.17998274282874968</v>
      </c>
      <c r="Z48" s="156">
        <f t="shared" si="53"/>
        <v>0.17998274282874968</v>
      </c>
      <c r="AA48" s="156">
        <f t="shared" si="53"/>
        <v>0.17998274282874968</v>
      </c>
      <c r="AB48" s="156">
        <f t="shared" si="53"/>
        <v>0.17998274282874968</v>
      </c>
      <c r="AC48" s="156">
        <f t="shared" si="53"/>
        <v>0.17998274282874968</v>
      </c>
      <c r="AD48" s="156">
        <f t="shared" si="53"/>
        <v>0.17998274282874968</v>
      </c>
      <c r="AE48" s="156">
        <f t="shared" si="53"/>
        <v>0.17998274282874968</v>
      </c>
    </row>
    <row r="49" spans="1:110">
      <c r="B49" s="1"/>
    </row>
    <row r="50" spans="1:110">
      <c r="B50" s="1"/>
      <c r="C50" s="160">
        <f>SUM(C39:C48)</f>
        <v>1</v>
      </c>
      <c r="D50" s="160">
        <f>SUM(D39:D48)</f>
        <v>1.0000000000000002</v>
      </c>
      <c r="E50" s="160">
        <f>SUM(E39:E48)</f>
        <v>1</v>
      </c>
      <c r="F50" s="160">
        <f>SUM(F39:F48)</f>
        <v>1.0000000000000002</v>
      </c>
      <c r="G50" s="160">
        <f t="shared" ref="G50:K50" si="55">SUM(G39:G48)</f>
        <v>1</v>
      </c>
      <c r="H50" s="160">
        <f t="shared" si="55"/>
        <v>1.0000000000000002</v>
      </c>
      <c r="I50" s="160">
        <f t="shared" si="55"/>
        <v>0.99999999999999989</v>
      </c>
      <c r="J50" s="160">
        <f t="shared" si="55"/>
        <v>1</v>
      </c>
      <c r="K50" s="160">
        <f t="shared" si="55"/>
        <v>1.0000000000000002</v>
      </c>
      <c r="L50" s="160">
        <f t="shared" si="54"/>
        <v>1.0000000000000002</v>
      </c>
      <c r="M50" s="160">
        <f t="shared" si="53"/>
        <v>1.0000000000000002</v>
      </c>
      <c r="N50" s="160">
        <f t="shared" si="53"/>
        <v>1.0000000000000002</v>
      </c>
      <c r="O50" s="160">
        <f t="shared" si="53"/>
        <v>1.0000000000000002</v>
      </c>
      <c r="P50" s="160">
        <f t="shared" si="53"/>
        <v>1.0000000000000002</v>
      </c>
      <c r="Q50" s="160">
        <f t="shared" si="53"/>
        <v>1.0000000000000002</v>
      </c>
      <c r="R50" s="160">
        <f t="shared" si="53"/>
        <v>1.0000000000000002</v>
      </c>
      <c r="S50" s="160">
        <f t="shared" si="53"/>
        <v>1.0000000000000002</v>
      </c>
      <c r="T50" s="160">
        <f t="shared" si="53"/>
        <v>1.0000000000000002</v>
      </c>
      <c r="U50" s="160">
        <f t="shared" si="53"/>
        <v>1.0000000000000002</v>
      </c>
      <c r="V50" s="160">
        <f t="shared" si="53"/>
        <v>1.0000000000000002</v>
      </c>
      <c r="W50" s="160">
        <f t="shared" si="53"/>
        <v>1.0000000000000002</v>
      </c>
      <c r="X50" s="160">
        <f t="shared" si="53"/>
        <v>1.0000000000000002</v>
      </c>
      <c r="Y50" s="160">
        <f t="shared" si="53"/>
        <v>1.0000000000000002</v>
      </c>
      <c r="Z50" s="160">
        <f t="shared" si="53"/>
        <v>1.0000000000000002</v>
      </c>
      <c r="AA50" s="160">
        <f t="shared" si="53"/>
        <v>1.0000000000000002</v>
      </c>
      <c r="AB50" s="160">
        <f t="shared" si="53"/>
        <v>1.0000000000000002</v>
      </c>
      <c r="AC50" s="160">
        <f t="shared" si="53"/>
        <v>1.0000000000000002</v>
      </c>
      <c r="AD50" s="160">
        <f t="shared" si="53"/>
        <v>1.0000000000000002</v>
      </c>
      <c r="AE50" s="160">
        <f t="shared" si="53"/>
        <v>1.0000000000000002</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0.32297984962979642</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7.8941889287686237E-2</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3.7009793383819143E-5</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0.59804125128913355</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0</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3515910</v>
      </c>
      <c r="D2" s="91">
        <f>C2</f>
        <v>3515910</v>
      </c>
      <c r="E2" s="91">
        <f t="shared" ref="E2:AH2" si="0">D2</f>
        <v>3515910</v>
      </c>
      <c r="F2" s="91">
        <f t="shared" si="0"/>
        <v>3515910</v>
      </c>
      <c r="G2" s="91">
        <f t="shared" si="0"/>
        <v>3515910</v>
      </c>
      <c r="H2" s="91">
        <f t="shared" si="0"/>
        <v>3515910</v>
      </c>
      <c r="I2" s="91">
        <f t="shared" si="0"/>
        <v>3515910</v>
      </c>
      <c r="J2" s="91">
        <f t="shared" si="0"/>
        <v>3515910</v>
      </c>
      <c r="K2" s="91">
        <f t="shared" si="0"/>
        <v>3515910</v>
      </c>
      <c r="L2" s="91">
        <f t="shared" si="0"/>
        <v>3515910</v>
      </c>
      <c r="M2" s="91">
        <f t="shared" si="0"/>
        <v>3515910</v>
      </c>
      <c r="N2" s="91">
        <f t="shared" si="0"/>
        <v>3515910</v>
      </c>
      <c r="O2" s="91">
        <f t="shared" si="0"/>
        <v>3515910</v>
      </c>
      <c r="P2" s="91">
        <f t="shared" si="0"/>
        <v>3515910</v>
      </c>
      <c r="Q2" s="91">
        <f t="shared" si="0"/>
        <v>3515910</v>
      </c>
      <c r="R2" s="91">
        <f t="shared" si="0"/>
        <v>3515910</v>
      </c>
      <c r="S2" s="91">
        <f t="shared" si="0"/>
        <v>3515910</v>
      </c>
      <c r="T2" s="91">
        <f t="shared" si="0"/>
        <v>3515910</v>
      </c>
      <c r="U2" s="91">
        <f t="shared" si="0"/>
        <v>3515910</v>
      </c>
      <c r="V2" s="91">
        <f t="shared" si="0"/>
        <v>3515910</v>
      </c>
      <c r="W2" s="91">
        <f t="shared" si="0"/>
        <v>3515910</v>
      </c>
      <c r="X2" s="91">
        <f t="shared" si="0"/>
        <v>3515910</v>
      </c>
      <c r="Y2" s="91">
        <f t="shared" si="0"/>
        <v>3515910</v>
      </c>
      <c r="Z2" s="91">
        <f t="shared" si="0"/>
        <v>3515910</v>
      </c>
      <c r="AA2" s="91">
        <f t="shared" si="0"/>
        <v>3515910</v>
      </c>
      <c r="AB2" s="91">
        <f t="shared" si="0"/>
        <v>3515910</v>
      </c>
      <c r="AC2" s="91">
        <f t="shared" si="0"/>
        <v>3515910</v>
      </c>
      <c r="AD2" s="91">
        <f t="shared" si="0"/>
        <v>3515910</v>
      </c>
      <c r="AE2" s="91">
        <f t="shared" si="0"/>
        <v>3515910</v>
      </c>
      <c r="AF2" s="91">
        <f t="shared" si="0"/>
        <v>3515910</v>
      </c>
      <c r="AG2" s="91">
        <f t="shared" si="0"/>
        <v>3515910</v>
      </c>
      <c r="AH2" s="91">
        <f t="shared" si="0"/>
        <v>3515910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3515910</v>
      </c>
      <c r="C2">
        <f>exports!E2*IFERROR(INDEX('state specific adjustments'!$C$4:$AG$5,MATCH(About!$B$2,'state specific adjustments'!$B$4:$B$5,0),MATCH('EIaE-BEE'!C$1,'state specific adjustments'!$C$3:$AG$3,0)),1)</f>
        <v>3515910</v>
      </c>
      <c r="D2">
        <f>exports!F2*IFERROR(INDEX('state specific adjustments'!$C$4:$AG$5,MATCH(About!$B$2,'state specific adjustments'!$B$4:$B$5,0),MATCH('EIaE-BEE'!D$1,'state specific adjustments'!$C$3:$AG$3,0)),1)</f>
        <v>3515910</v>
      </c>
      <c r="E2">
        <f>exports!G2*IFERROR(INDEX('state specific adjustments'!$C$4:$AG$5,MATCH(About!$B$2,'state specific adjustments'!$B$4:$B$5,0),MATCH('EIaE-BEE'!E$1,'state specific adjustments'!$C$3:$AG$3,0)),1)</f>
        <v>3515910</v>
      </c>
      <c r="F2">
        <f>exports!H2*IFERROR(INDEX('state specific adjustments'!$C$4:$AG$5,MATCH(About!$B$2,'state specific adjustments'!$B$4:$B$5,0),MATCH('EIaE-BEE'!F$1,'state specific adjustments'!$C$3:$AG$3,0)),1)</f>
        <v>3515910</v>
      </c>
      <c r="G2">
        <f>exports!I2*IFERROR(INDEX('state specific adjustments'!$C$4:$AG$5,MATCH(About!$B$2,'state specific adjustments'!$B$4:$B$5,0),MATCH('EIaE-BEE'!G$1,'state specific adjustments'!$C$3:$AG$3,0)),1)</f>
        <v>3515910</v>
      </c>
      <c r="H2">
        <f>exports!J2*IFERROR(INDEX('state specific adjustments'!$C$4:$AG$5,MATCH(About!$B$2,'state specific adjustments'!$B$4:$B$5,0),MATCH('EIaE-BEE'!H$1,'state specific adjustments'!$C$3:$AG$3,0)),1)</f>
        <v>3515910</v>
      </c>
      <c r="I2">
        <f>exports!K2*IFERROR(INDEX('state specific adjustments'!$C$4:$AG$5,MATCH(About!$B$2,'state specific adjustments'!$B$4:$B$5,0),MATCH('EIaE-BEE'!I$1,'state specific adjustments'!$C$3:$AG$3,0)),1)</f>
        <v>3515910</v>
      </c>
      <c r="J2">
        <f>exports!L2*IFERROR(INDEX('state specific adjustments'!$C$4:$AG$5,MATCH(About!$B$2,'state specific adjustments'!$B$4:$B$5,0),MATCH('EIaE-BEE'!J$1,'state specific adjustments'!$C$3:$AG$3,0)),1)</f>
        <v>3515910</v>
      </c>
      <c r="K2">
        <f>exports!M2*IFERROR(INDEX('state specific adjustments'!$C$4:$AG$5,MATCH(About!$B$2,'state specific adjustments'!$B$4:$B$5,0),MATCH('EIaE-BEE'!K$1,'state specific adjustments'!$C$3:$AG$3,0)),1)</f>
        <v>3515910</v>
      </c>
      <c r="L2">
        <f>exports!N2*IFERROR(INDEX('state specific adjustments'!$C$4:$AG$5,MATCH(About!$B$2,'state specific adjustments'!$B$4:$B$5,0),MATCH('EIaE-BEE'!L$1,'state specific adjustments'!$C$3:$AG$3,0)),1)</f>
        <v>3515910</v>
      </c>
      <c r="M2">
        <f>exports!O2*IFERROR(INDEX('state specific adjustments'!$C$4:$AG$5,MATCH(About!$B$2,'state specific adjustments'!$B$4:$B$5,0),MATCH('EIaE-BEE'!M$1,'state specific adjustments'!$C$3:$AG$3,0)),1)</f>
        <v>3515910</v>
      </c>
      <c r="N2">
        <f>exports!P2*IFERROR(INDEX('state specific adjustments'!$C$4:$AG$5,MATCH(About!$B$2,'state specific adjustments'!$B$4:$B$5,0),MATCH('EIaE-BEE'!N$1,'state specific adjustments'!$C$3:$AG$3,0)),1)</f>
        <v>3515910</v>
      </c>
      <c r="O2">
        <f>exports!Q2*IFERROR(INDEX('state specific adjustments'!$C$4:$AG$5,MATCH(About!$B$2,'state specific adjustments'!$B$4:$B$5,0),MATCH('EIaE-BEE'!O$1,'state specific adjustments'!$C$3:$AG$3,0)),1)</f>
        <v>3515910</v>
      </c>
      <c r="P2">
        <f>exports!R2*IFERROR(INDEX('state specific adjustments'!$C$4:$AG$5,MATCH(About!$B$2,'state specific adjustments'!$B$4:$B$5,0),MATCH('EIaE-BEE'!P$1,'state specific adjustments'!$C$3:$AG$3,0)),1)</f>
        <v>3515910</v>
      </c>
      <c r="Q2">
        <f>exports!S2*IFERROR(INDEX('state specific adjustments'!$C$4:$AG$5,MATCH(About!$B$2,'state specific adjustments'!$B$4:$B$5,0),MATCH('EIaE-BEE'!Q$1,'state specific adjustments'!$C$3:$AG$3,0)),1)</f>
        <v>3515910</v>
      </c>
      <c r="R2">
        <f>exports!T2*IFERROR(INDEX('state specific adjustments'!$C$4:$AG$5,MATCH(About!$B$2,'state specific adjustments'!$B$4:$B$5,0),MATCH('EIaE-BEE'!R$1,'state specific adjustments'!$C$3:$AG$3,0)),1)</f>
        <v>3515910</v>
      </c>
      <c r="S2">
        <f>exports!U2*IFERROR(INDEX('state specific adjustments'!$C$4:$AG$5,MATCH(About!$B$2,'state specific adjustments'!$B$4:$B$5,0),MATCH('EIaE-BEE'!S$1,'state specific adjustments'!$C$3:$AG$3,0)),1)</f>
        <v>3515910</v>
      </c>
      <c r="T2">
        <f>exports!V2*IFERROR(INDEX('state specific adjustments'!$C$4:$AG$5,MATCH(About!$B$2,'state specific adjustments'!$B$4:$B$5,0),MATCH('EIaE-BEE'!T$1,'state specific adjustments'!$C$3:$AG$3,0)),1)</f>
        <v>3515910</v>
      </c>
      <c r="U2">
        <f>exports!W2*IFERROR(INDEX('state specific adjustments'!$C$4:$AG$5,MATCH(About!$B$2,'state specific adjustments'!$B$4:$B$5,0),MATCH('EIaE-BEE'!U$1,'state specific adjustments'!$C$3:$AG$3,0)),1)</f>
        <v>3515910</v>
      </c>
      <c r="V2">
        <f>exports!X2*IFERROR(INDEX('state specific adjustments'!$C$4:$AG$5,MATCH(About!$B$2,'state specific adjustments'!$B$4:$B$5,0),MATCH('EIaE-BEE'!V$1,'state specific adjustments'!$C$3:$AG$3,0)),1)</f>
        <v>3515910</v>
      </c>
      <c r="W2">
        <f>exports!Y2*IFERROR(INDEX('state specific adjustments'!$C$4:$AG$5,MATCH(About!$B$2,'state specific adjustments'!$B$4:$B$5,0),MATCH('EIaE-BEE'!W$1,'state specific adjustments'!$C$3:$AG$3,0)),1)</f>
        <v>3515910</v>
      </c>
      <c r="X2">
        <f>exports!Z2*IFERROR(INDEX('state specific adjustments'!$C$4:$AG$5,MATCH(About!$B$2,'state specific adjustments'!$B$4:$B$5,0),MATCH('EIaE-BEE'!X$1,'state specific adjustments'!$C$3:$AG$3,0)),1)</f>
        <v>3515910</v>
      </c>
      <c r="Y2">
        <f>exports!AA2*IFERROR(INDEX('state specific adjustments'!$C$4:$AG$5,MATCH(About!$B$2,'state specific adjustments'!$B$4:$B$5,0),MATCH('EIaE-BEE'!Y$1,'state specific adjustments'!$C$3:$AG$3,0)),1)</f>
        <v>3515910</v>
      </c>
      <c r="Z2">
        <f>exports!AB2*IFERROR(INDEX('state specific adjustments'!$C$4:$AG$5,MATCH(About!$B$2,'state specific adjustments'!$B$4:$B$5,0),MATCH('EIaE-BEE'!Z$1,'state specific adjustments'!$C$3:$AG$3,0)),1)</f>
        <v>3515910</v>
      </c>
      <c r="AA2">
        <f>exports!AC2*IFERROR(INDEX('state specific adjustments'!$C$4:$AG$5,MATCH(About!$B$2,'state specific adjustments'!$B$4:$B$5,0),MATCH('EIaE-BEE'!AA$1,'state specific adjustments'!$C$3:$AG$3,0)),1)</f>
        <v>3515910</v>
      </c>
      <c r="AB2">
        <f>exports!AD2*IFERROR(INDEX('state specific adjustments'!$C$4:$AG$5,MATCH(About!$B$2,'state specific adjustments'!$B$4:$B$5,0),MATCH('EIaE-BEE'!AB$1,'state specific adjustments'!$C$3:$AG$3,0)),1)</f>
        <v>3515910</v>
      </c>
      <c r="AC2">
        <f>exports!AE2*IFERROR(INDEX('state specific adjustments'!$C$4:$AG$5,MATCH(About!$B$2,'state specific adjustments'!$B$4:$B$5,0),MATCH('EIaE-BEE'!AC$1,'state specific adjustments'!$C$3:$AG$3,0)),1)</f>
        <v>3515910</v>
      </c>
      <c r="AD2">
        <f>exports!AF2*IFERROR(INDEX('state specific adjustments'!$C$4:$AG$5,MATCH(About!$B$2,'state specific adjustments'!$B$4:$B$5,0),MATCH('EIaE-BEE'!AD$1,'state specific adjustments'!$C$3:$AG$3,0)),1)</f>
        <v>3515910</v>
      </c>
      <c r="AE2">
        <f>exports!AG2*IFERROR(INDEX('state specific adjustments'!$C$4:$AG$5,MATCH(About!$B$2,'state specific adjustments'!$B$4:$B$5,0),MATCH('EIaE-BEE'!AE$1,'state specific adjustments'!$C$3:$AG$3,0)),1)</f>
        <v>3515910</v>
      </c>
      <c r="AF2">
        <f>exports!AH2*IFERROR(INDEX('state specific adjustments'!$C$4:$AG$5,MATCH(About!$B$2,'state specific adjustments'!$B$4:$B$5,0),MATCH('EIaE-BEE'!AF$1,'state specific adjustments'!$C$3:$AG$3,0)),1)</f>
        <v>3515910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61.493414352383638</v>
      </c>
      <c r="C2" s="12">
        <f t="shared" si="0"/>
        <v>61.493414352383638</v>
      </c>
      <c r="D2" s="12">
        <f>E2</f>
        <v>61.493414352383638</v>
      </c>
      <c r="E2" s="194">
        <f>SUMIFS('Table 7_Wholesale prices'!D$18:D$65,'Table 7_Wholesale prices'!$B$18:$B$65,About!$B$2)</f>
        <v>61.493414352383638</v>
      </c>
      <c r="F2" s="194">
        <f>SUMIFS('Table 7_Wholesale prices'!E$18:E$65,'Table 7_Wholesale prices'!$B$18:$B$65,About!$B$2)</f>
        <v>55.367431523258794</v>
      </c>
      <c r="G2" s="194">
        <f>SUMIFS('Table 7_Wholesale prices'!F$18:F$65,'Table 7_Wholesale prices'!$B$18:$B$65,About!$B$2)</f>
        <v>43.680593432271529</v>
      </c>
      <c r="H2" s="12">
        <f>G2</f>
        <v>43.680593432271529</v>
      </c>
      <c r="I2" s="12">
        <f t="shared" ref="I2:AF2" si="1">H2</f>
        <v>43.680593432271529</v>
      </c>
      <c r="J2" s="12">
        <f t="shared" si="1"/>
        <v>43.680593432271529</v>
      </c>
      <c r="K2" s="12">
        <f t="shared" si="1"/>
        <v>43.680593432271529</v>
      </c>
      <c r="L2" s="12">
        <f t="shared" si="1"/>
        <v>43.680593432271529</v>
      </c>
      <c r="M2" s="12">
        <f t="shared" si="1"/>
        <v>43.680593432271529</v>
      </c>
      <c r="N2" s="12">
        <f t="shared" si="1"/>
        <v>43.680593432271529</v>
      </c>
      <c r="O2" s="12">
        <f t="shared" si="1"/>
        <v>43.680593432271529</v>
      </c>
      <c r="P2" s="12">
        <f t="shared" si="1"/>
        <v>43.680593432271529</v>
      </c>
      <c r="Q2" s="12">
        <f t="shared" si="1"/>
        <v>43.680593432271529</v>
      </c>
      <c r="R2" s="12">
        <f t="shared" si="1"/>
        <v>43.680593432271529</v>
      </c>
      <c r="S2" s="12">
        <f t="shared" si="1"/>
        <v>43.680593432271529</v>
      </c>
      <c r="T2" s="12">
        <f t="shared" si="1"/>
        <v>43.680593432271529</v>
      </c>
      <c r="U2" s="12">
        <f t="shared" si="1"/>
        <v>43.680593432271529</v>
      </c>
      <c r="V2" s="12">
        <f t="shared" si="1"/>
        <v>43.680593432271529</v>
      </c>
      <c r="W2" s="12">
        <f t="shared" si="1"/>
        <v>43.680593432271529</v>
      </c>
      <c r="X2" s="12">
        <f t="shared" si="1"/>
        <v>43.680593432271529</v>
      </c>
      <c r="Y2" s="12">
        <f t="shared" si="1"/>
        <v>43.680593432271529</v>
      </c>
      <c r="Z2" s="12">
        <f t="shared" si="1"/>
        <v>43.680593432271529</v>
      </c>
      <c r="AA2" s="12">
        <f t="shared" si="1"/>
        <v>43.680593432271529</v>
      </c>
      <c r="AB2" s="12">
        <f t="shared" si="1"/>
        <v>43.680593432271529</v>
      </c>
      <c r="AC2" s="12">
        <f t="shared" si="1"/>
        <v>43.680593432271529</v>
      </c>
      <c r="AD2" s="12">
        <f t="shared" si="1"/>
        <v>43.680593432271529</v>
      </c>
      <c r="AE2" s="12">
        <f t="shared" si="1"/>
        <v>43.680593432271529</v>
      </c>
      <c r="AF2" s="12">
        <f t="shared" si="1"/>
        <v>43.680593432271529</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2025-03-19T17:06:08Z</dcterms:modified>
</cp:coreProperties>
</file>