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OR\elec\EIaE\"/>
    </mc:Choice>
  </mc:AlternateContent>
  <xr:revisionPtr revIDLastSave="0" documentId="8_{A00F96C7-821D-4A80-8043-C1618B53A425}" xr6:coauthVersionLast="47" xr6:coauthVersionMax="47" xr10:uidLastSave="{00000000-0000-0000-0000-000000000000}"/>
  <bookViews>
    <workbookView xWindow="1800" yWindow="1800" windowWidth="14400" windowHeight="7290"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Imports_new" sheetId="28" r:id="rId22"/>
    <sheet name="exports" sheetId="20" r:id="rId23"/>
    <sheet name="EIaE-BIE" sheetId="3" r:id="rId24"/>
    <sheet name="EIaE-BEE" sheetId="5" r:id="rId25"/>
    <sheet name="EIaE-IEP" sheetId="9" r:id="rId26"/>
    <sheet name="EIaE-BEEP" sheetId="10" r:id="rId27"/>
  </sheets>
  <definedNames>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57" i="28" l="1"/>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C2" i="20"/>
  <c r="E2" i="20"/>
  <c r="F2" i="20" s="1"/>
  <c r="G2" i="20" s="1"/>
  <c r="H2" i="20" s="1"/>
  <c r="I2" i="20" s="1"/>
  <c r="J2" i="20" s="1"/>
  <c r="K2" i="20" s="1"/>
  <c r="L2" i="20" s="1"/>
  <c r="M2" i="20" s="1"/>
  <c r="N2" i="20" s="1"/>
  <c r="O2" i="20" s="1"/>
  <c r="P2" i="20" s="1"/>
  <c r="Q2" i="20" s="1"/>
  <c r="R2" i="20" s="1"/>
  <c r="S2" i="20" s="1"/>
  <c r="T2" i="20" s="1"/>
  <c r="U2" i="20" s="1"/>
  <c r="V2" i="20" s="1"/>
  <c r="W2" i="20" s="1"/>
  <c r="X2" i="20" s="1"/>
  <c r="Y2" i="20" s="1"/>
  <c r="Z2" i="20" s="1"/>
  <c r="AA2" i="20" s="1"/>
  <c r="AB2" i="20" s="1"/>
  <c r="AC2" i="20" s="1"/>
  <c r="AD2" i="20" s="1"/>
  <c r="AE2" i="20" s="1"/>
  <c r="AF2" i="20" s="1"/>
  <c r="AG2" i="20" s="1"/>
  <c r="AH2" i="20" s="1"/>
  <c r="AF2" i="5" s="1"/>
  <c r="D2" i="20"/>
  <c r="B2" i="5" s="1"/>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E2" i="10" s="1"/>
  <c r="B2" i="28" l="1"/>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5"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J2" i="5"/>
  <c r="E2" i="5"/>
  <c r="AC2" i="5"/>
  <c r="Z2" i="5"/>
  <c r="U2" i="5"/>
  <c r="R2" i="5"/>
  <c r="M2" i="5"/>
  <c r="AB2" i="5"/>
  <c r="T2" i="5"/>
  <c r="L2" i="5"/>
  <c r="D2" i="5"/>
  <c r="AA2" i="5"/>
  <c r="S2" i="5"/>
  <c r="K2" i="5"/>
  <c r="C2" i="5"/>
  <c r="Y2" i="5"/>
  <c r="Q2" i="5"/>
  <c r="I2" i="5"/>
  <c r="X2" i="5"/>
  <c r="P2" i="5"/>
  <c r="H2" i="5"/>
  <c r="AE2" i="5"/>
  <c r="W2" i="5"/>
  <c r="O2" i="5"/>
  <c r="G2" i="5"/>
  <c r="AD2" i="5"/>
  <c r="V2" i="5"/>
  <c r="N2" i="5"/>
  <c r="F2" i="5"/>
  <c r="B6" i="26"/>
  <c r="C10" i="26" s="1"/>
  <c r="B7" i="26"/>
  <c r="AA11" i="26" s="1"/>
  <c r="M2" i="10"/>
  <c r="X2" i="10"/>
  <c r="B10" i="26"/>
  <c r="D2" i="10"/>
  <c r="B11" i="26"/>
  <c r="B14" i="26"/>
  <c r="H2" i="10"/>
  <c r="B15" i="26"/>
  <c r="O1" i="25"/>
  <c r="L187" i="25" s="1"/>
  <c r="M187" i="25" s="1"/>
  <c r="D10" i="23"/>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101" i="25"/>
  <c r="M101" i="25" s="1"/>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60" i="25" l="1"/>
  <c r="M160" i="25" s="1"/>
  <c r="L57" i="25"/>
  <c r="M57" i="25" s="1"/>
  <c r="L279" i="25"/>
  <c r="M279" i="25" s="1"/>
  <c r="L157" i="25"/>
  <c r="M157" i="25" s="1"/>
  <c r="L201" i="25"/>
  <c r="M201" i="25" s="1"/>
  <c r="L82" i="25"/>
  <c r="M82" i="25" s="1"/>
  <c r="I10" i="26"/>
  <c r="L13" i="25"/>
  <c r="M13" i="25" s="1"/>
  <c r="L182" i="25"/>
  <c r="M182" i="25" s="1"/>
  <c r="AA6" i="26"/>
  <c r="L238" i="25"/>
  <c r="M238" i="25" s="1"/>
  <c r="S6" i="26"/>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I14" i="26" s="1"/>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D24" i="28"/>
  <c r="D28" i="28"/>
  <c r="E5" i="28"/>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5"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Z15" i="26" s="1"/>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R15" i="26" s="1"/>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F15" i="26" s="1"/>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D14" i="26" s="1"/>
  <c r="X6" i="26"/>
  <c r="Y10" i="26"/>
  <c r="P6" i="26"/>
  <c r="T10" i="26"/>
  <c r="AB10" i="26"/>
  <c r="AB15" i="26" s="1"/>
  <c r="H6" i="26"/>
  <c r="L10" i="26"/>
  <c r="J14" i="26"/>
  <c r="AA15" i="26"/>
  <c r="AC15" i="26"/>
  <c r="W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AE14" i="26" l="1"/>
  <c r="N15" i="26"/>
  <c r="T14" i="26"/>
  <c r="X15" i="26"/>
  <c r="Z14" i="26"/>
  <c r="D12" i="28"/>
  <c r="B12" i="28" s="1"/>
  <c r="D31" i="28"/>
  <c r="D27" i="28"/>
  <c r="D30" i="28"/>
  <c r="D26" i="28"/>
  <c r="D22" i="28"/>
  <c r="D33" i="28"/>
  <c r="B33" i="28" s="1"/>
  <c r="D25" i="28"/>
  <c r="C25" i="28" s="1"/>
  <c r="D29" i="28"/>
  <c r="C29" i="28" s="1"/>
  <c r="D17" i="28"/>
  <c r="L15" i="26"/>
  <c r="AD15" i="26"/>
  <c r="S15" i="26"/>
  <c r="D21" i="28"/>
  <c r="D32" i="28"/>
  <c r="D20" i="3"/>
  <c r="C28" i="28"/>
  <c r="B28" i="28"/>
  <c r="D25" i="3"/>
  <c r="Y15" i="26"/>
  <c r="D22" i="3"/>
  <c r="B30" i="28"/>
  <c r="C30" i="28"/>
  <c r="O14" i="26"/>
  <c r="D19" i="3"/>
  <c r="B27" i="28"/>
  <c r="C27" i="28"/>
  <c r="D9" i="3"/>
  <c r="B17" i="28"/>
  <c r="C17" i="28"/>
  <c r="D14" i="3"/>
  <c r="C22" i="28"/>
  <c r="B22" i="28"/>
  <c r="D23" i="3"/>
  <c r="B31" i="28"/>
  <c r="C31" i="28"/>
  <c r="C15" i="26"/>
  <c r="D24" i="3"/>
  <c r="C32" i="28"/>
  <c r="C24" i="3" s="1"/>
  <c r="B32" i="28"/>
  <c r="B24" i="3" s="1"/>
  <c r="K14" i="26"/>
  <c r="D16" i="3"/>
  <c r="B24" i="28"/>
  <c r="C24" i="28"/>
  <c r="D18" i="3"/>
  <c r="B26" i="28"/>
  <c r="C26" i="28"/>
  <c r="D13" i="3"/>
  <c r="B21" i="28"/>
  <c r="C21" i="28"/>
  <c r="E12" i="28"/>
  <c r="E4" i="3" s="1"/>
  <c r="E24" i="28"/>
  <c r="E16" i="3" s="1"/>
  <c r="E28" i="28"/>
  <c r="E20" i="3" s="1"/>
  <c r="E32" i="28"/>
  <c r="E24" i="3" s="1"/>
  <c r="E21" i="28"/>
  <c r="E13" i="3" s="1"/>
  <c r="E25" i="28"/>
  <c r="E17" i="3" s="1"/>
  <c r="E29" i="28"/>
  <c r="E21" i="3" s="1"/>
  <c r="E33" i="28"/>
  <c r="E25" i="3" s="1"/>
  <c r="E22" i="28"/>
  <c r="E14" i="3" s="1"/>
  <c r="E26" i="28"/>
  <c r="E18" i="3" s="1"/>
  <c r="E30" i="28"/>
  <c r="E22" i="3" s="1"/>
  <c r="E17" i="28"/>
  <c r="E9" i="3" s="1"/>
  <c r="E27" i="28"/>
  <c r="E19" i="3" s="1"/>
  <c r="E31" i="28"/>
  <c r="E23" i="3" s="1"/>
  <c r="F5" i="28"/>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B29" i="28" l="1"/>
  <c r="B25" i="28"/>
  <c r="D21" i="3"/>
  <c r="D17" i="3"/>
  <c r="AF14" i="26"/>
  <c r="D4" i="3"/>
  <c r="C12" i="28"/>
  <c r="C33" i="28"/>
  <c r="AG11" i="26"/>
  <c r="B4" i="3"/>
  <c r="C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B25" i="3"/>
  <c r="C25" i="3"/>
  <c r="B21" i="3"/>
  <c r="C21" i="3"/>
  <c r="B18" i="3"/>
  <c r="C18" i="3"/>
  <c r="G5" i="28"/>
  <c r="AA125" i="28"/>
  <c r="AB119" i="28"/>
  <c r="AA134" i="28"/>
  <c r="AB121" i="28"/>
  <c r="AC116" i="28"/>
  <c r="AB133" i="28"/>
  <c r="AB132" i="28"/>
  <c r="AB130" i="28"/>
  <c r="AC117" i="28"/>
  <c r="AC120" i="28"/>
  <c r="AB126" i="28"/>
  <c r="AD114" i="28"/>
  <c r="AC128" i="28"/>
  <c r="AD118" i="28"/>
  <c r="AC127" i="28"/>
  <c r="AA129" i="28"/>
  <c r="AB115" i="28"/>
  <c r="AH11" i="26"/>
  <c r="AG15" i="26"/>
  <c r="AG14" i="26"/>
  <c r="AH10" i="26"/>
  <c r="Q54" i="25"/>
  <c r="R32" i="25" s="1"/>
  <c r="AA93" i="23"/>
  <c r="AB87" i="23"/>
  <c r="AA99" i="23"/>
  <c r="AB83" i="23"/>
  <c r="AA100" i="23"/>
  <c r="AA92" i="23"/>
  <c r="AB86" i="23"/>
  <c r="AD81" i="23"/>
  <c r="AC95" i="23"/>
  <c r="AB97" i="23"/>
  <c r="AC84" i="23"/>
  <c r="AA101" i="23"/>
  <c r="AB88" i="23"/>
  <c r="AA96" i="23"/>
  <c r="AB82" i="23"/>
  <c r="AD85" i="23"/>
  <c r="AC94" i="23"/>
  <c r="C33" i="23" l="1"/>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C30" i="23" l="1"/>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D3" i="23"/>
  <c r="AI15" i="26"/>
  <c r="AJ11" i="26"/>
  <c r="AI14" i="26"/>
  <c r="AJ10" i="26"/>
  <c r="AD87" i="23"/>
  <c r="AC93" i="23"/>
  <c r="AF85" i="23"/>
  <c r="AE94" i="23"/>
  <c r="AF81" i="23"/>
  <c r="AE95" i="23"/>
  <c r="AE84" i="23"/>
  <c r="AD97" i="23"/>
  <c r="AD86" i="23"/>
  <c r="AC92" i="23"/>
  <c r="AC101" i="23"/>
  <c r="AD88" i="23"/>
  <c r="AC100" i="23"/>
  <c r="AC99" i="23"/>
  <c r="AD83" i="23"/>
  <c r="AD82" i="23"/>
  <c r="AC96" i="23"/>
  <c r="C41" i="28" l="1"/>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I23" i="28" s="1"/>
  <c r="I15" i="3" s="1"/>
  <c r="D44" i="28"/>
  <c r="E13" i="28" s="1"/>
  <c r="E5" i="3" s="1"/>
  <c r="D40" i="28"/>
  <c r="E10" i="28" s="1"/>
  <c r="H42" i="28"/>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I50" i="28" s="1"/>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0" i="28"/>
  <c r="I2" i="3" s="1"/>
  <c r="I12" i="28"/>
  <c r="I4" i="3" s="1"/>
  <c r="I16" i="28"/>
  <c r="I8" i="3" s="1"/>
  <c r="I17" i="28"/>
  <c r="I9" i="3" s="1"/>
  <c r="I18" i="28"/>
  <c r="I10" i="3" s="1"/>
  <c r="I22" i="28"/>
  <c r="I14" i="3" s="1"/>
  <c r="I26" i="28"/>
  <c r="I18" i="3" s="1"/>
  <c r="I30" i="28"/>
  <c r="I22" i="3" s="1"/>
  <c r="I14" i="28"/>
  <c r="I6" i="3" s="1"/>
  <c r="I19" i="28"/>
  <c r="I11" i="3" s="1"/>
  <c r="I27" i="28"/>
  <c r="I19" i="3" s="1"/>
  <c r="I31" i="28"/>
  <c r="I23" i="3" s="1"/>
  <c r="I11" i="28"/>
  <c r="I3" i="3" s="1"/>
  <c r="I13" i="28"/>
  <c r="I5" i="3" s="1"/>
  <c r="I24" i="28"/>
  <c r="I16" i="3" s="1"/>
  <c r="I28" i="28"/>
  <c r="I20" i="3" s="1"/>
  <c r="I32" i="28"/>
  <c r="I15" i="28"/>
  <c r="I7" i="3" s="1"/>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C19" i="28" l="1"/>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E9" i="23"/>
  <c r="G2" i="3"/>
  <c r="G35" i="28"/>
  <c r="E40" i="23"/>
  <c r="E2" i="3"/>
  <c r="C50" i="28"/>
  <c r="D18" i="28"/>
  <c r="F2" i="3"/>
  <c r="F35" i="28"/>
  <c r="B10" i="28"/>
  <c r="B2" i="3" s="1"/>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R863" i="22"/>
  <c r="J863" i="22"/>
  <c r="O862" i="22"/>
  <c r="G862" i="22"/>
  <c r="L861" i="22"/>
  <c r="Q860" i="22"/>
  <c r="I860" i="22"/>
  <c r="N859" i="22"/>
  <c r="F859" i="22"/>
  <c r="K858" i="22"/>
  <c r="P857" i="22"/>
  <c r="H857" i="22"/>
  <c r="M856" i="22"/>
  <c r="R855" i="22"/>
  <c r="J855" i="22"/>
  <c r="O854" i="22"/>
  <c r="G854" i="22"/>
  <c r="L853" i="22"/>
  <c r="Q852" i="22"/>
  <c r="I852" i="22"/>
  <c r="N851" i="22"/>
  <c r="F851" i="22"/>
  <c r="K850" i="22"/>
  <c r="P849" i="22"/>
  <c r="H849" i="22"/>
  <c r="Q863" i="22"/>
  <c r="I863" i="22"/>
  <c r="N862" i="22"/>
  <c r="F862" i="22"/>
  <c r="K861" i="22"/>
  <c r="P860" i="22"/>
  <c r="H860" i="22"/>
  <c r="M859" i="22"/>
  <c r="R858" i="22"/>
  <c r="J858" i="22"/>
  <c r="O857" i="22"/>
  <c r="G857" i="22"/>
  <c r="L856" i="22"/>
  <c r="Q855" i="22"/>
  <c r="I855" i="22"/>
  <c r="N854" i="22"/>
  <c r="F854" i="22"/>
  <c r="K853" i="22"/>
  <c r="P852" i="22"/>
  <c r="H852" i="22"/>
  <c r="M851" i="22"/>
  <c r="R850" i="22"/>
  <c r="J850" i="22"/>
  <c r="O849" i="22"/>
  <c r="G849" i="22"/>
  <c r="P863" i="22"/>
  <c r="H863" i="22"/>
  <c r="M862" i="22"/>
  <c r="R861" i="22"/>
  <c r="J861" i="22"/>
  <c r="O860" i="22"/>
  <c r="G860" i="22"/>
  <c r="L859" i="22"/>
  <c r="Q858" i="22"/>
  <c r="I858" i="22"/>
  <c r="N857" i="22"/>
  <c r="F857" i="22"/>
  <c r="K856" i="22"/>
  <c r="P855" i="22"/>
  <c r="H855" i="22"/>
  <c r="M854" i="22"/>
  <c r="R853" i="22"/>
  <c r="J853" i="22"/>
  <c r="O852" i="22"/>
  <c r="G852" i="22"/>
  <c r="L851" i="22"/>
  <c r="Q850" i="22"/>
  <c r="I850" i="22"/>
  <c r="N849" i="22"/>
  <c r="F849" i="22"/>
  <c r="O863" i="22"/>
  <c r="G863" i="22"/>
  <c r="L862" i="22"/>
  <c r="Q861" i="22"/>
  <c r="I861" i="22"/>
  <c r="N860" i="22"/>
  <c r="F860" i="22"/>
  <c r="K859" i="22"/>
  <c r="P858" i="22"/>
  <c r="H858" i="22"/>
  <c r="M857" i="22"/>
  <c r="R856" i="22"/>
  <c r="J856" i="22"/>
  <c r="O855" i="22"/>
  <c r="G855" i="22"/>
  <c r="L854" i="22"/>
  <c r="Q853" i="22"/>
  <c r="I853" i="22"/>
  <c r="N852" i="22"/>
  <c r="F852" i="22"/>
  <c r="K851" i="22"/>
  <c r="P850" i="22"/>
  <c r="H850" i="22"/>
  <c r="M849" i="22"/>
  <c r="N863" i="22"/>
  <c r="F863" i="22"/>
  <c r="K862" i="22"/>
  <c r="P861" i="22"/>
  <c r="H861" i="22"/>
  <c r="M860" i="22"/>
  <c r="R859" i="22"/>
  <c r="J859" i="22"/>
  <c r="O858" i="22"/>
  <c r="G858" i="22"/>
  <c r="L857" i="22"/>
  <c r="Q856" i="22"/>
  <c r="I856" i="22"/>
  <c r="N855" i="22"/>
  <c r="F855" i="22"/>
  <c r="K854" i="22"/>
  <c r="P853" i="22"/>
  <c r="H853" i="22"/>
  <c r="M852" i="22"/>
  <c r="R851" i="22"/>
  <c r="J851" i="22"/>
  <c r="O850" i="22"/>
  <c r="G850" i="22"/>
  <c r="L849" i="22"/>
  <c r="M863" i="22"/>
  <c r="R862" i="22"/>
  <c r="J862" i="22"/>
  <c r="O861" i="22"/>
  <c r="G861" i="22"/>
  <c r="L860" i="22"/>
  <c r="Q859" i="22"/>
  <c r="I859" i="22"/>
  <c r="N858" i="22"/>
  <c r="F858" i="22"/>
  <c r="K857" i="22"/>
  <c r="P856" i="22"/>
  <c r="H856" i="22"/>
  <c r="M855" i="22"/>
  <c r="R854" i="22"/>
  <c r="J854" i="22"/>
  <c r="O853" i="22"/>
  <c r="G853" i="22"/>
  <c r="L852" i="22"/>
  <c r="Q851" i="22"/>
  <c r="I851" i="22"/>
  <c r="N850" i="22"/>
  <c r="F850" i="22"/>
  <c r="K849" i="22"/>
  <c r="L863" i="22"/>
  <c r="Q862" i="22"/>
  <c r="I862" i="22"/>
  <c r="N861" i="22"/>
  <c r="F861" i="22"/>
  <c r="K860" i="22"/>
  <c r="P859" i="22"/>
  <c r="H859" i="22"/>
  <c r="M858" i="22"/>
  <c r="R857" i="22"/>
  <c r="J857" i="22"/>
  <c r="O856" i="22"/>
  <c r="G856" i="22"/>
  <c r="L855" i="22"/>
  <c r="Q854" i="22"/>
  <c r="I854" i="22"/>
  <c r="N853" i="22"/>
  <c r="F853" i="22"/>
  <c r="K852" i="22"/>
  <c r="P851" i="22"/>
  <c r="H851" i="22"/>
  <c r="M850" i="22"/>
  <c r="R849" i="22"/>
  <c r="J849" i="22"/>
  <c r="K863" i="22"/>
  <c r="P862" i="22"/>
  <c r="H862" i="22"/>
  <c r="M861" i="22"/>
  <c r="R860" i="22"/>
  <c r="J860" i="22"/>
  <c r="O859" i="22"/>
  <c r="G859" i="22"/>
  <c r="L858" i="22"/>
  <c r="Q857" i="22"/>
  <c r="I857" i="22"/>
  <c r="N856" i="22"/>
  <c r="F856" i="22"/>
  <c r="K855" i="22"/>
  <c r="P854" i="22"/>
  <c r="H854" i="22"/>
  <c r="M853" i="22"/>
  <c r="R852" i="22"/>
  <c r="J852" i="22"/>
  <c r="O851" i="22"/>
  <c r="G851" i="22"/>
  <c r="L850" i="22"/>
  <c r="Q849" i="22"/>
  <c r="I849" i="22"/>
  <c r="K1358" i="22"/>
  <c r="P1357" i="22"/>
  <c r="H1357" i="22"/>
  <c r="M1356" i="22"/>
  <c r="R1355" i="22"/>
  <c r="J1355" i="22"/>
  <c r="O1354" i="22"/>
  <c r="G1354" i="22"/>
  <c r="L1353" i="22"/>
  <c r="Q1352" i="22"/>
  <c r="I1352" i="22"/>
  <c r="N1351" i="22"/>
  <c r="F1351" i="22"/>
  <c r="K1350" i="22"/>
  <c r="P1349" i="22"/>
  <c r="H1349" i="22"/>
  <c r="M1348" i="22"/>
  <c r="R1347" i="22"/>
  <c r="J1347" i="22"/>
  <c r="O1346" i="22"/>
  <c r="G1346" i="22"/>
  <c r="L1345" i="22"/>
  <c r="Q1344" i="22"/>
  <c r="I1344" i="22"/>
  <c r="R1358" i="22"/>
  <c r="J1358" i="22"/>
  <c r="O1357" i="22"/>
  <c r="G1357" i="22"/>
  <c r="L1356" i="22"/>
  <c r="Q1355" i="22"/>
  <c r="I1355" i="22"/>
  <c r="N1354" i="22"/>
  <c r="F1354" i="22"/>
  <c r="K1353" i="22"/>
  <c r="P1352" i="22"/>
  <c r="H1352" i="22"/>
  <c r="M1351" i="22"/>
  <c r="R1350" i="22"/>
  <c r="J1350" i="22"/>
  <c r="O1349" i="22"/>
  <c r="G1349" i="22"/>
  <c r="L1348" i="22"/>
  <c r="Q1347" i="22"/>
  <c r="I1347" i="22"/>
  <c r="N1346" i="22"/>
  <c r="F1346" i="22"/>
  <c r="K1345" i="22"/>
  <c r="P1344" i="22"/>
  <c r="H1344" i="22"/>
  <c r="Q1358" i="22"/>
  <c r="I1358" i="22"/>
  <c r="N1357" i="22"/>
  <c r="F1357" i="22"/>
  <c r="K1356" i="22"/>
  <c r="P1355" i="22"/>
  <c r="H1355" i="22"/>
  <c r="M1354" i="22"/>
  <c r="R1353" i="22"/>
  <c r="J1353" i="22"/>
  <c r="O1352" i="22"/>
  <c r="G1352" i="22"/>
  <c r="L1351" i="22"/>
  <c r="Q1350" i="22"/>
  <c r="I1350" i="22"/>
  <c r="N1349" i="22"/>
  <c r="F1349" i="22"/>
  <c r="K1348" i="22"/>
  <c r="P1347" i="22"/>
  <c r="H1347" i="22"/>
  <c r="M1346" i="22"/>
  <c r="R1345" i="22"/>
  <c r="J1345" i="22"/>
  <c r="O1344" i="22"/>
  <c r="G1344" i="22"/>
  <c r="P1358" i="22"/>
  <c r="H1358" i="22"/>
  <c r="M1357" i="22"/>
  <c r="R1356" i="22"/>
  <c r="J1356" i="22"/>
  <c r="O1355" i="22"/>
  <c r="G1355" i="22"/>
  <c r="L1354" i="22"/>
  <c r="Q1353" i="22"/>
  <c r="I1353" i="22"/>
  <c r="N1352" i="22"/>
  <c r="F1352" i="22"/>
  <c r="K1351" i="22"/>
  <c r="P1350" i="22"/>
  <c r="H1350" i="22"/>
  <c r="M1349" i="22"/>
  <c r="R1348" i="22"/>
  <c r="J1348" i="22"/>
  <c r="O1347" i="22"/>
  <c r="G1347" i="22"/>
  <c r="L1346" i="22"/>
  <c r="Q1345" i="22"/>
  <c r="I1345" i="22"/>
  <c r="N1344" i="22"/>
  <c r="F1344" i="22"/>
  <c r="O1358" i="22"/>
  <c r="G1358" i="22"/>
  <c r="L1357" i="22"/>
  <c r="Q1356" i="22"/>
  <c r="I1356" i="22"/>
  <c r="N1355" i="22"/>
  <c r="F1355" i="22"/>
  <c r="K1354" i="22"/>
  <c r="P1353" i="22"/>
  <c r="H1353" i="22"/>
  <c r="M1352" i="22"/>
  <c r="R1351" i="22"/>
  <c r="J1351" i="22"/>
  <c r="O1350" i="22"/>
  <c r="G1350" i="22"/>
  <c r="L1349" i="22"/>
  <c r="Q1348" i="22"/>
  <c r="I1348" i="22"/>
  <c r="N1347" i="22"/>
  <c r="F1347" i="22"/>
  <c r="K1346" i="22"/>
  <c r="P1345" i="22"/>
  <c r="H1345" i="22"/>
  <c r="M1344" i="22"/>
  <c r="M1358" i="22"/>
  <c r="R1357" i="22"/>
  <c r="J1357" i="22"/>
  <c r="O1356" i="22"/>
  <c r="G1356" i="22"/>
  <c r="L1355" i="22"/>
  <c r="Q1354" i="22"/>
  <c r="I1354" i="22"/>
  <c r="N1353" i="22"/>
  <c r="F1353" i="22"/>
  <c r="K1352" i="22"/>
  <c r="P1351" i="22"/>
  <c r="H1351" i="22"/>
  <c r="M1350" i="22"/>
  <c r="R1349" i="22"/>
  <c r="J1349" i="22"/>
  <c r="O1348" i="22"/>
  <c r="G1348" i="22"/>
  <c r="L1347" i="22"/>
  <c r="Q1346" i="22"/>
  <c r="I1346" i="22"/>
  <c r="N1345" i="22"/>
  <c r="F1345" i="22"/>
  <c r="K1344" i="22"/>
  <c r="L1358" i="22"/>
  <c r="Q1357" i="22"/>
  <c r="I1357" i="22"/>
  <c r="N1356" i="22"/>
  <c r="F1356" i="22"/>
  <c r="K1355" i="22"/>
  <c r="P1354" i="22"/>
  <c r="H1354" i="22"/>
  <c r="M1353" i="22"/>
  <c r="R1352" i="22"/>
  <c r="J1352" i="22"/>
  <c r="O1351" i="22"/>
  <c r="G1351" i="22"/>
  <c r="L1350" i="22"/>
  <c r="Q1349" i="22"/>
  <c r="I1349" i="22"/>
  <c r="N1348" i="22"/>
  <c r="F1348" i="22"/>
  <c r="K1347" i="22"/>
  <c r="P1346" i="22"/>
  <c r="H1346" i="22"/>
  <c r="M1345" i="22"/>
  <c r="R1344" i="22"/>
  <c r="J1344" i="22"/>
  <c r="M1355" i="22"/>
  <c r="N1350" i="22"/>
  <c r="O1345" i="22"/>
  <c r="R1354" i="22"/>
  <c r="F1350" i="22"/>
  <c r="G1345" i="22"/>
  <c r="J1354" i="22"/>
  <c r="K1349" i="22"/>
  <c r="L1344" i="22"/>
  <c r="N1358" i="22"/>
  <c r="O1353" i="22"/>
  <c r="P1348" i="22"/>
  <c r="F1358" i="22"/>
  <c r="G1353" i="22"/>
  <c r="H1348" i="22"/>
  <c r="P1356" i="22"/>
  <c r="Q1351" i="22"/>
  <c r="R1346" i="22"/>
  <c r="H1356" i="22"/>
  <c r="I1351" i="22"/>
  <c r="J1346" i="22"/>
  <c r="L1352" i="22"/>
  <c r="M1347" i="22"/>
  <c r="K135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L773" i="22"/>
  <c r="Q772" i="22"/>
  <c r="I772" i="22"/>
  <c r="N771" i="22"/>
  <c r="F771" i="22"/>
  <c r="K770" i="22"/>
  <c r="P769" i="22"/>
  <c r="H769" i="22"/>
  <c r="M768" i="22"/>
  <c r="R767" i="22"/>
  <c r="J767" i="22"/>
  <c r="O766" i="22"/>
  <c r="G766" i="22"/>
  <c r="L765" i="22"/>
  <c r="Q764" i="22"/>
  <c r="I764" i="22"/>
  <c r="K773" i="22"/>
  <c r="P772" i="22"/>
  <c r="H772" i="22"/>
  <c r="M771" i="22"/>
  <c r="R770" i="22"/>
  <c r="J770" i="22"/>
  <c r="O769" i="22"/>
  <c r="G769" i="22"/>
  <c r="L768" i="22"/>
  <c r="Q767" i="22"/>
  <c r="I767" i="22"/>
  <c r="N766" i="22"/>
  <c r="F766" i="22"/>
  <c r="K765" i="22"/>
  <c r="P764" i="22"/>
  <c r="H764" i="22"/>
  <c r="M763" i="22"/>
  <c r="R762" i="22"/>
  <c r="J762" i="22"/>
  <c r="O761" i="22"/>
  <c r="G761" i="22"/>
  <c r="L760" i="22"/>
  <c r="Q759" i="22"/>
  <c r="I759" i="22"/>
  <c r="R773" i="22"/>
  <c r="J773" i="22"/>
  <c r="O772" i="22"/>
  <c r="G772" i="22"/>
  <c r="L771" i="22"/>
  <c r="Q770" i="22"/>
  <c r="I770" i="22"/>
  <c r="N769" i="22"/>
  <c r="F769" i="22"/>
  <c r="K768" i="22"/>
  <c r="P767" i="22"/>
  <c r="H767" i="22"/>
  <c r="M766" i="22"/>
  <c r="R765" i="22"/>
  <c r="J765" i="22"/>
  <c r="O764" i="22"/>
  <c r="G764" i="22"/>
  <c r="Q773" i="22"/>
  <c r="I773" i="22"/>
  <c r="N772" i="22"/>
  <c r="F772" i="22"/>
  <c r="K771" i="22"/>
  <c r="P770" i="22"/>
  <c r="H770" i="22"/>
  <c r="M769" i="22"/>
  <c r="R768" i="22"/>
  <c r="J768" i="22"/>
  <c r="O767" i="22"/>
  <c r="G767" i="22"/>
  <c r="L766" i="22"/>
  <c r="Q765" i="22"/>
  <c r="I765" i="22"/>
  <c r="N764" i="22"/>
  <c r="P773" i="22"/>
  <c r="H773" i="22"/>
  <c r="M772" i="22"/>
  <c r="R771" i="22"/>
  <c r="J771" i="22"/>
  <c r="O770" i="22"/>
  <c r="G770" i="22"/>
  <c r="L769" i="22"/>
  <c r="Q768" i="22"/>
  <c r="I768" i="22"/>
  <c r="N767" i="22"/>
  <c r="F767" i="22"/>
  <c r="K766" i="22"/>
  <c r="P765" i="22"/>
  <c r="H765" i="22"/>
  <c r="M764" i="22"/>
  <c r="N773" i="22"/>
  <c r="F773" i="22"/>
  <c r="K772" i="22"/>
  <c r="P771" i="22"/>
  <c r="H771" i="22"/>
  <c r="M770" i="22"/>
  <c r="R769" i="22"/>
  <c r="J769" i="22"/>
  <c r="O768" i="22"/>
  <c r="G768" i="22"/>
  <c r="L767" i="22"/>
  <c r="Q766" i="22"/>
  <c r="I766" i="22"/>
  <c r="N765" i="22"/>
  <c r="F765" i="22"/>
  <c r="M773" i="22"/>
  <c r="R772" i="22"/>
  <c r="J772" i="22"/>
  <c r="O771" i="22"/>
  <c r="G771" i="22"/>
  <c r="L770" i="22"/>
  <c r="Q769" i="22"/>
  <c r="I769" i="22"/>
  <c r="N768" i="22"/>
  <c r="F768" i="22"/>
  <c r="K767" i="22"/>
  <c r="P766" i="22"/>
  <c r="H766" i="22"/>
  <c r="M765" i="22"/>
  <c r="R764" i="22"/>
  <c r="K769" i="22"/>
  <c r="L764" i="22"/>
  <c r="N763" i="22"/>
  <c r="Q762" i="22"/>
  <c r="H762" i="22"/>
  <c r="L761" i="22"/>
  <c r="P760" i="22"/>
  <c r="G760" i="22"/>
  <c r="K759" i="22"/>
  <c r="O773" i="22"/>
  <c r="P768" i="22"/>
  <c r="K764" i="22"/>
  <c r="L763" i="22"/>
  <c r="P762" i="22"/>
  <c r="G762" i="22"/>
  <c r="K761" i="22"/>
  <c r="O760" i="22"/>
  <c r="F760" i="22"/>
  <c r="J759" i="22"/>
  <c r="G773" i="22"/>
  <c r="H768" i="22"/>
  <c r="J764" i="22"/>
  <c r="K763" i="22"/>
  <c r="O762" i="22"/>
  <c r="F762" i="22"/>
  <c r="J761" i="22"/>
  <c r="N760" i="22"/>
  <c r="R759" i="22"/>
  <c r="H759" i="22"/>
  <c r="Q763" i="22"/>
  <c r="P761" i="22"/>
  <c r="N759" i="22"/>
  <c r="L772" i="22"/>
  <c r="M767" i="22"/>
  <c r="F764" i="22"/>
  <c r="J763" i="22"/>
  <c r="N762" i="22"/>
  <c r="R761" i="22"/>
  <c r="I761" i="22"/>
  <c r="M760" i="22"/>
  <c r="P759" i="22"/>
  <c r="G759" i="22"/>
  <c r="I771" i="22"/>
  <c r="H763" i="22"/>
  <c r="F761" i="22"/>
  <c r="Q771" i="22"/>
  <c r="R766" i="22"/>
  <c r="R763" i="22"/>
  <c r="I763" i="22"/>
  <c r="M762" i="22"/>
  <c r="Q761" i="22"/>
  <c r="H761" i="22"/>
  <c r="K760" i="22"/>
  <c r="O759" i="22"/>
  <c r="F759" i="22"/>
  <c r="J766" i="22"/>
  <c r="L762" i="22"/>
  <c r="J760" i="22"/>
  <c r="N770" i="22"/>
  <c r="O765" i="22"/>
  <c r="P763" i="22"/>
  <c r="G763" i="22"/>
  <c r="K762" i="22"/>
  <c r="N761" i="22"/>
  <c r="R760" i="22"/>
  <c r="I760" i="22"/>
  <c r="M759" i="22"/>
  <c r="F770" i="22"/>
  <c r="G765" i="22"/>
  <c r="O763" i="22"/>
  <c r="F763" i="22"/>
  <c r="I762" i="22"/>
  <c r="M761" i="22"/>
  <c r="Q760" i="22"/>
  <c r="H760" i="22"/>
  <c r="L759" i="22"/>
  <c r="J983" i="22"/>
  <c r="K978" i="22"/>
  <c r="Q983" i="22"/>
  <c r="R978" i="22"/>
  <c r="F974" i="22"/>
  <c r="L979" i="22"/>
  <c r="O983" i="22"/>
  <c r="P978" i="22"/>
  <c r="N983" i="22"/>
  <c r="O978" i="22"/>
  <c r="P973" i="22"/>
  <c r="I979" i="22"/>
  <c r="J974" i="22"/>
  <c r="H979" i="22"/>
  <c r="K983" i="22"/>
  <c r="L978" i="22"/>
  <c r="H973" i="22"/>
  <c r="G973" i="22"/>
  <c r="F973" i="22"/>
  <c r="R972" i="22"/>
  <c r="L973" i="22"/>
  <c r="I974" i="22"/>
  <c r="G969" i="22"/>
  <c r="N969" i="22"/>
  <c r="H970" i="22"/>
  <c r="Q743" i="22"/>
  <c r="I743" i="22"/>
  <c r="N742" i="22"/>
  <c r="F742" i="22"/>
  <c r="K741" i="22"/>
  <c r="P740" i="22"/>
  <c r="H740" i="22"/>
  <c r="M739" i="22"/>
  <c r="R738" i="22"/>
  <c r="J738" i="22"/>
  <c r="O737" i="22"/>
  <c r="G737" i="22"/>
  <c r="L736" i="22"/>
  <c r="Q735" i="22"/>
  <c r="I735" i="22"/>
  <c r="N734" i="22"/>
  <c r="F734" i="22"/>
  <c r="K733" i="22"/>
  <c r="P732" i="22"/>
  <c r="H732" i="22"/>
  <c r="M731" i="22"/>
  <c r="R730" i="22"/>
  <c r="J730" i="22"/>
  <c r="O729" i="22"/>
  <c r="G729" i="22"/>
  <c r="H739" i="22"/>
  <c r="N733" i="22"/>
  <c r="R729" i="22"/>
  <c r="P743" i="22"/>
  <c r="H743" i="22"/>
  <c r="M742" i="22"/>
  <c r="R741" i="22"/>
  <c r="J741" i="22"/>
  <c r="O740" i="22"/>
  <c r="G740" i="22"/>
  <c r="L739" i="22"/>
  <c r="Q738" i="22"/>
  <c r="I738" i="22"/>
  <c r="N737" i="22"/>
  <c r="F737" i="22"/>
  <c r="K736" i="22"/>
  <c r="P735" i="22"/>
  <c r="H735" i="22"/>
  <c r="M734" i="22"/>
  <c r="R733" i="22"/>
  <c r="J733" i="22"/>
  <c r="O732" i="22"/>
  <c r="G732" i="22"/>
  <c r="L731" i="22"/>
  <c r="Q730" i="22"/>
  <c r="I730" i="22"/>
  <c r="N729" i="22"/>
  <c r="F729" i="22"/>
  <c r="J737" i="22"/>
  <c r="O743" i="22"/>
  <c r="G743" i="22"/>
  <c r="L742" i="22"/>
  <c r="Q741" i="22"/>
  <c r="I741" i="22"/>
  <c r="N740" i="22"/>
  <c r="F740" i="22"/>
  <c r="K739" i="22"/>
  <c r="P738" i="22"/>
  <c r="H738" i="22"/>
  <c r="M737" i="22"/>
  <c r="R736" i="22"/>
  <c r="J736" i="22"/>
  <c r="O735" i="22"/>
  <c r="G735" i="22"/>
  <c r="L734" i="22"/>
  <c r="Q733" i="22"/>
  <c r="I733" i="22"/>
  <c r="N732" i="22"/>
  <c r="F732" i="22"/>
  <c r="K731" i="22"/>
  <c r="P730" i="22"/>
  <c r="H730" i="22"/>
  <c r="M729" i="22"/>
  <c r="L743" i="22"/>
  <c r="N741" i="22"/>
  <c r="R737" i="22"/>
  <c r="I734" i="22"/>
  <c r="H731" i="22"/>
  <c r="N743" i="22"/>
  <c r="F743" i="22"/>
  <c r="K742" i="22"/>
  <c r="P741" i="22"/>
  <c r="H741" i="22"/>
  <c r="M740" i="22"/>
  <c r="R739" i="22"/>
  <c r="J739" i="22"/>
  <c r="O738" i="22"/>
  <c r="G738" i="22"/>
  <c r="L737" i="22"/>
  <c r="Q736" i="22"/>
  <c r="I736" i="22"/>
  <c r="N735" i="22"/>
  <c r="F735" i="22"/>
  <c r="K734" i="22"/>
  <c r="P733" i="22"/>
  <c r="H733" i="22"/>
  <c r="M732" i="22"/>
  <c r="R731" i="22"/>
  <c r="J731" i="22"/>
  <c r="O730" i="22"/>
  <c r="G730" i="22"/>
  <c r="L729" i="22"/>
  <c r="I742" i="22"/>
  <c r="K740" i="22"/>
  <c r="G736" i="22"/>
  <c r="P731" i="22"/>
  <c r="J729" i="22"/>
  <c r="M743" i="22"/>
  <c r="R742" i="22"/>
  <c r="J742" i="22"/>
  <c r="O741" i="22"/>
  <c r="G741" i="22"/>
  <c r="L740" i="22"/>
  <c r="Q739" i="22"/>
  <c r="I739" i="22"/>
  <c r="N738" i="22"/>
  <c r="F738" i="22"/>
  <c r="K737" i="22"/>
  <c r="P736" i="22"/>
  <c r="H736" i="22"/>
  <c r="M735" i="22"/>
  <c r="R734" i="22"/>
  <c r="J734" i="22"/>
  <c r="O733" i="22"/>
  <c r="G733" i="22"/>
  <c r="L732" i="22"/>
  <c r="Q731" i="22"/>
  <c r="I731" i="22"/>
  <c r="N730" i="22"/>
  <c r="F730" i="22"/>
  <c r="K729" i="22"/>
  <c r="Q742" i="22"/>
  <c r="F741" i="22"/>
  <c r="O736" i="22"/>
  <c r="F733" i="22"/>
  <c r="K743" i="22"/>
  <c r="P742" i="22"/>
  <c r="H742" i="22"/>
  <c r="M741" i="22"/>
  <c r="R740" i="22"/>
  <c r="J740" i="22"/>
  <c r="O739" i="22"/>
  <c r="G739" i="22"/>
  <c r="L738" i="22"/>
  <c r="Q737" i="22"/>
  <c r="I737" i="22"/>
  <c r="N736" i="22"/>
  <c r="F736" i="22"/>
  <c r="K735" i="22"/>
  <c r="P734" i="22"/>
  <c r="H734" i="22"/>
  <c r="M733" i="22"/>
  <c r="R732" i="22"/>
  <c r="J732" i="22"/>
  <c r="O731" i="22"/>
  <c r="G731" i="22"/>
  <c r="L730" i="22"/>
  <c r="Q729" i="22"/>
  <c r="I729" i="22"/>
  <c r="P739" i="22"/>
  <c r="L735" i="22"/>
  <c r="K732" i="22"/>
  <c r="R743" i="22"/>
  <c r="J743" i="22"/>
  <c r="O742" i="22"/>
  <c r="G742" i="22"/>
  <c r="L741" i="22"/>
  <c r="Q740" i="22"/>
  <c r="I740" i="22"/>
  <c r="N739" i="22"/>
  <c r="F739" i="22"/>
  <c r="K738" i="22"/>
  <c r="P737" i="22"/>
  <c r="H737" i="22"/>
  <c r="M736" i="22"/>
  <c r="R735" i="22"/>
  <c r="J735" i="22"/>
  <c r="O734" i="22"/>
  <c r="G734" i="22"/>
  <c r="L733" i="22"/>
  <c r="Q732" i="22"/>
  <c r="I732" i="22"/>
  <c r="N731" i="22"/>
  <c r="F731" i="22"/>
  <c r="K730" i="22"/>
  <c r="P729" i="22"/>
  <c r="H729" i="22"/>
  <c r="M738" i="22"/>
  <c r="Q734" i="22"/>
  <c r="M730" i="22"/>
  <c r="G1087" i="22"/>
  <c r="Q1088" i="22"/>
  <c r="R1083" i="22"/>
  <c r="F1079" i="22"/>
  <c r="O1085" i="22"/>
  <c r="P1080" i="22"/>
  <c r="I1086" i="22"/>
  <c r="J1081" i="22"/>
  <c r="P1086" i="22"/>
  <c r="Q1081" i="22"/>
  <c r="R1076" i="22"/>
  <c r="Q1084" i="22"/>
  <c r="R1079" i="22"/>
  <c r="F1086" i="22"/>
  <c r="G1081" i="22"/>
  <c r="M1086" i="22"/>
  <c r="N1081" i="22"/>
  <c r="F1077" i="22"/>
  <c r="H1076" i="22"/>
  <c r="L1075" i="22"/>
  <c r="P1074" i="22"/>
  <c r="O1074" i="22"/>
  <c r="N1074" i="22"/>
  <c r="M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K1010" i="22"/>
  <c r="L1005" i="22"/>
  <c r="M1000" i="22"/>
  <c r="J1010" i="22"/>
  <c r="K1005" i="22"/>
  <c r="L1000" i="22"/>
  <c r="Q1010" i="22"/>
  <c r="R1005" i="22"/>
  <c r="F1001" i="22"/>
  <c r="K1011" i="22"/>
  <c r="L1006" i="22"/>
  <c r="M1001" i="22"/>
  <c r="R1011" i="22"/>
  <c r="F1007" i="22"/>
  <c r="G1002" i="22"/>
  <c r="L1012" i="22"/>
  <c r="M1007" i="22"/>
  <c r="N1002" i="22"/>
  <c r="K1012" i="22"/>
  <c r="L1007" i="22"/>
  <c r="M1002" i="22"/>
  <c r="J1012" i="22"/>
  <c r="K1007" i="22"/>
  <c r="L1002" i="22"/>
  <c r="K1058" i="22"/>
  <c r="P1057" i="22"/>
  <c r="H1057" i="22"/>
  <c r="M1056" i="22"/>
  <c r="R1055" i="22"/>
  <c r="J1055" i="22"/>
  <c r="O1054" i="22"/>
  <c r="G1054" i="22"/>
  <c r="L1053" i="22"/>
  <c r="Q1052" i="22"/>
  <c r="I1052" i="22"/>
  <c r="N1051" i="22"/>
  <c r="F1051" i="22"/>
  <c r="K1050" i="22"/>
  <c r="P1049" i="22"/>
  <c r="H1049" i="22"/>
  <c r="M1048" i="22"/>
  <c r="R1047" i="22"/>
  <c r="J1047" i="22"/>
  <c r="O1046" i="22"/>
  <c r="G1046" i="22"/>
  <c r="L1045" i="22"/>
  <c r="Q1044" i="22"/>
  <c r="I1044" i="22"/>
  <c r="R1058" i="22"/>
  <c r="J1058" i="22"/>
  <c r="O1057" i="22"/>
  <c r="G1057" i="22"/>
  <c r="L1056" i="22"/>
  <c r="Q1055" i="22"/>
  <c r="I1055" i="22"/>
  <c r="N1054" i="22"/>
  <c r="F1054" i="22"/>
  <c r="K1053" i="22"/>
  <c r="P1052" i="22"/>
  <c r="H1052" i="22"/>
  <c r="M1051" i="22"/>
  <c r="R1050" i="22"/>
  <c r="J1050" i="22"/>
  <c r="O1049" i="22"/>
  <c r="G1049" i="22"/>
  <c r="L1048" i="22"/>
  <c r="Q1047" i="22"/>
  <c r="I1047" i="22"/>
  <c r="N1046" i="22"/>
  <c r="F1046" i="22"/>
  <c r="K1045" i="22"/>
  <c r="P1044" i="22"/>
  <c r="H1044" i="22"/>
  <c r="Q1058" i="22"/>
  <c r="I1058" i="22"/>
  <c r="N1057" i="22"/>
  <c r="F1057" i="22"/>
  <c r="K1056" i="22"/>
  <c r="P1055" i="22"/>
  <c r="H1055" i="22"/>
  <c r="M1054" i="22"/>
  <c r="R1053" i="22"/>
  <c r="J1053" i="22"/>
  <c r="O1052" i="22"/>
  <c r="G1052" i="22"/>
  <c r="L1051" i="22"/>
  <c r="Q1050" i="22"/>
  <c r="I1050" i="22"/>
  <c r="N1049" i="22"/>
  <c r="F1049" i="22"/>
  <c r="K1048" i="22"/>
  <c r="P1047" i="22"/>
  <c r="H1047" i="22"/>
  <c r="M1046" i="22"/>
  <c r="R1045" i="22"/>
  <c r="J1045" i="22"/>
  <c r="O1044" i="22"/>
  <c r="G1044" i="22"/>
  <c r="P1058" i="22"/>
  <c r="H1058" i="22"/>
  <c r="M1057" i="22"/>
  <c r="R1056" i="22"/>
  <c r="J1056" i="22"/>
  <c r="O1055" i="22"/>
  <c r="G1055" i="22"/>
  <c r="L1054" i="22"/>
  <c r="Q1053" i="22"/>
  <c r="I1053" i="22"/>
  <c r="N1052" i="22"/>
  <c r="F1052" i="22"/>
  <c r="K1051" i="22"/>
  <c r="P1050" i="22"/>
  <c r="H1050" i="22"/>
  <c r="M1049" i="22"/>
  <c r="R1048" i="22"/>
  <c r="J1048" i="22"/>
  <c r="O1047" i="22"/>
  <c r="G1047" i="22"/>
  <c r="L1046" i="22"/>
  <c r="Q1045" i="22"/>
  <c r="I1045" i="22"/>
  <c r="N1044" i="22"/>
  <c r="F1044" i="22"/>
  <c r="O1058" i="22"/>
  <c r="G1058" i="22"/>
  <c r="L1057" i="22"/>
  <c r="Q1056" i="22"/>
  <c r="I1056" i="22"/>
  <c r="N1055" i="22"/>
  <c r="F1055" i="22"/>
  <c r="K1054" i="22"/>
  <c r="P1053" i="22"/>
  <c r="H1053" i="22"/>
  <c r="M1052" i="22"/>
  <c r="R1051" i="22"/>
  <c r="J1051" i="22"/>
  <c r="O1050" i="22"/>
  <c r="G1050" i="22"/>
  <c r="L1049" i="22"/>
  <c r="Q1048" i="22"/>
  <c r="I1048" i="22"/>
  <c r="N1047" i="22"/>
  <c r="F1047" i="22"/>
  <c r="K1046" i="22"/>
  <c r="P1045" i="22"/>
  <c r="H1045" i="22"/>
  <c r="M1044" i="22"/>
  <c r="N1058" i="22"/>
  <c r="F1058" i="22"/>
  <c r="K1057" i="22"/>
  <c r="P1056" i="22"/>
  <c r="H1056" i="22"/>
  <c r="M1055" i="22"/>
  <c r="R1054" i="22"/>
  <c r="J1054" i="22"/>
  <c r="O1053" i="22"/>
  <c r="G1053" i="22"/>
  <c r="L1052" i="22"/>
  <c r="Q1051" i="22"/>
  <c r="I1051" i="22"/>
  <c r="N1050" i="22"/>
  <c r="F1050" i="22"/>
  <c r="K1049" i="22"/>
  <c r="P1048" i="22"/>
  <c r="H1048" i="22"/>
  <c r="M1047" i="22"/>
  <c r="R1046" i="22"/>
  <c r="J1046" i="22"/>
  <c r="O1045" i="22"/>
  <c r="G1045" i="22"/>
  <c r="L1044" i="22"/>
  <c r="M1058" i="22"/>
  <c r="R1057" i="22"/>
  <c r="J1057" i="22"/>
  <c r="O1056" i="22"/>
  <c r="G1056" i="22"/>
  <c r="L1055" i="22"/>
  <c r="Q1054" i="22"/>
  <c r="I1054" i="22"/>
  <c r="N1053" i="22"/>
  <c r="F1053" i="22"/>
  <c r="K1052" i="22"/>
  <c r="P1051" i="22"/>
  <c r="H1051" i="22"/>
  <c r="M1050" i="22"/>
  <c r="R1049" i="22"/>
  <c r="J1049" i="22"/>
  <c r="O1048" i="22"/>
  <c r="G1048" i="22"/>
  <c r="L1047" i="22"/>
  <c r="Q1046" i="22"/>
  <c r="I1046" i="22"/>
  <c r="N1045" i="22"/>
  <c r="F1045" i="22"/>
  <c r="K1044" i="22"/>
  <c r="L1058" i="22"/>
  <c r="Q1057" i="22"/>
  <c r="I1057" i="22"/>
  <c r="N1056" i="22"/>
  <c r="F1056" i="22"/>
  <c r="K1055" i="22"/>
  <c r="P1054" i="22"/>
  <c r="H1054" i="22"/>
  <c r="M1053" i="22"/>
  <c r="R1052" i="22"/>
  <c r="J1052" i="22"/>
  <c r="O1051" i="22"/>
  <c r="G1051" i="22"/>
  <c r="L1050" i="22"/>
  <c r="Q1049" i="22"/>
  <c r="I1049" i="22"/>
  <c r="N1048" i="22"/>
  <c r="F1048" i="22"/>
  <c r="K1047" i="22"/>
  <c r="P1046" i="22"/>
  <c r="H1046" i="22"/>
  <c r="M1045" i="22"/>
  <c r="R1044" i="22"/>
  <c r="J1044"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K1433" i="22"/>
  <c r="P1432" i="22"/>
  <c r="H1432" i="22"/>
  <c r="M1431" i="22"/>
  <c r="R1430" i="22"/>
  <c r="J1430" i="22"/>
  <c r="O1429" i="22"/>
  <c r="G1429" i="22"/>
  <c r="L1428" i="22"/>
  <c r="Q1427" i="22"/>
  <c r="I1427" i="22"/>
  <c r="N1426" i="22"/>
  <c r="F1426" i="22"/>
  <c r="K1425" i="22"/>
  <c r="P1424" i="22"/>
  <c r="H1424" i="22"/>
  <c r="M1423" i="22"/>
  <c r="R1422" i="22"/>
  <c r="J1422" i="22"/>
  <c r="O1421" i="22"/>
  <c r="G1421" i="22"/>
  <c r="L1420" i="22"/>
  <c r="Q1419" i="22"/>
  <c r="I1419" i="22"/>
  <c r="R1433" i="22"/>
  <c r="J1433" i="22"/>
  <c r="O1432" i="22"/>
  <c r="G1432" i="22"/>
  <c r="L1431" i="22"/>
  <c r="Q1430" i="22"/>
  <c r="I1430" i="22"/>
  <c r="N1429" i="22"/>
  <c r="F1429" i="22"/>
  <c r="K1428" i="22"/>
  <c r="P1427" i="22"/>
  <c r="H1427" i="22"/>
  <c r="M1426" i="22"/>
  <c r="R1425" i="22"/>
  <c r="J1425" i="22"/>
  <c r="O1424" i="22"/>
  <c r="G1424" i="22"/>
  <c r="L1423" i="22"/>
  <c r="Q1422" i="22"/>
  <c r="I1422" i="22"/>
  <c r="N1421" i="22"/>
  <c r="F1421" i="22"/>
  <c r="K1420" i="22"/>
  <c r="P1419" i="22"/>
  <c r="H1419" i="22"/>
  <c r="Q1433" i="22"/>
  <c r="I1433" i="22"/>
  <c r="N1432" i="22"/>
  <c r="F1432" i="22"/>
  <c r="K1431" i="22"/>
  <c r="P1430" i="22"/>
  <c r="H1430" i="22"/>
  <c r="M1429" i="22"/>
  <c r="R1428" i="22"/>
  <c r="J1428" i="22"/>
  <c r="O1427" i="22"/>
  <c r="G1427" i="22"/>
  <c r="L1426" i="22"/>
  <c r="Q1425" i="22"/>
  <c r="I1425" i="22"/>
  <c r="N1424" i="22"/>
  <c r="F1424" i="22"/>
  <c r="K1423" i="22"/>
  <c r="P1422" i="22"/>
  <c r="H1422" i="22"/>
  <c r="M1421" i="22"/>
  <c r="R1420" i="22"/>
  <c r="J1420" i="22"/>
  <c r="O1419" i="22"/>
  <c r="G1419" i="22"/>
  <c r="P1433" i="22"/>
  <c r="H1433" i="22"/>
  <c r="M1432" i="22"/>
  <c r="R1431" i="22"/>
  <c r="J1431" i="22"/>
  <c r="O1430" i="22"/>
  <c r="G1430" i="22"/>
  <c r="L1429" i="22"/>
  <c r="Q1428" i="22"/>
  <c r="I1428" i="22"/>
  <c r="N1427" i="22"/>
  <c r="F1427" i="22"/>
  <c r="K1426" i="22"/>
  <c r="P1425" i="22"/>
  <c r="H1425" i="22"/>
  <c r="M1424" i="22"/>
  <c r="R1423" i="22"/>
  <c r="J1423" i="22"/>
  <c r="O1422" i="22"/>
  <c r="G1422" i="22"/>
  <c r="L1421" i="22"/>
  <c r="Q1420" i="22"/>
  <c r="I1420" i="22"/>
  <c r="N1419" i="22"/>
  <c r="F1419" i="22"/>
  <c r="O1433" i="22"/>
  <c r="G1433" i="22"/>
  <c r="L1432" i="22"/>
  <c r="Q1431" i="22"/>
  <c r="I1431" i="22"/>
  <c r="N1430" i="22"/>
  <c r="F1430" i="22"/>
  <c r="K1429" i="22"/>
  <c r="P1428" i="22"/>
  <c r="H1428" i="22"/>
  <c r="M1427" i="22"/>
  <c r="R1426" i="22"/>
  <c r="J1426" i="22"/>
  <c r="O1425" i="22"/>
  <c r="G1425" i="22"/>
  <c r="L1424" i="22"/>
  <c r="Q1423" i="22"/>
  <c r="I1423" i="22"/>
  <c r="N1422" i="22"/>
  <c r="F1422" i="22"/>
  <c r="K1421" i="22"/>
  <c r="P1420" i="22"/>
  <c r="H1420" i="22"/>
  <c r="M1419" i="22"/>
  <c r="M1433" i="22"/>
  <c r="R1432" i="22"/>
  <c r="J1432" i="22"/>
  <c r="O1431" i="22"/>
  <c r="G1431" i="22"/>
  <c r="L1430" i="22"/>
  <c r="Q1429" i="22"/>
  <c r="I1429" i="22"/>
  <c r="N1428" i="22"/>
  <c r="F1428" i="22"/>
  <c r="K1427" i="22"/>
  <c r="P1426" i="22"/>
  <c r="H1426" i="22"/>
  <c r="M1425" i="22"/>
  <c r="R1424" i="22"/>
  <c r="J1424" i="22"/>
  <c r="O1423" i="22"/>
  <c r="G1423" i="22"/>
  <c r="L1422" i="22"/>
  <c r="Q1421" i="22"/>
  <c r="I1421" i="22"/>
  <c r="N1420" i="22"/>
  <c r="F1420" i="22"/>
  <c r="K1419" i="22"/>
  <c r="L1433" i="22"/>
  <c r="Q1432" i="22"/>
  <c r="I1432" i="22"/>
  <c r="N1431" i="22"/>
  <c r="F1431" i="22"/>
  <c r="K1430" i="22"/>
  <c r="P1429" i="22"/>
  <c r="H1429" i="22"/>
  <c r="M1428" i="22"/>
  <c r="R1427" i="22"/>
  <c r="J1427" i="22"/>
  <c r="O1426" i="22"/>
  <c r="G1426" i="22"/>
  <c r="L1425" i="22"/>
  <c r="Q1424" i="22"/>
  <c r="I1424" i="22"/>
  <c r="N1423" i="22"/>
  <c r="F1423" i="22"/>
  <c r="K1422" i="22"/>
  <c r="P1421" i="22"/>
  <c r="H1421" i="22"/>
  <c r="M1420" i="22"/>
  <c r="R1419" i="22"/>
  <c r="J1419" i="22"/>
  <c r="K1432" i="22"/>
  <c r="L1427" i="22"/>
  <c r="M1422" i="22"/>
  <c r="P1431" i="22"/>
  <c r="Q1426" i="22"/>
  <c r="R1421" i="22"/>
  <c r="H1431" i="22"/>
  <c r="I1426" i="22"/>
  <c r="J1421" i="22"/>
  <c r="M1430" i="22"/>
  <c r="N1425" i="22"/>
  <c r="O1420" i="22"/>
  <c r="R1429" i="22"/>
  <c r="F1425" i="22"/>
  <c r="G1420" i="22"/>
  <c r="N1433" i="22"/>
  <c r="O1428" i="22"/>
  <c r="P1423" i="22"/>
  <c r="F1433" i="22"/>
  <c r="G1428" i="22"/>
  <c r="H1423" i="22"/>
  <c r="K1424" i="22"/>
  <c r="L1419" i="22"/>
  <c r="J1429" i="22"/>
  <c r="P833" i="22"/>
  <c r="H833" i="22"/>
  <c r="M832" i="22"/>
  <c r="R831" i="22"/>
  <c r="J831" i="22"/>
  <c r="O830" i="22"/>
  <c r="G830" i="22"/>
  <c r="L829" i="22"/>
  <c r="Q828" i="22"/>
  <c r="I828" i="22"/>
  <c r="N827" i="22"/>
  <c r="F827" i="22"/>
  <c r="K826" i="22"/>
  <c r="P825" i="22"/>
  <c r="H825" i="22"/>
  <c r="M824" i="22"/>
  <c r="R823" i="22"/>
  <c r="J823" i="22"/>
  <c r="O822" i="22"/>
  <c r="G822" i="22"/>
  <c r="L821" i="22"/>
  <c r="Q820" i="22"/>
  <c r="I820" i="22"/>
  <c r="N819" i="22"/>
  <c r="F819" i="22"/>
  <c r="O833" i="22"/>
  <c r="G833" i="22"/>
  <c r="L832" i="22"/>
  <c r="Q831" i="22"/>
  <c r="I831" i="22"/>
  <c r="N830" i="22"/>
  <c r="F830" i="22"/>
  <c r="K829" i="22"/>
  <c r="P828" i="22"/>
  <c r="H828" i="22"/>
  <c r="M827" i="22"/>
  <c r="R826" i="22"/>
  <c r="J826" i="22"/>
  <c r="O825" i="22"/>
  <c r="G825" i="22"/>
  <c r="L824" i="22"/>
  <c r="Q823" i="22"/>
  <c r="I823" i="22"/>
  <c r="N822" i="22"/>
  <c r="F822" i="22"/>
  <c r="K821" i="22"/>
  <c r="P820" i="22"/>
  <c r="H820" i="22"/>
  <c r="M819" i="22"/>
  <c r="N833" i="22"/>
  <c r="F833" i="22"/>
  <c r="K832" i="22"/>
  <c r="P831" i="22"/>
  <c r="H831" i="22"/>
  <c r="M830" i="22"/>
  <c r="R829" i="22"/>
  <c r="J829" i="22"/>
  <c r="O828" i="22"/>
  <c r="G828" i="22"/>
  <c r="L827" i="22"/>
  <c r="Q826" i="22"/>
  <c r="I826" i="22"/>
  <c r="N825" i="22"/>
  <c r="F825" i="22"/>
  <c r="K824" i="22"/>
  <c r="P823" i="22"/>
  <c r="H823" i="22"/>
  <c r="M822" i="22"/>
  <c r="R821" i="22"/>
  <c r="J821" i="22"/>
  <c r="O820" i="22"/>
  <c r="G820" i="22"/>
  <c r="L819" i="22"/>
  <c r="M833" i="22"/>
  <c r="R832" i="22"/>
  <c r="J832" i="22"/>
  <c r="O831" i="22"/>
  <c r="G831" i="22"/>
  <c r="L830" i="22"/>
  <c r="Q829" i="22"/>
  <c r="I829" i="22"/>
  <c r="N828" i="22"/>
  <c r="F828" i="22"/>
  <c r="K827" i="22"/>
  <c r="P826" i="22"/>
  <c r="H826" i="22"/>
  <c r="M825" i="22"/>
  <c r="R824" i="22"/>
  <c r="J824" i="22"/>
  <c r="O823" i="22"/>
  <c r="G823" i="22"/>
  <c r="L822" i="22"/>
  <c r="Q821" i="22"/>
  <c r="I821" i="22"/>
  <c r="N820" i="22"/>
  <c r="F820" i="22"/>
  <c r="K819" i="22"/>
  <c r="L833" i="22"/>
  <c r="Q832" i="22"/>
  <c r="I832" i="22"/>
  <c r="N831" i="22"/>
  <c r="F831" i="22"/>
  <c r="K830" i="22"/>
  <c r="P829" i="22"/>
  <c r="H829" i="22"/>
  <c r="M828" i="22"/>
  <c r="R827" i="22"/>
  <c r="J827" i="22"/>
  <c r="O826" i="22"/>
  <c r="G826" i="22"/>
  <c r="L825" i="22"/>
  <c r="Q824" i="22"/>
  <c r="I824" i="22"/>
  <c r="N823" i="22"/>
  <c r="F823" i="22"/>
  <c r="K822" i="22"/>
  <c r="P821" i="22"/>
  <c r="H821" i="22"/>
  <c r="M820" i="22"/>
  <c r="R819" i="22"/>
  <c r="J819" i="22"/>
  <c r="R833" i="22"/>
  <c r="J833" i="22"/>
  <c r="O832" i="22"/>
  <c r="G832" i="22"/>
  <c r="L831" i="22"/>
  <c r="Q830" i="22"/>
  <c r="I830" i="22"/>
  <c r="N829" i="22"/>
  <c r="F829" i="22"/>
  <c r="K828" i="22"/>
  <c r="P827" i="22"/>
  <c r="H827" i="22"/>
  <c r="M826" i="22"/>
  <c r="R825" i="22"/>
  <c r="J825" i="22"/>
  <c r="O824" i="22"/>
  <c r="G824" i="22"/>
  <c r="L823" i="22"/>
  <c r="Q822" i="22"/>
  <c r="I822" i="22"/>
  <c r="N821" i="22"/>
  <c r="F821" i="22"/>
  <c r="K820" i="22"/>
  <c r="P819" i="22"/>
  <c r="H819" i="22"/>
  <c r="Q833" i="22"/>
  <c r="I833" i="22"/>
  <c r="N832" i="22"/>
  <c r="F832" i="22"/>
  <c r="K831" i="22"/>
  <c r="P830" i="22"/>
  <c r="H830" i="22"/>
  <c r="M829" i="22"/>
  <c r="R828" i="22"/>
  <c r="J828" i="22"/>
  <c r="O827" i="22"/>
  <c r="G827" i="22"/>
  <c r="L826" i="22"/>
  <c r="Q825" i="22"/>
  <c r="I825" i="22"/>
  <c r="N824" i="22"/>
  <c r="F824" i="22"/>
  <c r="K823" i="22"/>
  <c r="P822" i="22"/>
  <c r="H822" i="22"/>
  <c r="M821" i="22"/>
  <c r="R820" i="22"/>
  <c r="J820" i="22"/>
  <c r="O819" i="22"/>
  <c r="G819" i="22"/>
  <c r="K833" i="22"/>
  <c r="L828" i="22"/>
  <c r="M823" i="22"/>
  <c r="P832" i="22"/>
  <c r="Q827" i="22"/>
  <c r="R822" i="22"/>
  <c r="H832" i="22"/>
  <c r="I827" i="22"/>
  <c r="J822" i="22"/>
  <c r="K825" i="22"/>
  <c r="M831" i="22"/>
  <c r="N826" i="22"/>
  <c r="O821" i="22"/>
  <c r="J830" i="22"/>
  <c r="R830" i="22"/>
  <c r="F826" i="22"/>
  <c r="G821" i="22"/>
  <c r="L820" i="22"/>
  <c r="O829" i="22"/>
  <c r="P824" i="22"/>
  <c r="Q819" i="22"/>
  <c r="G829" i="22"/>
  <c r="H824" i="22"/>
  <c r="I81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M908" i="22"/>
  <c r="R907" i="22"/>
  <c r="J907" i="22"/>
  <c r="O906" i="22"/>
  <c r="G906" i="22"/>
  <c r="L905" i="22"/>
  <c r="Q904" i="22"/>
  <c r="I904" i="22"/>
  <c r="N903" i="22"/>
  <c r="F903" i="22"/>
  <c r="K902" i="22"/>
  <c r="P901" i="22"/>
  <c r="H901" i="22"/>
  <c r="M900" i="22"/>
  <c r="R899" i="22"/>
  <c r="J899" i="22"/>
  <c r="O898" i="22"/>
  <c r="G898" i="22"/>
  <c r="L897" i="22"/>
  <c r="Q896" i="22"/>
  <c r="I896" i="22"/>
  <c r="N895" i="22"/>
  <c r="F895" i="22"/>
  <c r="K894" i="22"/>
  <c r="L908" i="22"/>
  <c r="Q907" i="22"/>
  <c r="I907" i="22"/>
  <c r="N906" i="22"/>
  <c r="F906" i="22"/>
  <c r="K905" i="22"/>
  <c r="P904" i="22"/>
  <c r="H904" i="22"/>
  <c r="M903" i="22"/>
  <c r="R902" i="22"/>
  <c r="J902" i="22"/>
  <c r="O901" i="22"/>
  <c r="G901" i="22"/>
  <c r="L900" i="22"/>
  <c r="Q899" i="22"/>
  <c r="I899" i="22"/>
  <c r="N898" i="22"/>
  <c r="F898" i="22"/>
  <c r="K897" i="22"/>
  <c r="P896" i="22"/>
  <c r="H896" i="22"/>
  <c r="M895" i="22"/>
  <c r="R894" i="22"/>
  <c r="J894" i="22"/>
  <c r="K908" i="22"/>
  <c r="P907" i="22"/>
  <c r="H907" i="22"/>
  <c r="M906" i="22"/>
  <c r="R905" i="22"/>
  <c r="J905" i="22"/>
  <c r="O904" i="22"/>
  <c r="G904" i="22"/>
  <c r="L903" i="22"/>
  <c r="Q902" i="22"/>
  <c r="I902" i="22"/>
  <c r="N901" i="22"/>
  <c r="F901" i="22"/>
  <c r="K900" i="22"/>
  <c r="P899" i="22"/>
  <c r="H899" i="22"/>
  <c r="M898" i="22"/>
  <c r="R897" i="22"/>
  <c r="J897" i="22"/>
  <c r="O896" i="22"/>
  <c r="G896" i="22"/>
  <c r="L895" i="22"/>
  <c r="Q894" i="22"/>
  <c r="I894" i="22"/>
  <c r="R908" i="22"/>
  <c r="J908" i="22"/>
  <c r="O907" i="22"/>
  <c r="G907" i="22"/>
  <c r="L906" i="22"/>
  <c r="Q905" i="22"/>
  <c r="I905" i="22"/>
  <c r="N904" i="22"/>
  <c r="F904" i="22"/>
  <c r="K903" i="22"/>
  <c r="P902" i="22"/>
  <c r="H902" i="22"/>
  <c r="M901" i="22"/>
  <c r="R900" i="22"/>
  <c r="J900" i="22"/>
  <c r="O899" i="22"/>
  <c r="G899" i="22"/>
  <c r="L898" i="22"/>
  <c r="Q897" i="22"/>
  <c r="I897" i="22"/>
  <c r="N896" i="22"/>
  <c r="F896" i="22"/>
  <c r="K895" i="22"/>
  <c r="P894" i="22"/>
  <c r="H894" i="22"/>
  <c r="Q908" i="22"/>
  <c r="I908" i="22"/>
  <c r="N907" i="22"/>
  <c r="F907" i="22"/>
  <c r="K906" i="22"/>
  <c r="P905" i="22"/>
  <c r="H905" i="22"/>
  <c r="M904" i="22"/>
  <c r="R903" i="22"/>
  <c r="J903" i="22"/>
  <c r="O902" i="22"/>
  <c r="G902" i="22"/>
  <c r="L901" i="22"/>
  <c r="Q900" i="22"/>
  <c r="I900" i="22"/>
  <c r="N899" i="22"/>
  <c r="F899" i="22"/>
  <c r="K898" i="22"/>
  <c r="P897" i="22"/>
  <c r="H897" i="22"/>
  <c r="M896" i="22"/>
  <c r="R895" i="22"/>
  <c r="J895" i="22"/>
  <c r="O894" i="22"/>
  <c r="G894" i="22"/>
  <c r="P908" i="22"/>
  <c r="H908" i="22"/>
  <c r="M907" i="22"/>
  <c r="R906" i="22"/>
  <c r="J906" i="22"/>
  <c r="O905" i="22"/>
  <c r="G905" i="22"/>
  <c r="L904" i="22"/>
  <c r="Q903" i="22"/>
  <c r="I903" i="22"/>
  <c r="N902" i="22"/>
  <c r="F902" i="22"/>
  <c r="K901" i="22"/>
  <c r="P900" i="22"/>
  <c r="H900" i="22"/>
  <c r="M899" i="22"/>
  <c r="R898" i="22"/>
  <c r="J898" i="22"/>
  <c r="O897" i="22"/>
  <c r="G897" i="22"/>
  <c r="L896" i="22"/>
  <c r="Q895" i="22"/>
  <c r="I895" i="22"/>
  <c r="N894" i="22"/>
  <c r="F894" i="22"/>
  <c r="O908" i="22"/>
  <c r="G908" i="22"/>
  <c r="L907" i="22"/>
  <c r="Q906" i="22"/>
  <c r="I906" i="22"/>
  <c r="N905" i="22"/>
  <c r="F905" i="22"/>
  <c r="K904" i="22"/>
  <c r="P903" i="22"/>
  <c r="H903" i="22"/>
  <c r="M902" i="22"/>
  <c r="R901" i="22"/>
  <c r="J901" i="22"/>
  <c r="O900" i="22"/>
  <c r="G900" i="22"/>
  <c r="L899" i="22"/>
  <c r="Q898" i="22"/>
  <c r="I898" i="22"/>
  <c r="N897" i="22"/>
  <c r="F897" i="22"/>
  <c r="K896" i="22"/>
  <c r="P895" i="22"/>
  <c r="H895" i="22"/>
  <c r="M894" i="22"/>
  <c r="N908" i="22"/>
  <c r="F908" i="22"/>
  <c r="K907" i="22"/>
  <c r="P906" i="22"/>
  <c r="H906" i="22"/>
  <c r="M905" i="22"/>
  <c r="R904" i="22"/>
  <c r="J904" i="22"/>
  <c r="O903" i="22"/>
  <c r="G903" i="22"/>
  <c r="L902" i="22"/>
  <c r="Q901" i="22"/>
  <c r="I901" i="22"/>
  <c r="N900" i="22"/>
  <c r="F900" i="22"/>
  <c r="K899" i="22"/>
  <c r="P898" i="22"/>
  <c r="H898" i="22"/>
  <c r="M897" i="22"/>
  <c r="R896" i="22"/>
  <c r="J896" i="22"/>
  <c r="O895" i="22"/>
  <c r="G895" i="22"/>
  <c r="L894"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O1208" i="22"/>
  <c r="G1208" i="22"/>
  <c r="L1207" i="22"/>
  <c r="Q1206" i="22"/>
  <c r="I1206" i="22"/>
  <c r="N1205" i="22"/>
  <c r="F1205" i="22"/>
  <c r="K1204" i="22"/>
  <c r="P1203" i="22"/>
  <c r="H1203" i="22"/>
  <c r="M1202" i="22"/>
  <c r="R1201" i="22"/>
  <c r="J1201" i="22"/>
  <c r="O1200" i="22"/>
  <c r="G1200" i="22"/>
  <c r="L1199" i="22"/>
  <c r="Q1198" i="22"/>
  <c r="I1198" i="22"/>
  <c r="N1197" i="22"/>
  <c r="F1197" i="22"/>
  <c r="K1196" i="22"/>
  <c r="P1195" i="22"/>
  <c r="H1195" i="22"/>
  <c r="M1194" i="22"/>
  <c r="N1208" i="22"/>
  <c r="F1208" i="22"/>
  <c r="K1207" i="22"/>
  <c r="P1206" i="22"/>
  <c r="H1206" i="22"/>
  <c r="M1205" i="22"/>
  <c r="R1204" i="22"/>
  <c r="J1204" i="22"/>
  <c r="O1203" i="22"/>
  <c r="G1203" i="22"/>
  <c r="L1202" i="22"/>
  <c r="Q1201" i="22"/>
  <c r="I1201" i="22"/>
  <c r="N1200" i="22"/>
  <c r="F1200" i="22"/>
  <c r="K1199" i="22"/>
  <c r="P1198" i="22"/>
  <c r="H1198" i="22"/>
  <c r="M1197" i="22"/>
  <c r="R1196" i="22"/>
  <c r="J1196" i="22"/>
  <c r="O1195" i="22"/>
  <c r="G1195" i="22"/>
  <c r="L1194" i="22"/>
  <c r="M1208" i="22"/>
  <c r="R1207" i="22"/>
  <c r="J1207" i="22"/>
  <c r="O1206" i="22"/>
  <c r="G1206" i="22"/>
  <c r="L1205" i="22"/>
  <c r="Q1204" i="22"/>
  <c r="I1204" i="22"/>
  <c r="N1203" i="22"/>
  <c r="F1203" i="22"/>
  <c r="K1202" i="22"/>
  <c r="P1201" i="22"/>
  <c r="H1201" i="22"/>
  <c r="M1200" i="22"/>
  <c r="R1199" i="22"/>
  <c r="J1199" i="22"/>
  <c r="O1198" i="22"/>
  <c r="G1198" i="22"/>
  <c r="L1197" i="22"/>
  <c r="Q1196" i="22"/>
  <c r="I1196" i="22"/>
  <c r="N1195" i="22"/>
  <c r="F1195" i="22"/>
  <c r="K1194" i="22"/>
  <c r="L1208" i="22"/>
  <c r="Q1207" i="22"/>
  <c r="I1207" i="22"/>
  <c r="N1206" i="22"/>
  <c r="F1206" i="22"/>
  <c r="K1205" i="22"/>
  <c r="P1204" i="22"/>
  <c r="H1204" i="22"/>
  <c r="M1203" i="22"/>
  <c r="R1202" i="22"/>
  <c r="J1202" i="22"/>
  <c r="O1201" i="22"/>
  <c r="G1201" i="22"/>
  <c r="L1200" i="22"/>
  <c r="Q1199" i="22"/>
  <c r="I1199" i="22"/>
  <c r="N1198" i="22"/>
  <c r="F1198" i="22"/>
  <c r="K1197" i="22"/>
  <c r="P1196" i="22"/>
  <c r="H1196" i="22"/>
  <c r="M1195" i="22"/>
  <c r="R1194" i="22"/>
  <c r="J1194" i="22"/>
  <c r="K1208" i="22"/>
  <c r="P1207" i="22"/>
  <c r="H1207" i="22"/>
  <c r="M1206" i="22"/>
  <c r="R1205" i="22"/>
  <c r="J1205" i="22"/>
  <c r="O1204" i="22"/>
  <c r="G1204" i="22"/>
  <c r="L1203" i="22"/>
  <c r="Q1202" i="22"/>
  <c r="I1202" i="22"/>
  <c r="N1201" i="22"/>
  <c r="F1201" i="22"/>
  <c r="K1200" i="22"/>
  <c r="P1199" i="22"/>
  <c r="H1199" i="22"/>
  <c r="M1198" i="22"/>
  <c r="R1197" i="22"/>
  <c r="J1197" i="22"/>
  <c r="O1196" i="22"/>
  <c r="G1196" i="22"/>
  <c r="L1195" i="22"/>
  <c r="Q1194" i="22"/>
  <c r="I1194" i="22"/>
  <c r="R1208" i="22"/>
  <c r="J1208" i="22"/>
  <c r="O1207" i="22"/>
  <c r="G1207" i="22"/>
  <c r="L1206" i="22"/>
  <c r="Q1205" i="22"/>
  <c r="I1205" i="22"/>
  <c r="N1204" i="22"/>
  <c r="F1204" i="22"/>
  <c r="K1203" i="22"/>
  <c r="P1202" i="22"/>
  <c r="H1202" i="22"/>
  <c r="M1201" i="22"/>
  <c r="R1200" i="22"/>
  <c r="J1200" i="22"/>
  <c r="O1199" i="22"/>
  <c r="G1199" i="22"/>
  <c r="L1198" i="22"/>
  <c r="Q1197" i="22"/>
  <c r="I1197" i="22"/>
  <c r="N1196" i="22"/>
  <c r="F1196" i="22"/>
  <c r="K1195" i="22"/>
  <c r="P1194" i="22"/>
  <c r="H1194" i="22"/>
  <c r="Q1208" i="22"/>
  <c r="I1208" i="22"/>
  <c r="N1207" i="22"/>
  <c r="F1207" i="22"/>
  <c r="K1206" i="22"/>
  <c r="P1205" i="22"/>
  <c r="H1205" i="22"/>
  <c r="M1204" i="22"/>
  <c r="R1203" i="22"/>
  <c r="J1203" i="22"/>
  <c r="O1202" i="22"/>
  <c r="G1202" i="22"/>
  <c r="L1201" i="22"/>
  <c r="Q1200" i="22"/>
  <c r="I1200" i="22"/>
  <c r="N1199" i="22"/>
  <c r="F1199" i="22"/>
  <c r="K1198" i="22"/>
  <c r="P1197" i="22"/>
  <c r="H1197" i="22"/>
  <c r="M1196" i="22"/>
  <c r="R1195" i="22"/>
  <c r="J1195" i="22"/>
  <c r="O1194" i="22"/>
  <c r="G1194" i="22"/>
  <c r="P1208" i="22"/>
  <c r="H1208" i="22"/>
  <c r="M1207" i="22"/>
  <c r="R1206" i="22"/>
  <c r="J1206" i="22"/>
  <c r="O1205" i="22"/>
  <c r="G1205" i="22"/>
  <c r="L1204" i="22"/>
  <c r="Q1203" i="22"/>
  <c r="I1203" i="22"/>
  <c r="N1202" i="22"/>
  <c r="F1202" i="22"/>
  <c r="K1201" i="22"/>
  <c r="P1200" i="22"/>
  <c r="H1200" i="22"/>
  <c r="M1199" i="22"/>
  <c r="R1198" i="22"/>
  <c r="J1198" i="22"/>
  <c r="O1197" i="22"/>
  <c r="G1197" i="22"/>
  <c r="L1196" i="22"/>
  <c r="Q1195" i="22"/>
  <c r="I1195" i="22"/>
  <c r="N1194" i="22"/>
  <c r="F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F1343" i="22"/>
  <c r="K1342" i="22"/>
  <c r="P1341" i="22"/>
  <c r="H1341" i="22"/>
  <c r="M1340" i="22"/>
  <c r="R1339" i="22"/>
  <c r="J1339" i="22"/>
  <c r="O1338" i="22"/>
  <c r="G1338" i="22"/>
  <c r="L1337" i="22"/>
  <c r="Q1336" i="22"/>
  <c r="I1336" i="22"/>
  <c r="N1335" i="22"/>
  <c r="F1335" i="22"/>
  <c r="K1334" i="22"/>
  <c r="P1333" i="22"/>
  <c r="H1333" i="22"/>
  <c r="M1332" i="22"/>
  <c r="R1331" i="22"/>
  <c r="J1331" i="22"/>
  <c r="O1330" i="22"/>
  <c r="G1330" i="22"/>
  <c r="L1329" i="22"/>
  <c r="M1343" i="22"/>
  <c r="R1342" i="22"/>
  <c r="J1342" i="22"/>
  <c r="O1341" i="22"/>
  <c r="G1341" i="22"/>
  <c r="L1340" i="22"/>
  <c r="Q1339" i="22"/>
  <c r="I1339" i="22"/>
  <c r="N1338" i="22"/>
  <c r="F1338" i="22"/>
  <c r="K1337" i="22"/>
  <c r="P1336" i="22"/>
  <c r="H1336" i="22"/>
  <c r="M1335" i="22"/>
  <c r="R1334" i="22"/>
  <c r="J1334" i="22"/>
  <c r="O1333" i="22"/>
  <c r="G1333" i="22"/>
  <c r="L1332" i="22"/>
  <c r="Q1331" i="22"/>
  <c r="I1331" i="22"/>
  <c r="N1330" i="22"/>
  <c r="F1330" i="22"/>
  <c r="K1329" i="22"/>
  <c r="L1343" i="22"/>
  <c r="Q1342" i="22"/>
  <c r="I1342" i="22"/>
  <c r="N1341" i="22"/>
  <c r="F1341" i="22"/>
  <c r="K1340" i="22"/>
  <c r="P1339" i="22"/>
  <c r="H1339" i="22"/>
  <c r="M1338" i="22"/>
  <c r="R1337" i="22"/>
  <c r="J1337" i="22"/>
  <c r="O1336" i="22"/>
  <c r="G1336" i="22"/>
  <c r="L1335" i="22"/>
  <c r="Q1334" i="22"/>
  <c r="I1334" i="22"/>
  <c r="N1333" i="22"/>
  <c r="F1333" i="22"/>
  <c r="K1332" i="22"/>
  <c r="P1331" i="22"/>
  <c r="H1331" i="22"/>
  <c r="M1330" i="22"/>
  <c r="R1329" i="22"/>
  <c r="J1329" i="22"/>
  <c r="K1343" i="22"/>
  <c r="P1342" i="22"/>
  <c r="H1342" i="22"/>
  <c r="M1341" i="22"/>
  <c r="R1340" i="22"/>
  <c r="J1340" i="22"/>
  <c r="O1339" i="22"/>
  <c r="G1339" i="22"/>
  <c r="L1338" i="22"/>
  <c r="Q1337" i="22"/>
  <c r="I1337" i="22"/>
  <c r="N1336" i="22"/>
  <c r="F1336" i="22"/>
  <c r="K1335" i="22"/>
  <c r="P1334" i="22"/>
  <c r="H1334" i="22"/>
  <c r="M1333" i="22"/>
  <c r="R1332" i="22"/>
  <c r="J1332" i="22"/>
  <c r="O1331" i="22"/>
  <c r="G1331" i="22"/>
  <c r="L1330" i="22"/>
  <c r="Q1329" i="22"/>
  <c r="I1329" i="22"/>
  <c r="R1343" i="22"/>
  <c r="J1343" i="22"/>
  <c r="O1342" i="22"/>
  <c r="G1342" i="22"/>
  <c r="L1341" i="22"/>
  <c r="Q1340" i="22"/>
  <c r="I1340" i="22"/>
  <c r="N1339" i="22"/>
  <c r="F1339" i="22"/>
  <c r="K1338" i="22"/>
  <c r="P1337" i="22"/>
  <c r="H1337" i="22"/>
  <c r="M1336" i="22"/>
  <c r="R1335" i="22"/>
  <c r="J1335" i="22"/>
  <c r="O1334" i="22"/>
  <c r="G1334" i="22"/>
  <c r="L1333" i="22"/>
  <c r="Q1332" i="22"/>
  <c r="I1332" i="22"/>
  <c r="N1331" i="22"/>
  <c r="F1331" i="22"/>
  <c r="K1330" i="22"/>
  <c r="P1329" i="22"/>
  <c r="H1329" i="22"/>
  <c r="P1343" i="22"/>
  <c r="H1343" i="22"/>
  <c r="M1342" i="22"/>
  <c r="R1341" i="22"/>
  <c r="J1341" i="22"/>
  <c r="O1340" i="22"/>
  <c r="G1340" i="22"/>
  <c r="L1339" i="22"/>
  <c r="Q1338" i="22"/>
  <c r="I1338" i="22"/>
  <c r="N1337" i="22"/>
  <c r="F1337" i="22"/>
  <c r="K1336" i="22"/>
  <c r="P1335" i="22"/>
  <c r="H1335" i="22"/>
  <c r="M1334" i="22"/>
  <c r="R1333" i="22"/>
  <c r="J1333" i="22"/>
  <c r="O1332" i="22"/>
  <c r="G1332" i="22"/>
  <c r="L1331" i="22"/>
  <c r="Q1330" i="22"/>
  <c r="I1330" i="22"/>
  <c r="N1329" i="22"/>
  <c r="F1329" i="22"/>
  <c r="O1343" i="22"/>
  <c r="G1343" i="22"/>
  <c r="L1342" i="22"/>
  <c r="Q1341" i="22"/>
  <c r="I1341" i="22"/>
  <c r="N1340" i="22"/>
  <c r="F1340" i="22"/>
  <c r="K1339" i="22"/>
  <c r="P1338" i="22"/>
  <c r="H1338" i="22"/>
  <c r="M1337" i="22"/>
  <c r="R1336" i="22"/>
  <c r="J1336" i="22"/>
  <c r="O1335" i="22"/>
  <c r="G1335" i="22"/>
  <c r="L1334" i="22"/>
  <c r="Q1333" i="22"/>
  <c r="I1333" i="22"/>
  <c r="N1332" i="22"/>
  <c r="F1332" i="22"/>
  <c r="K1331" i="22"/>
  <c r="P1330" i="22"/>
  <c r="H1330" i="22"/>
  <c r="M1329" i="22"/>
  <c r="P1340" i="22"/>
  <c r="Q1335" i="22"/>
  <c r="R1330" i="22"/>
  <c r="H1340" i="22"/>
  <c r="I1335" i="22"/>
  <c r="J1330" i="22"/>
  <c r="M1339" i="22"/>
  <c r="N1334" i="22"/>
  <c r="O1329" i="22"/>
  <c r="Q1343" i="22"/>
  <c r="R1338" i="22"/>
  <c r="F1334" i="22"/>
  <c r="G1329" i="22"/>
  <c r="I1343" i="22"/>
  <c r="J1338" i="22"/>
  <c r="K1333" i="22"/>
  <c r="F1342" i="22"/>
  <c r="G1337" i="22"/>
  <c r="H1332" i="22"/>
  <c r="K1341" i="22"/>
  <c r="L1336" i="22"/>
  <c r="M1331" i="22"/>
  <c r="N1342" i="22"/>
  <c r="O1337" i="22"/>
  <c r="P1332" i="22"/>
  <c r="I1133" i="22"/>
  <c r="N1132" i="22"/>
  <c r="F1132" i="22"/>
  <c r="P1130" i="22"/>
  <c r="H1130" i="22"/>
  <c r="M1129" i="22"/>
  <c r="J1128" i="22"/>
  <c r="O1127" i="22"/>
  <c r="G1127" i="22"/>
  <c r="Q1125" i="22"/>
  <c r="I1125" i="22"/>
  <c r="N1124" i="22"/>
  <c r="K1123" i="22"/>
  <c r="P1122" i="22"/>
  <c r="H1122" i="22"/>
  <c r="R1120" i="22"/>
  <c r="J1120" i="22"/>
  <c r="O1119" i="22"/>
  <c r="P1133" i="22"/>
  <c r="H1133" i="22"/>
  <c r="M1132" i="22"/>
  <c r="J1131" i="22"/>
  <c r="O1130" i="22"/>
  <c r="G1130" i="22"/>
  <c r="Q1128" i="22"/>
  <c r="I1128" i="22"/>
  <c r="N1127" i="22"/>
  <c r="K1126" i="22"/>
  <c r="P1125" i="22"/>
  <c r="H1125" i="22"/>
  <c r="R1123" i="22"/>
  <c r="J1123" i="22"/>
  <c r="O1122" i="22"/>
  <c r="L1121" i="22"/>
  <c r="Q1120" i="22"/>
  <c r="I1120" i="22"/>
  <c r="F1119" i="22"/>
  <c r="O1133" i="22"/>
  <c r="G1133" i="22"/>
  <c r="Q1131" i="22"/>
  <c r="I1131" i="22"/>
  <c r="N1130" i="22"/>
  <c r="K1129" i="22"/>
  <c r="P1128" i="22"/>
  <c r="H1128" i="22"/>
  <c r="R1126" i="22"/>
  <c r="J1126" i="22"/>
  <c r="O1125" i="22"/>
  <c r="L1124" i="22"/>
  <c r="Q1123" i="22"/>
  <c r="I1123" i="22"/>
  <c r="F1122" i="22"/>
  <c r="K1121" i="22"/>
  <c r="P1120" i="22"/>
  <c r="M1119" i="22"/>
  <c r="N1133" i="22"/>
  <c r="F1133" i="22"/>
  <c r="P1131" i="22"/>
  <c r="H1131" i="22"/>
  <c r="M1130" i="22"/>
  <c r="J1129" i="22"/>
  <c r="O1128" i="22"/>
  <c r="G1128" i="22"/>
  <c r="Q1126" i="22"/>
  <c r="I1126" i="22"/>
  <c r="N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P1178" i="22"/>
  <c r="H1178" i="22"/>
  <c r="M1177" i="22"/>
  <c r="R1176" i="22"/>
  <c r="J1176" i="22"/>
  <c r="O1175" i="22"/>
  <c r="G1175" i="22"/>
  <c r="L1174" i="22"/>
  <c r="Q1173" i="22"/>
  <c r="I1173" i="22"/>
  <c r="N1172" i="22"/>
  <c r="F1172" i="22"/>
  <c r="K1171" i="22"/>
  <c r="P1170" i="22"/>
  <c r="H1170" i="22"/>
  <c r="M1169" i="22"/>
  <c r="R1168" i="22"/>
  <c r="J1168" i="22"/>
  <c r="O1167" i="22"/>
  <c r="G1167" i="22"/>
  <c r="L1166" i="22"/>
  <c r="Q1165" i="22"/>
  <c r="I1165" i="22"/>
  <c r="N1164" i="22"/>
  <c r="F1164" i="22"/>
  <c r="O1178" i="22"/>
  <c r="G1178" i="22"/>
  <c r="L1177" i="22"/>
  <c r="Q1176" i="22"/>
  <c r="I1176" i="22"/>
  <c r="N1175" i="22"/>
  <c r="F1175" i="22"/>
  <c r="K1174" i="22"/>
  <c r="P1173" i="22"/>
  <c r="H1173" i="22"/>
  <c r="M1172" i="22"/>
  <c r="R1171" i="22"/>
  <c r="J1171" i="22"/>
  <c r="O1170" i="22"/>
  <c r="G1170" i="22"/>
  <c r="L1169" i="22"/>
  <c r="Q1168" i="22"/>
  <c r="I1168" i="22"/>
  <c r="N1167" i="22"/>
  <c r="F1167" i="22"/>
  <c r="K1166" i="22"/>
  <c r="P1165" i="22"/>
  <c r="H1165" i="22"/>
  <c r="M1164" i="22"/>
  <c r="N1178" i="22"/>
  <c r="F1178" i="22"/>
  <c r="K1177" i="22"/>
  <c r="P1176" i="22"/>
  <c r="H1176" i="22"/>
  <c r="M1175" i="22"/>
  <c r="R1174" i="22"/>
  <c r="J1174" i="22"/>
  <c r="O1173" i="22"/>
  <c r="G1173" i="22"/>
  <c r="L1172" i="22"/>
  <c r="Q1171" i="22"/>
  <c r="I1171" i="22"/>
  <c r="N1170" i="22"/>
  <c r="F1170" i="22"/>
  <c r="K1169" i="22"/>
  <c r="P1168" i="22"/>
  <c r="H1168" i="22"/>
  <c r="M1167" i="22"/>
  <c r="R1166" i="22"/>
  <c r="J1166" i="22"/>
  <c r="O1165" i="22"/>
  <c r="G1165" i="22"/>
  <c r="L1164" i="22"/>
  <c r="M1178" i="22"/>
  <c r="R1177"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Q1133" i="22" l="1"/>
  <c r="R1128" i="22"/>
  <c r="F1124" i="22"/>
  <c r="G1119" i="22"/>
  <c r="L1129" i="22"/>
  <c r="M1124" i="22"/>
  <c r="N1119" i="22"/>
  <c r="F1130" i="22"/>
  <c r="G1125" i="22"/>
  <c r="H1120" i="22"/>
  <c r="R1129" i="22"/>
  <c r="F1125" i="22"/>
  <c r="K1131" i="22"/>
  <c r="L1126" i="22"/>
  <c r="M1121" i="22"/>
  <c r="R1131" i="22"/>
  <c r="F1127" i="22"/>
  <c r="G1122" i="22"/>
  <c r="L1132" i="22"/>
  <c r="M1127" i="22"/>
  <c r="N1122" i="22"/>
  <c r="K1132" i="22"/>
  <c r="L1127" i="22"/>
  <c r="E54" i="23"/>
  <c r="L1086" i="22"/>
  <c r="I1088" i="22"/>
  <c r="J1083" i="22"/>
  <c r="K1078" i="22"/>
  <c r="G1085" i="22"/>
  <c r="H1080" i="22"/>
  <c r="N1085" i="22"/>
  <c r="O1080" i="22"/>
  <c r="H1086" i="22"/>
  <c r="I1081" i="22"/>
  <c r="J1076" i="22"/>
  <c r="I1084" i="22"/>
  <c r="J1079" i="22"/>
  <c r="K1085" i="22"/>
  <c r="L1080" i="22"/>
  <c r="R1085" i="22"/>
  <c r="F1081" i="22"/>
  <c r="I1076" i="22"/>
  <c r="M1075" i="22"/>
  <c r="Q1074" i="22"/>
  <c r="H1074" i="22"/>
  <c r="G1074" i="22"/>
  <c r="F1074" i="22"/>
  <c r="J1080" i="22"/>
  <c r="Q1085" i="22"/>
  <c r="N1087" i="22"/>
  <c r="O1082" i="22"/>
  <c r="P1077" i="22"/>
  <c r="L1084" i="22"/>
  <c r="M1079" i="22"/>
  <c r="F1085" i="22"/>
  <c r="G1080" i="22"/>
  <c r="M1085" i="22"/>
  <c r="N1080" i="22"/>
  <c r="M1088" i="22"/>
  <c r="N1083" i="22"/>
  <c r="O1078" i="22"/>
  <c r="P1084" i="22"/>
  <c r="Q1079" i="22"/>
  <c r="J1085" i="22"/>
  <c r="K1080" i="22"/>
  <c r="N1075" i="22"/>
  <c r="R1074" i="22"/>
  <c r="I1074" i="22"/>
  <c r="H1082" i="22"/>
  <c r="M1081" i="22"/>
  <c r="R1080" i="22"/>
  <c r="Q1077" i="22"/>
  <c r="I1085" i="22"/>
  <c r="F1087" i="22"/>
  <c r="G1082" i="22"/>
  <c r="P1088" i="22"/>
  <c r="Q1083" i="22"/>
  <c r="R1078" i="22"/>
  <c r="K1084" i="22"/>
  <c r="L1079" i="22"/>
  <c r="R1084" i="22"/>
  <c r="F1080" i="22"/>
  <c r="R1087" i="22"/>
  <c r="F1083" i="22"/>
  <c r="G1078" i="22"/>
  <c r="H1084" i="22"/>
  <c r="I1079" i="22"/>
  <c r="O1084" i="22"/>
  <c r="P1079" i="22"/>
  <c r="F1075" i="22"/>
  <c r="J1074" i="22"/>
  <c r="J1078" i="22"/>
  <c r="I1078" i="22"/>
  <c r="F1078" i="22"/>
  <c r="R1077" i="22"/>
  <c r="G1077" i="22"/>
  <c r="N1084" i="22"/>
  <c r="K1086" i="22"/>
  <c r="L1081" i="22"/>
  <c r="H1088" i="22"/>
  <c r="I1083" i="22"/>
  <c r="O1088" i="22"/>
  <c r="P1083" i="22"/>
  <c r="Q1078" i="22"/>
  <c r="J1084" i="22"/>
  <c r="K1079" i="22"/>
  <c r="J1087" i="22"/>
  <c r="K1082" i="22"/>
  <c r="L1088" i="22"/>
  <c r="M1083" i="22"/>
  <c r="N1078" i="22"/>
  <c r="G1084" i="22"/>
  <c r="H1079" i="22"/>
  <c r="K1074" i="22"/>
  <c r="L1078" i="22"/>
  <c r="K1077" i="22"/>
  <c r="J1077" i="22"/>
  <c r="I1077" i="22"/>
  <c r="H1077" i="22"/>
  <c r="K1076" i="22"/>
  <c r="R1088" i="22"/>
  <c r="F1084" i="22"/>
  <c r="P1085" i="22"/>
  <c r="Q1080" i="22"/>
  <c r="M1087" i="22"/>
  <c r="N1082" i="22"/>
  <c r="G1088" i="22"/>
  <c r="H1083" i="22"/>
  <c r="N1088" i="22"/>
  <c r="O1083" i="22"/>
  <c r="P1078" i="22"/>
  <c r="O1086" i="22"/>
  <c r="P1081" i="22"/>
  <c r="Q1087" i="22"/>
  <c r="R1082" i="22"/>
  <c r="K1088" i="22"/>
  <c r="L1083" i="22"/>
  <c r="M1078" i="22"/>
  <c r="G1079" i="22"/>
  <c r="L1077" i="22"/>
  <c r="O1076" i="22"/>
  <c r="N1076" i="22"/>
  <c r="M1076" i="22"/>
  <c r="L1076" i="22"/>
  <c r="O1075" i="22"/>
  <c r="J1088" i="22"/>
  <c r="K1083" i="22"/>
  <c r="H1085" i="22"/>
  <c r="I1080" i="22"/>
  <c r="R1086" i="22"/>
  <c r="F1082" i="22"/>
  <c r="L1087" i="22"/>
  <c r="M1082" i="22"/>
  <c r="F1088" i="22"/>
  <c r="G1083" i="22"/>
  <c r="H1078" i="22"/>
  <c r="G1086" i="22"/>
  <c r="H1081" i="22"/>
  <c r="I1087" i="22"/>
  <c r="J1082" i="22"/>
  <c r="P1087" i="22"/>
  <c r="Q1082" i="22"/>
  <c r="O1079" i="22"/>
  <c r="N1077" i="22"/>
  <c r="P1076" i="22"/>
  <c r="F1076" i="22"/>
  <c r="R1075" i="22"/>
  <c r="Q1075" i="22"/>
  <c r="P1075" i="22"/>
  <c r="G1075" i="22"/>
  <c r="O1087" i="22"/>
  <c r="P1082" i="22"/>
  <c r="M1084" i="22"/>
  <c r="N1079" i="22"/>
  <c r="J1086" i="22"/>
  <c r="K1081" i="22"/>
  <c r="Q1086" i="22"/>
  <c r="R1081" i="22"/>
  <c r="K1087" i="22"/>
  <c r="L1082" i="22"/>
  <c r="M1077" i="22"/>
  <c r="L1085" i="22"/>
  <c r="M1080" i="22"/>
  <c r="N1086" i="22"/>
  <c r="O1081" i="22"/>
  <c r="H1087" i="22"/>
  <c r="I1082" i="22"/>
  <c r="O1077" i="22"/>
  <c r="Q1076" i="22"/>
  <c r="G1076" i="22"/>
  <c r="K1075" i="22"/>
  <c r="J1075" i="22"/>
  <c r="I1075" i="22"/>
  <c r="H1075" i="22"/>
  <c r="L1074" i="22"/>
  <c r="P1009" i="22"/>
  <c r="Q1004" i="22"/>
  <c r="R999" i="22"/>
  <c r="O1009" i="22"/>
  <c r="P1004" i="22"/>
  <c r="Q999" i="22"/>
  <c r="I1010" i="22"/>
  <c r="J1005" i="22"/>
  <c r="K1000" i="22"/>
  <c r="P1010" i="22"/>
  <c r="Q1005" i="22"/>
  <c r="R1000" i="22"/>
  <c r="J1011" i="22"/>
  <c r="K1006" i="22"/>
  <c r="L1001" i="22"/>
  <c r="G66" i="23" s="1"/>
  <c r="Q1011" i="22"/>
  <c r="R1006" i="22"/>
  <c r="F1002" i="22"/>
  <c r="P1011" i="22"/>
  <c r="Q1006" i="22"/>
  <c r="R1001" i="22"/>
  <c r="O1011" i="22"/>
  <c r="P1006" i="22"/>
  <c r="K61" i="23" s="1"/>
  <c r="Q1001" i="22"/>
  <c r="H1009" i="22"/>
  <c r="I1004" i="22"/>
  <c r="J999" i="22"/>
  <c r="G1009" i="22"/>
  <c r="H1004" i="22"/>
  <c r="I999" i="22"/>
  <c r="N1009" i="22"/>
  <c r="O1004" i="22"/>
  <c r="P999" i="22"/>
  <c r="H1010" i="22"/>
  <c r="I1005" i="22"/>
  <c r="J1000" i="22"/>
  <c r="O1010" i="22"/>
  <c r="P1005" i="22"/>
  <c r="Q1000" i="22"/>
  <c r="I1011" i="22"/>
  <c r="J1006" i="22"/>
  <c r="K1001" i="22"/>
  <c r="H1011" i="22"/>
  <c r="I1006" i="22"/>
  <c r="J1001" i="22"/>
  <c r="G1011" i="22"/>
  <c r="H1006" i="22"/>
  <c r="C61" i="23" s="1"/>
  <c r="I1001" i="22"/>
  <c r="L1013" i="22"/>
  <c r="M1008" i="22"/>
  <c r="N1003" i="22"/>
  <c r="K1013" i="22"/>
  <c r="L1008" i="22"/>
  <c r="M1003" i="22"/>
  <c r="R1013" i="22"/>
  <c r="M65" i="23" s="1"/>
  <c r="F1009" i="22"/>
  <c r="G1004" i="22"/>
  <c r="H999" i="22"/>
  <c r="M1009" i="22"/>
  <c r="N1004" i="22"/>
  <c r="O999" i="22"/>
  <c r="G1010" i="22"/>
  <c r="H1005" i="22"/>
  <c r="I1000" i="22"/>
  <c r="N1010" i="22"/>
  <c r="O1005" i="22"/>
  <c r="P1000" i="22"/>
  <c r="M1010" i="22"/>
  <c r="N1005" i="22"/>
  <c r="O1000" i="22"/>
  <c r="L1010" i="22"/>
  <c r="M1005" i="22"/>
  <c r="N1000" i="22"/>
  <c r="Q1012" i="22"/>
  <c r="R1007" i="22"/>
  <c r="F1003" i="22"/>
  <c r="P1012" i="22"/>
  <c r="Q1007" i="22"/>
  <c r="R1002" i="22"/>
  <c r="J1013" i="22"/>
  <c r="K1008" i="22"/>
  <c r="L1003" i="22"/>
  <c r="Q1013" i="22"/>
  <c r="R1008" i="22"/>
  <c r="F1004" i="22"/>
  <c r="G999" i="22"/>
  <c r="L1009" i="22"/>
  <c r="M1004" i="22"/>
  <c r="N999" i="22"/>
  <c r="F1010" i="22"/>
  <c r="G1005" i="22"/>
  <c r="H1000" i="22"/>
  <c r="R1009" i="22"/>
  <c r="F1005" i="22"/>
  <c r="G1000" i="22"/>
  <c r="B60" i="23" s="1"/>
  <c r="Q1009" i="22"/>
  <c r="R1004" i="22"/>
  <c r="F1000" i="22"/>
  <c r="I1012" i="22"/>
  <c r="J1007" i="22"/>
  <c r="K1002" i="22"/>
  <c r="H1012" i="22"/>
  <c r="I1007" i="22"/>
  <c r="D70" i="23" s="1"/>
  <c r="J1002" i="22"/>
  <c r="O1012" i="22"/>
  <c r="P1007" i="22"/>
  <c r="Q1002" i="22"/>
  <c r="I1013" i="22"/>
  <c r="J1008" i="22"/>
  <c r="K1003" i="22"/>
  <c r="P1013" i="22"/>
  <c r="Q1008" i="22"/>
  <c r="R1003" i="22"/>
  <c r="F999" i="22"/>
  <c r="K1009" i="22"/>
  <c r="L1004" i="22"/>
  <c r="M999" i="22"/>
  <c r="J1009" i="22"/>
  <c r="K1004" i="22"/>
  <c r="L999" i="22"/>
  <c r="I1009" i="22"/>
  <c r="J1004" i="22"/>
  <c r="K999" i="22"/>
  <c r="F67" i="23" s="1"/>
  <c r="N1011" i="22"/>
  <c r="O1006" i="22"/>
  <c r="P1001" i="22"/>
  <c r="M1011" i="22"/>
  <c r="N1006" i="22"/>
  <c r="O1001" i="22"/>
  <c r="G1012" i="22"/>
  <c r="H1007" i="22"/>
  <c r="I1002" i="22"/>
  <c r="N1012" i="22"/>
  <c r="O1007" i="22"/>
  <c r="P1002" i="22"/>
  <c r="H1013" i="22"/>
  <c r="I1008" i="22"/>
  <c r="J1003" i="22"/>
  <c r="O1013" i="22"/>
  <c r="P1008" i="22"/>
  <c r="Q1003" i="22"/>
  <c r="N1013" i="22"/>
  <c r="O1008" i="22"/>
  <c r="J62" i="23" s="1"/>
  <c r="P1003" i="22"/>
  <c r="M1013" i="22"/>
  <c r="N1008" i="22"/>
  <c r="O1003" i="22"/>
  <c r="F1011" i="22"/>
  <c r="G1006" i="22"/>
  <c r="H1001" i="22"/>
  <c r="R1010" i="22"/>
  <c r="M73" i="23" s="1"/>
  <c r="F1006" i="22"/>
  <c r="G1001" i="22"/>
  <c r="L1011" i="22"/>
  <c r="M1006" i="22"/>
  <c r="N1001" i="22"/>
  <c r="F1012" i="22"/>
  <c r="G1007" i="22"/>
  <c r="H1002" i="22"/>
  <c r="C68" i="23" s="1"/>
  <c r="M1012" i="22"/>
  <c r="N1007" i="22"/>
  <c r="O1002" i="22"/>
  <c r="G1013" i="22"/>
  <c r="H1008" i="22"/>
  <c r="I1003" i="22"/>
  <c r="F1013" i="22"/>
  <c r="G1008" i="22"/>
  <c r="B62" i="23" s="1"/>
  <c r="H1003" i="22"/>
  <c r="R1012" i="22"/>
  <c r="F1008" i="22"/>
  <c r="G1003" i="22"/>
  <c r="O982" i="22"/>
  <c r="P977" i="22"/>
  <c r="I983" i="22"/>
  <c r="J978" i="22"/>
  <c r="P983" i="22"/>
  <c r="Q978" i="22"/>
  <c r="G983" i="22"/>
  <c r="H978" i="22"/>
  <c r="F983" i="22"/>
  <c r="G978" i="22"/>
  <c r="M983" i="22"/>
  <c r="N978" i="22"/>
  <c r="I62" i="23" s="1"/>
  <c r="L983" i="22"/>
  <c r="M978" i="22"/>
  <c r="P982" i="22"/>
  <c r="Q977" i="22"/>
  <c r="L70" i="23" s="1"/>
  <c r="M972" i="22"/>
  <c r="L972" i="22"/>
  <c r="K972" i="22"/>
  <c r="J972" i="22"/>
  <c r="E68" i="23" s="1"/>
  <c r="Q972" i="22"/>
  <c r="K973" i="22"/>
  <c r="H974" i="22"/>
  <c r="C63" i="23" s="1"/>
  <c r="F969" i="22"/>
  <c r="M969" i="22"/>
  <c r="G982" i="22"/>
  <c r="H977" i="22"/>
  <c r="N982" i="22"/>
  <c r="O977" i="22"/>
  <c r="H983" i="22"/>
  <c r="I978" i="22"/>
  <c r="D62" i="23" s="1"/>
  <c r="L982" i="22"/>
  <c r="M977" i="22"/>
  <c r="K982" i="22"/>
  <c r="L977" i="22"/>
  <c r="R982" i="22"/>
  <c r="F978" i="22"/>
  <c r="Q982" i="22"/>
  <c r="R977" i="22"/>
  <c r="H982" i="22"/>
  <c r="I977" i="22"/>
  <c r="R971" i="22"/>
  <c r="Q971" i="22"/>
  <c r="P971" i="22"/>
  <c r="K66" i="23" s="1"/>
  <c r="O971" i="22"/>
  <c r="I972" i="22"/>
  <c r="P972" i="22"/>
  <c r="J973" i="22"/>
  <c r="R973" i="22"/>
  <c r="L981" i="22"/>
  <c r="M976" i="22"/>
  <c r="F982" i="22"/>
  <c r="G977" i="22"/>
  <c r="M982" i="22"/>
  <c r="N977" i="22"/>
  <c r="Q981" i="22"/>
  <c r="R976" i="22"/>
  <c r="P981" i="22"/>
  <c r="Q976" i="22"/>
  <c r="J982" i="22"/>
  <c r="K977" i="22"/>
  <c r="I982" i="22"/>
  <c r="J977" i="22"/>
  <c r="M981" i="22"/>
  <c r="H65" i="23" s="1"/>
  <c r="N976" i="22"/>
  <c r="J971" i="22"/>
  <c r="I971" i="22"/>
  <c r="H971" i="22"/>
  <c r="C66" i="23" s="1"/>
  <c r="G971" i="22"/>
  <c r="N971" i="22"/>
  <c r="H972" i="22"/>
  <c r="O972" i="22"/>
  <c r="J68" i="23" s="1"/>
  <c r="I973" i="22"/>
  <c r="Q980" i="22"/>
  <c r="R975" i="22"/>
  <c r="K981" i="22"/>
  <c r="F65" i="23" s="1"/>
  <c r="L976" i="22"/>
  <c r="R981" i="22"/>
  <c r="F977" i="22"/>
  <c r="F1449" i="22" s="1"/>
  <c r="I981" i="22"/>
  <c r="I1449" i="22" s="1"/>
  <c r="J976" i="22"/>
  <c r="H981" i="22"/>
  <c r="I976" i="22"/>
  <c r="O981" i="22"/>
  <c r="J65" i="23" s="1"/>
  <c r="P976" i="22"/>
  <c r="N981" i="22"/>
  <c r="O976" i="22"/>
  <c r="R980" i="22"/>
  <c r="F976" i="22"/>
  <c r="O970" i="22"/>
  <c r="N970" i="22"/>
  <c r="M970" i="22"/>
  <c r="M1449" i="22" s="1"/>
  <c r="L970" i="22"/>
  <c r="F971" i="22"/>
  <c r="M971" i="22"/>
  <c r="G972" i="22"/>
  <c r="B68" i="23" s="1"/>
  <c r="N972" i="22"/>
  <c r="I980" i="22"/>
  <c r="J975" i="22"/>
  <c r="P980" i="22"/>
  <c r="Q975" i="22"/>
  <c r="J981" i="22"/>
  <c r="K976" i="22"/>
  <c r="N980" i="22"/>
  <c r="O975" i="22"/>
  <c r="M980" i="22"/>
  <c r="N975" i="22"/>
  <c r="G981" i="22"/>
  <c r="H976" i="22"/>
  <c r="F981" i="22"/>
  <c r="G976" i="22"/>
  <c r="B61" i="23" s="1"/>
  <c r="J980" i="22"/>
  <c r="E73" i="23" s="1"/>
  <c r="K975" i="22"/>
  <c r="G970" i="22"/>
  <c r="F970" i="22"/>
  <c r="R969" i="22"/>
  <c r="M67" i="23" s="1"/>
  <c r="Q969" i="22"/>
  <c r="K970" i="22"/>
  <c r="R970" i="22"/>
  <c r="M60" i="23" s="1"/>
  <c r="L971" i="22"/>
  <c r="L1449" i="22" s="1"/>
  <c r="F972" i="22"/>
  <c r="N979" i="22"/>
  <c r="O974" i="22"/>
  <c r="H980" i="22"/>
  <c r="C73" i="23" s="1"/>
  <c r="I975" i="22"/>
  <c r="O980" i="22"/>
  <c r="P975" i="22"/>
  <c r="F980" i="22"/>
  <c r="G975" i="22"/>
  <c r="R979" i="22"/>
  <c r="F975" i="22"/>
  <c r="L980" i="22"/>
  <c r="G73" i="23" s="1"/>
  <c r="M975" i="22"/>
  <c r="K980" i="22"/>
  <c r="L975" i="22"/>
  <c r="G64" i="23" s="1"/>
  <c r="O979" i="22"/>
  <c r="J72" i="23" s="1"/>
  <c r="P974" i="22"/>
  <c r="L969" i="22"/>
  <c r="K969" i="22"/>
  <c r="J969" i="22"/>
  <c r="E67" i="23" s="1"/>
  <c r="I969" i="22"/>
  <c r="P969" i="22"/>
  <c r="J970" i="22"/>
  <c r="E60" i="23" s="1"/>
  <c r="Q970" i="22"/>
  <c r="L60" i="23" s="1"/>
  <c r="K971" i="22"/>
  <c r="R983" i="22"/>
  <c r="F979" i="22"/>
  <c r="G974" i="22"/>
  <c r="B63" i="23" s="1"/>
  <c r="M979" i="22"/>
  <c r="N974" i="22"/>
  <c r="G980" i="22"/>
  <c r="B73" i="23" s="1"/>
  <c r="H975" i="22"/>
  <c r="C64" i="23" s="1"/>
  <c r="K979" i="22"/>
  <c r="L974" i="22"/>
  <c r="J979" i="22"/>
  <c r="K974" i="22"/>
  <c r="K1449" i="22" s="1"/>
  <c r="Q979" i="22"/>
  <c r="R974" i="22"/>
  <c r="P979" i="22"/>
  <c r="Q974" i="22"/>
  <c r="L63" i="23" s="1"/>
  <c r="G979" i="22"/>
  <c r="Q973" i="22"/>
  <c r="O973" i="22"/>
  <c r="N973" i="22"/>
  <c r="N1449" i="22" s="1"/>
  <c r="M973" i="22"/>
  <c r="M974" i="22"/>
  <c r="H969" i="22"/>
  <c r="C67" i="23" s="1"/>
  <c r="O969" i="22"/>
  <c r="J67" i="23" s="1"/>
  <c r="I970" i="22"/>
  <c r="P970" i="22"/>
  <c r="C60" i="23"/>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J66" i="23"/>
  <c r="I61" i="23"/>
  <c r="D72" i="23"/>
  <c r="E66" i="23"/>
  <c r="D61" i="23"/>
  <c r="C65" i="23"/>
  <c r="I65" i="23"/>
  <c r="D63" i="23"/>
  <c r="C62" i="23"/>
  <c r="O1449" i="22"/>
  <c r="H72" i="23"/>
  <c r="K67" i="23"/>
  <c r="I72" i="23"/>
  <c r="F68" i="23"/>
  <c r="L72" i="23"/>
  <c r="M66" i="23"/>
  <c r="L61" i="23"/>
  <c r="K65" i="23"/>
  <c r="K62" i="23"/>
  <c r="I70" i="23"/>
  <c r="D64" i="23"/>
  <c r="F60" i="23"/>
  <c r="E64" i="23"/>
  <c r="D73" i="23"/>
  <c r="M68" i="23"/>
  <c r="I60" i="23"/>
  <c r="H64" i="23"/>
  <c r="H68" i="23"/>
  <c r="G70" i="23"/>
  <c r="H67" i="23"/>
  <c r="F72" i="23"/>
  <c r="E70" i="23"/>
  <c r="E63" i="23"/>
  <c r="L64" i="23"/>
  <c r="K73" i="23"/>
  <c r="M64" i="23"/>
  <c r="L73" i="23"/>
  <c r="K72" i="23"/>
  <c r="H63" i="23"/>
  <c r="G62" i="23"/>
  <c r="D66" i="23"/>
  <c r="B65" i="23"/>
  <c r="F73" i="23"/>
  <c r="B64" i="23"/>
  <c r="M63" i="23"/>
  <c r="L62" i="23"/>
  <c r="H66" i="23"/>
  <c r="G61" i="23"/>
  <c r="I66" i="23"/>
  <c r="H61" i="23"/>
  <c r="G65" i="23"/>
  <c r="D67" i="23"/>
  <c r="B72" i="23"/>
  <c r="L66" i="23"/>
  <c r="K63" i="23"/>
  <c r="K60" i="23"/>
  <c r="J64" i="23"/>
  <c r="I73" i="23"/>
  <c r="I67" i="23"/>
  <c r="G72" i="23"/>
  <c r="B70" i="23"/>
  <c r="H60" i="23"/>
  <c r="D68" i="23"/>
  <c r="C70" i="23"/>
  <c r="L67" i="23"/>
  <c r="Q1449" i="22"/>
  <c r="J61" i="23"/>
  <c r="G68" i="23"/>
  <c r="F70" i="23"/>
  <c r="G67" i="23"/>
  <c r="E72" i="23"/>
  <c r="F66" i="23"/>
  <c r="E61" i="23"/>
  <c r="D65" i="23"/>
  <c r="D60" i="23"/>
  <c r="K68" i="23"/>
  <c r="J70" i="23"/>
  <c r="L68" i="23"/>
  <c r="K70" i="23"/>
  <c r="G60" i="23"/>
  <c r="F64" i="23"/>
  <c r="M72" i="23"/>
  <c r="M61" i="23"/>
  <c r="L65" i="23"/>
  <c r="K64" i="23"/>
  <c r="J73" i="23"/>
  <c r="C72" i="23"/>
  <c r="E62" i="23"/>
  <c r="H62" i="23"/>
  <c r="G63" i="23"/>
  <c r="F62" i="23"/>
  <c r="B66" i="23"/>
  <c r="J63" i="23"/>
  <c r="J60" i="23"/>
  <c r="I64" i="23"/>
  <c r="H73" i="23"/>
  <c r="M70" i="23"/>
  <c r="I68" i="23"/>
  <c r="H70" i="23"/>
  <c r="F61" i="23"/>
  <c r="E65" i="23"/>
  <c r="B67" i="23"/>
  <c r="M62" i="23"/>
  <c r="AM10" i="26"/>
  <c r="AL14" i="26"/>
  <c r="AL15" i="26"/>
  <c r="AM11" i="26"/>
  <c r="AF93" i="23"/>
  <c r="AG87" i="23"/>
  <c r="AG93" i="23" s="1"/>
  <c r="AF101" i="23"/>
  <c r="AG88" i="23"/>
  <c r="AG101" i="23" s="1"/>
  <c r="AF96" i="23"/>
  <c r="AG82" i="23"/>
  <c r="AG96" i="23" s="1"/>
  <c r="AF100" i="23"/>
  <c r="AF99" i="23"/>
  <c r="AG83" i="23"/>
  <c r="AF92" i="23"/>
  <c r="AG86" i="23"/>
  <c r="AG92" i="23" s="1"/>
  <c r="G1449" i="22" l="1"/>
  <c r="J1449" i="22"/>
  <c r="H1449" i="22"/>
  <c r="R1449" i="22"/>
  <c r="F63" i="23"/>
  <c r="I63" i="23"/>
  <c r="P1449" i="22"/>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M10" i="28" l="1"/>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N12" i="28" l="1"/>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5" i="28" l="1"/>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5" i="28" l="1"/>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5" i="28" l="1"/>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5" i="28" l="1"/>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5" i="28" l="1"/>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5" i="28" l="1"/>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5" i="28" l="1"/>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5" i="28" l="1"/>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5" i="28" l="1"/>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5" i="28" l="1"/>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5" i="28" l="1"/>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5" i="28" l="1"/>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5" i="28" l="1"/>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5" i="28" l="1"/>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5" i="28" l="1"/>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5" i="28" l="1"/>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5" i="28" l="1"/>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F11" i="28" l="1"/>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BH15" i="26" l="1"/>
  <c r="BI11" i="26"/>
  <c r="BH14" i="26"/>
  <c r="BI10" i="26"/>
  <c r="BI15" i="26" l="1"/>
  <c r="BJ11" i="26"/>
  <c r="BI14" i="26"/>
  <c r="BJ10" i="26"/>
  <c r="BK10" i="26" l="1"/>
  <c r="BJ14" i="26"/>
  <c r="BJ15" i="26"/>
  <c r="BK11" i="26"/>
  <c r="BK15" i="26" s="1"/>
  <c r="BK14" i="26" l="1"/>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<sst xmlns="http://schemas.openxmlformats.org/spreadsheetml/2006/main" count="14165" uniqueCount="911">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</sst>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0.0"/>
    <numFmt numFmtId="166" formatCode="0.000"/>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3">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85">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2.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9"/>
  <sheetViews>
    <sheetView topLeftCell="B1" workbookViewId="0">
      <selection activeCell="B1" sqref="B1"/>
    </sheetView>
  </sheetViews>
  <sheetFormatPr defaultRowHeight="14.75"/>
  <cols>
    <col min="2" max="2" width="70.1328125" customWidth="1"/>
    <col min="3" max="3" width="9.7265625" bestFit="1" customWidth="1"/>
    <col min="13" max="14" width="8.7265625" style="163"/>
  </cols>
  <sheetData>
    <row r="1" spans="1:12">
      <c r="A1" s="1" t="s">
        <v>0</v>
      </c>
      <c r="B1" s="85" t="s">
        <v>504</v>
      </c>
      <c r="C1" s="86">
        <v>45237</v>
      </c>
      <c r="D1" s="87"/>
      <c r="E1" s="87"/>
      <c r="F1" s="87"/>
      <c r="G1" s="87"/>
      <c r="H1" s="87"/>
      <c r="I1" s="87"/>
      <c r="J1" s="87"/>
      <c r="K1" s="85" t="s">
        <v>534</v>
      </c>
      <c r="L1" s="85" t="s">
        <v>536</v>
      </c>
    </row>
    <row r="2" spans="1:12">
      <c r="A2" s="1" t="s">
        <v>1</v>
      </c>
      <c r="B2" s="87" t="str">
        <f>LOOKUP(B1,K1:L50,L1:L50)</f>
        <v>OR</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A34" s="1" t="s">
        <v>115</v>
      </c>
      <c r="K34" s="85" t="s">
        <v>507</v>
      </c>
      <c r="L34" s="85" t="s">
        <v>569</v>
      </c>
    </row>
    <row r="35" spans="1:12">
      <c r="A35" t="s">
        <v>119</v>
      </c>
      <c r="K35" s="85" t="s">
        <v>506</v>
      </c>
      <c r="L35" s="85" t="s">
        <v>570</v>
      </c>
    </row>
    <row r="36" spans="1:12">
      <c r="A36" t="s">
        <v>120</v>
      </c>
      <c r="K36" s="85" t="s">
        <v>505</v>
      </c>
      <c r="L36" s="85" t="s">
        <v>571</v>
      </c>
    </row>
    <row r="37" spans="1:12">
      <c r="A37" t="s">
        <v>121</v>
      </c>
      <c r="K37" s="85" t="s">
        <v>504</v>
      </c>
      <c r="L37" s="85" t="s">
        <v>572</v>
      </c>
    </row>
    <row r="38" spans="1:12">
      <c r="A38" t="s">
        <v>122</v>
      </c>
      <c r="K38" s="85" t="s">
        <v>497</v>
      </c>
      <c r="L38" s="85" t="s">
        <v>573</v>
      </c>
    </row>
    <row r="39" spans="1:12">
      <c r="A39" t="s">
        <v>123</v>
      </c>
      <c r="K39" s="85" t="s">
        <v>496</v>
      </c>
      <c r="L39" s="85" t="s">
        <v>574</v>
      </c>
    </row>
    <row r="40" spans="1:12">
      <c r="K40" s="85" t="s">
        <v>495</v>
      </c>
      <c r="L40" s="85" t="s">
        <v>575</v>
      </c>
    </row>
    <row r="41" spans="1:12">
      <c r="A41" t="s">
        <v>124</v>
      </c>
      <c r="K41" s="85" t="s">
        <v>494</v>
      </c>
      <c r="L41" s="85" t="s">
        <v>576</v>
      </c>
    </row>
    <row r="42" spans="1:12">
      <c r="A42" t="s">
        <v>125</v>
      </c>
      <c r="K42" s="85" t="s">
        <v>493</v>
      </c>
      <c r="L42" s="85" t="s">
        <v>577</v>
      </c>
    </row>
    <row r="43" spans="1:12">
      <c r="K43" s="85" t="s">
        <v>492</v>
      </c>
      <c r="L43" s="85" t="s">
        <v>578</v>
      </c>
    </row>
    <row r="44" spans="1:12">
      <c r="A44" t="s">
        <v>116</v>
      </c>
      <c r="K44" s="85" t="s">
        <v>491</v>
      </c>
      <c r="L44" s="85" t="s">
        <v>579</v>
      </c>
    </row>
    <row r="45" spans="1:12">
      <c r="A45" t="s">
        <v>117</v>
      </c>
      <c r="K45" s="85" t="s">
        <v>490</v>
      </c>
      <c r="L45" s="85" t="s">
        <v>580</v>
      </c>
    </row>
    <row r="46" spans="1:12">
      <c r="A46" t="s">
        <v>118</v>
      </c>
      <c r="K46" s="85" t="s">
        <v>489</v>
      </c>
      <c r="L46" s="85" t="s">
        <v>581</v>
      </c>
    </row>
    <row r="47" spans="1:12">
      <c r="K47" s="85" t="s">
        <v>488</v>
      </c>
      <c r="L47" s="85" t="s">
        <v>582</v>
      </c>
    </row>
    <row r="48" spans="1:12">
      <c r="A48" t="s">
        <v>134</v>
      </c>
      <c r="K48" s="85" t="s">
        <v>487</v>
      </c>
      <c r="L48" s="85" t="s">
        <v>583</v>
      </c>
    </row>
    <row r="49" spans="1:12">
      <c r="A49" t="s">
        <v>127</v>
      </c>
      <c r="K49" s="85" t="s">
        <v>486</v>
      </c>
      <c r="L49" s="85" t="s">
        <v>584</v>
      </c>
    </row>
    <row r="50" spans="1:12">
      <c r="A50" t="s">
        <v>126</v>
      </c>
      <c r="K50" s="85" t="s">
        <v>485</v>
      </c>
      <c r="L50" s="85" t="s">
        <v>585</v>
      </c>
    </row>
    <row r="52" spans="1:12">
      <c r="A52" s="1" t="s">
        <v>270</v>
      </c>
    </row>
    <row r="53" spans="1:12">
      <c r="A53" t="s">
        <v>271</v>
      </c>
    </row>
    <row r="54" spans="1:12">
      <c r="A54" t="s">
        <v>275</v>
      </c>
    </row>
    <row r="55" spans="1:12">
      <c r="A55" t="s">
        <v>272</v>
      </c>
    </row>
    <row r="57" spans="1:12">
      <c r="A57" s="1" t="s">
        <v>277</v>
      </c>
    </row>
    <row r="58" spans="1:12">
      <c r="A58" s="10">
        <v>2.931E-7</v>
      </c>
      <c r="B58" t="s">
        <v>276</v>
      </c>
    </row>
    <row r="59" spans="1:12">
      <c r="A59" s="11">
        <v>0.88711067149387013</v>
      </c>
      <c r="B59" t="s">
        <v>343</v>
      </c>
    </row>
    <row r="60" spans="1:12">
      <c r="A60" s="11">
        <v>0.84730412960844359</v>
      </c>
      <c r="B60" t="s">
        <v>342</v>
      </c>
    </row>
    <row r="62" spans="1:12">
      <c r="A62" s="90" t="s">
        <v>597</v>
      </c>
    </row>
    <row r="63" spans="1:12">
      <c r="A63" s="87" t="s">
        <v>598</v>
      </c>
    </row>
    <row r="64" spans="1:12">
      <c r="A64" s="87" t="s">
        <v>599</v>
      </c>
    </row>
    <row r="65" spans="1:1">
      <c r="A65" s="87"/>
    </row>
    <row r="66" spans="1:1">
      <c r="A66" s="87" t="s">
        <v>600</v>
      </c>
    </row>
    <row r="67" spans="1:1">
      <c r="A67" s="87" t="s">
        <v>601</v>
      </c>
    </row>
    <row r="68" spans="1:1">
      <c r="A68" s="87"/>
    </row>
    <row r="69" spans="1:1">
      <c r="A69" s="90" t="s">
        <v>602</v>
      </c>
    </row>
    <row r="70" spans="1:1">
      <c r="A70" s="87" t="s">
        <v>603</v>
      </c>
    </row>
    <row r="71" spans="1:1">
      <c r="A71" s="85" t="s">
        <v>604</v>
      </c>
    </row>
    <row r="72" spans="1:1">
      <c r="A72" s="87"/>
    </row>
    <row r="73" spans="1:1">
      <c r="A73" s="90" t="s">
        <v>605</v>
      </c>
    </row>
    <row r="74" spans="1:1">
      <c r="A74" s="87"/>
    </row>
    <row r="75" spans="1:1">
      <c r="A75" s="87" t="s">
        <v>606</v>
      </c>
    </row>
    <row r="76" spans="1:1">
      <c r="A76" s="87" t="s">
        <v>607</v>
      </c>
    </row>
    <row r="77" spans="1:1">
      <c r="A77" s="87"/>
    </row>
    <row r="78" spans="1:1">
      <c r="A78" s="87"/>
    </row>
    <row r="79" spans="1:1">
      <c r="A79" s="87"/>
    </row>
  </sheetData>
  <phoneticPr fontId="16" type="noConversion"/>
  <conditionalFormatting sqref="L1:M1048576">
    <cfRule type="duplicateValues" dxfId="3"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4.75"/>
  <cols>
    <col min="4" max="4" width="13.58984375" bestFit="1" customWidth="1"/>
    <col min="5" max="5" width="18.04296875"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2" priority="1" operator="containsText" text="true">
      <formula>NOT(ISERROR(SEARCH("true",A1)))</formula>
    </cfRule>
  </conditionalFormatting>
  <conditionalFormatting sqref="C2:C51">
    <cfRule type="duplicateValues" dxfId="1"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0"/>
      <c r="C112" s="170"/>
      <c r="D112" s="170"/>
      <c r="E112" s="170"/>
      <c r="F112" s="170"/>
      <c r="G112" s="170"/>
      <c r="H112" s="170"/>
      <c r="I112" s="170"/>
      <c r="J112" s="170"/>
      <c r="K112" s="170"/>
      <c r="L112" s="170"/>
      <c r="M112" s="170"/>
      <c r="N112" s="170"/>
      <c r="O112" s="170"/>
      <c r="P112" s="170"/>
      <c r="Q112" s="170"/>
      <c r="R112" s="170"/>
      <c r="S112" s="170"/>
      <c r="T112" s="170"/>
      <c r="U112" s="170"/>
      <c r="V112" s="170"/>
      <c r="W112" s="170"/>
      <c r="X112" s="170"/>
      <c r="Y112" s="170"/>
      <c r="Z112" s="170"/>
      <c r="AA112" s="170"/>
      <c r="AB112" s="170"/>
      <c r="AC112" s="170"/>
      <c r="AD112" s="170"/>
      <c r="AE112" s="170"/>
      <c r="AF112" s="170"/>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1"/>
      <c r="C500" s="170"/>
      <c r="D500" s="170"/>
      <c r="E500" s="170"/>
      <c r="F500" s="170"/>
      <c r="G500" s="170"/>
      <c r="H500" s="170"/>
      <c r="I500" s="170"/>
      <c r="J500" s="170"/>
      <c r="K500" s="170"/>
      <c r="L500" s="170"/>
      <c r="M500" s="170"/>
      <c r="N500" s="170"/>
      <c r="O500" s="170"/>
      <c r="P500" s="170"/>
      <c r="Q500" s="170"/>
      <c r="R500" s="170"/>
      <c r="S500" s="170"/>
      <c r="T500" s="170"/>
      <c r="U500" s="170"/>
      <c r="V500" s="170"/>
      <c r="W500" s="170"/>
      <c r="X500" s="170"/>
      <c r="Y500" s="170"/>
      <c r="Z500" s="170"/>
      <c r="AA500" s="170"/>
      <c r="AB500" s="170"/>
      <c r="AC500" s="170"/>
      <c r="AD500" s="170"/>
      <c r="AE500" s="170"/>
      <c r="AF500" s="170"/>
      <c r="AG500" s="170"/>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6953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ht="14.75">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ht="14.75">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ht="14.75">
      <c r="B34" s="16" t="s">
        <v>24</v>
      </c>
    </row>
    <row r="35" spans="1:34" ht="14.75">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ht="14.75">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ht="14.75">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5" thickBot="1"/>
    <row r="39" spans="1:34" ht="14.75">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ht="14.75">
      <c r="B40" s="7" t="s">
        <v>308</v>
      </c>
    </row>
    <row r="41" spans="1:34" ht="14.75">
      <c r="B41" s="7" t="s">
        <v>281</v>
      </c>
    </row>
    <row r="42" spans="1:34" ht="14.75">
      <c r="B42" s="7" t="s">
        <v>31</v>
      </c>
    </row>
    <row r="43" spans="1:34" ht="14.75">
      <c r="B43" s="7" t="s">
        <v>30</v>
      </c>
    </row>
    <row r="44" spans="1:34" ht="14.75">
      <c r="B44" s="7" t="s">
        <v>309</v>
      </c>
    </row>
    <row r="45" spans="1:34" ht="14.75">
      <c r="B45" s="7" t="s">
        <v>310</v>
      </c>
    </row>
    <row r="46" spans="1:34" ht="14.75">
      <c r="B46" s="7" t="s">
        <v>311</v>
      </c>
    </row>
    <row r="112" spans="2:34"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c r="AH112" s="172"/>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00" spans="2:34" ht="15" customHeight="1">
      <c r="B500" s="173"/>
      <c r="C500" s="172"/>
      <c r="D500" s="172"/>
      <c r="E500" s="172"/>
      <c r="F500" s="172"/>
      <c r="G500" s="172"/>
      <c r="H500" s="172"/>
      <c r="I500" s="172"/>
      <c r="J500" s="172"/>
      <c r="K500" s="172"/>
      <c r="L500" s="172"/>
      <c r="M500" s="172"/>
      <c r="N500" s="172"/>
      <c r="O500" s="172"/>
      <c r="P500" s="172"/>
      <c r="Q500" s="172"/>
      <c r="R500" s="172"/>
      <c r="S500" s="172"/>
      <c r="T500" s="172"/>
      <c r="U500" s="172"/>
      <c r="V500" s="172"/>
      <c r="W500" s="172"/>
      <c r="X500" s="172"/>
      <c r="Y500" s="172"/>
      <c r="Z500" s="172"/>
      <c r="AA500" s="172"/>
      <c r="AB500" s="172"/>
      <c r="AC500" s="172"/>
      <c r="AD500" s="172"/>
      <c r="AE500" s="172"/>
      <c r="AF500" s="172"/>
      <c r="AG500"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4.75"/>
  <cols>
    <col min="1" max="1" width="26.26953125" customWidth="1"/>
  </cols>
  <sheetData>
    <row r="1" spans="1:47" ht="21">
      <c r="A1" s="34" t="s">
        <v>330</v>
      </c>
    </row>
    <row r="2" spans="1:47" ht="21">
      <c r="A2" s="34" t="s">
        <v>37</v>
      </c>
    </row>
    <row r="3" spans="1:47" ht="21">
      <c r="A3" s="34" t="s">
        <v>331</v>
      </c>
    </row>
    <row r="4" spans="1:47" ht="21">
      <c r="A4" s="34" t="s">
        <v>38</v>
      </c>
    </row>
    <row r="7" spans="1:47" ht="18.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328125" defaultRowHeight="14.75"/>
  <cols>
    <col min="1" max="1" width="28.7265625" customWidth="1"/>
    <col min="2" max="13" width="15.7265625" customWidth="1"/>
    <col min="14" max="14" width="27.406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4.7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4" t="s">
        <v>409</v>
      </c>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c r="AC146" s="175"/>
      <c r="AD146" s="175"/>
      <c r="AE146" s="175"/>
      <c r="AF146" s="175"/>
      <c r="AG146" s="175"/>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5" thickBot="1"/>
    <row r="146" spans="2:2" ht="2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6328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ht="14.75">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ht="14.75">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ht="14.75">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ht="14.75">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ht="14.75">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ht="14.75">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ht="14.75">
      <c r="B38" s="16" t="s">
        <v>170</v>
      </c>
    </row>
    <row r="39" spans="1:34" ht="14.75">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ht="14.75">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ht="14.75">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ht="14.75">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ht="14.75">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ht="14.75">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ht="14.75">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ht="14.75">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ht="14.75">
      <c r="B48" s="16" t="s">
        <v>184</v>
      </c>
    </row>
    <row r="49" spans="1:34" ht="14.75">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ht="14.75">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ht="14.75">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ht="14.75">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ht="14.75">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ht="14.75">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ht="14.75">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76" t="s">
        <v>182</v>
      </c>
      <c r="C112" s="177">
        <v>12.999203</v>
      </c>
      <c r="D112" s="177">
        <v>13.756338</v>
      </c>
      <c r="E112" s="177">
        <v>14.272468</v>
      </c>
      <c r="F112" s="177">
        <v>13.87274</v>
      </c>
      <c r="G112" s="177">
        <v>13.379066999999999</v>
      </c>
      <c r="H112" s="177">
        <v>13.404615</v>
      </c>
      <c r="I112" s="177">
        <v>13.498896999999999</v>
      </c>
      <c r="J112" s="177">
        <v>13.628196000000001</v>
      </c>
      <c r="K112" s="177">
        <v>13.736962</v>
      </c>
      <c r="L112" s="177">
        <v>13.932218000000001</v>
      </c>
      <c r="M112" s="177">
        <v>14.950908999999999</v>
      </c>
      <c r="N112" s="177">
        <v>15.044097000000001</v>
      </c>
      <c r="O112" s="177">
        <v>15.321702</v>
      </c>
      <c r="P112" s="177">
        <v>15.516894000000001</v>
      </c>
      <c r="Q112" s="177">
        <v>15.691060999999999</v>
      </c>
      <c r="R112" s="177">
        <v>15.773815000000001</v>
      </c>
      <c r="S112" s="177">
        <v>15.950137</v>
      </c>
      <c r="T112" s="177">
        <v>16.117809000000001</v>
      </c>
      <c r="U112" s="177">
        <v>16.291615</v>
      </c>
      <c r="V112" s="177">
        <v>16.466549000000001</v>
      </c>
      <c r="W112" s="177">
        <v>16.700437999999998</v>
      </c>
      <c r="X112" s="177">
        <v>16.943705000000001</v>
      </c>
      <c r="Y112" s="177">
        <v>17.277073000000001</v>
      </c>
      <c r="Z112" s="177">
        <v>17.574244</v>
      </c>
      <c r="AA112" s="177">
        <v>17.982026999999999</v>
      </c>
      <c r="AB112" s="177">
        <v>18.336407000000001</v>
      </c>
      <c r="AC112" s="177">
        <v>18.741672999999999</v>
      </c>
      <c r="AD112" s="177">
        <v>19.208071</v>
      </c>
      <c r="AE112" s="177">
        <v>19.600466000000001</v>
      </c>
      <c r="AF112" s="177">
        <v>20.057380999999999</v>
      </c>
      <c r="AG112" s="177">
        <v>20.632099</v>
      </c>
      <c r="AH112" s="178">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ht="14.75">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ht="14.75">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ht="14.75">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5" thickBot="1"/>
    <row r="146" spans="2:34" ht="14.75">
      <c r="B146" s="179" t="s">
        <v>306</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30"/>
    </row>
    <row r="147" spans="2:34" ht="14.75">
      <c r="B147" s="7" t="s">
        <v>285</v>
      </c>
    </row>
    <row r="148" spans="2:34" ht="14.75">
      <c r="B148" s="7" t="s">
        <v>286</v>
      </c>
    </row>
    <row r="149" spans="2:34" ht="14.75">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4.75"/>
  <cols>
    <col min="1" max="1" width="8.726562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4.75"/>
  <cols>
    <col min="2" max="2" width="28.5" customWidth="1"/>
    <col min="3" max="3" width="14.9062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4.75"/>
  <cols>
    <col min="2" max="2" width="12.5" customWidth="1"/>
    <col min="23" max="23" width="15.90625" bestFit="1" customWidth="1"/>
  </cols>
  <sheetData>
    <row r="1" spans="1:30" ht="15.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0625" defaultRowHeight="15" customHeight="1"/>
  <cols>
    <col min="1" max="1" width="7.86328125" style="92" customWidth="1"/>
    <col min="2" max="2" width="14.40625" style="92"/>
    <col min="3" max="3" width="21.86328125" style="92" customWidth="1"/>
    <col min="4" max="4" width="14.40625" style="92"/>
    <col min="5" max="5" width="25.26953125" style="92" customWidth="1"/>
    <col min="6" max="6" width="20.7265625" style="92" customWidth="1"/>
    <col min="7" max="9" width="14.40625" style="92"/>
    <col min="10" max="10" width="24.7265625" style="92" customWidth="1"/>
    <col min="11" max="16384" width="14.40625" style="92"/>
  </cols>
  <sheetData>
    <row r="1" spans="1:33" ht="14.75">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1" t="s">
        <v>609</v>
      </c>
      <c r="B3" s="182"/>
      <c r="C3" s="182"/>
      <c r="D3" s="182"/>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6">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ht="14.75">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ht="14.75">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ht="14.75">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ht="14.75">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ht="14.75">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ht="14.75">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ht="14.75">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ht="14.75">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ht="14.75">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ht="14.75">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ht="14.75">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ht="14.75">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ht="14.75">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ht="14.75">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ht="14.75">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ht="14.75">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ht="14.75">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ht="14.75">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ht="14.75">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ht="14.75">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ht="14.75">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ht="14.75">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ht="14.75">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ht="14.75">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ht="14.75">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ht="14.75">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ht="14.75">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ht="14.75">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ht="14.75">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ht="14.75">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ht="14.75">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ht="14.75">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ht="14.75">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ht="14.75">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ht="14.75">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ht="14.75">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ht="14.75">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ht="14.75">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ht="14.75">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ht="14.75">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ht="14.75">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ht="14.75">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ht="14.75">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ht="14.75">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ht="14.75">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ht="14.75">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ht="14.75">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ht="14.75">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ht="14.75">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ht="14.75">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ht="14.75">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ht="14.75">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ht="14.75">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ht="14.75">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ht="14.75">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ht="14.75">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ht="14.75">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ht="14.75">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ht="14.75">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ht="14.75">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ht="14.75">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ht="14.75">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ht="14.75">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ht="14.75">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ht="14.75">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ht="14.75">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ht="14.75">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ht="14.75">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ht="14.75">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ht="14.75">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ht="14.75">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ht="14.75">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ht="14.75">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ht="14.75">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ht="14.75">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ht="14.75">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ht="14.75">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ht="14.75">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ht="14.75">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ht="14.75">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ht="14.75">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ht="14.75">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ht="14.75">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ht="14.75">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ht="14.75">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ht="14.75">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ht="14.75">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ht="14.75">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ht="14.75">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ht="14.75">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ht="14.75">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ht="14.75">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ht="14.75">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ht="14.75">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ht="14.75">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ht="14.75">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ht="14.75">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ht="14.75">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ht="14.75">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ht="14.75">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ht="14.75">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ht="14.75">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ht="14.75">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ht="14.75">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ht="14.75">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ht="14.75">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ht="14.75">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ht="14.75">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ht="14.75">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ht="14.75">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ht="14.75">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ht="14.75">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ht="14.75">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ht="14.75">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ht="14.75">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ht="14.75">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ht="14.75">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ht="14.75">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ht="14.75">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ht="14.75">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ht="14.75">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ht="14.75">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ht="14.75">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ht="14.75">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ht="14.75">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ht="14.75">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ht="14.75">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ht="14.75">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ht="14.75">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ht="14.75">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ht="14.75">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ht="14.75">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ht="14.75">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ht="14.75">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ht="14.75">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ht="14.75">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ht="14.75">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ht="14.75">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ht="14.75">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ht="14.75">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ht="14.75">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ht="14.75">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ht="14.75">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ht="14.75">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ht="14.75">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ht="14.75">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ht="14.75">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ht="14.75">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ht="14.75">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ht="14.75">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ht="14.75">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ht="14.75">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ht="14.75">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ht="14.75">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ht="14.75">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ht="14.75">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ht="14.75">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ht="14.75">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ht="14.75">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ht="14.75">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ht="14.75">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ht="14.75">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ht="14.75">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ht="14.75">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ht="14.75">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ht="14.75">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ht="14.75">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ht="14.75">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ht="14.75">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ht="14.75">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ht="14.75">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ht="14.75">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ht="14.75">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ht="14.75">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ht="14.75">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ht="14.75">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ht="14.75">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ht="14.75">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ht="14.75">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ht="14.75">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ht="14.75">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ht="14.75">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ht="14.75">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ht="14.75">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ht="14.75">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ht="14.75">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ht="14.75">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ht="14.75">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ht="14.75">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ht="14.75">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ht="14.75">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ht="14.75">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ht="14.75">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ht="14.75">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ht="14.75">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ht="14.75">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ht="14.75">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ht="14.75">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ht="14.75">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ht="14.75">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ht="14.75">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ht="14.75">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ht="14.75">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ht="14.75">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ht="14.75">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ht="14.75">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ht="14.75">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ht="14.75">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ht="14.75">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ht="14.75">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ht="14.75">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ht="14.75">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ht="14.75">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ht="14.75">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ht="14.75">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ht="14.75">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ht="14.75">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ht="14.75">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ht="14.75">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ht="14.75">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ht="14.75">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ht="14.75">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ht="14.75">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ht="14.75">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ht="14.75">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ht="14.75">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ht="14.75">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ht="14.75">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ht="14.75">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ht="14.75">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ht="14.75">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ht="14.75">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ht="14.75">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ht="14.75">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ht="14.75">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ht="14.75">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ht="14.75">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ht="14.75">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ht="14.75">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ht="14.75">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ht="14.75">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ht="14.75">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ht="14.75">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ht="14.75">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ht="14.75">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ht="14.75">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ht="14.75">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ht="14.75">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ht="14.75">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ht="14.75">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ht="14.75">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ht="14.75">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ht="14.75">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ht="14.75">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ht="14.75">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ht="14.75">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ht="14.75">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ht="14.75">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ht="14.75">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ht="14.75">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ht="14.75">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ht="14.75">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ht="14.75">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ht="14.75">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ht="14.75">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ht="14.75">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ht="14.75">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ht="14.75">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ht="14.75">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ht="14.75">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ht="14.75">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ht="14.75">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ht="14.75">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ht="14.75">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ht="14.75">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ht="14.75">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ht="14.75">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ht="14.75">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ht="14.75">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ht="14.75">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ht="14.75">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ht="14.75">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ht="14.75">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ht="14.75">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ht="14.75">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ht="14.75">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ht="14.75">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ht="14.75">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ht="14.75">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ht="14.75">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ht="14.75">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ht="14.75">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ht="14.75">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ht="14.75">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ht="14.75">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ht="14.75">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ht="14.75">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ht="14.75">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ht="14.75">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ht="14.75">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ht="14.75">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ht="14.75">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ht="14.75">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ht="14.75">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ht="14.75">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ht="14.75">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ht="14.75">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ht="14.75">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ht="14.75">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ht="14.75">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ht="14.75">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ht="14.75">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ht="14.75">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ht="14.75">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ht="14.75">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ht="14.75">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ht="14.75">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ht="14.75">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ht="14.75">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ht="14.75">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ht="14.75">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ht="14.75">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ht="14.75">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ht="14.75">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ht="14.75">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ht="14.75">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ht="14.75">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ht="14.75">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ht="14.75">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ht="14.75">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ht="14.75">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ht="14.75">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ht="14.75">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ht="14.75">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ht="14.75">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ht="14.75">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ht="14.75">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ht="14.75">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ht="14.75">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ht="14.75">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ht="14.75">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ht="14.75">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ht="14.75">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ht="14.75">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ht="14.75">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ht="14.75">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ht="14.75">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ht="14.75">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ht="14.75">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ht="14.75">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ht="14.75">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ht="14.75">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ht="14.75">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ht="14.75">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ht="14.75">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ht="14.75">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ht="14.75">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ht="14.75">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ht="14.75">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ht="14.75">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ht="14.75">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ht="14.75">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ht="14.75">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ht="14.75">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ht="14.75">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ht="14.75">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ht="14.75">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ht="14.75">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ht="14.75">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ht="14.75">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ht="14.75">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ht="14.75">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ht="14.75">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ht="14.75">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ht="14.75">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ht="14.75">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ht="14.75">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ht="14.75">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ht="14.75">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ht="14.75">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ht="14.75">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ht="14.75">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ht="14.75">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ht="14.75">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ht="14.75">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ht="14.75">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ht="14.75">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ht="14.75">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ht="14.75">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ht="14.75">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ht="14.75">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ht="14.75">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ht="14.75">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ht="14.75">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ht="14.75">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ht="14.75">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ht="14.75">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ht="14.75">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ht="14.75">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ht="14.75">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ht="14.75">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ht="14.75">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ht="14.75">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ht="14.75">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ht="14.75">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ht="14.75">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ht="14.75">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ht="14.75">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ht="14.75">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ht="14.75">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ht="14.75">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ht="14.75">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ht="14.75">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ht="14.75">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ht="14.75">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ht="14.75">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ht="14.75">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ht="14.75">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ht="14.75">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ht="14.75">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ht="14.75">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ht="14.75">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ht="14.75">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ht="14.75">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ht="14.75">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ht="14.75">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ht="14.75">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ht="14.75">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ht="14.75">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ht="14.75">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ht="14.75">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ht="14.75">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ht="14.75">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ht="14.75">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ht="14.75">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ht="14.75">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ht="14.75">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ht="14.75">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ht="14.75">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ht="14.75">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ht="14.75">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ht="14.75">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ht="14.75">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ht="14.75">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ht="14.75">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ht="14.75">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ht="14.75">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ht="14.75">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ht="14.75">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ht="14.75">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ht="14.75">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ht="14.75">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ht="14.75">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ht="14.75">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ht="14.75">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ht="14.75">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ht="14.75">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ht="14.75">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ht="14.75">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ht="14.75">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ht="14.75">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ht="14.75">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ht="14.75">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ht="14.75">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ht="14.75">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ht="14.75">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ht="14.75">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ht="14.75">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ht="14.75">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ht="14.75">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ht="14.75">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ht="14.75">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ht="14.75">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ht="14.75">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ht="14.75">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ht="14.75">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ht="14.75">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ht="14.75">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ht="14.75">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ht="14.75">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ht="14.75">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ht="14.75">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ht="14.75">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ht="14.75">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ht="14.75">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ht="14.75">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ht="14.75">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ht="14.75">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ht="14.75">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ht="14.75">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ht="14.75">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ht="14.75">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ht="14.75">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ht="14.75">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ht="14.75">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ht="14.75">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ht="14.75">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ht="14.75">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ht="14.75">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ht="14.75">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ht="14.75">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ht="14.75">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ht="14.75">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ht="14.75">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ht="14.75">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ht="14.75">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ht="14.75">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ht="14.75">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ht="14.75">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ht="14.75">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ht="14.75">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ht="14.75">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ht="14.75">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ht="14.75">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ht="14.75">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ht="14.75">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ht="14.75">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ht="14.75">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ht="14.75">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ht="14.75">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ht="14.75">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ht="14.75">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ht="14.75">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ht="14.75">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ht="14.75">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ht="14.75">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ht="14.75">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ht="14.75">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ht="14.75">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ht="14.75">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ht="14.75">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ht="14.75">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ht="14.75">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ht="14.75">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ht="14.75">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ht="14.75">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ht="14.75">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ht="14.75">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ht="14.75">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ht="14.75">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ht="14.75">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ht="14.75">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ht="14.75">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ht="14.75">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ht="14.75">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ht="14.75">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ht="14.75">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ht="14.75">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ht="14.75">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ht="14.75">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ht="14.75">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ht="14.75">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ht="14.75">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ht="14.75">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ht="14.75">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ht="14.75">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ht="14.75">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ht="14.75">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ht="14.75">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ht="14.75">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ht="14.75">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ht="14.75">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ht="14.75">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ht="14.75">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ht="14.75">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ht="14.75">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ht="14.75">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ht="14.75">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ht="14.75">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ht="14.75">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ht="14.75">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ht="14.75">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ht="14.75">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ht="14.75">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ht="14.75">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ht="14.75">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ht="14.75">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ht="14.75">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ht="14.75">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ht="14.75">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ht="14.75">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ht="14.75">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ht="14.75">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ht="14.75">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ht="14.75">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ht="14.75">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ht="14.75">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ht="14.75">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ht="14.75">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ht="14.75">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ht="14.75">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ht="14.75">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ht="14.75">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ht="14.75">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ht="14.75">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ht="14.75">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ht="14.75">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ht="14.75">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ht="14.75">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ht="14.75">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ht="14.75">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ht="14.75">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ht="14.75">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ht="14.75">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ht="14.75">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ht="14.75">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ht="14.75">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ht="14.75">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ht="14.75">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ht="14.75">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ht="14.75">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ht="14.75">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ht="14.75">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ht="14.75">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ht="14.75">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ht="14.75">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ht="14.75">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ht="14.75">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ht="14.75">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ht="14.75">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ht="14.75">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ht="14.75">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ht="14.75">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ht="14.75">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ht="14.75">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ht="14.75">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ht="14.75">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ht="14.75">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ht="14.75">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ht="14.75">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ht="14.75">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ht="14.75">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ht="14.75">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ht="14.75">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ht="14.75">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ht="14.75">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ht="14.75">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ht="14.75">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ht="14.75">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ht="14.75">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ht="14.75">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ht="14.75">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ht="14.75">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ht="14.75">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ht="14.75">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ht="14.75">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ht="14.75">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ht="14.75">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ht="14.75">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ht="14.75">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ht="14.75">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ht="14.75">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ht="14.75">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ht="14.75">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ht="14.75">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ht="14.75">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ht="14.75">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ht="14.75">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ht="14.75">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ht="14.75">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ht="14.75">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ht="14.75">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ht="14.75">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ht="14.75">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ht="14.75">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ht="14.75">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ht="14.75">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ht="14.75">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ht="14.75">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ht="14.75">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ht="14.75">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ht="14.75">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ht="14.75">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ht="14.75">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ht="14.75">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ht="14.75">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ht="14.75">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ht="14.75">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ht="14.75">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ht="14.75">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ht="14.75">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ht="14.75">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ht="14.75">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ht="14.75">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ht="14.75">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ht="14.75">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ht="14.75">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ht="14.75">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ht="14.75">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ht="14.75">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ht="14.75">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ht="14.75">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ht="14.75">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ht="14.75">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ht="14.75">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ht="14.75">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ht="14.75">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ht="14.75">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ht="14.75">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ht="14.75">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ht="14.75">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ht="14.75">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ht="14.75">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ht="14.75">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ht="14.75">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ht="14.75">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ht="14.75">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ht="14.75">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ht="14.75">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ht="14.75">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ht="14.75">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ht="14.75">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ht="14.75">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ht="14.75">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ht="14.75">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ht="14.75">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ht="14.75">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ht="14.75">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ht="14.75">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ht="14.75">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ht="14.75">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ht="14.75">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ht="14.75">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ht="14.75">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ht="14.75">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ht="14.75">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ht="14.75">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ht="14.75">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ht="14.75">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ht="14.75">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ht="14.75">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ht="14.75">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ht="14.75">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ht="14.75">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ht="14.75">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ht="14.75">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ht="14.75">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ht="14.75">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ht="14.75">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ht="14.75">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ht="14.75">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ht="14.75">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ht="14.75">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ht="14.75">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ht="14.75">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ht="14.75">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ht="14.75">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ht="14.75">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ht="14.75">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ht="14.75">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ht="14.75">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ht="14.75">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ht="14.75">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ht="14.75">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ht="14.75">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ht="14.75">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ht="14.75">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ht="14.75">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ht="14.75">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ht="14.75">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ht="14.75">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ht="14.75">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ht="14.75">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ht="14.75">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ht="14.75">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ht="14.75">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ht="14.75">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ht="14.75">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ht="14.75">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ht="14.75">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ht="14.75">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ht="14.75">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ht="14.75">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ht="14.75">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ht="14.75">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ht="14.75">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ht="14.75">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ht="14.75">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ht="14.75">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ht="14.75">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ht="14.75">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ht="14.75">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ht="14.75">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ht="14.75">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ht="14.75">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ht="14.75">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ht="14.75">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ht="14.75">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ht="14.75">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ht="14.75">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ht="14.75">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ht="14.75">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ht="14.75">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ht="14.75">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ht="14.75">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ht="14.75">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ht="14.75">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ht="14.75">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ht="14.75">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ht="14.75">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ht="14.75">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ht="14.75">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ht="14.75">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ht="14.75">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ht="14.75">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ht="14.75">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ht="14.75">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ht="14.75">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ht="14.75">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ht="14.75">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ht="14.75">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ht="14.75">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ht="14.75">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ht="14.75">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ht="14.75">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ht="14.75">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ht="14.75">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ht="14.75">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ht="14.75">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ht="14.75">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ht="14.75">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ht="14.75">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ht="14.75">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ht="14.75">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ht="14.75">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ht="14.75">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ht="14.75">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ht="14.75">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ht="14.75">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ht="14.75">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ht="14.75">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ht="14.75">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ht="14.75">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ht="14.75">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ht="14.75">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ht="14.75">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ht="14.75">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ht="14.75">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ht="14.75">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ht="14.75">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ht="14.75">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ht="14.75">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ht="14.75">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ht="14.75">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ht="14.75">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ht="14.75">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ht="14.75">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ht="14.75">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ht="14.75">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ht="14.75">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ht="14.75">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ht="14.75">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ht="14.75">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ht="14.75">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ht="14.75">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ht="14.75">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ht="14.75">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ht="14.75">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ht="14.75">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ht="14.75">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ht="14.75">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ht="14.75">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ht="14.75">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ht="14.75">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ht="14.75">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ht="14.75">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ht="14.75">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ht="14.75">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ht="14.75">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ht="14.75">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ht="14.75">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ht="14.75">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ht="14.75">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ht="14.75">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ht="14.75">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ht="14.75">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ht="14.75">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ht="14.75">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ht="14.75">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ht="14.75">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ht="14.75">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ht="14.75">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ht="14.75">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ht="14.75">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ht="14.75">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ht="14.75">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ht="14.75">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ht="14.75">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ht="14.75">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ht="14.75">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ht="14.75">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ht="14.75">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ht="14.75">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ht="14.75">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ht="14.75">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ht="14.75">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ht="14.75">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ht="14.75">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ht="14.75">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ht="14.75">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ht="14.75">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ht="14.75">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ht="14.75">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ht="14.75">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ht="14.75">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ht="14.75">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ht="14.75">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ht="14.75">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0625" defaultRowHeight="15" customHeight="1"/>
  <cols>
    <col min="1" max="63" width="11.40625" style="92" customWidth="1"/>
    <col min="64" max="16384" width="14.40625" style="92"/>
  </cols>
  <sheetData>
    <row r="1" spans="1:63" ht="14.75">
      <c r="A1" s="95" t="s">
        <v>845</v>
      </c>
    </row>
    <row r="2" spans="1:63" ht="14.75">
      <c r="A2" s="91" t="s">
        <v>846</v>
      </c>
    </row>
    <row r="3" spans="1:63" ht="14.75">
      <c r="A3" s="119" t="s">
        <v>847</v>
      </c>
      <c r="B3" s="119"/>
      <c r="C3" s="119"/>
    </row>
    <row r="5" spans="1:63" ht="14.75">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ht="14.75">
      <c r="A6" s="91" t="s">
        <v>848</v>
      </c>
      <c r="B6" s="91" t="str">
        <f>About!B2</f>
        <v>OR</v>
      </c>
      <c r="C6" s="91">
        <f t="shared" ref="C6:AE6" si="1">SUMIFS(C$20:C$119,$B$20:$B$119,$B$6,$A$20:$A$119,$A$6)</f>
        <v>0</v>
      </c>
      <c r="D6" s="91">
        <f t="shared" si="1"/>
        <v>122678</v>
      </c>
      <c r="E6" s="91">
        <f t="shared" si="1"/>
        <v>5071569</v>
      </c>
      <c r="F6" s="91">
        <f t="shared" si="1"/>
        <v>7233331</v>
      </c>
      <c r="G6" s="91">
        <f t="shared" si="1"/>
        <v>10929832</v>
      </c>
      <c r="H6" s="91">
        <f t="shared" si="1"/>
        <v>5376212</v>
      </c>
      <c r="I6" s="91">
        <f t="shared" si="1"/>
        <v>591722</v>
      </c>
      <c r="J6" s="91">
        <f t="shared" si="1"/>
        <v>1231575</v>
      </c>
      <c r="K6" s="91">
        <f t="shared" si="1"/>
        <v>653056</v>
      </c>
      <c r="L6" s="91">
        <f t="shared" si="1"/>
        <v>0</v>
      </c>
      <c r="M6" s="91">
        <f t="shared" si="1"/>
        <v>4483116</v>
      </c>
      <c r="N6" s="91">
        <f t="shared" si="1"/>
        <v>5589859</v>
      </c>
      <c r="O6" s="91">
        <f t="shared" si="1"/>
        <v>1805454</v>
      </c>
      <c r="P6" s="91">
        <f t="shared" si="1"/>
        <v>1075634</v>
      </c>
      <c r="Q6" s="91">
        <f t="shared" si="1"/>
        <v>0</v>
      </c>
      <c r="R6" s="91">
        <f t="shared" si="1"/>
        <v>2336153</v>
      </c>
      <c r="S6" s="91">
        <f t="shared" si="1"/>
        <v>159486</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ht="14.75">
      <c r="A7" s="91" t="s">
        <v>849</v>
      </c>
      <c r="B7" s="91" t="str">
        <f>About!B2</f>
        <v>OR</v>
      </c>
      <c r="C7" s="91">
        <f t="shared" ref="C7:AE7" si="3">SUMIFS(C$20:C$119,$B$20:$B$119,$B$7,$A$20:$A$119,$A$7)</f>
        <v>3077931</v>
      </c>
      <c r="D7" s="91">
        <f t="shared" si="3"/>
        <v>0</v>
      </c>
      <c r="E7" s="91">
        <f t="shared" si="3"/>
        <v>0</v>
      </c>
      <c r="F7" s="91">
        <f t="shared" si="3"/>
        <v>0</v>
      </c>
      <c r="G7" s="91">
        <f t="shared" si="3"/>
        <v>0</v>
      </c>
      <c r="H7" s="91">
        <f t="shared" si="3"/>
        <v>0</v>
      </c>
      <c r="I7" s="91">
        <f t="shared" si="3"/>
        <v>0</v>
      </c>
      <c r="J7" s="91">
        <f t="shared" si="3"/>
        <v>0</v>
      </c>
      <c r="K7" s="91">
        <f t="shared" si="3"/>
        <v>0</v>
      </c>
      <c r="L7" s="91">
        <f t="shared" si="3"/>
        <v>3702055</v>
      </c>
      <c r="M7" s="91">
        <f t="shared" si="3"/>
        <v>0</v>
      </c>
      <c r="N7" s="91">
        <f t="shared" si="3"/>
        <v>0</v>
      </c>
      <c r="O7" s="91">
        <f t="shared" si="3"/>
        <v>0</v>
      </c>
      <c r="P7" s="91">
        <f t="shared" si="3"/>
        <v>0</v>
      </c>
      <c r="Q7" s="91">
        <f t="shared" si="3"/>
        <v>2591680</v>
      </c>
      <c r="R7" s="91">
        <f t="shared" si="3"/>
        <v>0</v>
      </c>
      <c r="S7" s="91">
        <f t="shared" si="3"/>
        <v>0</v>
      </c>
      <c r="T7" s="91">
        <f t="shared" si="3"/>
        <v>2427616</v>
      </c>
      <c r="U7" s="91">
        <f t="shared" si="3"/>
        <v>4620019</v>
      </c>
      <c r="V7" s="91">
        <f t="shared" si="3"/>
        <v>5007823</v>
      </c>
      <c r="W7" s="91">
        <f t="shared" si="3"/>
        <v>5542405</v>
      </c>
      <c r="X7" s="91">
        <f t="shared" si="3"/>
        <v>9070780</v>
      </c>
      <c r="Y7" s="91">
        <f t="shared" si="3"/>
        <v>10750238</v>
      </c>
      <c r="Z7" s="91">
        <f t="shared" si="3"/>
        <v>8446112</v>
      </c>
      <c r="AA7" s="91">
        <f t="shared" si="3"/>
        <v>9178311</v>
      </c>
      <c r="AB7" s="91">
        <f t="shared" si="3"/>
        <v>8982333</v>
      </c>
      <c r="AC7" s="91">
        <f t="shared" si="3"/>
        <v>10168298</v>
      </c>
      <c r="AD7" s="91">
        <f t="shared" si="3"/>
        <v>10146197</v>
      </c>
      <c r="AE7" s="91">
        <f t="shared" si="3"/>
        <v>11903191</v>
      </c>
      <c r="AF7" s="119">
        <f>AVERAGE(U7:AE7)</f>
        <v>8528700.6363636367</v>
      </c>
      <c r="AG7" s="119">
        <f t="shared" si="2"/>
        <v>8528700.6363636367</v>
      </c>
      <c r="AH7" s="119">
        <f t="shared" si="2"/>
        <v>8528700.6363636367</v>
      </c>
      <c r="AI7" s="119">
        <f t="shared" si="2"/>
        <v>8528700.6363636367</v>
      </c>
      <c r="AJ7" s="119">
        <f t="shared" si="2"/>
        <v>8528700.6363636367</v>
      </c>
      <c r="AK7" s="119">
        <f t="shared" si="2"/>
        <v>8528700.6363636367</v>
      </c>
      <c r="AL7" s="119">
        <f t="shared" si="2"/>
        <v>8528700.6363636367</v>
      </c>
      <c r="AM7" s="119">
        <f t="shared" si="2"/>
        <v>8528700.6363636367</v>
      </c>
      <c r="AN7" s="119">
        <f t="shared" si="2"/>
        <v>8528700.6363636367</v>
      </c>
      <c r="AO7" s="119">
        <f t="shared" si="2"/>
        <v>8528700.6363636367</v>
      </c>
      <c r="AP7" s="119">
        <f t="shared" si="2"/>
        <v>8528700.6363636367</v>
      </c>
      <c r="AQ7" s="119">
        <f t="shared" si="2"/>
        <v>8528700.6363636367</v>
      </c>
      <c r="AR7" s="119">
        <f t="shared" si="2"/>
        <v>8528700.6363636367</v>
      </c>
      <c r="AS7" s="119">
        <f t="shared" si="2"/>
        <v>8528700.6363636367</v>
      </c>
      <c r="AT7" s="119">
        <f t="shared" si="2"/>
        <v>8528700.6363636367</v>
      </c>
      <c r="AU7" s="119">
        <f t="shared" si="2"/>
        <v>8528700.6363636367</v>
      </c>
      <c r="AV7" s="119">
        <f t="shared" si="2"/>
        <v>8528700.6363636367</v>
      </c>
      <c r="AW7" s="119">
        <f t="shared" si="2"/>
        <v>8528700.6363636367</v>
      </c>
      <c r="AX7" s="119">
        <f t="shared" si="2"/>
        <v>8528700.6363636367</v>
      </c>
      <c r="AY7" s="119">
        <f t="shared" si="2"/>
        <v>8528700.6363636367</v>
      </c>
      <c r="AZ7" s="119">
        <f t="shared" si="2"/>
        <v>8528700.6363636367</v>
      </c>
      <c r="BA7" s="119">
        <f t="shared" si="2"/>
        <v>8528700.6363636367</v>
      </c>
      <c r="BB7" s="119">
        <f t="shared" si="2"/>
        <v>8528700.6363636367</v>
      </c>
      <c r="BC7" s="119">
        <f t="shared" si="2"/>
        <v>8528700.6363636367</v>
      </c>
      <c r="BD7" s="119">
        <f t="shared" si="2"/>
        <v>8528700.6363636367</v>
      </c>
      <c r="BE7" s="119">
        <f t="shared" si="2"/>
        <v>8528700.6363636367</v>
      </c>
      <c r="BF7" s="119">
        <f t="shared" si="2"/>
        <v>8528700.6363636367</v>
      </c>
      <c r="BG7" s="119">
        <f t="shared" si="2"/>
        <v>8528700.6363636367</v>
      </c>
      <c r="BH7" s="119">
        <f t="shared" si="2"/>
        <v>8528700.6363636367</v>
      </c>
      <c r="BI7" s="119">
        <f t="shared" si="2"/>
        <v>8528700.6363636367</v>
      </c>
      <c r="BJ7" s="119">
        <f t="shared" si="2"/>
        <v>8528700.6363636367</v>
      </c>
      <c r="BK7" s="119">
        <f t="shared" si="2"/>
        <v>8528700.6363636367</v>
      </c>
    </row>
    <row r="9" spans="1:63" ht="14.75">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6.75">
      <c r="A10" s="91" t="s">
        <v>848</v>
      </c>
      <c r="B10" s="144" t="str">
        <f>About!B2</f>
        <v>OR</v>
      </c>
      <c r="C10" s="91">
        <f t="shared" ref="C10:AE10" si="5">SUMIFS(C$122:C$219,$B$122:$B$219,$B$6,$A$122:$A$219,$A$6)</f>
        <v>852459</v>
      </c>
      <c r="D10" s="91">
        <f t="shared" si="5"/>
        <v>1322963</v>
      </c>
      <c r="E10" s="91">
        <f t="shared" si="5"/>
        <v>870479</v>
      </c>
      <c r="F10" s="91">
        <f t="shared" si="5"/>
        <v>1081483</v>
      </c>
      <c r="G10" s="91">
        <f t="shared" si="5"/>
        <v>1066362</v>
      </c>
      <c r="H10" s="91">
        <f t="shared" si="5"/>
        <v>827764</v>
      </c>
      <c r="I10" s="91">
        <f t="shared" si="5"/>
        <v>2773722</v>
      </c>
      <c r="J10" s="91">
        <f t="shared" si="5"/>
        <v>772502</v>
      </c>
      <c r="K10" s="91">
        <f t="shared" si="5"/>
        <v>704403</v>
      </c>
      <c r="L10" s="91">
        <f t="shared" si="5"/>
        <v>477320</v>
      </c>
      <c r="M10" s="91">
        <f t="shared" si="5"/>
        <v>180363</v>
      </c>
      <c r="N10" s="91">
        <f t="shared" si="5"/>
        <v>150777</v>
      </c>
      <c r="O10" s="91">
        <f t="shared" si="5"/>
        <v>1477034</v>
      </c>
      <c r="P10" s="91">
        <f t="shared" si="5"/>
        <v>284379</v>
      </c>
      <c r="Q10" s="91">
        <f t="shared" si="5"/>
        <v>2522683</v>
      </c>
      <c r="R10" s="91">
        <f t="shared" si="5"/>
        <v>521488</v>
      </c>
      <c r="S10" s="91">
        <f t="shared" si="5"/>
        <v>456148</v>
      </c>
      <c r="T10" s="91">
        <f t="shared" si="5"/>
        <v>1441177</v>
      </c>
      <c r="U10" s="91">
        <f t="shared" si="5"/>
        <v>596545</v>
      </c>
      <c r="V10" s="91">
        <f t="shared" si="5"/>
        <v>761137</v>
      </c>
      <c r="W10" s="91">
        <f t="shared" si="5"/>
        <v>434687</v>
      </c>
      <c r="X10" s="91">
        <f t="shared" si="5"/>
        <v>705598</v>
      </c>
      <c r="Y10" s="91">
        <f t="shared" si="5"/>
        <v>921763</v>
      </c>
      <c r="Z10" s="91">
        <f t="shared" si="5"/>
        <v>375509</v>
      </c>
      <c r="AA10" s="91">
        <f t="shared" si="5"/>
        <v>361403</v>
      </c>
      <c r="AB10" s="91">
        <f t="shared" si="5"/>
        <v>2369684</v>
      </c>
      <c r="AC10" s="91">
        <f t="shared" si="5"/>
        <v>956379</v>
      </c>
      <c r="AD10" s="91">
        <f t="shared" si="5"/>
        <v>1129572</v>
      </c>
      <c r="AE10" s="91">
        <f t="shared" si="5"/>
        <v>544195</v>
      </c>
      <c r="AF10" s="119">
        <f t="shared" ref="AF10:BK11" si="6">AE10</f>
        <v>544195</v>
      </c>
      <c r="AG10" s="119">
        <f t="shared" si="6"/>
        <v>544195</v>
      </c>
      <c r="AH10" s="119">
        <f t="shared" si="6"/>
        <v>544195</v>
      </c>
      <c r="AI10" s="119">
        <f t="shared" si="6"/>
        <v>544195</v>
      </c>
      <c r="AJ10" s="119">
        <f t="shared" si="6"/>
        <v>544195</v>
      </c>
      <c r="AK10" s="119">
        <f t="shared" si="6"/>
        <v>544195</v>
      </c>
      <c r="AL10" s="119">
        <f t="shared" si="6"/>
        <v>544195</v>
      </c>
      <c r="AM10" s="119">
        <f t="shared" si="6"/>
        <v>544195</v>
      </c>
      <c r="AN10" s="119">
        <f t="shared" si="6"/>
        <v>544195</v>
      </c>
      <c r="AO10" s="119">
        <f t="shared" si="6"/>
        <v>544195</v>
      </c>
      <c r="AP10" s="119">
        <f t="shared" si="6"/>
        <v>544195</v>
      </c>
      <c r="AQ10" s="119">
        <f t="shared" si="6"/>
        <v>544195</v>
      </c>
      <c r="AR10" s="119">
        <f t="shared" si="6"/>
        <v>544195</v>
      </c>
      <c r="AS10" s="119">
        <f t="shared" si="6"/>
        <v>544195</v>
      </c>
      <c r="AT10" s="119">
        <f t="shared" si="6"/>
        <v>544195</v>
      </c>
      <c r="AU10" s="119">
        <f t="shared" si="6"/>
        <v>544195</v>
      </c>
      <c r="AV10" s="119">
        <f t="shared" si="6"/>
        <v>544195</v>
      </c>
      <c r="AW10" s="119">
        <f t="shared" si="6"/>
        <v>544195</v>
      </c>
      <c r="AX10" s="119">
        <f t="shared" si="6"/>
        <v>544195</v>
      </c>
      <c r="AY10" s="119">
        <f t="shared" si="6"/>
        <v>544195</v>
      </c>
      <c r="AZ10" s="119">
        <f t="shared" si="6"/>
        <v>544195</v>
      </c>
      <c r="BA10" s="119">
        <f t="shared" si="6"/>
        <v>544195</v>
      </c>
      <c r="BB10" s="119">
        <f t="shared" si="6"/>
        <v>544195</v>
      </c>
      <c r="BC10" s="119">
        <f t="shared" si="6"/>
        <v>544195</v>
      </c>
      <c r="BD10" s="119">
        <f t="shared" si="6"/>
        <v>544195</v>
      </c>
      <c r="BE10" s="119">
        <f t="shared" si="6"/>
        <v>544195</v>
      </c>
      <c r="BF10" s="119">
        <f t="shared" si="6"/>
        <v>544195</v>
      </c>
      <c r="BG10" s="119">
        <f t="shared" si="6"/>
        <v>544195</v>
      </c>
      <c r="BH10" s="119">
        <f t="shared" si="6"/>
        <v>544195</v>
      </c>
      <c r="BI10" s="119">
        <f t="shared" si="6"/>
        <v>544195</v>
      </c>
      <c r="BJ10" s="119">
        <f t="shared" si="6"/>
        <v>544195</v>
      </c>
      <c r="BK10" s="119">
        <f t="shared" si="6"/>
        <v>544195</v>
      </c>
    </row>
    <row r="11" spans="1:63" ht="14.75">
      <c r="A11" s="91" t="s">
        <v>849</v>
      </c>
      <c r="B11" s="91" t="str">
        <f>About!B2</f>
        <v>OR</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113109</v>
      </c>
      <c r="L11" s="91">
        <f t="shared" si="7"/>
        <v>167483</v>
      </c>
      <c r="M11" s="91">
        <f t="shared" si="7"/>
        <v>27013</v>
      </c>
      <c r="N11" s="91">
        <f t="shared" si="7"/>
        <v>11171</v>
      </c>
      <c r="O11" s="91">
        <f t="shared" si="7"/>
        <v>8671</v>
      </c>
      <c r="P11" s="91">
        <f t="shared" si="7"/>
        <v>6145</v>
      </c>
      <c r="Q11" s="91">
        <f t="shared" si="7"/>
        <v>77434</v>
      </c>
      <c r="R11" s="91">
        <f t="shared" si="7"/>
        <v>445386</v>
      </c>
      <c r="S11" s="91">
        <f t="shared" si="7"/>
        <v>470073</v>
      </c>
      <c r="T11" s="91">
        <f t="shared" si="7"/>
        <v>207157</v>
      </c>
      <c r="U11" s="91">
        <f t="shared" si="7"/>
        <v>272439</v>
      </c>
      <c r="V11" s="91">
        <f t="shared" si="7"/>
        <v>472199</v>
      </c>
      <c r="W11" s="91">
        <f t="shared" si="7"/>
        <v>215906</v>
      </c>
      <c r="X11" s="91">
        <f t="shared" si="7"/>
        <v>422084</v>
      </c>
      <c r="Y11" s="91">
        <f t="shared" si="7"/>
        <v>455353</v>
      </c>
      <c r="Z11" s="91">
        <f t="shared" si="7"/>
        <v>316652</v>
      </c>
      <c r="AA11" s="91">
        <f t="shared" si="7"/>
        <v>206281</v>
      </c>
      <c r="AB11" s="91">
        <f t="shared" si="7"/>
        <v>282239</v>
      </c>
      <c r="AC11" s="91">
        <f t="shared" si="7"/>
        <v>128991</v>
      </c>
      <c r="AD11" s="91">
        <f t="shared" si="7"/>
        <v>104848</v>
      </c>
      <c r="AE11" s="91">
        <f t="shared" si="7"/>
        <v>109987</v>
      </c>
      <c r="AF11" s="119">
        <f>AVERAGE(W11:AE11)</f>
        <v>249149</v>
      </c>
      <c r="AG11" s="119">
        <f t="shared" si="6"/>
        <v>249149</v>
      </c>
      <c r="AH11" s="119">
        <f t="shared" si="6"/>
        <v>249149</v>
      </c>
      <c r="AI11" s="119">
        <f t="shared" si="6"/>
        <v>249149</v>
      </c>
      <c r="AJ11" s="119">
        <f t="shared" si="6"/>
        <v>249149</v>
      </c>
      <c r="AK11" s="119">
        <f t="shared" si="6"/>
        <v>249149</v>
      </c>
      <c r="AL11" s="119">
        <f t="shared" si="6"/>
        <v>249149</v>
      </c>
      <c r="AM11" s="119">
        <f t="shared" si="6"/>
        <v>249149</v>
      </c>
      <c r="AN11" s="119">
        <f t="shared" si="6"/>
        <v>249149</v>
      </c>
      <c r="AO11" s="119">
        <f t="shared" si="6"/>
        <v>249149</v>
      </c>
      <c r="AP11" s="119">
        <f t="shared" si="6"/>
        <v>249149</v>
      </c>
      <c r="AQ11" s="119">
        <f t="shared" si="6"/>
        <v>249149</v>
      </c>
      <c r="AR11" s="119">
        <f t="shared" si="6"/>
        <v>249149</v>
      </c>
      <c r="AS11" s="119">
        <f t="shared" si="6"/>
        <v>249149</v>
      </c>
      <c r="AT11" s="119">
        <f t="shared" si="6"/>
        <v>249149</v>
      </c>
      <c r="AU11" s="119">
        <f t="shared" si="6"/>
        <v>249149</v>
      </c>
      <c r="AV11" s="119">
        <f t="shared" si="6"/>
        <v>249149</v>
      </c>
      <c r="AW11" s="119">
        <f t="shared" si="6"/>
        <v>249149</v>
      </c>
      <c r="AX11" s="119">
        <f t="shared" si="6"/>
        <v>249149</v>
      </c>
      <c r="AY11" s="119">
        <f t="shared" si="6"/>
        <v>249149</v>
      </c>
      <c r="AZ11" s="119">
        <f t="shared" si="6"/>
        <v>249149</v>
      </c>
      <c r="BA11" s="119">
        <f t="shared" si="6"/>
        <v>249149</v>
      </c>
      <c r="BB11" s="119">
        <f t="shared" si="6"/>
        <v>249149</v>
      </c>
      <c r="BC11" s="119">
        <f t="shared" si="6"/>
        <v>249149</v>
      </c>
      <c r="BD11" s="119">
        <f t="shared" si="6"/>
        <v>249149</v>
      </c>
      <c r="BE11" s="119">
        <f t="shared" si="6"/>
        <v>249149</v>
      </c>
      <c r="BF11" s="119">
        <f t="shared" si="6"/>
        <v>249149</v>
      </c>
      <c r="BG11" s="119">
        <f t="shared" si="6"/>
        <v>249149</v>
      </c>
      <c r="BH11" s="119">
        <f t="shared" si="6"/>
        <v>249149</v>
      </c>
      <c r="BI11" s="119">
        <f t="shared" si="6"/>
        <v>249149</v>
      </c>
      <c r="BJ11" s="119">
        <f t="shared" si="6"/>
        <v>249149</v>
      </c>
      <c r="BK11" s="119">
        <f t="shared" si="6"/>
        <v>249149</v>
      </c>
    </row>
    <row r="13" spans="1:63" ht="14.75">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ht="14.75">
      <c r="A14" s="91" t="s">
        <v>848</v>
      </c>
      <c r="B14" s="91" t="str">
        <f>About!B2</f>
        <v>OR</v>
      </c>
      <c r="C14" s="91">
        <f t="shared" ref="C14:BK14" si="9">IF(C10&gt;C11,C10-C11,0)</f>
        <v>852459</v>
      </c>
      <c r="D14" s="91">
        <f t="shared" si="9"/>
        <v>1322963</v>
      </c>
      <c r="E14" s="91">
        <f t="shared" si="9"/>
        <v>870479</v>
      </c>
      <c r="F14" s="91">
        <f t="shared" si="9"/>
        <v>1081483</v>
      </c>
      <c r="G14" s="91">
        <f t="shared" si="9"/>
        <v>1066362</v>
      </c>
      <c r="H14" s="91">
        <f t="shared" si="9"/>
        <v>827764</v>
      </c>
      <c r="I14" s="91">
        <f t="shared" si="9"/>
        <v>2773722</v>
      </c>
      <c r="J14" s="91">
        <f t="shared" si="9"/>
        <v>772502</v>
      </c>
      <c r="K14" s="91">
        <f t="shared" si="9"/>
        <v>591294</v>
      </c>
      <c r="L14" s="91">
        <f t="shared" si="9"/>
        <v>309837</v>
      </c>
      <c r="M14" s="91">
        <f t="shared" si="9"/>
        <v>153350</v>
      </c>
      <c r="N14" s="91">
        <f t="shared" si="9"/>
        <v>139606</v>
      </c>
      <c r="O14" s="91">
        <f t="shared" si="9"/>
        <v>1468363</v>
      </c>
      <c r="P14" s="91">
        <f t="shared" si="9"/>
        <v>278234</v>
      </c>
      <c r="Q14" s="91">
        <f t="shared" si="9"/>
        <v>2445249</v>
      </c>
      <c r="R14" s="91">
        <f t="shared" si="9"/>
        <v>76102</v>
      </c>
      <c r="S14" s="91">
        <f t="shared" si="9"/>
        <v>0</v>
      </c>
      <c r="T14" s="91">
        <f t="shared" si="9"/>
        <v>1234020</v>
      </c>
      <c r="U14" s="91">
        <f t="shared" si="9"/>
        <v>324106</v>
      </c>
      <c r="V14" s="91">
        <f t="shared" si="9"/>
        <v>288938</v>
      </c>
      <c r="W14" s="91">
        <f t="shared" si="9"/>
        <v>218781</v>
      </c>
      <c r="X14" s="91">
        <f t="shared" si="9"/>
        <v>283514</v>
      </c>
      <c r="Y14" s="91">
        <f t="shared" si="9"/>
        <v>466410</v>
      </c>
      <c r="Z14" s="91">
        <f t="shared" si="9"/>
        <v>58857</v>
      </c>
      <c r="AA14" s="91">
        <f t="shared" si="9"/>
        <v>155122</v>
      </c>
      <c r="AB14" s="91">
        <f t="shared" si="9"/>
        <v>2087445</v>
      </c>
      <c r="AC14" s="91">
        <f t="shared" si="9"/>
        <v>827388</v>
      </c>
      <c r="AD14" s="91">
        <f t="shared" si="9"/>
        <v>1024724</v>
      </c>
      <c r="AE14" s="91">
        <f t="shared" si="9"/>
        <v>434208</v>
      </c>
      <c r="AF14" s="91">
        <f t="shared" si="9"/>
        <v>295046</v>
      </c>
      <c r="AG14" s="91">
        <f t="shared" si="9"/>
        <v>295046</v>
      </c>
      <c r="AH14" s="91">
        <f t="shared" si="9"/>
        <v>295046</v>
      </c>
      <c r="AI14" s="91">
        <f t="shared" si="9"/>
        <v>295046</v>
      </c>
      <c r="AJ14" s="91">
        <f t="shared" si="9"/>
        <v>295046</v>
      </c>
      <c r="AK14" s="91">
        <f t="shared" si="9"/>
        <v>295046</v>
      </c>
      <c r="AL14" s="91">
        <f t="shared" si="9"/>
        <v>295046</v>
      </c>
      <c r="AM14" s="91">
        <f t="shared" si="9"/>
        <v>295046</v>
      </c>
      <c r="AN14" s="91">
        <f t="shared" si="9"/>
        <v>295046</v>
      </c>
      <c r="AO14" s="91">
        <f t="shared" si="9"/>
        <v>295046</v>
      </c>
      <c r="AP14" s="91">
        <f t="shared" si="9"/>
        <v>295046</v>
      </c>
      <c r="AQ14" s="91">
        <f t="shared" si="9"/>
        <v>295046</v>
      </c>
      <c r="AR14" s="91">
        <f t="shared" si="9"/>
        <v>295046</v>
      </c>
      <c r="AS14" s="91">
        <f t="shared" si="9"/>
        <v>295046</v>
      </c>
      <c r="AT14" s="91">
        <f t="shared" si="9"/>
        <v>295046</v>
      </c>
      <c r="AU14" s="91">
        <f t="shared" si="9"/>
        <v>295046</v>
      </c>
      <c r="AV14" s="91">
        <f t="shared" si="9"/>
        <v>295046</v>
      </c>
      <c r="AW14" s="91">
        <f t="shared" si="9"/>
        <v>295046</v>
      </c>
      <c r="AX14" s="91">
        <f t="shared" si="9"/>
        <v>295046</v>
      </c>
      <c r="AY14" s="91">
        <f t="shared" si="9"/>
        <v>295046</v>
      </c>
      <c r="AZ14" s="91">
        <f t="shared" si="9"/>
        <v>295046</v>
      </c>
      <c r="BA14" s="91">
        <f t="shared" si="9"/>
        <v>295046</v>
      </c>
      <c r="BB14" s="91">
        <f t="shared" si="9"/>
        <v>295046</v>
      </c>
      <c r="BC14" s="91">
        <f t="shared" si="9"/>
        <v>295046</v>
      </c>
      <c r="BD14" s="91">
        <f t="shared" si="9"/>
        <v>295046</v>
      </c>
      <c r="BE14" s="91">
        <f t="shared" si="9"/>
        <v>295046</v>
      </c>
      <c r="BF14" s="91">
        <f t="shared" si="9"/>
        <v>295046</v>
      </c>
      <c r="BG14" s="91">
        <f t="shared" si="9"/>
        <v>295046</v>
      </c>
      <c r="BH14" s="91">
        <f t="shared" si="9"/>
        <v>295046</v>
      </c>
      <c r="BI14" s="91">
        <f t="shared" si="9"/>
        <v>295046</v>
      </c>
      <c r="BJ14" s="91">
        <f t="shared" si="9"/>
        <v>295046</v>
      </c>
      <c r="BK14" s="91">
        <f t="shared" si="9"/>
        <v>295046</v>
      </c>
    </row>
    <row r="15" spans="1:63" ht="14.75">
      <c r="A15" s="91" t="s">
        <v>849</v>
      </c>
      <c r="B15" s="91" t="str">
        <f>About!B2</f>
        <v>OR</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13925</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ht="14.75">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ht="14.75">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0625" defaultRowHeight="15" customHeight="1"/>
  <cols>
    <col min="1" max="3" width="8.7265625" style="92" customWidth="1"/>
    <col min="4" max="4" width="27" style="92" customWidth="1"/>
    <col min="5" max="5" width="37.54296875" style="92" customWidth="1"/>
    <col min="6" max="20" width="8.7265625" style="92" customWidth="1"/>
    <col min="21" max="21" width="15.54296875" style="92" customWidth="1"/>
    <col min="22" max="42" width="8.7265625" style="92" customWidth="1"/>
    <col min="43" max="16384" width="14.40625" style="92"/>
  </cols>
  <sheetData>
    <row r="1" spans="1:42" ht="14.75">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ht="14.75">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ht="14.75">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ht="14.75">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ht="14.75">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ht="14.75">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ht="14.75">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ht="14.75">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ht="14.75">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ht="14.75">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ht="14.75">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ht="14.75">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ht="14.75">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ht="14.75">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ht="14.75">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ht="14.75">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ht="14.75">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ht="14.75">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ht="14.75">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ht="14.75">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5.1030971590734352E-4</v>
      </c>
      <c r="R1389" s="107">
        <f>R663/SUMIFS(R$3:R$722,$B$3:$B$722,$B1389)*SUMIFS(Calculations!$E$3:$E$53,Calculations!$A$3:$A$53,$B1389)</f>
        <v>9.9144330423631458E-4</v>
      </c>
    </row>
    <row r="1390" spans="2:18" ht="15.75" customHeight="1">
      <c r="B1390" s="107" t="s">
        <v>582</v>
      </c>
      <c r="C1390" s="107" t="s">
        <v>449</v>
      </c>
      <c r="D1390" s="107" t="s">
        <v>640</v>
      </c>
      <c r="E1390" s="107" t="str">
        <f t="shared" si="310"/>
        <v>hard coal</v>
      </c>
      <c r="F1390" s="107">
        <f>F664/SUMIFS(F$3:F$722,$B$3:$B$722,$B1390)*SUMIFS(Calculations!$E$3:$E$53,Calculations!$A$3:$A$53,$B1390)</f>
        <v>5.9519130445307121E-2</v>
      </c>
      <c r="G1390" s="107">
        <f>G664/SUMIFS(G$3:G$722,$B$3:$B$722,$B1390)*SUMIFS(Calculations!$E$3:$E$53,Calculations!$A$3:$A$53,$B1390)</f>
        <v>4.3305649161266647E-2</v>
      </c>
      <c r="H1390" s="107">
        <f>H664/SUMIFS(H$3:H$722,$B$3:$B$722,$B1390)*SUMIFS(Calculations!$E$3:$E$53,Calculations!$A$3:$A$53,$B1390)</f>
        <v>2.6859936376536702E-2</v>
      </c>
      <c r="I1390" s="107">
        <f>I664/SUMIFS(I$3:I$722,$B$3:$B$722,$B1390)*SUMIFS(Calculations!$E$3:$E$53,Calculations!$A$3:$A$53,$B1390)</f>
        <v>3.2450646316314197E-2</v>
      </c>
      <c r="J1390" s="107">
        <f>J664/SUMIFS(J$3:J$722,$B$3:$B$722,$B1390)*SUMIFS(Calculations!$E$3:$E$53,Calculations!$A$3:$A$53,$B1390)</f>
        <v>3.7894643373881869E-2</v>
      </c>
      <c r="K1390" s="107">
        <f>K664/SUMIFS(K$3:K$722,$B$3:$B$722,$B1390)*SUMIFS(Calculations!$E$3:$E$53,Calculations!$A$3:$A$53,$B1390)</f>
        <v>3.8941502769440313E-2</v>
      </c>
      <c r="L1390" s="107">
        <f>L664/SUMIFS(L$3:L$722,$B$3:$B$722,$B1390)*SUMIFS(Calculations!$E$3:$E$53,Calculations!$A$3:$A$53,$B1390)</f>
        <v>3.9986348570012334E-2</v>
      </c>
      <c r="M1390" s="107">
        <f>M664/SUMIFS(M$3:M$722,$B$3:$B$722,$B1390)*SUMIFS(Calculations!$E$3:$E$53,Calculations!$A$3:$A$53,$B1390)</f>
        <v>1.9382699985716175E-2</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0.64895048388487941</v>
      </c>
      <c r="G1393" s="107">
        <f>G667/SUMIFS(G$3:G$722,$B$3:$B$722,$B1393)*SUMIFS(Calculations!$E$3:$E$53,Calculations!$A$3:$A$53,$B1393)</f>
        <v>0.6689656823754454</v>
      </c>
      <c r="H1393" s="107">
        <f>H667/SUMIFS(H$3:H$722,$B$3:$B$722,$B1393)*SUMIFS(Calculations!$E$3:$E$53,Calculations!$A$3:$A$53,$B1393)</f>
        <v>0.68926756572416326</v>
      </c>
      <c r="I1393" s="107">
        <f>I667/SUMIFS(I$3:I$722,$B$3:$B$722,$B1393)*SUMIFS(Calculations!$E$3:$E$53,Calculations!$A$3:$A$53,$B1393)</f>
        <v>0.68010335038020486</v>
      </c>
      <c r="J1393" s="107">
        <f>J667/SUMIFS(J$3:J$722,$B$3:$B$722,$B1393)*SUMIFS(Calculations!$E$3:$E$53,Calculations!$A$3:$A$53,$B1393)</f>
        <v>0.6711796247881362</v>
      </c>
      <c r="K1393" s="107">
        <f>K667/SUMIFS(K$3:K$722,$B$3:$B$722,$B1393)*SUMIFS(Calculations!$E$3:$E$53,Calculations!$A$3:$A$53,$B1393)</f>
        <v>0.67053350891580277</v>
      </c>
      <c r="L1393" s="107">
        <f>L667/SUMIFS(L$3:L$722,$B$3:$B$722,$B1393)*SUMIFS(Calculations!$E$3:$E$53,Calculations!$A$3:$A$53,$B1393)</f>
        <v>0.66988863582324165</v>
      </c>
      <c r="M1393" s="107">
        <f>M667/SUMIFS(M$3:M$722,$B$3:$B$722,$B1393)*SUMIFS(Calculations!$E$3:$E$53,Calculations!$A$3:$A$53,$B1393)</f>
        <v>0.64943416522608322</v>
      </c>
      <c r="N1393" s="107">
        <f>N667/SUMIFS(N$3:N$722,$B$3:$B$722,$B1393)*SUMIFS(Calculations!$E$3:$E$53,Calculations!$A$3:$A$53,$B1393)</f>
        <v>0.63019180311097933</v>
      </c>
      <c r="O1393" s="107">
        <f>O667/SUMIFS(O$3:O$722,$B$3:$B$722,$B1393)*SUMIFS(Calculations!$E$3:$E$53,Calculations!$A$3:$A$53,$B1393)</f>
        <v>0.62219055158461867</v>
      </c>
      <c r="P1393" s="107">
        <f>P667/SUMIFS(P$3:P$722,$B$3:$B$722,$B1393)*SUMIFS(Calculations!$E$3:$E$53,Calculations!$A$3:$A$53,$B1393)</f>
        <v>0.61438992908586321</v>
      </c>
      <c r="Q1393" s="107">
        <f>Q667/SUMIFS(Q$3:Q$722,$B$3:$B$722,$B1393)*SUMIFS(Calculations!$E$3:$E$53,Calculations!$A$3:$A$53,$B1393)</f>
        <v>0.59630970313922294</v>
      </c>
      <c r="R1393" s="107">
        <f>R667/SUMIFS(R$3:R$722,$B$3:$B$722,$B1393)*SUMIFS(Calculations!$E$3:$E$53,Calculations!$A$3:$A$53,$B1393)</f>
        <v>0.57926318468907234</v>
      </c>
    </row>
    <row r="1394" spans="2:18" ht="15.75" customHeight="1">
      <c r="B1394" s="107" t="s">
        <v>582</v>
      </c>
      <c r="C1394" s="107" t="s">
        <v>449</v>
      </c>
      <c r="D1394" s="107" t="s">
        <v>633</v>
      </c>
      <c r="E1394" s="107" t="str">
        <f t="shared" si="310"/>
        <v>hydro</v>
      </c>
      <c r="F1394" s="107">
        <f>F668/SUMIFS(F$3:F$722,$B$3:$B$722,$B1394)*SUMIFS(Calculations!$E$3:$E$53,Calculations!$A$3:$A$53,$B1394)</f>
        <v>8.5077817096188835E-2</v>
      </c>
      <c r="G1394" s="107">
        <f>G668/SUMIFS(G$3:G$722,$B$3:$B$722,$B1394)*SUMIFS(Calculations!$E$3:$E$53,Calculations!$A$3:$A$53,$B1394)</f>
        <v>8.3977869263410096E-2</v>
      </c>
      <c r="H1394" s="107">
        <f>H668/SUMIFS(H$3:H$722,$B$3:$B$722,$B1394)*SUMIFS(Calculations!$E$3:$E$53,Calculations!$A$3:$A$53,$B1394)</f>
        <v>8.2862166483781197E-2</v>
      </c>
      <c r="I1394" s="107">
        <f>I668/SUMIFS(I$3:I$722,$B$3:$B$722,$B1394)*SUMIFS(Calculations!$E$3:$E$53,Calculations!$A$3:$A$53,$B1394)</f>
        <v>7.8937603748907709E-2</v>
      </c>
      <c r="J1394" s="107">
        <f>J668/SUMIFS(J$3:J$722,$B$3:$B$722,$B1394)*SUMIFS(Calculations!$E$3:$E$53,Calculations!$A$3:$A$53,$B1394)</f>
        <v>7.5116030422615429E-2</v>
      </c>
      <c r="K1394" s="107">
        <f>K668/SUMIFS(K$3:K$722,$B$3:$B$722,$B1394)*SUMIFS(Calculations!$E$3:$E$53,Calculations!$A$3:$A$53,$B1394)</f>
        <v>7.2657421790078211E-2</v>
      </c>
      <c r="L1394" s="107">
        <f>L668/SUMIFS(L$3:L$722,$B$3:$B$722,$B1394)*SUMIFS(Calculations!$E$3:$E$53,Calculations!$A$3:$A$53,$B1394)</f>
        <v>7.0203542199508834E-2</v>
      </c>
      <c r="M1394" s="107">
        <f>M668/SUMIFS(M$3:M$722,$B$3:$B$722,$B1394)*SUMIFS(Calculations!$E$3:$E$53,Calculations!$A$3:$A$53,$B1394)</f>
        <v>7.5423946110521514E-2</v>
      </c>
      <c r="N1394" s="107">
        <f>N668/SUMIFS(N$3:N$722,$B$3:$B$722,$B1394)*SUMIFS(Calculations!$E$3:$E$53,Calculations!$A$3:$A$53,$B1394)</f>
        <v>8.0334994869552506E-2</v>
      </c>
      <c r="O1394" s="107">
        <f>O668/SUMIFS(O$3:O$722,$B$3:$B$722,$B1394)*SUMIFS(Calculations!$E$3:$E$53,Calculations!$A$3:$A$53,$B1394)</f>
        <v>7.8634465908785159E-2</v>
      </c>
      <c r="P1394" s="107">
        <f>P668/SUMIFS(P$3:P$722,$B$3:$B$722,$B1394)*SUMIFS(Calculations!$E$3:$E$53,Calculations!$A$3:$A$53,$B1394)</f>
        <v>7.6976577211317718E-2</v>
      </c>
      <c r="Q1394" s="107">
        <f>Q668/SUMIFS(Q$3:Q$722,$B$3:$B$722,$B1394)*SUMIFS(Calculations!$E$3:$E$53,Calculations!$A$3:$A$53,$B1394)</f>
        <v>7.4028819598669596E-2</v>
      </c>
      <c r="R1394" s="107">
        <f>R668/SUMIFS(R$3:R$722,$B$3:$B$722,$B1394)*SUMIFS(Calculations!$E$3:$E$53,Calculations!$A$3:$A$53,$B1394)</f>
        <v>7.1249595230629223E-2</v>
      </c>
    </row>
    <row r="1395" spans="2:18" ht="15.75" customHeight="1">
      <c r="B1395" s="107" t="s">
        <v>582</v>
      </c>
      <c r="C1395" s="107" t="s">
        <v>449</v>
      </c>
      <c r="D1395" s="107" t="s">
        <v>644</v>
      </c>
      <c r="E1395" s="107" t="str">
        <f t="shared" si="310"/>
        <v>onshore wind</v>
      </c>
      <c r="F1395" s="107">
        <f>F669/SUMIFS(F$3:F$722,$B$3:$B$722,$B1395)*SUMIFS(Calculations!$E$3:$E$53,Calculations!$A$3:$A$53,$B1395)</f>
        <v>6.8633579434832531E-2</v>
      </c>
      <c r="G1395" s="107">
        <f>G669/SUMIFS(G$3:G$722,$B$3:$B$722,$B1395)*SUMIFS(Calculations!$E$3:$E$53,Calculations!$A$3:$A$53,$B1395)</f>
        <v>7.122725363542004E-2</v>
      </c>
      <c r="H1395" s="107">
        <f>H669/SUMIFS(H$3:H$722,$B$3:$B$722,$B1395)*SUMIFS(Calculations!$E$3:$E$53,Calculations!$A$3:$A$53,$B1395)</f>
        <v>7.3858077960730933E-2</v>
      </c>
      <c r="I1395" s="107">
        <f>I669/SUMIFS(I$3:I$722,$B$3:$B$722,$B1395)*SUMIFS(Calculations!$E$3:$E$53,Calculations!$A$3:$A$53,$B1395)</f>
        <v>7.3082036836618347E-2</v>
      </c>
      <c r="J1395" s="107">
        <f>J669/SUMIFS(J$3:J$722,$B$3:$B$722,$B1395)*SUMIFS(Calculations!$E$3:$E$53,Calculations!$A$3:$A$53,$B1395)</f>
        <v>7.232636078800754E-2</v>
      </c>
      <c r="K1395" s="107">
        <f>K669/SUMIFS(K$3:K$722,$B$3:$B$722,$B1395)*SUMIFS(Calculations!$E$3:$E$53,Calculations!$A$3:$A$53,$B1395)</f>
        <v>7.2255950681390846E-2</v>
      </c>
      <c r="L1395" s="107">
        <f>L669/SUMIFS(L$3:L$722,$B$3:$B$722,$B1395)*SUMIFS(Calculations!$E$3:$E$53,Calculations!$A$3:$A$53,$B1395)</f>
        <v>7.2185676005987076E-2</v>
      </c>
      <c r="M1395" s="107">
        <f>M669/SUMIFS(M$3:M$722,$B$3:$B$722,$B1395)*SUMIFS(Calculations!$E$3:$E$53,Calculations!$A$3:$A$53,$B1395)</f>
        <v>6.9974457538492699E-2</v>
      </c>
      <c r="N1395" s="107">
        <f>N669/SUMIFS(N$3:N$722,$B$3:$B$722,$B1395)*SUMIFS(Calculations!$E$3:$E$53,Calculations!$A$3:$A$53,$B1395)</f>
        <v>6.7894273342816502E-2</v>
      </c>
      <c r="O1395" s="107">
        <f>O669/SUMIFS(O$3:O$722,$B$3:$B$722,$B1395)*SUMIFS(Calculations!$E$3:$E$53,Calculations!$A$3:$A$53,$B1395)</f>
        <v>6.7013599734516982E-2</v>
      </c>
      <c r="P1395" s="107">
        <f>P669/SUMIFS(P$3:P$722,$B$3:$B$722,$B1395)*SUMIFS(Calculations!$E$3:$E$53,Calculations!$A$3:$A$53,$B1395)</f>
        <v>6.6155008757801823E-2</v>
      </c>
      <c r="Q1395" s="107">
        <f>Q669/SUMIFS(Q$3:Q$722,$B$3:$B$722,$B1395)*SUMIFS(Calculations!$E$3:$E$53,Calculations!$A$3:$A$53,$B1395)</f>
        <v>7.6731371697384212E-2</v>
      </c>
      <c r="R1395" s="107">
        <f>R669/SUMIFS(R$3:R$722,$B$3:$B$722,$B1395)*SUMIFS(Calculations!$E$3:$E$53,Calculations!$A$3:$A$53,$B1395)</f>
        <v>8.6703048296845137E-2</v>
      </c>
    </row>
    <row r="1396" spans="2:18" ht="15.75" customHeight="1">
      <c r="B1396" s="107" t="s">
        <v>582</v>
      </c>
      <c r="C1396" s="107" t="s">
        <v>449</v>
      </c>
      <c r="D1396" s="107" t="s">
        <v>645</v>
      </c>
      <c r="E1396" s="107" t="str">
        <f t="shared" si="310"/>
        <v>natural gas nonpeaker</v>
      </c>
      <c r="F1396" s="107">
        <f>F670/SUMIFS(F$3:F$722,$B$3:$B$722,$B1396)*SUMIFS(Calculations!$E$3:$E$53,Calculations!$A$3:$A$53,$B1396)</f>
        <v>5.6282545338096887E-2</v>
      </c>
      <c r="G1396" s="107">
        <f>G670/SUMIFS(G$3:G$722,$B$3:$B$722,$B1396)*SUMIFS(Calculations!$E$3:$E$53,Calculations!$A$3:$A$53,$B1396)</f>
        <v>5.0304307855790938E-2</v>
      </c>
      <c r="H1396" s="107">
        <f>H670/SUMIFS(H$3:H$722,$B$3:$B$722,$B1396)*SUMIFS(Calculations!$E$3:$E$53,Calculations!$A$3:$A$53,$B1396)</f>
        <v>4.4240441936404029E-2</v>
      </c>
      <c r="I1396" s="107">
        <f>I670/SUMIFS(I$3:I$722,$B$3:$B$722,$B1396)*SUMIFS(Calculations!$E$3:$E$53,Calculations!$A$3:$A$53,$B1396)</f>
        <v>5.3584878736575567E-2</v>
      </c>
      <c r="J1396" s="107">
        <f>J670/SUMIFS(J$3:J$722,$B$3:$B$722,$B1396)*SUMIFS(Calculations!$E$3:$E$53,Calculations!$A$3:$A$53,$B1396)</f>
        <v>6.2684096365953318E-2</v>
      </c>
      <c r="K1396" s="107">
        <f>K670/SUMIFS(K$3:K$722,$B$3:$B$722,$B1396)*SUMIFS(Calculations!$E$3:$E$53,Calculations!$A$3:$A$53,$B1396)</f>
        <v>6.4872963468393954E-2</v>
      </c>
      <c r="L1396" s="107">
        <f>L670/SUMIFS(L$3:L$722,$B$3:$B$722,$B1396)*SUMIFS(Calculations!$E$3:$E$53,Calculations!$A$3:$A$53,$B1396)</f>
        <v>6.7057620366635151E-2</v>
      </c>
      <c r="M1396" s="107">
        <f>M670/SUMIFS(M$3:M$722,$B$3:$B$722,$B1396)*SUMIFS(Calculations!$E$3:$E$53,Calculations!$A$3:$A$53,$B1396)</f>
        <v>0.10749853026596962</v>
      </c>
      <c r="N1396" s="107">
        <f>N670/SUMIFS(N$3:N$722,$B$3:$B$722,$B1396)*SUMIFS(Calculations!$E$3:$E$53,Calculations!$A$3:$A$53,$B1396)</f>
        <v>0.14554295819926405</v>
      </c>
      <c r="O1396" s="107">
        <f>O670/SUMIFS(O$3:O$722,$B$3:$B$722,$B1396)*SUMIFS(Calculations!$E$3:$E$53,Calculations!$A$3:$A$53,$B1396)</f>
        <v>0.15692562767679363</v>
      </c>
      <c r="P1396" s="107">
        <f>P670/SUMIFS(P$3:P$722,$B$3:$B$722,$B1396)*SUMIFS(Calculations!$E$3:$E$53,Calculations!$A$3:$A$53,$B1396)</f>
        <v>0.1680228800665961</v>
      </c>
      <c r="Q1396" s="107">
        <f>Q670/SUMIFS(Q$3:Q$722,$B$3:$B$722,$B1396)*SUMIFS(Calculations!$E$3:$E$53,Calculations!$A$3:$A$53,$B1396)</f>
        <v>0.14661502416415467</v>
      </c>
      <c r="R1396" s="107">
        <f>R670/SUMIFS(R$3:R$722,$B$3:$B$722,$B1396)*SUMIFS(Calculations!$E$3:$E$53,Calculations!$A$3:$A$53,$B1396)</f>
        <v>0.12643112758586308</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7.7235718090722924E-2</v>
      </c>
      <c r="G1398" s="107">
        <f>G672/SUMIFS(G$3:G$722,$B$3:$B$722,$B1398)*SUMIFS(Calculations!$E$3:$E$53,Calculations!$A$3:$A$53,$B1398)</f>
        <v>7.778492229586248E-2</v>
      </c>
      <c r="H1398" s="107">
        <f>H672/SUMIFS(H$3:H$722,$B$3:$B$722,$B1398)*SUMIFS(Calculations!$E$3:$E$53,Calculations!$A$3:$A$53,$B1398)</f>
        <v>7.8341992949577166E-2</v>
      </c>
      <c r="I1398" s="107">
        <f>I672/SUMIFS(I$3:I$722,$B$3:$B$722,$B1398)*SUMIFS(Calculations!$E$3:$E$53,Calculations!$A$3:$A$53,$B1398)</f>
        <v>7.7300390341872111E-2</v>
      </c>
      <c r="J1398" s="107">
        <f>J672/SUMIFS(J$3:J$722,$B$3:$B$722,$B1398)*SUMIFS(Calculations!$E$3:$E$53,Calculations!$A$3:$A$53,$B1398)</f>
        <v>7.6286121744040578E-2</v>
      </c>
      <c r="K1398" s="107">
        <f>K672/SUMIFS(K$3:K$722,$B$3:$B$722,$B1398)*SUMIFS(Calculations!$E$3:$E$53,Calculations!$A$3:$A$53,$B1398)</f>
        <v>7.6212684362634467E-2</v>
      </c>
      <c r="L1398" s="107">
        <f>L672/SUMIFS(L$3:L$722,$B$3:$B$722,$B1398)*SUMIFS(Calculations!$E$3:$E$53,Calculations!$A$3:$A$53,$B1398)</f>
        <v>7.6139388235291344E-2</v>
      </c>
      <c r="M1398" s="107">
        <f>M672/SUMIFS(M$3:M$722,$B$3:$B$722,$B1398)*SUMIFS(Calculations!$E$3:$E$53,Calculations!$A$3:$A$53,$B1398)</f>
        <v>7.3814537812906603E-2</v>
      </c>
      <c r="N1398" s="107">
        <f>N672/SUMIFS(N$3:N$722,$B$3:$B$722,$B1398)*SUMIFS(Calculations!$E$3:$E$53,Calculations!$A$3:$A$53,$B1398)</f>
        <v>7.1627455361738493E-2</v>
      </c>
      <c r="O1398" s="107">
        <f>O672/SUMIFS(O$3:O$722,$B$3:$B$722,$B1398)*SUMIFS(Calculations!$E$3:$E$53,Calculations!$A$3:$A$53,$B1398)</f>
        <v>7.071803495399398E-2</v>
      </c>
      <c r="P1398" s="107">
        <f>P672/SUMIFS(P$3:P$722,$B$3:$B$722,$B1398)*SUMIFS(Calculations!$E$3:$E$53,Calculations!$A$3:$A$53,$B1398)</f>
        <v>6.9831417995371015E-2</v>
      </c>
      <c r="Q1398" s="107">
        <f>Q672/SUMIFS(Q$3:Q$722,$B$3:$B$722,$B1398)*SUMIFS(Calculations!$E$3:$E$53,Calculations!$A$3:$A$53,$B1398)</f>
        <v>6.777642367375325E-2</v>
      </c>
      <c r="R1398" s="107">
        <f>R672/SUMIFS(R$3:R$722,$B$3:$B$722,$B1398)*SUMIFS(Calculations!$E$3:$E$53,Calculations!$A$3:$A$53,$B1398)</f>
        <v>6.5838920308375154E-2</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2.5836164507994515E-3</v>
      </c>
      <c r="G1400" s="107">
        <f>G674/SUMIFS(G$3:G$722,$B$3:$B$722,$B1400)*SUMIFS(Calculations!$E$3:$E$53,Calculations!$A$3:$A$53,$B1400)</f>
        <v>2.601987912272498E-3</v>
      </c>
      <c r="H1400" s="107">
        <f>H674/SUMIFS(H$3:H$722,$B$3:$B$722,$B1400)*SUMIFS(Calculations!$E$3:$E$53,Calculations!$A$3:$A$53,$B1400)</f>
        <v>2.6206225147695486E-3</v>
      </c>
      <c r="I1400" s="107">
        <f>I674/SUMIFS(I$3:I$722,$B$3:$B$722,$B1400)*SUMIFS(Calculations!$E$3:$E$53,Calculations!$A$3:$A$53,$B1400)</f>
        <v>2.585779805994557E-3</v>
      </c>
      <c r="J1400" s="107">
        <f>J674/SUMIFS(J$3:J$722,$B$3:$B$722,$B1400)*SUMIFS(Calculations!$E$3:$E$53,Calculations!$A$3:$A$53,$B1400)</f>
        <v>2.5518514487569283E-3</v>
      </c>
      <c r="K1400" s="107">
        <f>K674/SUMIFS(K$3:K$722,$B$3:$B$722,$B1400)*SUMIFS(Calculations!$E$3:$E$53,Calculations!$A$3:$A$53,$B1400)</f>
        <v>2.5493948906851614E-3</v>
      </c>
      <c r="L1400" s="107">
        <f>L674/SUMIFS(L$3:L$722,$B$3:$B$722,$B1400)*SUMIFS(Calculations!$E$3:$E$53,Calculations!$A$3:$A$53,$B1400)</f>
        <v>2.5469430577111851E-3</v>
      </c>
      <c r="M1400" s="107">
        <f>M674/SUMIFS(M$3:M$722,$B$3:$B$722,$B1400)*SUMIFS(Calculations!$E$3:$E$53,Calculations!$A$3:$A$53,$B1400)</f>
        <v>2.4691743524359153E-3</v>
      </c>
      <c r="N1400" s="107">
        <f>N674/SUMIFS(N$3:N$722,$B$3:$B$722,$B1400)*SUMIFS(Calculations!$E$3:$E$53,Calculations!$A$3:$A$53,$B1400)</f>
        <v>2.3960141314944149E-3</v>
      </c>
      <c r="O1400" s="107">
        <f>O674/SUMIFS(O$3:O$722,$B$3:$B$722,$B1400)*SUMIFS(Calculations!$E$3:$E$53,Calculations!$A$3:$A$53,$B1400)</f>
        <v>2.3655930570974427E-3</v>
      </c>
      <c r="P1400" s="107">
        <f>P674/SUMIFS(P$3:P$722,$B$3:$B$722,$B1400)*SUMIFS(Calculations!$E$3:$E$53,Calculations!$A$3:$A$53,$B1400)</f>
        <v>2.3359347821893823E-3</v>
      </c>
      <c r="Q1400" s="107">
        <f>Q674/SUMIFS(Q$3:Q$722,$B$3:$B$722,$B1400)*SUMIFS(Calculations!$E$3:$E$53,Calculations!$A$3:$A$53,$B1400)</f>
        <v>2.267193048871196E-3</v>
      </c>
      <c r="R1400" s="107">
        <f>R674/SUMIFS(R$3:R$722,$B$3:$B$722,$B1400)*SUMIFS(Calculations!$E$3:$E$53,Calculations!$A$3:$A$53,$B1400)</f>
        <v>2.2023815122918346E-3</v>
      </c>
    </row>
    <row r="1401" spans="2:18" ht="15.75" customHeight="1">
      <c r="B1401" s="107" t="s">
        <v>582</v>
      </c>
      <c r="C1401" s="107" t="s">
        <v>449</v>
      </c>
      <c r="D1401" s="107" t="s">
        <v>650</v>
      </c>
      <c r="E1401" s="107" t="str">
        <f t="shared" si="310"/>
        <v>solar PV</v>
      </c>
      <c r="F1401" s="107">
        <f>F675/SUMIFS(F$3:F$722,$B$3:$B$722,$B1401)*SUMIFS(Calculations!$E$3:$E$53,Calculations!$A$3:$A$53,$B1401)</f>
        <v>1.4056462557459626E-3</v>
      </c>
      <c r="G1401" s="107">
        <f>G675/SUMIFS(G$3:G$722,$B$3:$B$722,$B1401)*SUMIFS(Calculations!$E$3:$E$53,Calculations!$A$3:$A$53,$B1401)</f>
        <v>1.5186497602519299E-3</v>
      </c>
      <c r="H1401" s="107">
        <f>H675/SUMIFS(H$3:H$722,$B$3:$B$722,$B1401)*SUMIFS(Calculations!$E$3:$E$53,Calculations!$A$3:$A$53,$B1401)</f>
        <v>1.633271854434898E-3</v>
      </c>
      <c r="I1401" s="107">
        <f>I675/SUMIFS(I$3:I$722,$B$3:$B$722,$B1401)*SUMIFS(Calculations!$E$3:$E$53,Calculations!$A$3:$A$53,$B1401)</f>
        <v>1.6435900308845496E-3</v>
      </c>
      <c r="J1401" s="107">
        <f>J675/SUMIFS(J$3:J$722,$B$3:$B$722,$B1401)*SUMIFS(Calculations!$E$3:$E$53,Calculations!$A$3:$A$53,$B1401)</f>
        <v>1.6536374350311518E-3</v>
      </c>
      <c r="K1401" s="107">
        <f>K675/SUMIFS(K$3:K$722,$B$3:$B$722,$B1401)*SUMIFS(Calculations!$E$3:$E$53,Calculations!$A$3:$A$53,$B1401)</f>
        <v>1.6707571235996602E-3</v>
      </c>
      <c r="L1401" s="107">
        <f>L675/SUMIFS(L$3:L$722,$B$3:$B$722,$B1401)*SUMIFS(Calculations!$E$3:$E$53,Calculations!$A$3:$A$53,$B1401)</f>
        <v>1.6878438830859848E-3</v>
      </c>
      <c r="M1401" s="107">
        <f>M675/SUMIFS(M$3:M$722,$B$3:$B$722,$B1401)*SUMIFS(Calculations!$E$3:$E$53,Calculations!$A$3:$A$53,$B1401)</f>
        <v>1.7092420662148129E-3</v>
      </c>
      <c r="N1401" s="107">
        <f>N675/SUMIFS(N$3:N$722,$B$3:$B$722,$B1401)*SUMIFS(Calculations!$E$3:$E$53,Calculations!$A$3:$A$53,$B1401)</f>
        <v>1.7293722175386718E-3</v>
      </c>
      <c r="O1401" s="107">
        <f>O675/SUMIFS(O$3:O$722,$B$3:$B$722,$B1401)*SUMIFS(Calculations!$E$3:$E$53,Calculations!$A$3:$A$53,$B1401)</f>
        <v>1.8739895130489642E-3</v>
      </c>
      <c r="P1401" s="107">
        <f>P675/SUMIFS(P$3:P$722,$B$3:$B$722,$B1401)*SUMIFS(Calculations!$E$3:$E$53,Calculations!$A$3:$A$53,$B1401)</f>
        <v>2.0149805724288825E-3</v>
      </c>
      <c r="Q1401" s="107">
        <f>Q675/SUMIFS(Q$3:Q$722,$B$3:$B$722,$B1401)*SUMIFS(Calculations!$E$3:$E$53,Calculations!$A$3:$A$53,$B1401)</f>
        <v>2.3662357699770547E-3</v>
      </c>
      <c r="R1401" s="107">
        <f>R675/SUMIFS(R$3:R$722,$B$3:$B$722,$B1401)*SUMIFS(Calculations!$E$3:$E$53,Calculations!$A$3:$A$53,$B1401)</f>
        <v>2.6974085232041142E-3</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3.1146300342689158E-4</v>
      </c>
      <c r="G1403" s="107">
        <f>G677/SUMIFS(G$3:G$722,$B$3:$B$722,$B1403)*SUMIFS(Calculations!$E$3:$E$53,Calculations!$A$3:$A$53,$B1403)</f>
        <v>3.1367774027994336E-4</v>
      </c>
      <c r="H1403" s="107">
        <f>H677/SUMIFS(H$3:H$722,$B$3:$B$722,$B1403)*SUMIFS(Calculations!$E$3:$E$53,Calculations!$A$3:$A$53,$B1403)</f>
        <v>3.1592419960234071E-4</v>
      </c>
      <c r="I1403" s="107">
        <f>I677/SUMIFS(I$3:I$722,$B$3:$B$722,$B1403)*SUMIFS(Calculations!$E$3:$E$53,Calculations!$A$3:$A$53,$B1403)</f>
        <v>3.117238026280804E-4</v>
      </c>
      <c r="J1403" s="107">
        <f>J677/SUMIFS(J$3:J$722,$B$3:$B$722,$B1403)*SUMIFS(Calculations!$E$3:$E$53,Calculations!$A$3:$A$53,$B1403)</f>
        <v>3.0763363357713534E-4</v>
      </c>
      <c r="K1403" s="107">
        <f>K677/SUMIFS(K$3:K$722,$B$3:$B$722,$B1403)*SUMIFS(Calculations!$E$3:$E$53,Calculations!$A$3:$A$53,$B1403)</f>
        <v>3.0581599797461752E-4</v>
      </c>
      <c r="L1403" s="107">
        <f>L677/SUMIFS(L$3:L$722,$B$3:$B$722,$B1403)*SUMIFS(Calculations!$E$3:$E$53,Calculations!$A$3:$A$53,$B1403)</f>
        <v>3.0400185852636071E-4</v>
      </c>
      <c r="M1403" s="107">
        <f>M677/SUMIFS(M$3:M$722,$B$3:$B$722,$B1403)*SUMIFS(Calculations!$E$3:$E$53,Calculations!$A$3:$A$53,$B1403)</f>
        <v>2.9324664165945538E-4</v>
      </c>
      <c r="N1403" s="107">
        <f>N677/SUMIFS(N$3:N$722,$B$3:$B$722,$B1403)*SUMIFS(Calculations!$E$3:$E$53,Calculations!$A$3:$A$53,$B1403)</f>
        <v>2.8312876661612795E-4</v>
      </c>
      <c r="O1403" s="107">
        <f>O677/SUMIFS(O$3:O$722,$B$3:$B$722,$B1403)*SUMIFS(Calculations!$E$3:$E$53,Calculations!$A$3:$A$53,$B1403)</f>
        <v>2.7813757114512688E-4</v>
      </c>
      <c r="P1403" s="107">
        <f>P677/SUMIFS(P$3:P$722,$B$3:$B$722,$B1403)*SUMIFS(Calculations!$E$3:$E$53,Calculations!$A$3:$A$53,$B1403)</f>
        <v>2.7327152843187064E-4</v>
      </c>
      <c r="Q1403" s="107">
        <f>Q677/SUMIFS(Q$3:Q$722,$B$3:$B$722,$B1403)*SUMIFS(Calculations!$E$3:$E$53,Calculations!$A$3:$A$53,$B1403)</f>
        <v>3.3394919192059766E-2</v>
      </c>
      <c r="R1403" s="107">
        <f>R677/SUMIFS(R$3:R$722,$B$3:$B$722,$B1403)*SUMIFS(Calculations!$E$3:$E$53,Calculations!$A$3:$A$53,$B1403)</f>
        <v>6.4622890549482739E-2</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0.99999999999999978</v>
      </c>
      <c r="G1449" s="95">
        <f t="shared" si="312"/>
        <v>1</v>
      </c>
      <c r="H1449" s="95">
        <f t="shared" si="312"/>
        <v>1.0000000000000002</v>
      </c>
      <c r="I1449" s="95">
        <f t="shared" si="312"/>
        <v>1</v>
      </c>
      <c r="J1449" s="95">
        <f t="shared" si="312"/>
        <v>1</v>
      </c>
      <c r="K1449" s="95">
        <f t="shared" si="312"/>
        <v>1</v>
      </c>
      <c r="L1449" s="95">
        <f t="shared" si="312"/>
        <v>0.99999999999999989</v>
      </c>
      <c r="M1449" s="95">
        <f t="shared" si="312"/>
        <v>0.99999999999999989</v>
      </c>
      <c r="N1449" s="95">
        <f t="shared" si="312"/>
        <v>1</v>
      </c>
      <c r="O1449" s="95">
        <f t="shared" si="312"/>
        <v>1</v>
      </c>
      <c r="P1449" s="95">
        <f t="shared" si="312"/>
        <v>0.99999999999999978</v>
      </c>
      <c r="Q1449" s="95">
        <f t="shared" si="312"/>
        <v>1</v>
      </c>
      <c r="R1449" s="95">
        <f t="shared" si="312"/>
        <v>0.99999999999999989</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0625" defaultRowHeight="15" customHeight="1"/>
  <cols>
    <col min="1" max="10" width="8.7265625" style="92" customWidth="1"/>
    <col min="11" max="11" width="17.6328125" style="92" customWidth="1"/>
    <col min="12" max="16" width="8.7265625" style="92" customWidth="1"/>
    <col min="17" max="17" width="34.1328125" style="92" customWidth="1"/>
    <col min="18" max="18" width="14.86328125" style="92" customWidth="1"/>
    <col min="19" max="33" width="8.7265625" style="92" customWidth="1"/>
    <col min="34" max="16384" width="14.406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OR</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f t="shared" si="0"/>
        <v>15397</v>
      </c>
      <c r="M6" s="91" t="str">
        <f t="shared" si="1"/>
        <v>WA</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8726.8752429999986</v>
      </c>
      <c r="R8" s="91">
        <f t="shared" si="2"/>
        <v>0.32297984962979642</v>
      </c>
    </row>
    <row r="9" spans="1:18" ht="15.95" customHeight="1" thickBot="1">
      <c r="A9" s="137" t="s">
        <v>705</v>
      </c>
      <c r="B9" s="137" t="s">
        <v>706</v>
      </c>
      <c r="C9" s="140">
        <v>762</v>
      </c>
      <c r="D9" s="140">
        <v>0</v>
      </c>
      <c r="E9" s="140">
        <v>762</v>
      </c>
      <c r="F9" s="137"/>
      <c r="G9" s="140">
        <v>3</v>
      </c>
      <c r="H9" s="140">
        <v>5</v>
      </c>
      <c r="I9" s="141" t="s">
        <v>582</v>
      </c>
      <c r="J9" s="141" t="s">
        <v>572</v>
      </c>
      <c r="K9" s="141" t="s">
        <v>707</v>
      </c>
      <c r="L9" s="91">
        <f t="shared" si="0"/>
        <v>762</v>
      </c>
      <c r="M9" s="91" t="str">
        <f t="shared" si="1"/>
        <v>WA</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f t="shared" si="0"/>
        <v>4370.9939999999997</v>
      </c>
      <c r="M14" s="91" t="str">
        <f t="shared" si="1"/>
        <v>CA</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f t="shared" si="0"/>
        <v>352</v>
      </c>
      <c r="M15" s="91" t="str">
        <f t="shared" si="1"/>
        <v>ID</v>
      </c>
      <c r="N15" s="91"/>
      <c r="O15" s="91"/>
      <c r="P15" s="91" t="s">
        <v>547</v>
      </c>
      <c r="Q15" s="91">
        <f t="shared" si="3"/>
        <v>2133</v>
      </c>
      <c r="R15" s="91">
        <f t="shared" si="2"/>
        <v>7.8941889287686237E-2</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f t="shared" si="0"/>
        <v>478</v>
      </c>
      <c r="M16" s="91" t="str">
        <f t="shared" si="1"/>
        <v>ID</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f t="shared" si="0"/>
        <v>1939</v>
      </c>
      <c r="M18" s="91" t="str">
        <f t="shared" si="1"/>
        <v>CA</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f t="shared" si="0"/>
        <v>2366.8812429999998</v>
      </c>
      <c r="M19" s="91" t="str">
        <f t="shared" si="1"/>
        <v>CA</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f t="shared" si="0"/>
        <v>50</v>
      </c>
      <c r="M20" s="91" t="str">
        <f t="shared" si="1"/>
        <v>CA</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f t="shared" si="0"/>
        <v>1</v>
      </c>
      <c r="M21" s="91" t="str">
        <f t="shared" si="1"/>
        <v>NV</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f t="shared" si="0"/>
        <v>1303</v>
      </c>
      <c r="M22" s="91" t="str">
        <f t="shared" si="1"/>
        <v>ID</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1</v>
      </c>
      <c r="R31" s="91">
        <f t="shared" si="2"/>
        <v>3.7009793383819143E-5</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16159</v>
      </c>
      <c r="R50" s="91">
        <f t="shared" si="2"/>
        <v>0.59804125128913355</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27019.875242999999</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27019.875242999999</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0625" defaultRowHeight="15" customHeight="1"/>
  <cols>
    <col min="1" max="1" width="9.86328125" style="92" customWidth="1"/>
    <col min="2" max="2" width="42.7265625" style="92" customWidth="1"/>
    <col min="3" max="35" width="8.7265625" style="92" customWidth="1"/>
    <col min="36" max="16384" width="14.406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3" t="s">
        <v>678</v>
      </c>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0625" defaultRowHeight="15" customHeight="1"/>
  <cols>
    <col min="1" max="1" width="27.54296875" style="92" customWidth="1"/>
    <col min="2" max="2" width="16.7265625" style="92" customWidth="1"/>
    <col min="3" max="3" width="21.86328125" style="92" customWidth="1"/>
    <col min="4" max="4" width="15" style="92" customWidth="1"/>
    <col min="5" max="5" width="14.40625" style="92"/>
    <col min="6" max="52" width="8.7265625" style="92" customWidth="1"/>
    <col min="53" max="53" width="9.86328125" style="92" customWidth="1"/>
    <col min="54" max="54" width="15.54296875" style="92" customWidth="1"/>
    <col min="55" max="16384" width="14.40625" style="92"/>
  </cols>
  <sheetData>
    <row r="2" spans="1:5" ht="14.75">
      <c r="A2" s="112" t="s">
        <v>655</v>
      </c>
      <c r="B2" s="91" t="s">
        <v>656</v>
      </c>
      <c r="C2" s="91" t="s">
        <v>657</v>
      </c>
      <c r="D2" s="91" t="s">
        <v>658</v>
      </c>
      <c r="E2" s="91" t="s">
        <v>659</v>
      </c>
    </row>
    <row r="3" spans="1:5" ht="14.7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ht="14.7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ht="14.7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ht="14.7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ht="14.75">
      <c r="A7" s="111" t="s">
        <v>540</v>
      </c>
      <c r="B7" s="91">
        <f>IF(SUMIFS('EIA SEDS data'!$AE$20:$AE$119,'EIA SEDS data'!$B$20:$B$119,A7,'EIA SEDS data'!$A$20:$A$119,"exports")&gt;0, 1, 0)</f>
        <v>0</v>
      </c>
      <c r="C7" s="91">
        <f>SUMIFS('Cross border connections'!$R$4:$R$53,'Cross border connections'!$P$4:$P$53,Calculations!A7)</f>
        <v>0.32297984962979642</v>
      </c>
      <c r="D7" s="91">
        <f t="shared" si="0"/>
        <v>0</v>
      </c>
      <c r="E7" s="91">
        <f t="shared" si="1"/>
        <v>0</v>
      </c>
    </row>
    <row r="8" spans="1:5" ht="14.7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ht="14.7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ht="14.7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ht="14.7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ht="14.7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ht="14.7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ht="14.7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ht="14.7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ht="14.75">
      <c r="A16" s="111" t="s">
        <v>547</v>
      </c>
      <c r="B16" s="91">
        <f>IF(SUMIFS('EIA SEDS data'!$AE$20:$AE$119,'EIA SEDS data'!$B$20:$B$119,A16,'EIA SEDS data'!$A$20:$A$119,"exports")&gt;0, 1, 0)</f>
        <v>0</v>
      </c>
      <c r="C16" s="91">
        <f>SUMIFS('Cross border connections'!$R$4:$R$53,'Cross border connections'!$P$4:$P$53,Calculations!A16)</f>
        <v>7.8941889287686237E-2</v>
      </c>
      <c r="D16" s="91">
        <f t="shared" si="0"/>
        <v>0</v>
      </c>
      <c r="E16" s="91">
        <f t="shared" si="1"/>
        <v>0</v>
      </c>
    </row>
    <row r="17" spans="1:5" ht="14.7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ht="14.7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ht="14.7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ht="14.7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3.7009793383819143E-5</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0.59804125128913355</v>
      </c>
      <c r="D50" s="91">
        <f t="shared" si="0"/>
        <v>0.59804125128913355</v>
      </c>
      <c r="E50" s="91">
        <f t="shared" si="1"/>
        <v>1</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0.59804125128913355</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4.3305649161266647E-2</v>
      </c>
      <c r="C60" s="91">
        <f>SUMIFS('ReEDs Generation Data'!H$729:H$1448,'ReEDs Generation Data'!$E$729:$E$1448,Calculations!$A60)</f>
        <v>2.6859936376536702E-2</v>
      </c>
      <c r="D60" s="91">
        <f>SUMIFS('ReEDs Generation Data'!I$729:I$1448,'ReEDs Generation Data'!$E$729:$E$1448,Calculations!$A60)</f>
        <v>3.2450646316314197E-2</v>
      </c>
      <c r="E60" s="91">
        <f>SUMIFS('ReEDs Generation Data'!J$729:J$1448,'ReEDs Generation Data'!$E$729:$E$1448,Calculations!$A60)</f>
        <v>3.7894643373881869E-2</v>
      </c>
      <c r="F60" s="91">
        <f>SUMIFS('ReEDs Generation Data'!K$729:K$1448,'ReEDs Generation Data'!$E$729:$E$1448,Calculations!$A60)</f>
        <v>3.8941502769440313E-2</v>
      </c>
      <c r="G60" s="91">
        <f>SUMIFS('ReEDs Generation Data'!L$729:L$1448,'ReEDs Generation Data'!$E$729:$E$1448,Calculations!$A60)</f>
        <v>3.9986348570012334E-2</v>
      </c>
      <c r="H60" s="91">
        <f>SUMIFS('ReEDs Generation Data'!M$729:M$1448,'ReEDs Generation Data'!$E$729:$E$1448,Calculations!$A60)</f>
        <v>1.9382699985716175E-2</v>
      </c>
      <c r="I60" s="91">
        <f>SUMIFS('ReEDs Generation Data'!N$729:N$1448,'ReEDs Generation Data'!$E$729:$E$1448,Calculations!$A60)</f>
        <v>0</v>
      </c>
      <c r="J60" s="91">
        <f>SUMIFS('ReEDs Generation Data'!O$729:O$1448,'ReEDs Generation Data'!$E$729:$E$1448,Calculations!$A60)</f>
        <v>0</v>
      </c>
      <c r="K60" s="91">
        <f>SUMIFS('ReEDs Generation Data'!P$729:P$1448,'ReEDs Generation Data'!$E$729:$E$1448,Calculations!$A60)</f>
        <v>0</v>
      </c>
      <c r="L60" s="91">
        <f>SUMIFS('ReEDs Generation Data'!Q$729:Q$1448,'ReEDs Generation Data'!$E$729:$E$1448,Calculations!$A60)</f>
        <v>0</v>
      </c>
      <c r="M60" s="91">
        <f>SUMIFS('ReEDs Generation Data'!R$729:R$1448,'ReEDs Generation Data'!$E$729:$E$1448,Calculations!$A60)</f>
        <v>0</v>
      </c>
    </row>
    <row r="61" spans="1:33" ht="15.75" customHeight="1">
      <c r="A61" s="111" t="s">
        <v>634</v>
      </c>
      <c r="B61" s="91">
        <f>SUMIFS('ReEDs Generation Data'!G$729:G$1448,'ReEDs Generation Data'!$E$729:$E$1448,Calculations!$A61)</f>
        <v>5.0304307855790938E-2</v>
      </c>
      <c r="C61" s="91">
        <f>SUMIFS('ReEDs Generation Data'!H$729:H$1448,'ReEDs Generation Data'!$E$729:$E$1448,Calculations!$A61)</f>
        <v>4.4240441936404029E-2</v>
      </c>
      <c r="D61" s="91">
        <f>SUMIFS('ReEDs Generation Data'!I$729:I$1448,'ReEDs Generation Data'!$E$729:$E$1448,Calculations!$A61)</f>
        <v>5.3584878736575567E-2</v>
      </c>
      <c r="E61" s="91">
        <f>SUMIFS('ReEDs Generation Data'!J$729:J$1448,'ReEDs Generation Data'!$E$729:$E$1448,Calculations!$A61)</f>
        <v>6.2684096365953318E-2</v>
      </c>
      <c r="F61" s="91">
        <f>SUMIFS('ReEDs Generation Data'!K$729:K$1448,'ReEDs Generation Data'!$E$729:$E$1448,Calculations!$A61)</f>
        <v>6.4872963468393954E-2</v>
      </c>
      <c r="G61" s="91">
        <f>SUMIFS('ReEDs Generation Data'!L$729:L$1448,'ReEDs Generation Data'!$E$729:$E$1448,Calculations!$A61)</f>
        <v>6.7057620366635151E-2</v>
      </c>
      <c r="H61" s="91">
        <f>SUMIFS('ReEDs Generation Data'!M$729:M$1448,'ReEDs Generation Data'!$E$729:$E$1448,Calculations!$A61)</f>
        <v>0.10749853026596962</v>
      </c>
      <c r="I61" s="91">
        <f>SUMIFS('ReEDs Generation Data'!N$729:N$1448,'ReEDs Generation Data'!$E$729:$E$1448,Calculations!$A61)</f>
        <v>0.14554295819926405</v>
      </c>
      <c r="J61" s="91">
        <f>SUMIFS('ReEDs Generation Data'!O$729:O$1448,'ReEDs Generation Data'!$E$729:$E$1448,Calculations!$A61)</f>
        <v>0.15692562767679363</v>
      </c>
      <c r="K61" s="91">
        <f>SUMIFS('ReEDs Generation Data'!P$729:P$1448,'ReEDs Generation Data'!$E$729:$E$1448,Calculations!$A61)</f>
        <v>0.1680228800665961</v>
      </c>
      <c r="L61" s="91">
        <f>SUMIFS('ReEDs Generation Data'!Q$729:Q$1448,'ReEDs Generation Data'!$E$729:$E$1448,Calculations!$A61)</f>
        <v>0.14661502416415467</v>
      </c>
      <c r="M61" s="91">
        <f>SUMIFS('ReEDs Generation Data'!R$729:R$1448,'ReEDs Generation Data'!$E$729:$E$1448,Calculations!$A61)</f>
        <v>0.12643112758586308</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7.778492229586248E-2</v>
      </c>
      <c r="C62" s="91">
        <f>SUMIFS('ReEDs Generation Data'!H$729:H$1448,'ReEDs Generation Data'!$E$729:$E$1448,Calculations!$A62)</f>
        <v>7.8341992949577166E-2</v>
      </c>
      <c r="D62" s="91">
        <f>SUMIFS('ReEDs Generation Data'!I$729:I$1448,'ReEDs Generation Data'!$E$729:$E$1448,Calculations!$A62)</f>
        <v>7.7300390341872111E-2</v>
      </c>
      <c r="E62" s="91">
        <f>SUMIFS('ReEDs Generation Data'!J$729:J$1448,'ReEDs Generation Data'!$E$729:$E$1448,Calculations!$A62)</f>
        <v>7.6286121744040578E-2</v>
      </c>
      <c r="F62" s="91">
        <f>SUMIFS('ReEDs Generation Data'!K$729:K$1448,'ReEDs Generation Data'!$E$729:$E$1448,Calculations!$A62)</f>
        <v>7.6212684362634467E-2</v>
      </c>
      <c r="G62" s="91">
        <f>SUMIFS('ReEDs Generation Data'!L$729:L$1448,'ReEDs Generation Data'!$E$729:$E$1448,Calculations!$A62)</f>
        <v>7.6139388235291344E-2</v>
      </c>
      <c r="H62" s="91">
        <f>SUMIFS('ReEDs Generation Data'!M$729:M$1448,'ReEDs Generation Data'!$E$729:$E$1448,Calculations!$A62)</f>
        <v>7.3814537812906603E-2</v>
      </c>
      <c r="I62" s="91">
        <f>SUMIFS('ReEDs Generation Data'!N$729:N$1448,'ReEDs Generation Data'!$E$729:$E$1448,Calculations!$A62)</f>
        <v>7.1627455361738493E-2</v>
      </c>
      <c r="J62" s="91">
        <f>SUMIFS('ReEDs Generation Data'!O$729:O$1448,'ReEDs Generation Data'!$E$729:$E$1448,Calculations!$A62)</f>
        <v>7.071803495399398E-2</v>
      </c>
      <c r="K62" s="91">
        <f>SUMIFS('ReEDs Generation Data'!P$729:P$1448,'ReEDs Generation Data'!$E$729:$E$1448,Calculations!$A62)</f>
        <v>6.9831417995371015E-2</v>
      </c>
      <c r="L62" s="91">
        <f>SUMIFS('ReEDs Generation Data'!Q$729:Q$1448,'ReEDs Generation Data'!$E$729:$E$1448,Calculations!$A62)</f>
        <v>6.777642367375325E-2</v>
      </c>
      <c r="M62" s="91">
        <f>SUMIFS('ReEDs Generation Data'!R$729:R$1448,'ReEDs Generation Data'!$E$729:$E$1448,Calculations!$A62)</f>
        <v>6.5838920308375154E-2</v>
      </c>
    </row>
    <row r="63" spans="1:33" ht="15.75" customHeight="1">
      <c r="A63" s="111" t="s">
        <v>101</v>
      </c>
      <c r="B63" s="91">
        <f>SUMIFS('ReEDs Generation Data'!G$729:G$1448,'ReEDs Generation Data'!$E$729:$E$1448,Calculations!$A63)</f>
        <v>0.75294355163885551</v>
      </c>
      <c r="C63" s="91">
        <f>SUMIFS('ReEDs Generation Data'!H$729:H$1448,'ReEDs Generation Data'!$E$729:$E$1448,Calculations!$A63)</f>
        <v>0.77212973220794445</v>
      </c>
      <c r="D63" s="91">
        <f>SUMIFS('ReEDs Generation Data'!I$729:I$1448,'ReEDs Generation Data'!$E$729:$E$1448,Calculations!$A63)</f>
        <v>0.75904095412911254</v>
      </c>
      <c r="E63" s="91">
        <f>SUMIFS('ReEDs Generation Data'!J$729:J$1448,'ReEDs Generation Data'!$E$729:$E$1448,Calculations!$A63)</f>
        <v>0.74629565521075159</v>
      </c>
      <c r="F63" s="91">
        <f>SUMIFS('ReEDs Generation Data'!K$729:K$1448,'ReEDs Generation Data'!$E$729:$E$1448,Calculations!$A63)</f>
        <v>0.74319093070588094</v>
      </c>
      <c r="G63" s="91">
        <f>SUMIFS('ReEDs Generation Data'!L$729:L$1448,'ReEDs Generation Data'!$E$729:$E$1448,Calculations!$A63)</f>
        <v>0.74009217802275051</v>
      </c>
      <c r="H63" s="91">
        <f>SUMIFS('ReEDs Generation Data'!M$729:M$1448,'ReEDs Generation Data'!$E$729:$E$1448,Calculations!$A63)</f>
        <v>0.72485811133660472</v>
      </c>
      <c r="I63" s="91">
        <f>SUMIFS('ReEDs Generation Data'!N$729:N$1448,'ReEDs Generation Data'!$E$729:$E$1448,Calculations!$A63)</f>
        <v>0.71052679798053187</v>
      </c>
      <c r="J63" s="91">
        <f>SUMIFS('ReEDs Generation Data'!O$729:O$1448,'ReEDs Generation Data'!$E$729:$E$1448,Calculations!$A63)</f>
        <v>0.70082501749340387</v>
      </c>
      <c r="K63" s="91">
        <f>SUMIFS('ReEDs Generation Data'!P$729:P$1448,'ReEDs Generation Data'!$E$729:$E$1448,Calculations!$A63)</f>
        <v>0.69136650629718088</v>
      </c>
      <c r="L63" s="91">
        <f>SUMIFS('ReEDs Generation Data'!Q$729:Q$1448,'ReEDs Generation Data'!$E$729:$E$1448,Calculations!$A63)</f>
        <v>0.67033852273789252</v>
      </c>
      <c r="M63" s="91">
        <f>SUMIFS('ReEDs Generation Data'!R$729:R$1448,'ReEDs Generation Data'!$E$729:$E$1448,Calculations!$A63)</f>
        <v>0.65051277991970158</v>
      </c>
    </row>
    <row r="64" spans="1:33" ht="15.75" customHeight="1">
      <c r="A64" s="111" t="s">
        <v>100</v>
      </c>
      <c r="B64" s="91">
        <f>SUMIFS('ReEDs Generation Data'!G$729:G$1448,'ReEDs Generation Data'!$E$729:$E$1448,Calculations!$A64)</f>
        <v>7.122725363542004E-2</v>
      </c>
      <c r="C64" s="91">
        <f>SUMIFS('ReEDs Generation Data'!H$729:H$1448,'ReEDs Generation Data'!$E$729:$E$1448,Calculations!$A64)</f>
        <v>7.3858077960730933E-2</v>
      </c>
      <c r="D64" s="91">
        <f>SUMIFS('ReEDs Generation Data'!I$729:I$1448,'ReEDs Generation Data'!$E$729:$E$1448,Calculations!$A64)</f>
        <v>7.3082036836618347E-2</v>
      </c>
      <c r="E64" s="91">
        <f>SUMIFS('ReEDs Generation Data'!J$729:J$1448,'ReEDs Generation Data'!$E$729:$E$1448,Calculations!$A64)</f>
        <v>7.232636078800754E-2</v>
      </c>
      <c r="F64" s="91">
        <f>SUMIFS('ReEDs Generation Data'!K$729:K$1448,'ReEDs Generation Data'!$E$729:$E$1448,Calculations!$A64)</f>
        <v>7.2255950681390846E-2</v>
      </c>
      <c r="G64" s="91">
        <f>SUMIFS('ReEDs Generation Data'!L$729:L$1448,'ReEDs Generation Data'!$E$729:$E$1448,Calculations!$A64)</f>
        <v>7.2185676005987076E-2</v>
      </c>
      <c r="H64" s="91">
        <f>SUMIFS('ReEDs Generation Data'!M$729:M$1448,'ReEDs Generation Data'!$E$729:$E$1448,Calculations!$A64)</f>
        <v>6.9974457538492699E-2</v>
      </c>
      <c r="I64" s="91">
        <f>SUMIFS('ReEDs Generation Data'!N$729:N$1448,'ReEDs Generation Data'!$E$729:$E$1448,Calculations!$A64)</f>
        <v>6.7894273342816502E-2</v>
      </c>
      <c r="J64" s="91">
        <f>SUMIFS('ReEDs Generation Data'!O$729:O$1448,'ReEDs Generation Data'!$E$729:$E$1448,Calculations!$A64)</f>
        <v>6.7013599734516982E-2</v>
      </c>
      <c r="K64" s="91">
        <f>SUMIFS('ReEDs Generation Data'!P$729:P$1448,'ReEDs Generation Data'!$E$729:$E$1448,Calculations!$A64)</f>
        <v>6.6155008757801823E-2</v>
      </c>
      <c r="L64" s="91">
        <f>SUMIFS('ReEDs Generation Data'!Q$729:Q$1448,'ReEDs Generation Data'!$E$729:$E$1448,Calculations!$A64)</f>
        <v>7.6731371697384212E-2</v>
      </c>
      <c r="M64" s="91">
        <f>SUMIFS('ReEDs Generation Data'!R$729:R$1448,'ReEDs Generation Data'!$E$729:$E$1448,Calculations!$A64)</f>
        <v>8.6703048296845137E-2</v>
      </c>
    </row>
    <row r="65" spans="1:37" ht="15.75" customHeight="1">
      <c r="A65" s="111" t="s">
        <v>102</v>
      </c>
      <c r="B65" s="91">
        <f>SUMIFS('ReEDs Generation Data'!G$729:G$1448,'ReEDs Generation Data'!$E$729:$E$1448,Calculations!$A65)</f>
        <v>1.8323275005318732E-3</v>
      </c>
      <c r="C65" s="91">
        <f>SUMIFS('ReEDs Generation Data'!H$729:H$1448,'ReEDs Generation Data'!$E$729:$E$1448,Calculations!$A65)</f>
        <v>1.9491960540372387E-3</v>
      </c>
      <c r="D65" s="91">
        <f>SUMIFS('ReEDs Generation Data'!I$729:I$1448,'ReEDs Generation Data'!$E$729:$E$1448,Calculations!$A65)</f>
        <v>1.9553138335126298E-3</v>
      </c>
      <c r="E65" s="91">
        <f>SUMIFS('ReEDs Generation Data'!J$729:J$1448,'ReEDs Generation Data'!$E$729:$E$1448,Calculations!$A65)</f>
        <v>1.9612710686082871E-3</v>
      </c>
      <c r="F65" s="91">
        <f>SUMIFS('ReEDs Generation Data'!K$729:K$1448,'ReEDs Generation Data'!$E$729:$E$1448,Calculations!$A65)</f>
        <v>1.9765731215742777E-3</v>
      </c>
      <c r="G65" s="91">
        <f>SUMIFS('ReEDs Generation Data'!L$729:L$1448,'ReEDs Generation Data'!$E$729:$E$1448,Calculations!$A65)</f>
        <v>1.9918457416123457E-3</v>
      </c>
      <c r="H65" s="91">
        <f>SUMIFS('ReEDs Generation Data'!M$729:M$1448,'ReEDs Generation Data'!$E$729:$E$1448,Calculations!$A65)</f>
        <v>2.0024887078742681E-3</v>
      </c>
      <c r="I65" s="91">
        <f>SUMIFS('ReEDs Generation Data'!N$729:N$1448,'ReEDs Generation Data'!$E$729:$E$1448,Calculations!$A65)</f>
        <v>2.0125009841547997E-3</v>
      </c>
      <c r="J65" s="91">
        <f>SUMIFS('ReEDs Generation Data'!O$729:O$1448,'ReEDs Generation Data'!$E$729:$E$1448,Calculations!$A65)</f>
        <v>2.1521270841940911E-3</v>
      </c>
      <c r="K65" s="91">
        <f>SUMIFS('ReEDs Generation Data'!P$729:P$1448,'ReEDs Generation Data'!$E$729:$E$1448,Calculations!$A65)</f>
        <v>2.2882521008607531E-3</v>
      </c>
      <c r="L65" s="91">
        <f>SUMIFS('ReEDs Generation Data'!Q$729:Q$1448,'ReEDs Generation Data'!$E$729:$E$1448,Calculations!$A65)</f>
        <v>3.5761154962036822E-2</v>
      </c>
      <c r="M65" s="91">
        <f>SUMIFS('ReEDs Generation Data'!R$729:R$1448,'ReEDs Generation Data'!$E$729:$E$1448,Calculations!$A65)</f>
        <v>6.7320299072686857E-2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5.1030971590734352E-4</v>
      </c>
      <c r="M67" s="91">
        <f>SUMIFS('ReEDs Generation Data'!R$729:R$1448,'ReEDs Generation Data'!$E$729:$E$1448,Calculations!$A67)</f>
        <v>9.9144330423631458E-4</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0</v>
      </c>
      <c r="C70" s="91">
        <f>SUMIFS('ReEDs Generation Data'!H$729:H$1448,'ReEDs Generation Data'!$E$729:$E$1448,Calculations!$A70)</f>
        <v>0</v>
      </c>
      <c r="D70" s="91">
        <f>SUMIFS('ReEDs Generation Data'!I$729:I$1448,'ReEDs Generation Data'!$E$729:$E$1448,Calculations!$A70)</f>
        <v>0</v>
      </c>
      <c r="E70" s="91">
        <f>SUMIFS('ReEDs Generation Data'!J$729:J$1448,'ReEDs Generation Data'!$E$729:$E$1448,Calculations!$A70)</f>
        <v>0</v>
      </c>
      <c r="F70" s="91">
        <f>SUMIFS('ReEDs Generation Data'!K$729:K$1448,'ReEDs Generation Data'!$E$729:$E$1448,Calculations!$A70)</f>
        <v>0</v>
      </c>
      <c r="G70" s="91">
        <f>SUMIFS('ReEDs Generation Data'!L$729:L$1448,'ReEDs Generation Data'!$E$729:$E$1448,Calculations!$A70)</f>
        <v>0</v>
      </c>
      <c r="H70" s="91">
        <f>SUMIFS('ReEDs Generation Data'!M$729:M$1448,'ReEDs Generation Data'!$E$729:$E$1448,Calculations!$A70)</f>
        <v>0</v>
      </c>
      <c r="I70" s="91">
        <f>SUMIFS('ReEDs Generation Data'!N$729:N$1448,'ReEDs Generation Data'!$E$729:$E$1448,Calculations!$A70)</f>
        <v>0</v>
      </c>
      <c r="J70" s="91">
        <f>SUMIFS('ReEDs Generation Data'!O$729:O$1448,'ReEDs Generation Data'!$E$729:$E$1448,Calculations!$A70)</f>
        <v>0</v>
      </c>
      <c r="K70" s="91">
        <f>SUMIFS('ReEDs Generation Data'!P$729:P$1448,'ReEDs Generation Data'!$E$729:$E$1448,Calculations!$A70)</f>
        <v>0</v>
      </c>
      <c r="L70" s="91">
        <f>SUMIFS('ReEDs Generation Data'!Q$729:Q$1448,'ReEDs Generation Data'!$E$729:$E$1448,Calculations!$A70)</f>
        <v>0</v>
      </c>
      <c r="M70" s="91">
        <f>SUMIFS('ReEDs Generation Data'!R$729:R$1448,'ReEDs Generation Data'!$E$729:$E$1448,Calculations!$A70)</f>
        <v>0</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2.601987912272498E-3</v>
      </c>
      <c r="C73" s="91">
        <f>SUMIFS('ReEDs Generation Data'!H$729:H$1448,'ReEDs Generation Data'!$E$729:$E$1448,Calculations!$A73)</f>
        <v>2.6206225147695486E-3</v>
      </c>
      <c r="D73" s="91">
        <f>SUMIFS('ReEDs Generation Data'!I$729:I$1448,'ReEDs Generation Data'!$E$729:$E$1448,Calculations!$A73)</f>
        <v>2.585779805994557E-3</v>
      </c>
      <c r="E73" s="91">
        <f>SUMIFS('ReEDs Generation Data'!J$729:J$1448,'ReEDs Generation Data'!$E$729:$E$1448,Calculations!$A73)</f>
        <v>2.5518514487569283E-3</v>
      </c>
      <c r="F73" s="91">
        <f>SUMIFS('ReEDs Generation Data'!K$729:K$1448,'ReEDs Generation Data'!$E$729:$E$1448,Calculations!$A73)</f>
        <v>2.5493948906851614E-3</v>
      </c>
      <c r="G73" s="91">
        <f>SUMIFS('ReEDs Generation Data'!L$729:L$1448,'ReEDs Generation Data'!$E$729:$E$1448,Calculations!$A73)</f>
        <v>2.5469430577111851E-3</v>
      </c>
      <c r="H73" s="91">
        <f>SUMIFS('ReEDs Generation Data'!M$729:M$1448,'ReEDs Generation Data'!$E$729:$E$1448,Calculations!$A73)</f>
        <v>2.4691743524359153E-3</v>
      </c>
      <c r="I73" s="91">
        <f>SUMIFS('ReEDs Generation Data'!N$729:N$1448,'ReEDs Generation Data'!$E$729:$E$1448,Calculations!$A73)</f>
        <v>2.3960141314944149E-3</v>
      </c>
      <c r="J73" s="91">
        <f>SUMIFS('ReEDs Generation Data'!O$729:O$1448,'ReEDs Generation Data'!$E$729:$E$1448,Calculations!$A73)</f>
        <v>2.3655930570974427E-3</v>
      </c>
      <c r="K73" s="91">
        <f>SUMIFS('ReEDs Generation Data'!P$729:P$1448,'ReEDs Generation Data'!$E$729:$E$1448,Calculations!$A73)</f>
        <v>2.3359347821893823E-3</v>
      </c>
      <c r="L73" s="91">
        <f>SUMIFS('ReEDs Generation Data'!Q$729:Q$1448,'ReEDs Generation Data'!$E$729:$E$1448,Calculations!$A73)</f>
        <v>2.267193048871196E-3</v>
      </c>
      <c r="M73" s="91">
        <f>SUMIFS('ReEDs Generation Data'!R$729:R$1448,'ReEDs Generation Data'!$E$729:$E$1448,Calculations!$A73)</f>
        <v>2.2023815122918346E-3</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4.75"/>
  <cols>
    <col min="1" max="1" width="15.26953125" customWidth="1"/>
    <col min="2" max="2" width="46.726562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tabSelected="1" workbookViewId="0">
      <selection activeCell="C2" sqref="C2"/>
    </sheetView>
  </sheetViews>
  <sheetFormatPr defaultRowHeight="14.75"/>
  <cols>
    <col min="1" max="1" width="22.54296875" customWidth="1"/>
    <col min="2" max="2" width="22.08984375" customWidth="1"/>
    <col min="4" max="4" width="10.6796875" bestFit="1" customWidth="1"/>
  </cols>
  <sheetData>
    <row r="1" spans="1:32">
      <c r="B1" t="s">
        <v>909</v>
      </c>
      <c r="C1" t="s">
        <v>39</v>
      </c>
      <c r="E1">
        <f>IF(B2=TRUE,SUMIFS($B$147:$B$162,$A$147:$A$162,$A10),SUMIFS(E$125:E$140,$A$125:$A$140,$A10))</f>
        <v>4.2820318634287188E-2</v>
      </c>
    </row>
    <row r="2" spans="1:32">
      <c r="A2" t="str">
        <f>About!B1</f>
        <v>Oregon</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0</v>
      </c>
      <c r="C5" s="41">
        <f>SUMIFS('EIA_State Elec Profiles'!$C:$C,'EIA_State Elec Profiles'!$B:$B,A5,'EIA_State Elec Profiles'!$A:$A,$A$2)</f>
        <v>0</v>
      </c>
      <c r="D5">
        <f>C5</f>
        <v>0</v>
      </c>
      <c r="E5">
        <f t="shared" ref="E5:AF5" si="0">D5</f>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c r="AF5">
        <f t="shared" si="0"/>
        <v>0</v>
      </c>
    </row>
    <row r="6" spans="1:32">
      <c r="A6" s="99" t="s">
        <v>440</v>
      </c>
      <c r="B6">
        <f>C6</f>
        <v>0</v>
      </c>
      <c r="C6" s="41">
        <f>SUMIFS('EIA_State Elec Profiles'!$C:$C,'EIA_State Elec Profiles'!$B:$B,A6,'EIA_State Elec Profiles'!$A:$A,$A$2)</f>
        <v>0</v>
      </c>
      <c r="D6">
        <f>C6</f>
        <v>0</v>
      </c>
      <c r="E6">
        <f t="shared" ref="E6:AF6" si="1">D6</f>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0</v>
      </c>
      <c r="C10">
        <f>D10</f>
        <v>0</v>
      </c>
      <c r="D10">
        <f t="shared" ref="D10:D33" si="2">SUM(D$5*SUMIFS(C$39:C$48,$B$39:$B$48,$A10),D$6*IF($B$2=TRUE,SUMIFS($B$147:$B$162,$A$147:$A$162,$A10),SUMIFS(E$125:E$140,$A$125:$A$140,$A10)))</f>
        <v>0</v>
      </c>
      <c r="E10">
        <f t="shared" ref="E10:N10" si="3">SUM(E$5*SUMIFS(D$39:D$48,$B$39:$B$48,$A10),E$6*IF($B$2=TRUE,SUMIFS($B$147:$B$162,$A$147:$A$162,$A10),SUMIFS(F$125:F$140,$A$125:$A$140,$A10)))</f>
        <v>0</v>
      </c>
      <c r="F10">
        <f t="shared" si="3"/>
        <v>0</v>
      </c>
      <c r="G10">
        <f t="shared" si="3"/>
        <v>0</v>
      </c>
      <c r="H10">
        <f t="shared" si="3"/>
        <v>0</v>
      </c>
      <c r="I10">
        <f t="shared" si="3"/>
        <v>0</v>
      </c>
      <c r="J10">
        <f t="shared" si="3"/>
        <v>0</v>
      </c>
      <c r="K10">
        <f t="shared" si="3"/>
        <v>0</v>
      </c>
      <c r="L10">
        <f t="shared" si="3"/>
        <v>0</v>
      </c>
      <c r="M10">
        <f t="shared" si="3"/>
        <v>0</v>
      </c>
      <c r="N10">
        <f t="shared" si="3"/>
        <v>0</v>
      </c>
      <c r="O10">
        <f t="shared" ref="O10:AE10" si="4">SUM(O$5*SUMIFS(N$39:N$48,$B$39:$B$48,$A10),O$6*IF($B$2=TRUE,SUMIFS($B$147:$B$162,$A$147:$A$162,$A10),SUMIFS(P$125:P$140,$A$125:$A$140,$A10)))</f>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c r="AF10">
        <f>SUM(AF$5*SUMIFS(AE$39:AE$48,$B$39:$B$48,$A10),AF$6*IF($B$2=TRUE,SUMIFS($B$147:$B$162,$A$147:$A$162,$A10),SUMIFS(AG$125:AG$140,$A$125:$A$140,$A10)))</f>
        <v>0</v>
      </c>
    </row>
    <row r="11" spans="1:32">
      <c r="A11" s="100" t="s">
        <v>347</v>
      </c>
      <c r="B11">
        <f t="shared" ref="B11:B33" si="5">D11</f>
        <v>0</v>
      </c>
      <c r="C11">
        <f t="shared" ref="C11:C33" si="6">D11</f>
        <v>0</v>
      </c>
      <c r="D11">
        <f t="shared" si="2"/>
        <v>0</v>
      </c>
      <c r="E11">
        <f t="shared" ref="E11:N11" si="7">SUM(E$5*SUMIFS(D$39:D$48,$B$39:$B$48,$A11),E$6*IF($B$2=TRUE,SUMIFS($B$147:$B$162,$A$147:$A$162,$A11),SUMIFS(F$125:F$140,$A$125:$A$140,$A11)))</f>
        <v>0</v>
      </c>
      <c r="F11">
        <f t="shared" si="7"/>
        <v>0</v>
      </c>
      <c r="G11">
        <f t="shared" si="7"/>
        <v>0</v>
      </c>
      <c r="H11">
        <f t="shared" si="7"/>
        <v>0</v>
      </c>
      <c r="I11">
        <f t="shared" si="7"/>
        <v>0</v>
      </c>
      <c r="J11">
        <f t="shared" si="7"/>
        <v>0</v>
      </c>
      <c r="K11">
        <f t="shared" si="7"/>
        <v>0</v>
      </c>
      <c r="L11">
        <f t="shared" si="7"/>
        <v>0</v>
      </c>
      <c r="M11">
        <f t="shared" si="7"/>
        <v>0</v>
      </c>
      <c r="N11">
        <f t="shared" si="7"/>
        <v>0</v>
      </c>
      <c r="O11">
        <f t="shared" ref="O11:AF11" si="8">SUM(O$5*SUMIFS(N$39:N$48,$B$39:$B$48,$A11),O$6*IF($B$2=TRUE,SUMIFS($B$147:$B$162,$A$147:$A$162,$A11),SUMIFS(P$125:P$140,$A$125:$A$140,$A11)))</f>
        <v>0</v>
      </c>
      <c r="P11">
        <f t="shared" si="8"/>
        <v>0</v>
      </c>
      <c r="Q11">
        <f t="shared" si="8"/>
        <v>0</v>
      </c>
      <c r="R11">
        <f t="shared" si="8"/>
        <v>0</v>
      </c>
      <c r="S11">
        <f t="shared" si="8"/>
        <v>0</v>
      </c>
      <c r="T11">
        <f t="shared" si="8"/>
        <v>0</v>
      </c>
      <c r="U11">
        <f t="shared" si="8"/>
        <v>0</v>
      </c>
      <c r="V11">
        <f t="shared" si="8"/>
        <v>0</v>
      </c>
      <c r="W11">
        <f t="shared" si="8"/>
        <v>0</v>
      </c>
      <c r="X11">
        <f t="shared" si="8"/>
        <v>0</v>
      </c>
      <c r="Y11">
        <f t="shared" si="8"/>
        <v>0</v>
      </c>
      <c r="Z11">
        <f t="shared" si="8"/>
        <v>0</v>
      </c>
      <c r="AA11">
        <f t="shared" si="8"/>
        <v>0</v>
      </c>
      <c r="AB11">
        <f t="shared" si="8"/>
        <v>0</v>
      </c>
      <c r="AC11">
        <f t="shared" si="8"/>
        <v>0</v>
      </c>
      <c r="AD11">
        <f t="shared" si="8"/>
        <v>0</v>
      </c>
      <c r="AE11">
        <f t="shared" si="8"/>
        <v>0</v>
      </c>
      <c r="AF11">
        <f t="shared" si="8"/>
        <v>0</v>
      </c>
    </row>
    <row r="12" spans="1:32">
      <c r="A12" s="100" t="s">
        <v>348</v>
      </c>
      <c r="B12">
        <f t="shared" si="5"/>
        <v>0</v>
      </c>
      <c r="C12">
        <f t="shared" si="6"/>
        <v>0</v>
      </c>
      <c r="D12">
        <f t="shared" si="2"/>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5"/>
        <v>0</v>
      </c>
      <c r="C13">
        <f t="shared" si="6"/>
        <v>0</v>
      </c>
      <c r="D13">
        <f t="shared" si="2"/>
        <v>0</v>
      </c>
      <c r="E13">
        <f t="shared" ref="E13:N13" si="11">SUM(E$5*SUMIFS(D$39:D$48,$B$39:$B$48,$A13),E$6*IF($B$2=TRUE,SUMIFS($B$147:$B$162,$A$147:$A$162,$A13),SUMIFS(F$125:F$140,$A$125:$A$140,$A13)))</f>
        <v>0</v>
      </c>
      <c r="F13">
        <f t="shared" si="11"/>
        <v>0</v>
      </c>
      <c r="G13">
        <f t="shared" si="11"/>
        <v>0</v>
      </c>
      <c r="H13">
        <f t="shared" si="11"/>
        <v>0</v>
      </c>
      <c r="I13">
        <f t="shared" si="11"/>
        <v>0</v>
      </c>
      <c r="J13">
        <f t="shared" si="11"/>
        <v>0</v>
      </c>
      <c r="K13">
        <f t="shared" si="11"/>
        <v>0</v>
      </c>
      <c r="L13">
        <f t="shared" si="11"/>
        <v>0</v>
      </c>
      <c r="M13">
        <f t="shared" si="11"/>
        <v>0</v>
      </c>
      <c r="N13">
        <f t="shared" si="11"/>
        <v>0</v>
      </c>
      <c r="O13">
        <f t="shared" ref="O13:AF13" si="12">SUM(O$5*SUMIFS(N$39:N$48,$B$39:$B$48,$A13),O$6*IF($B$2=TRUE,SUMIFS($B$147:$B$162,$A$147:$A$162,$A13),SUMIFS(P$125:P$140,$A$125:$A$140,$A13)))</f>
        <v>0</v>
      </c>
      <c r="P13">
        <f t="shared" si="12"/>
        <v>0</v>
      </c>
      <c r="Q13">
        <f t="shared" si="12"/>
        <v>0</v>
      </c>
      <c r="R13">
        <f t="shared" si="12"/>
        <v>0</v>
      </c>
      <c r="S13">
        <f t="shared" si="12"/>
        <v>0</v>
      </c>
      <c r="T13">
        <f t="shared" si="12"/>
        <v>0</v>
      </c>
      <c r="U13">
        <f t="shared" si="12"/>
        <v>0</v>
      </c>
      <c r="V13">
        <f t="shared" si="12"/>
        <v>0</v>
      </c>
      <c r="W13">
        <f t="shared" si="12"/>
        <v>0</v>
      </c>
      <c r="X13">
        <f t="shared" si="12"/>
        <v>0</v>
      </c>
      <c r="Y13">
        <f t="shared" si="12"/>
        <v>0</v>
      </c>
      <c r="Z13">
        <f t="shared" si="12"/>
        <v>0</v>
      </c>
      <c r="AA13">
        <f t="shared" si="12"/>
        <v>0</v>
      </c>
      <c r="AB13">
        <f t="shared" si="12"/>
        <v>0</v>
      </c>
      <c r="AC13">
        <f t="shared" si="12"/>
        <v>0</v>
      </c>
      <c r="AD13">
        <f t="shared" si="12"/>
        <v>0</v>
      </c>
      <c r="AE13">
        <f t="shared" si="12"/>
        <v>0</v>
      </c>
      <c r="AF13">
        <f t="shared" si="12"/>
        <v>0</v>
      </c>
    </row>
    <row r="14" spans="1:32">
      <c r="A14" s="100" t="s">
        <v>101</v>
      </c>
      <c r="B14">
        <f t="shared" si="5"/>
        <v>0</v>
      </c>
      <c r="C14">
        <f t="shared" si="6"/>
        <v>0</v>
      </c>
      <c r="D14">
        <f t="shared" si="2"/>
        <v>0</v>
      </c>
      <c r="E14">
        <f t="shared" ref="E14:N14" si="13">SUM(E$5*SUMIFS(D$39:D$48,$B$39:$B$48,$A14),E$6*IF($B$2=TRUE,SUMIFS($B$147:$B$162,$A$147:$A$162,$A14),SUMIFS(F$125:F$140,$A$125:$A$140,$A14)))</f>
        <v>0</v>
      </c>
      <c r="F14">
        <f t="shared" si="13"/>
        <v>0</v>
      </c>
      <c r="G14">
        <f t="shared" si="13"/>
        <v>0</v>
      </c>
      <c r="H14">
        <f t="shared" si="13"/>
        <v>0</v>
      </c>
      <c r="I14">
        <f t="shared" si="13"/>
        <v>0</v>
      </c>
      <c r="J14">
        <f t="shared" si="13"/>
        <v>0</v>
      </c>
      <c r="K14">
        <f t="shared" si="13"/>
        <v>0</v>
      </c>
      <c r="L14">
        <f t="shared" si="13"/>
        <v>0</v>
      </c>
      <c r="M14">
        <f t="shared" si="13"/>
        <v>0</v>
      </c>
      <c r="N14">
        <f t="shared" si="13"/>
        <v>0</v>
      </c>
      <c r="O14">
        <f t="shared" ref="O14:AF14" si="14">SUM(O$5*SUMIFS(N$39:N$48,$B$39:$B$48,$A14),O$6*IF($B$2=TRUE,SUMIFS($B$147:$B$162,$A$147:$A$162,$A14),SUMIFS(P$125:P$140,$A$125:$A$140,$A14)))</f>
        <v>0</v>
      </c>
      <c r="P14">
        <f t="shared" si="14"/>
        <v>0</v>
      </c>
      <c r="Q14">
        <f t="shared" si="14"/>
        <v>0</v>
      </c>
      <c r="R14">
        <f t="shared" si="14"/>
        <v>0</v>
      </c>
      <c r="S14">
        <f t="shared" si="14"/>
        <v>0</v>
      </c>
      <c r="T14">
        <f t="shared" si="14"/>
        <v>0</v>
      </c>
      <c r="U14">
        <f t="shared" si="14"/>
        <v>0</v>
      </c>
      <c r="V14">
        <f t="shared" si="14"/>
        <v>0</v>
      </c>
      <c r="W14">
        <f t="shared" si="14"/>
        <v>0</v>
      </c>
      <c r="X14">
        <f t="shared" si="14"/>
        <v>0</v>
      </c>
      <c r="Y14">
        <f t="shared" si="14"/>
        <v>0</v>
      </c>
      <c r="Z14">
        <f t="shared" si="14"/>
        <v>0</v>
      </c>
      <c r="AA14">
        <f t="shared" si="14"/>
        <v>0</v>
      </c>
      <c r="AB14">
        <f t="shared" si="14"/>
        <v>0</v>
      </c>
      <c r="AC14">
        <f t="shared" si="14"/>
        <v>0</v>
      </c>
      <c r="AD14">
        <f t="shared" si="14"/>
        <v>0</v>
      </c>
      <c r="AE14">
        <f t="shared" si="14"/>
        <v>0</v>
      </c>
      <c r="AF14">
        <f t="shared" si="14"/>
        <v>0</v>
      </c>
    </row>
    <row r="15" spans="1:32">
      <c r="A15" s="100" t="s">
        <v>100</v>
      </c>
      <c r="B15">
        <f t="shared" si="5"/>
        <v>0</v>
      </c>
      <c r="C15">
        <f t="shared" si="6"/>
        <v>0</v>
      </c>
      <c r="D15">
        <f t="shared" si="2"/>
        <v>0</v>
      </c>
      <c r="E15">
        <f t="shared" ref="E15:N15" si="15">SUM(E$5*SUMIFS(D$39:D$48,$B$39:$B$48,$A15),E$6*IF($B$2=TRUE,SUMIFS($B$147:$B$162,$A$147:$A$162,$A15),SUMIFS(F$125:F$140,$A$125:$A$140,$A15)))</f>
        <v>0</v>
      </c>
      <c r="F15">
        <f t="shared" si="15"/>
        <v>0</v>
      </c>
      <c r="G15">
        <f t="shared" si="15"/>
        <v>0</v>
      </c>
      <c r="H15">
        <f t="shared" si="15"/>
        <v>0</v>
      </c>
      <c r="I15">
        <f t="shared" si="15"/>
        <v>0</v>
      </c>
      <c r="J15">
        <f t="shared" si="15"/>
        <v>0</v>
      </c>
      <c r="K15">
        <f t="shared" si="15"/>
        <v>0</v>
      </c>
      <c r="L15">
        <f t="shared" si="15"/>
        <v>0</v>
      </c>
      <c r="M15">
        <f t="shared" si="15"/>
        <v>0</v>
      </c>
      <c r="N15">
        <f t="shared" si="15"/>
        <v>0</v>
      </c>
      <c r="O15">
        <f t="shared" ref="O15:AF15" si="16">SUM(O$5*SUMIFS(N$39:N$48,$B$39:$B$48,$A15),O$6*IF($B$2=TRUE,SUMIFS($B$147:$B$162,$A$147:$A$162,$A15),SUMIFS(P$125:P$140,$A$125:$A$140,$A15)))</f>
        <v>0</v>
      </c>
      <c r="P15">
        <f t="shared" si="16"/>
        <v>0</v>
      </c>
      <c r="Q15">
        <f t="shared" si="16"/>
        <v>0</v>
      </c>
      <c r="R15">
        <f t="shared" si="16"/>
        <v>0</v>
      </c>
      <c r="S15">
        <f t="shared" si="16"/>
        <v>0</v>
      </c>
      <c r="T15">
        <f t="shared" si="16"/>
        <v>0</v>
      </c>
      <c r="U15">
        <f t="shared" si="16"/>
        <v>0</v>
      </c>
      <c r="V15">
        <f t="shared" si="16"/>
        <v>0</v>
      </c>
      <c r="W15">
        <f t="shared" si="16"/>
        <v>0</v>
      </c>
      <c r="X15">
        <f t="shared" si="16"/>
        <v>0</v>
      </c>
      <c r="Y15">
        <f t="shared" si="16"/>
        <v>0</v>
      </c>
      <c r="Z15">
        <f t="shared" si="16"/>
        <v>0</v>
      </c>
      <c r="AA15">
        <f t="shared" si="16"/>
        <v>0</v>
      </c>
      <c r="AB15">
        <f t="shared" si="16"/>
        <v>0</v>
      </c>
      <c r="AC15">
        <f t="shared" si="16"/>
        <v>0</v>
      </c>
      <c r="AD15">
        <f t="shared" si="16"/>
        <v>0</v>
      </c>
      <c r="AE15">
        <f t="shared" si="16"/>
        <v>0</v>
      </c>
      <c r="AF15">
        <f t="shared" si="16"/>
        <v>0</v>
      </c>
    </row>
    <row r="16" spans="1:32">
      <c r="A16" s="100" t="s">
        <v>102</v>
      </c>
      <c r="B16">
        <f t="shared" si="5"/>
        <v>0</v>
      </c>
      <c r="C16">
        <f t="shared" si="6"/>
        <v>0</v>
      </c>
      <c r="D16">
        <f t="shared" si="2"/>
        <v>0</v>
      </c>
      <c r="E16">
        <f t="shared" ref="E16:N16" si="17">SUM(E$5*SUMIFS(D$39:D$48,$B$39:$B$48,$A16),E$6*IF($B$2=TRUE,SUMIFS($B$147:$B$162,$A$147:$A$162,$A16),SUMIFS(F$125:F$140,$A$125:$A$140,$A16)))</f>
        <v>0</v>
      </c>
      <c r="F16">
        <f t="shared" si="17"/>
        <v>0</v>
      </c>
      <c r="G16">
        <f t="shared" si="17"/>
        <v>0</v>
      </c>
      <c r="H16">
        <f t="shared" si="17"/>
        <v>0</v>
      </c>
      <c r="I16">
        <f t="shared" si="17"/>
        <v>0</v>
      </c>
      <c r="J16">
        <f t="shared" si="17"/>
        <v>0</v>
      </c>
      <c r="K16">
        <f t="shared" si="17"/>
        <v>0</v>
      </c>
      <c r="L16">
        <f t="shared" si="17"/>
        <v>0</v>
      </c>
      <c r="M16">
        <f t="shared" si="17"/>
        <v>0</v>
      </c>
      <c r="N16">
        <f t="shared" si="17"/>
        <v>0</v>
      </c>
      <c r="O16">
        <f t="shared" ref="O16:AF16" si="18">SUM(O$5*SUMIFS(N$39:N$48,$B$39:$B$48,$A16),O$6*IF($B$2=TRUE,SUMIFS($B$147:$B$162,$A$147:$A$162,$A16),SUMIFS(P$125:P$140,$A$125:$A$140,$A16)))</f>
        <v>0</v>
      </c>
      <c r="P16">
        <f t="shared" si="18"/>
        <v>0</v>
      </c>
      <c r="Q16">
        <f t="shared" si="18"/>
        <v>0</v>
      </c>
      <c r="R16">
        <f t="shared" si="18"/>
        <v>0</v>
      </c>
      <c r="S16">
        <f t="shared" si="18"/>
        <v>0</v>
      </c>
      <c r="T16">
        <f t="shared" si="18"/>
        <v>0</v>
      </c>
      <c r="U16">
        <f t="shared" si="18"/>
        <v>0</v>
      </c>
      <c r="V16">
        <f t="shared" si="18"/>
        <v>0</v>
      </c>
      <c r="W16">
        <f t="shared" si="18"/>
        <v>0</v>
      </c>
      <c r="X16">
        <f t="shared" si="18"/>
        <v>0</v>
      </c>
      <c r="Y16">
        <f t="shared" si="18"/>
        <v>0</v>
      </c>
      <c r="Z16">
        <f t="shared" si="18"/>
        <v>0</v>
      </c>
      <c r="AA16">
        <f t="shared" si="18"/>
        <v>0</v>
      </c>
      <c r="AB16">
        <f t="shared" si="18"/>
        <v>0</v>
      </c>
      <c r="AC16">
        <f t="shared" si="18"/>
        <v>0</v>
      </c>
      <c r="AD16">
        <f t="shared" si="18"/>
        <v>0</v>
      </c>
      <c r="AE16">
        <f t="shared" si="18"/>
        <v>0</v>
      </c>
      <c r="AF16">
        <f t="shared" si="18"/>
        <v>0</v>
      </c>
    </row>
    <row r="17" spans="1:32">
      <c r="A17" s="100" t="s">
        <v>103</v>
      </c>
      <c r="B17">
        <f t="shared" si="5"/>
        <v>0</v>
      </c>
      <c r="C17">
        <f t="shared" si="6"/>
        <v>0</v>
      </c>
      <c r="D17">
        <f t="shared" si="2"/>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5"/>
        <v>0</v>
      </c>
      <c r="C18">
        <f t="shared" si="6"/>
        <v>0</v>
      </c>
      <c r="D18">
        <f t="shared" si="2"/>
        <v>0</v>
      </c>
      <c r="E18">
        <f t="shared" ref="E18:N18" si="21">SUM(E$5*SUMIFS(D$39:D$48,$B$39:$B$48,$A18),E$6*IF($B$2=TRUE,SUMIFS($B$147:$B$162,$A$147:$A$162,$A18),SUMIFS(F$125:F$140,$A$125:$A$140,$A18)))</f>
        <v>0</v>
      </c>
      <c r="F18">
        <f t="shared" si="21"/>
        <v>0</v>
      </c>
      <c r="G18">
        <f t="shared" si="21"/>
        <v>0</v>
      </c>
      <c r="H18">
        <f t="shared" si="21"/>
        <v>0</v>
      </c>
      <c r="I18">
        <f t="shared" si="21"/>
        <v>0</v>
      </c>
      <c r="J18">
        <f t="shared" si="21"/>
        <v>0</v>
      </c>
      <c r="K18">
        <f t="shared" si="21"/>
        <v>0</v>
      </c>
      <c r="L18">
        <f t="shared" si="21"/>
        <v>0</v>
      </c>
      <c r="M18">
        <f t="shared" si="21"/>
        <v>0</v>
      </c>
      <c r="N18">
        <f t="shared" si="21"/>
        <v>0</v>
      </c>
      <c r="O18">
        <f t="shared" ref="O18:AF18" si="22">SUM(O$5*SUMIFS(N$39:N$48,$B$39:$B$48,$A18),O$6*IF($B$2=TRUE,SUMIFS($B$147:$B$162,$A$147:$A$162,$A18),SUMIFS(P$125:P$140,$A$125:$A$140,$A18)))</f>
        <v>0</v>
      </c>
      <c r="P18">
        <f t="shared" si="22"/>
        <v>0</v>
      </c>
      <c r="Q18">
        <f t="shared" si="22"/>
        <v>0</v>
      </c>
      <c r="R18">
        <f t="shared" si="22"/>
        <v>0</v>
      </c>
      <c r="S18">
        <f t="shared" si="22"/>
        <v>0</v>
      </c>
      <c r="T18">
        <f t="shared" si="22"/>
        <v>0</v>
      </c>
      <c r="U18">
        <f t="shared" si="22"/>
        <v>0</v>
      </c>
      <c r="V18">
        <f t="shared" si="22"/>
        <v>0</v>
      </c>
      <c r="W18">
        <f t="shared" si="22"/>
        <v>0</v>
      </c>
      <c r="X18">
        <f t="shared" si="22"/>
        <v>0</v>
      </c>
      <c r="Y18">
        <f t="shared" si="22"/>
        <v>0</v>
      </c>
      <c r="Z18">
        <f t="shared" si="22"/>
        <v>0</v>
      </c>
      <c r="AA18">
        <f t="shared" si="22"/>
        <v>0</v>
      </c>
      <c r="AB18">
        <f t="shared" si="22"/>
        <v>0</v>
      </c>
      <c r="AC18">
        <f t="shared" si="22"/>
        <v>0</v>
      </c>
      <c r="AD18">
        <f t="shared" si="22"/>
        <v>0</v>
      </c>
      <c r="AE18">
        <f t="shared" si="22"/>
        <v>0</v>
      </c>
      <c r="AF18">
        <f t="shared" si="22"/>
        <v>0</v>
      </c>
    </row>
    <row r="19" spans="1:32">
      <c r="A19" s="100" t="s">
        <v>105</v>
      </c>
      <c r="B19">
        <f t="shared" si="5"/>
        <v>0</v>
      </c>
      <c r="C19">
        <f t="shared" si="6"/>
        <v>0</v>
      </c>
      <c r="D19">
        <f t="shared" si="2"/>
        <v>0</v>
      </c>
      <c r="E19">
        <f t="shared" ref="E19:N19" si="23">SUM(E$5*SUMIFS(D$39:D$48,$B$39:$B$48,$A19),E$6*IF($B$2=TRUE,SUMIFS($B$147:$B$162,$A$147:$A$162,$A19),SUMIFS(F$125:F$140,$A$125:$A$140,$A19)))</f>
        <v>0</v>
      </c>
      <c r="F19">
        <f t="shared" si="23"/>
        <v>0</v>
      </c>
      <c r="G19">
        <f t="shared" si="23"/>
        <v>0</v>
      </c>
      <c r="H19">
        <f t="shared" si="23"/>
        <v>0</v>
      </c>
      <c r="I19">
        <f t="shared" si="23"/>
        <v>0</v>
      </c>
      <c r="J19">
        <f t="shared" si="23"/>
        <v>0</v>
      </c>
      <c r="K19">
        <f t="shared" si="23"/>
        <v>0</v>
      </c>
      <c r="L19">
        <f t="shared" si="23"/>
        <v>0</v>
      </c>
      <c r="M19">
        <f t="shared" si="23"/>
        <v>0</v>
      </c>
      <c r="N19">
        <f t="shared" si="23"/>
        <v>0</v>
      </c>
      <c r="O19">
        <f t="shared" ref="O19:AF19" si="24">SUM(O$5*SUMIFS(N$39:N$48,$B$39:$B$48,$A19),O$6*IF($B$2=TRUE,SUMIFS($B$147:$B$162,$A$147:$A$162,$A19),SUMIFS(P$125:P$140,$A$125:$A$140,$A19)))</f>
        <v>0</v>
      </c>
      <c r="P19">
        <f t="shared" si="24"/>
        <v>0</v>
      </c>
      <c r="Q19">
        <f t="shared" si="24"/>
        <v>0</v>
      </c>
      <c r="R19">
        <f t="shared" si="24"/>
        <v>0</v>
      </c>
      <c r="S19">
        <f t="shared" si="24"/>
        <v>0</v>
      </c>
      <c r="T19">
        <f t="shared" si="24"/>
        <v>0</v>
      </c>
      <c r="U19">
        <f t="shared" si="24"/>
        <v>0</v>
      </c>
      <c r="V19">
        <f t="shared" si="24"/>
        <v>0</v>
      </c>
      <c r="W19">
        <f t="shared" si="24"/>
        <v>0</v>
      </c>
      <c r="X19">
        <f t="shared" si="24"/>
        <v>0</v>
      </c>
      <c r="Y19">
        <f t="shared" si="24"/>
        <v>0</v>
      </c>
      <c r="Z19">
        <f t="shared" si="24"/>
        <v>0</v>
      </c>
      <c r="AA19">
        <f t="shared" si="24"/>
        <v>0</v>
      </c>
      <c r="AB19">
        <f t="shared" si="24"/>
        <v>0</v>
      </c>
      <c r="AC19">
        <f t="shared" si="24"/>
        <v>0</v>
      </c>
      <c r="AD19">
        <f t="shared" si="24"/>
        <v>0</v>
      </c>
      <c r="AE19">
        <f t="shared" si="24"/>
        <v>0</v>
      </c>
      <c r="AF19">
        <f t="shared" si="24"/>
        <v>0</v>
      </c>
    </row>
    <row r="20" spans="1:32">
      <c r="A20" s="100" t="s">
        <v>106</v>
      </c>
      <c r="B20">
        <f t="shared" si="5"/>
        <v>0</v>
      </c>
      <c r="C20">
        <f t="shared" si="6"/>
        <v>0</v>
      </c>
      <c r="D20">
        <f t="shared" si="2"/>
        <v>0</v>
      </c>
      <c r="E20">
        <f t="shared" ref="E20:N20" si="25">SUM(E$5*SUMIFS(D$39:D$48,$B$39:$B$48,$A20),E$6*IF($B$2=TRUE,SUMIFS($B$147:$B$162,$A$147:$A$162,$A20),SUMIFS(F$125:F$140,$A$125:$A$140,$A20)))</f>
        <v>0</v>
      </c>
      <c r="F20">
        <f t="shared" si="25"/>
        <v>0</v>
      </c>
      <c r="G20">
        <f t="shared" si="25"/>
        <v>0</v>
      </c>
      <c r="H20">
        <f t="shared" si="25"/>
        <v>0</v>
      </c>
      <c r="I20">
        <f t="shared" si="25"/>
        <v>0</v>
      </c>
      <c r="J20">
        <f t="shared" si="25"/>
        <v>0</v>
      </c>
      <c r="K20">
        <f t="shared" si="25"/>
        <v>0</v>
      </c>
      <c r="L20">
        <f t="shared" si="25"/>
        <v>0</v>
      </c>
      <c r="M20">
        <f t="shared" si="25"/>
        <v>0</v>
      </c>
      <c r="N20">
        <f t="shared" si="25"/>
        <v>0</v>
      </c>
      <c r="O20">
        <f t="shared" ref="O20:AF20" si="26">SUM(O$5*SUMIFS(N$39:N$48,$B$39:$B$48,$A20),O$6*IF($B$2=TRUE,SUMIFS($B$147:$B$162,$A$147:$A$162,$A20),SUMIFS(P$125:P$140,$A$125:$A$140,$A20)))</f>
        <v>0</v>
      </c>
      <c r="P20">
        <f t="shared" si="26"/>
        <v>0</v>
      </c>
      <c r="Q20">
        <f t="shared" si="26"/>
        <v>0</v>
      </c>
      <c r="R20">
        <f t="shared" si="26"/>
        <v>0</v>
      </c>
      <c r="S20">
        <f t="shared" si="26"/>
        <v>0</v>
      </c>
      <c r="T20">
        <f t="shared" si="26"/>
        <v>0</v>
      </c>
      <c r="U20">
        <f t="shared" si="26"/>
        <v>0</v>
      </c>
      <c r="V20">
        <f t="shared" si="26"/>
        <v>0</v>
      </c>
      <c r="W20">
        <f t="shared" si="26"/>
        <v>0</v>
      </c>
      <c r="X20">
        <f t="shared" si="26"/>
        <v>0</v>
      </c>
      <c r="Y20">
        <f t="shared" si="26"/>
        <v>0</v>
      </c>
      <c r="Z20">
        <f t="shared" si="26"/>
        <v>0</v>
      </c>
      <c r="AA20">
        <f t="shared" si="26"/>
        <v>0</v>
      </c>
      <c r="AB20">
        <f t="shared" si="26"/>
        <v>0</v>
      </c>
      <c r="AC20">
        <f t="shared" si="26"/>
        <v>0</v>
      </c>
      <c r="AD20">
        <f t="shared" si="26"/>
        <v>0</v>
      </c>
      <c r="AE20">
        <f t="shared" si="26"/>
        <v>0</v>
      </c>
      <c r="AF20">
        <f t="shared" si="26"/>
        <v>0</v>
      </c>
    </row>
    <row r="21" spans="1:32">
      <c r="A21" s="100" t="s">
        <v>107</v>
      </c>
      <c r="B21">
        <f t="shared" si="5"/>
        <v>0</v>
      </c>
      <c r="C21">
        <f t="shared" si="6"/>
        <v>0</v>
      </c>
      <c r="D21">
        <f t="shared" si="2"/>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5"/>
        <v>0</v>
      </c>
      <c r="C22">
        <f t="shared" si="6"/>
        <v>0</v>
      </c>
      <c r="D22">
        <f t="shared" si="2"/>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5"/>
        <v>0</v>
      </c>
      <c r="C23">
        <f t="shared" si="6"/>
        <v>0</v>
      </c>
      <c r="D23">
        <f t="shared" si="2"/>
        <v>0</v>
      </c>
      <c r="E23">
        <f t="shared" ref="E23:N23" si="31">SUM(E$5*SUMIFS(D$39:D$48,$B$39:$B$48,$A23),E$6*IF($B$2=TRUE,SUMIFS($B$147:$B$162,$A$147:$A$162,$A23),SUMIFS(F$125:F$140,$A$125:$A$140,$A23)))</f>
        <v>0</v>
      </c>
      <c r="F23">
        <f t="shared" si="31"/>
        <v>0</v>
      </c>
      <c r="G23">
        <f t="shared" si="31"/>
        <v>0</v>
      </c>
      <c r="H23">
        <f t="shared" si="31"/>
        <v>0</v>
      </c>
      <c r="I23">
        <f t="shared" si="31"/>
        <v>0</v>
      </c>
      <c r="J23">
        <f t="shared" si="31"/>
        <v>0</v>
      </c>
      <c r="K23">
        <f t="shared" si="31"/>
        <v>0</v>
      </c>
      <c r="L23">
        <f t="shared" si="31"/>
        <v>0</v>
      </c>
      <c r="M23">
        <f t="shared" si="31"/>
        <v>0</v>
      </c>
      <c r="N23">
        <f t="shared" si="31"/>
        <v>0</v>
      </c>
      <c r="O23">
        <f t="shared" ref="O23:AF23" si="32">SUM(O$5*SUMIFS(N$39:N$48,$B$39:$B$48,$A23),O$6*IF($B$2=TRUE,SUMIFS($B$147:$B$162,$A$147:$A$162,$A23),SUMIFS(P$125:P$140,$A$125:$A$140,$A23)))</f>
        <v>0</v>
      </c>
      <c r="P23">
        <f t="shared" si="32"/>
        <v>0</v>
      </c>
      <c r="Q23">
        <f t="shared" si="32"/>
        <v>0</v>
      </c>
      <c r="R23">
        <f t="shared" si="32"/>
        <v>0</v>
      </c>
      <c r="S23">
        <f t="shared" si="32"/>
        <v>0</v>
      </c>
      <c r="T23">
        <f t="shared" si="32"/>
        <v>0</v>
      </c>
      <c r="U23">
        <f t="shared" si="32"/>
        <v>0</v>
      </c>
      <c r="V23">
        <f t="shared" si="32"/>
        <v>0</v>
      </c>
      <c r="W23">
        <f t="shared" si="32"/>
        <v>0</v>
      </c>
      <c r="X23">
        <f t="shared" si="32"/>
        <v>0</v>
      </c>
      <c r="Y23">
        <f t="shared" si="32"/>
        <v>0</v>
      </c>
      <c r="Z23">
        <f t="shared" si="32"/>
        <v>0</v>
      </c>
      <c r="AA23">
        <f t="shared" si="32"/>
        <v>0</v>
      </c>
      <c r="AB23">
        <f t="shared" si="32"/>
        <v>0</v>
      </c>
      <c r="AC23">
        <f t="shared" si="32"/>
        <v>0</v>
      </c>
      <c r="AD23">
        <f t="shared" si="32"/>
        <v>0</v>
      </c>
      <c r="AE23">
        <f t="shared" si="32"/>
        <v>0</v>
      </c>
      <c r="AF23">
        <f t="shared" si="32"/>
        <v>0</v>
      </c>
    </row>
    <row r="24" spans="1:32">
      <c r="A24" s="100" t="s">
        <v>129</v>
      </c>
      <c r="B24">
        <f t="shared" si="5"/>
        <v>0</v>
      </c>
      <c r="C24">
        <f t="shared" si="6"/>
        <v>0</v>
      </c>
      <c r="D24">
        <f t="shared" si="2"/>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5"/>
        <v>0</v>
      </c>
      <c r="C25">
        <f t="shared" si="6"/>
        <v>0</v>
      </c>
      <c r="D25">
        <f t="shared" si="2"/>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5"/>
        <v>0</v>
      </c>
      <c r="C26">
        <f t="shared" si="6"/>
        <v>0</v>
      </c>
      <c r="D26">
        <f t="shared" si="2"/>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5"/>
        <v>0</v>
      </c>
      <c r="C27">
        <f t="shared" si="6"/>
        <v>0</v>
      </c>
      <c r="D27">
        <f t="shared" si="2"/>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5"/>
        <v>0</v>
      </c>
      <c r="C28">
        <f t="shared" si="6"/>
        <v>0</v>
      </c>
      <c r="D28">
        <f t="shared" si="2"/>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5"/>
        <v>0</v>
      </c>
      <c r="C29">
        <f t="shared" si="6"/>
        <v>0</v>
      </c>
      <c r="D29">
        <f t="shared" si="2"/>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5"/>
        <v>0</v>
      </c>
      <c r="C30">
        <f t="shared" si="6"/>
        <v>0</v>
      </c>
      <c r="D30">
        <f t="shared" si="2"/>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5"/>
        <v>0</v>
      </c>
      <c r="C31">
        <f t="shared" si="6"/>
        <v>0</v>
      </c>
      <c r="D31">
        <f t="shared" si="2"/>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5"/>
        <v>0</v>
      </c>
      <c r="C32">
        <f t="shared" si="6"/>
        <v>0</v>
      </c>
      <c r="D32">
        <f t="shared" si="2"/>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5"/>
        <v>0</v>
      </c>
      <c r="C33">
        <f t="shared" si="6"/>
        <v>0</v>
      </c>
      <c r="D33">
        <f t="shared" si="2"/>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5.9178867422003097E-3</v>
      </c>
      <c r="D39">
        <f>SUMPRODUCT(P$57:P$106,$B$57:$B$106)</f>
        <v>4.619917377465972E-3</v>
      </c>
      <c r="E39">
        <f>SUMPRODUCT(AB$57:AB$106,$B$57:$B$106)</f>
        <v>4.682424875474692E-3</v>
      </c>
      <c r="F39">
        <f>SUMPRODUCT(AN$57:AN$106,$B$57:$B$106)</f>
        <v>4.504851661509047E-3</v>
      </c>
      <c r="G39">
        <f>SUMPRODUCT(AZ$57:AZ$106,$B$57:$B$106)</f>
        <v>4.4861077781924111E-3</v>
      </c>
      <c r="H39">
        <f>SUMPRODUCT(BL$57:BL$106,$B$57:$B$106)</f>
        <v>4.3334883097263313E-3</v>
      </c>
      <c r="I39">
        <f>SUMPRODUCT(BX$57:BX$106,$B$57:$B$106)</f>
        <v>4.2312853912353527E-3</v>
      </c>
      <c r="J39">
        <f>SUMPRODUCT(CJ$57:CJ$106,$B$57:$B$106)</f>
        <v>4.0925909679053844E-3</v>
      </c>
      <c r="K39">
        <f>SUMPRODUCT(CV$57:CV$106,$B$57:$B$106)</f>
        <v>3.57782207954737E-3</v>
      </c>
      <c r="L39" s="156">
        <f>K39</f>
        <v>3.57782207954737E-3</v>
      </c>
      <c r="M39" s="156">
        <f t="shared" ref="M39:AE50" si="54">L39</f>
        <v>3.57782207954737E-3</v>
      </c>
      <c r="N39" s="156">
        <f t="shared" si="54"/>
        <v>3.57782207954737E-3</v>
      </c>
      <c r="O39" s="156">
        <f t="shared" si="54"/>
        <v>3.57782207954737E-3</v>
      </c>
      <c r="P39" s="156">
        <f t="shared" si="54"/>
        <v>3.57782207954737E-3</v>
      </c>
      <c r="Q39" s="156">
        <f t="shared" si="54"/>
        <v>3.57782207954737E-3</v>
      </c>
      <c r="R39" s="156">
        <f t="shared" si="54"/>
        <v>3.57782207954737E-3</v>
      </c>
      <c r="S39" s="156">
        <f t="shared" si="54"/>
        <v>3.57782207954737E-3</v>
      </c>
      <c r="T39" s="156">
        <f t="shared" si="54"/>
        <v>3.57782207954737E-3</v>
      </c>
      <c r="U39" s="156">
        <f t="shared" si="54"/>
        <v>3.57782207954737E-3</v>
      </c>
      <c r="V39" s="156">
        <f t="shared" si="54"/>
        <v>3.57782207954737E-3</v>
      </c>
      <c r="W39" s="156">
        <f t="shared" si="54"/>
        <v>3.57782207954737E-3</v>
      </c>
      <c r="X39" s="156">
        <f t="shared" si="54"/>
        <v>3.57782207954737E-3</v>
      </c>
      <c r="Y39" s="156">
        <f t="shared" si="54"/>
        <v>3.57782207954737E-3</v>
      </c>
      <c r="Z39" s="156">
        <f t="shared" si="54"/>
        <v>3.57782207954737E-3</v>
      </c>
      <c r="AA39" s="156">
        <f t="shared" si="54"/>
        <v>3.57782207954737E-3</v>
      </c>
      <c r="AB39" s="156">
        <f t="shared" si="54"/>
        <v>3.57782207954737E-3</v>
      </c>
      <c r="AC39" s="156">
        <f t="shared" si="54"/>
        <v>3.57782207954737E-3</v>
      </c>
      <c r="AD39" s="156">
        <f t="shared" si="54"/>
        <v>3.57782207954737E-3</v>
      </c>
      <c r="AE39" s="156">
        <f t="shared" si="54"/>
        <v>3.57782207954737E-3</v>
      </c>
    </row>
    <row r="40" spans="1:32">
      <c r="B40" s="2" t="s">
        <v>98</v>
      </c>
      <c r="C40">
        <f>SUMPRODUCT(E57:E106,$B$57:$B$106)</f>
        <v>2.3597800147491327E-2</v>
      </c>
      <c r="D40">
        <f>SUMPRODUCT(Q$57:Q$106,$B$57:$B$106)</f>
        <v>2.4500458911265986E-2</v>
      </c>
      <c r="E40">
        <f>SUMPRODUCT(AC$57:AC$106,$B$57:$B$106)</f>
        <v>1.9941986733410817E-2</v>
      </c>
      <c r="F40">
        <f>SUMPRODUCT(AO$57:AO$106,$B$57:$B$106)</f>
        <v>4.2192352876054473E-4</v>
      </c>
      <c r="G40">
        <f>SUMPRODUCT(BA$57:BA$106,$B$57:$B$106)</f>
        <v>8.3485287385502509E-4</v>
      </c>
      <c r="H40">
        <f>SUMPRODUCT(BM$57:BM$106,$B$57:$B$106)</f>
        <v>1.2289116997008895E-3</v>
      </c>
      <c r="I40">
        <f>SUMPRODUCT(BY$57:BY$106,$B$57:$B$106)</f>
        <v>2.356145537097873E-7</v>
      </c>
      <c r="J40">
        <f>SUMPRODUCT(CK$57:CK$106,$B$57:$B$106)</f>
        <v>5.3942199808669005E-7</v>
      </c>
      <c r="K40">
        <f>SUMPRODUCT(CW$57:CW$106,$B$57:$B$106)</f>
        <v>3.9412511310039765E-7</v>
      </c>
      <c r="L40" s="156">
        <f t="shared" ref="L40:AA50" si="55">K40</f>
        <v>3.9412511310039765E-7</v>
      </c>
      <c r="M40" s="156">
        <f t="shared" si="55"/>
        <v>3.9412511310039765E-7</v>
      </c>
      <c r="N40" s="156">
        <f t="shared" si="55"/>
        <v>3.9412511310039765E-7</v>
      </c>
      <c r="O40" s="156">
        <f t="shared" si="55"/>
        <v>3.9412511310039765E-7</v>
      </c>
      <c r="P40" s="156">
        <f t="shared" si="55"/>
        <v>3.9412511310039765E-7</v>
      </c>
      <c r="Q40" s="156">
        <f t="shared" si="55"/>
        <v>3.9412511310039765E-7</v>
      </c>
      <c r="R40" s="156">
        <f t="shared" si="55"/>
        <v>3.9412511310039765E-7</v>
      </c>
      <c r="S40" s="156">
        <f t="shared" si="55"/>
        <v>3.9412511310039765E-7</v>
      </c>
      <c r="T40" s="156">
        <f t="shared" si="55"/>
        <v>3.9412511310039765E-7</v>
      </c>
      <c r="U40" s="156">
        <f t="shared" si="55"/>
        <v>3.9412511310039765E-7</v>
      </c>
      <c r="V40" s="156">
        <f t="shared" si="55"/>
        <v>3.9412511310039765E-7</v>
      </c>
      <c r="W40" s="156">
        <f t="shared" si="55"/>
        <v>3.9412511310039765E-7</v>
      </c>
      <c r="X40" s="156">
        <f t="shared" si="55"/>
        <v>3.9412511310039765E-7</v>
      </c>
      <c r="Y40" s="156">
        <f t="shared" si="55"/>
        <v>3.9412511310039765E-7</v>
      </c>
      <c r="Z40" s="156">
        <f t="shared" si="55"/>
        <v>3.9412511310039765E-7</v>
      </c>
      <c r="AA40" s="156">
        <f t="shared" si="55"/>
        <v>3.9412511310039765E-7</v>
      </c>
      <c r="AB40" s="156">
        <f t="shared" si="54"/>
        <v>3.9412511310039765E-7</v>
      </c>
      <c r="AC40" s="156">
        <f t="shared" si="54"/>
        <v>3.9412511310039765E-7</v>
      </c>
      <c r="AD40" s="156">
        <f t="shared" si="54"/>
        <v>3.9412511310039765E-7</v>
      </c>
      <c r="AE40" s="156">
        <f t="shared" si="54"/>
        <v>3.9412511310039765E-7</v>
      </c>
    </row>
    <row r="41" spans="1:32">
      <c r="B41" s="2" t="s">
        <v>105</v>
      </c>
      <c r="C41">
        <f>SUMPRODUCT(F57:F106,$B$57:$B$106)</f>
        <v>1.0682988991899509E-3</v>
      </c>
      <c r="D41">
        <f>SUMPRODUCT(R$57:R$106,$B$57:$B$106)</f>
        <v>1.1216015513685136E-3</v>
      </c>
      <c r="E41">
        <f>SUMPRODUCT(AD$57:AD$106,$B$57:$B$106)</f>
        <v>1.0568485160767976E-3</v>
      </c>
      <c r="F41">
        <f>SUMPRODUCT(AP$57:AP$106,$B$57:$B$106)</f>
        <v>1.0958309262773889E-3</v>
      </c>
      <c r="G41">
        <f>SUMPRODUCT(BB$57:BB$106,$B$57:$B$106)</f>
        <v>1.1050160035979363E-3</v>
      </c>
      <c r="H41">
        <f>SUMPRODUCT(BN$57:BN$106,$B$57:$B$106)</f>
        <v>1.4682397061092837E-2</v>
      </c>
      <c r="I41">
        <f>SUMPRODUCT(BZ$57:BZ$106,$B$57:$B$106)</f>
        <v>1.6007298614998264E-2</v>
      </c>
      <c r="J41">
        <f>SUMPRODUCT(CL$57:CL$106,$B$57:$B$106)</f>
        <v>1.7022773325012321E-2</v>
      </c>
      <c r="K41">
        <f>SUMPRODUCT(CX$57:CX$106,$B$57:$B$106)</f>
        <v>1.5161835382051876E-2</v>
      </c>
      <c r="L41" s="156">
        <f t="shared" si="55"/>
        <v>1.5161835382051876E-2</v>
      </c>
      <c r="M41" s="156">
        <f t="shared" si="54"/>
        <v>1.5161835382051876E-2</v>
      </c>
      <c r="N41" s="156">
        <f t="shared" si="54"/>
        <v>1.5161835382051876E-2</v>
      </c>
      <c r="O41" s="156">
        <f t="shared" si="54"/>
        <v>1.5161835382051876E-2</v>
      </c>
      <c r="P41" s="156">
        <f t="shared" si="54"/>
        <v>1.5161835382051876E-2</v>
      </c>
      <c r="Q41" s="156">
        <f t="shared" si="54"/>
        <v>1.5161835382051876E-2</v>
      </c>
      <c r="R41" s="156">
        <f t="shared" si="54"/>
        <v>1.5161835382051876E-2</v>
      </c>
      <c r="S41" s="156">
        <f t="shared" si="54"/>
        <v>1.5161835382051876E-2</v>
      </c>
      <c r="T41" s="156">
        <f t="shared" si="54"/>
        <v>1.5161835382051876E-2</v>
      </c>
      <c r="U41" s="156">
        <f t="shared" si="54"/>
        <v>1.5161835382051876E-2</v>
      </c>
      <c r="V41" s="156">
        <f t="shared" si="54"/>
        <v>1.5161835382051876E-2</v>
      </c>
      <c r="W41" s="156">
        <f t="shared" si="54"/>
        <v>1.5161835382051876E-2</v>
      </c>
      <c r="X41" s="156">
        <f t="shared" si="54"/>
        <v>1.5161835382051876E-2</v>
      </c>
      <c r="Y41" s="156">
        <f t="shared" si="54"/>
        <v>1.5161835382051876E-2</v>
      </c>
      <c r="Z41" s="156">
        <f t="shared" si="54"/>
        <v>1.5161835382051876E-2</v>
      </c>
      <c r="AA41" s="156">
        <f t="shared" si="54"/>
        <v>1.5161835382051876E-2</v>
      </c>
      <c r="AB41" s="156">
        <f t="shared" si="54"/>
        <v>1.5161835382051876E-2</v>
      </c>
      <c r="AC41" s="156">
        <f t="shared" si="54"/>
        <v>1.5161835382051876E-2</v>
      </c>
      <c r="AD41" s="156">
        <f t="shared" si="54"/>
        <v>1.5161835382051876E-2</v>
      </c>
      <c r="AE41" s="156">
        <f t="shared" si="54"/>
        <v>1.5161835382051876E-2</v>
      </c>
    </row>
    <row r="42" spans="1:32">
      <c r="B42" s="2" t="s">
        <v>101</v>
      </c>
      <c r="C42">
        <f>SUMPRODUCT(G57:G106,$B$57:$B$106)</f>
        <v>0.53916406444850873</v>
      </c>
      <c r="D42">
        <f>SUMPRODUCT(S$57:S$106,$B$57:$B$106)</f>
        <v>0.559491263354569</v>
      </c>
      <c r="E42">
        <f>SUMPRODUCT(AE$57:AE$106,$B$57:$B$106)</f>
        <v>0.560220002427675</v>
      </c>
      <c r="F42">
        <f>SUMPRODUCT(AQ$57:AQ$106,$B$57:$B$106)</f>
        <v>0.58020780311393894</v>
      </c>
      <c r="G42">
        <f>SUMPRODUCT(BC$57:BC$106,$B$57:$B$106)</f>
        <v>0.57185816620325414</v>
      </c>
      <c r="H42">
        <f>SUMPRODUCT(BO$57:BO$106,$B$57:$B$106)</f>
        <v>0.55972694612079221</v>
      </c>
      <c r="I42">
        <f>SUMPRODUCT(CA$57:CA$106,$B$57:$B$106)</f>
        <v>0.55074055328088745</v>
      </c>
      <c r="J42">
        <f>SUMPRODUCT(CM$57:CM$106,$B$57:$B$106)</f>
        <v>0.55353995617600837</v>
      </c>
      <c r="K42">
        <f>SUMPRODUCT(CY$57:CY$106,$B$57:$B$106)</f>
        <v>0.52974242007788985</v>
      </c>
      <c r="L42" s="156">
        <f t="shared" si="55"/>
        <v>0.52974242007788985</v>
      </c>
      <c r="M42" s="156">
        <f t="shared" si="54"/>
        <v>0.52974242007788985</v>
      </c>
      <c r="N42" s="156">
        <f t="shared" si="54"/>
        <v>0.52974242007788985</v>
      </c>
      <c r="O42" s="156">
        <f t="shared" si="54"/>
        <v>0.52974242007788985</v>
      </c>
      <c r="P42" s="156">
        <f t="shared" si="54"/>
        <v>0.52974242007788985</v>
      </c>
      <c r="Q42" s="156">
        <f t="shared" si="54"/>
        <v>0.52974242007788985</v>
      </c>
      <c r="R42" s="156">
        <f t="shared" si="54"/>
        <v>0.52974242007788985</v>
      </c>
      <c r="S42" s="156">
        <f t="shared" si="54"/>
        <v>0.52974242007788985</v>
      </c>
      <c r="T42" s="156">
        <f t="shared" si="54"/>
        <v>0.52974242007788985</v>
      </c>
      <c r="U42" s="156">
        <f t="shared" si="54"/>
        <v>0.52974242007788985</v>
      </c>
      <c r="V42" s="156">
        <f t="shared" si="54"/>
        <v>0.52974242007788985</v>
      </c>
      <c r="W42" s="156">
        <f t="shared" si="54"/>
        <v>0.52974242007788985</v>
      </c>
      <c r="X42" s="156">
        <f t="shared" si="54"/>
        <v>0.52974242007788985</v>
      </c>
      <c r="Y42" s="156">
        <f t="shared" si="54"/>
        <v>0.52974242007788985</v>
      </c>
      <c r="Z42" s="156">
        <f t="shared" si="54"/>
        <v>0.52974242007788985</v>
      </c>
      <c r="AA42" s="156">
        <f t="shared" si="54"/>
        <v>0.52974242007788985</v>
      </c>
      <c r="AB42" s="156">
        <f t="shared" si="54"/>
        <v>0.52974242007788985</v>
      </c>
      <c r="AC42" s="156">
        <f t="shared" si="54"/>
        <v>0.52974242007788985</v>
      </c>
      <c r="AD42" s="156">
        <f t="shared" si="54"/>
        <v>0.52974242007788985</v>
      </c>
      <c r="AE42" s="156">
        <f t="shared" si="54"/>
        <v>0.52974242007788985</v>
      </c>
    </row>
    <row r="43" spans="1:32">
      <c r="B43" s="2" t="s">
        <v>347</v>
      </c>
      <c r="C43">
        <f>SUMPRODUCT(H57:H106,$B$57:$B$106)</f>
        <v>0.19942403012793122</v>
      </c>
      <c r="D43">
        <f>SUMPRODUCT(T$57:T$106,$B$57:$B$106)</f>
        <v>0.16849500183440008</v>
      </c>
      <c r="E43">
        <f>SUMPRODUCT(AF$57:AF$106,$B$57:$B$106)</f>
        <v>0.14694658258134841</v>
      </c>
      <c r="F43">
        <f>SUMPRODUCT(AR$57:AR$106,$B$57:$B$106)</f>
        <v>0.13826774850099585</v>
      </c>
      <c r="G43">
        <f>SUMPRODUCT(BD$57:BD$106,$B$57:$B$106)</f>
        <v>0.13231585568233484</v>
      </c>
      <c r="H43">
        <f>SUMPRODUCT(BP$57:BP$106,$B$57:$B$106)</f>
        <v>0.10608017603883002</v>
      </c>
      <c r="I43">
        <f>SUMPRODUCT(CB$57:CB$106,$B$57:$B$106)</f>
        <v>8.2365460282081512E-2</v>
      </c>
      <c r="J43">
        <f>SUMPRODUCT(CN$57:CN$106,$B$57:$B$106)</f>
        <v>7.8229788426377012E-2</v>
      </c>
      <c r="K43">
        <f>SUMPRODUCT(CZ$57:CZ$106,$B$57:$B$106)</f>
        <v>4.4999571703102155E-2</v>
      </c>
      <c r="L43" s="156">
        <f t="shared" si="55"/>
        <v>4.4999571703102155E-2</v>
      </c>
      <c r="M43" s="156">
        <f t="shared" si="54"/>
        <v>4.4999571703102155E-2</v>
      </c>
      <c r="N43" s="156">
        <f t="shared" si="54"/>
        <v>4.4999571703102155E-2</v>
      </c>
      <c r="O43" s="156">
        <f t="shared" si="54"/>
        <v>4.4999571703102155E-2</v>
      </c>
      <c r="P43" s="156">
        <f t="shared" si="54"/>
        <v>4.4999571703102155E-2</v>
      </c>
      <c r="Q43" s="156">
        <f t="shared" si="54"/>
        <v>4.4999571703102155E-2</v>
      </c>
      <c r="R43" s="156">
        <f t="shared" si="54"/>
        <v>4.4999571703102155E-2</v>
      </c>
      <c r="S43" s="156">
        <f t="shared" si="54"/>
        <v>4.4999571703102155E-2</v>
      </c>
      <c r="T43" s="156">
        <f t="shared" si="54"/>
        <v>4.4999571703102155E-2</v>
      </c>
      <c r="U43" s="156">
        <f t="shared" si="54"/>
        <v>4.4999571703102155E-2</v>
      </c>
      <c r="V43" s="156">
        <f t="shared" si="54"/>
        <v>4.4999571703102155E-2</v>
      </c>
      <c r="W43" s="156">
        <f t="shared" si="54"/>
        <v>4.4999571703102155E-2</v>
      </c>
      <c r="X43" s="156">
        <f t="shared" si="54"/>
        <v>4.4999571703102155E-2</v>
      </c>
      <c r="Y43" s="156">
        <f t="shared" si="54"/>
        <v>4.4999571703102155E-2</v>
      </c>
      <c r="Z43" s="156">
        <f t="shared" si="54"/>
        <v>4.4999571703102155E-2</v>
      </c>
      <c r="AA43" s="156">
        <f t="shared" si="54"/>
        <v>4.4999571703102155E-2</v>
      </c>
      <c r="AB43" s="156">
        <f t="shared" si="54"/>
        <v>4.4999571703102155E-2</v>
      </c>
      <c r="AC43" s="156">
        <f t="shared" si="54"/>
        <v>4.4999571703102155E-2</v>
      </c>
      <c r="AD43" s="156">
        <f t="shared" si="54"/>
        <v>4.4999571703102155E-2</v>
      </c>
      <c r="AE43" s="156">
        <f t="shared" si="54"/>
        <v>4.4999571703102155E-2</v>
      </c>
    </row>
    <row r="44" spans="1:32">
      <c r="B44" s="2" t="s">
        <v>99</v>
      </c>
      <c r="C44">
        <f>SUMPRODUCT(I57:I106,$B$57:$B$106)</f>
        <v>7.4349306340334181E-2</v>
      </c>
      <c r="D44">
        <f>SUMPRODUCT(U$57:U$106,$B$57:$B$106)</f>
        <v>7.7524659053860689E-2</v>
      </c>
      <c r="E44">
        <f>SUMPRODUCT(AG$57:AG$106,$B$57:$B$106)</f>
        <v>7.6130900752003391E-2</v>
      </c>
      <c r="F44">
        <f>SUMPRODUCT(AS$57:AS$106,$B$57:$B$106)</f>
        <v>7.7494940946742322E-2</v>
      </c>
      <c r="G44">
        <f>SUMPRODUCT(BE$57:BE$106,$B$57:$B$106)</f>
        <v>7.6820189885356521E-2</v>
      </c>
      <c r="H44">
        <f>SUMPRODUCT(BQ$57:BQ$106,$B$57:$B$106)</f>
        <v>8.7245409719512876E-2</v>
      </c>
      <c r="I44">
        <f>SUMPRODUCT(CC$57:CC$106,$B$57:$B$106)</f>
        <v>8.480063112185246E-2</v>
      </c>
      <c r="J44">
        <f>SUMPRODUCT(CO$57:CO$106,$B$57:$B$106)</f>
        <v>6.2122771393484669E-2</v>
      </c>
      <c r="K44">
        <f>SUMPRODUCT(DA$57:DA$106,$B$57:$B$106)</f>
        <v>6.3467053309180441E-2</v>
      </c>
      <c r="L44" s="156">
        <f t="shared" si="55"/>
        <v>6.3467053309180441E-2</v>
      </c>
      <c r="M44" s="156">
        <f t="shared" si="54"/>
        <v>6.3467053309180441E-2</v>
      </c>
      <c r="N44" s="156">
        <f t="shared" si="54"/>
        <v>6.3467053309180441E-2</v>
      </c>
      <c r="O44" s="156">
        <f t="shared" si="54"/>
        <v>6.3467053309180441E-2</v>
      </c>
      <c r="P44" s="156">
        <f t="shared" si="54"/>
        <v>6.3467053309180441E-2</v>
      </c>
      <c r="Q44" s="156">
        <f t="shared" si="54"/>
        <v>6.3467053309180441E-2</v>
      </c>
      <c r="R44" s="156">
        <f t="shared" si="54"/>
        <v>6.3467053309180441E-2</v>
      </c>
      <c r="S44" s="156">
        <f t="shared" si="54"/>
        <v>6.3467053309180441E-2</v>
      </c>
      <c r="T44" s="156">
        <f t="shared" si="54"/>
        <v>6.3467053309180441E-2</v>
      </c>
      <c r="U44" s="156">
        <f t="shared" si="54"/>
        <v>6.3467053309180441E-2</v>
      </c>
      <c r="V44" s="156">
        <f t="shared" si="54"/>
        <v>6.3467053309180441E-2</v>
      </c>
      <c r="W44" s="156">
        <f t="shared" si="54"/>
        <v>6.3467053309180441E-2</v>
      </c>
      <c r="X44" s="156">
        <f t="shared" si="54"/>
        <v>6.3467053309180441E-2</v>
      </c>
      <c r="Y44" s="156">
        <f t="shared" si="54"/>
        <v>6.3467053309180441E-2</v>
      </c>
      <c r="Z44" s="156">
        <f t="shared" si="54"/>
        <v>6.3467053309180441E-2</v>
      </c>
      <c r="AA44" s="156">
        <f t="shared" si="54"/>
        <v>6.3467053309180441E-2</v>
      </c>
      <c r="AB44" s="156">
        <f t="shared" si="54"/>
        <v>6.3467053309180441E-2</v>
      </c>
      <c r="AC44" s="156">
        <f t="shared" si="54"/>
        <v>6.3467053309180441E-2</v>
      </c>
      <c r="AD44" s="156">
        <f t="shared" si="54"/>
        <v>6.3467053309180441E-2</v>
      </c>
      <c r="AE44" s="156">
        <f t="shared" si="54"/>
        <v>6.3467053309180441E-2</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3.9889468845046606E-3</v>
      </c>
      <c r="J45">
        <f>SUMPRODUCT(CP$57:CP$106,$B$57:$B$106)</f>
        <v>9.2183374957463832E-3</v>
      </c>
      <c r="K45">
        <f>SUMPRODUCT(DB$57:DB$106,$B$57:$B$106)</f>
        <v>1.4058934234758543E-2</v>
      </c>
      <c r="L45" s="156">
        <f t="shared" si="55"/>
        <v>1.4058934234758543E-2</v>
      </c>
      <c r="M45" s="156">
        <f t="shared" si="54"/>
        <v>1.4058934234758543E-2</v>
      </c>
      <c r="N45" s="156">
        <f t="shared" si="54"/>
        <v>1.4058934234758543E-2</v>
      </c>
      <c r="O45" s="156">
        <f t="shared" si="54"/>
        <v>1.4058934234758543E-2</v>
      </c>
      <c r="P45" s="156">
        <f t="shared" si="54"/>
        <v>1.4058934234758543E-2</v>
      </c>
      <c r="Q45" s="156">
        <f t="shared" si="54"/>
        <v>1.4058934234758543E-2</v>
      </c>
      <c r="R45" s="156">
        <f t="shared" si="54"/>
        <v>1.4058934234758543E-2</v>
      </c>
      <c r="S45" s="156">
        <f t="shared" si="54"/>
        <v>1.4058934234758543E-2</v>
      </c>
      <c r="T45" s="156">
        <f t="shared" si="54"/>
        <v>1.4058934234758543E-2</v>
      </c>
      <c r="U45" s="156">
        <f t="shared" si="54"/>
        <v>1.4058934234758543E-2</v>
      </c>
      <c r="V45" s="156">
        <f t="shared" si="54"/>
        <v>1.4058934234758543E-2</v>
      </c>
      <c r="W45" s="156">
        <f t="shared" si="54"/>
        <v>1.4058934234758543E-2</v>
      </c>
      <c r="X45" s="156">
        <f t="shared" si="54"/>
        <v>1.4058934234758543E-2</v>
      </c>
      <c r="Y45" s="156">
        <f t="shared" si="54"/>
        <v>1.4058934234758543E-2</v>
      </c>
      <c r="Z45" s="156">
        <f t="shared" si="54"/>
        <v>1.4058934234758543E-2</v>
      </c>
      <c r="AA45" s="156">
        <f t="shared" si="54"/>
        <v>1.4058934234758543E-2</v>
      </c>
      <c r="AB45" s="156">
        <f t="shared" si="54"/>
        <v>1.4058934234758543E-2</v>
      </c>
      <c r="AC45" s="156">
        <f t="shared" si="54"/>
        <v>1.4058934234758543E-2</v>
      </c>
      <c r="AD45" s="156">
        <f t="shared" si="54"/>
        <v>1.4058934234758543E-2</v>
      </c>
      <c r="AE45" s="156">
        <f t="shared" si="54"/>
        <v>1.4058934234758543E-2</v>
      </c>
    </row>
    <row r="46" spans="1:32">
      <c r="B46" s="2" t="s">
        <v>106</v>
      </c>
      <c r="C46">
        <f>SUMPRODUCT(K57:K106,$B$57:$B$106)</f>
        <v>4.145051259517276E-3</v>
      </c>
      <c r="D46">
        <f>SUMPRODUCT(W$57:W$106,$B$57:$B$106)</f>
        <v>2.4152972056181296E-3</v>
      </c>
      <c r="E46">
        <f>SUMPRODUCT(AI$57:AI$106,$B$57:$B$106)</f>
        <v>8.2225726802427266E-4</v>
      </c>
      <c r="F46">
        <f>SUMPRODUCT(AU$57:AU$106,$B$57:$B$106)</f>
        <v>8.5263008281549963E-4</v>
      </c>
      <c r="G46">
        <f>SUMPRODUCT(BG$57:BG$106,$B$57:$B$106)</f>
        <v>8.5838839690626336E-4</v>
      </c>
      <c r="H46">
        <f>SUMPRODUCT(BS$57:BS$106,$B$57:$B$106)</f>
        <v>8.3163058959673675E-4</v>
      </c>
      <c r="I46">
        <f>SUMPRODUCT(CE$57:CE$106,$B$57:$B$106)</f>
        <v>7.9189510436376007E-4</v>
      </c>
      <c r="J46">
        <f>SUMPRODUCT(CQ$57:CQ$106,$B$57:$B$106)</f>
        <v>8.2757787264964625E-4</v>
      </c>
      <c r="K46">
        <f>SUMPRODUCT(DC$57:DC$106,$B$57:$B$106)</f>
        <v>4.94868849528269E-4</v>
      </c>
      <c r="L46" s="156">
        <f t="shared" si="55"/>
        <v>4.94868849528269E-4</v>
      </c>
      <c r="M46" s="156">
        <f t="shared" si="54"/>
        <v>4.94868849528269E-4</v>
      </c>
      <c r="N46" s="156">
        <f t="shared" si="54"/>
        <v>4.94868849528269E-4</v>
      </c>
      <c r="O46" s="156">
        <f t="shared" si="54"/>
        <v>4.94868849528269E-4</v>
      </c>
      <c r="P46" s="156">
        <f t="shared" si="54"/>
        <v>4.94868849528269E-4</v>
      </c>
      <c r="Q46" s="156">
        <f t="shared" si="54"/>
        <v>4.94868849528269E-4</v>
      </c>
      <c r="R46" s="156">
        <f t="shared" si="54"/>
        <v>4.94868849528269E-4</v>
      </c>
      <c r="S46" s="156">
        <f t="shared" si="54"/>
        <v>4.94868849528269E-4</v>
      </c>
      <c r="T46" s="156">
        <f t="shared" si="54"/>
        <v>4.94868849528269E-4</v>
      </c>
      <c r="U46" s="156">
        <f t="shared" si="54"/>
        <v>4.94868849528269E-4</v>
      </c>
      <c r="V46" s="156">
        <f t="shared" si="54"/>
        <v>4.94868849528269E-4</v>
      </c>
      <c r="W46" s="156">
        <f t="shared" si="54"/>
        <v>4.94868849528269E-4</v>
      </c>
      <c r="X46" s="156">
        <f t="shared" si="54"/>
        <v>4.94868849528269E-4</v>
      </c>
      <c r="Y46" s="156">
        <f t="shared" si="54"/>
        <v>4.94868849528269E-4</v>
      </c>
      <c r="Z46" s="156">
        <f t="shared" si="54"/>
        <v>4.94868849528269E-4</v>
      </c>
      <c r="AA46" s="156">
        <f t="shared" si="54"/>
        <v>4.94868849528269E-4</v>
      </c>
      <c r="AB46" s="156">
        <f t="shared" si="54"/>
        <v>4.94868849528269E-4</v>
      </c>
      <c r="AC46" s="156">
        <f t="shared" si="54"/>
        <v>4.94868849528269E-4</v>
      </c>
      <c r="AD46" s="156">
        <f t="shared" si="54"/>
        <v>4.94868849528269E-4</v>
      </c>
      <c r="AE46" s="156">
        <f t="shared" si="54"/>
        <v>4.94868849528269E-4</v>
      </c>
    </row>
    <row r="47" spans="1:32">
      <c r="B47" s="2" t="s">
        <v>100</v>
      </c>
      <c r="C47">
        <f>SUMPRODUCT(L57:L106,$B$57:$B$106)</f>
        <v>7.7261327673593727E-2</v>
      </c>
      <c r="D47">
        <f>SUMPRODUCT(X$57:X$106,$B$57:$B$106)</f>
        <v>8.1808179469786982E-2</v>
      </c>
      <c r="E47">
        <f>SUMPRODUCT(AJ$57:AJ$106,$B$57:$B$106)</f>
        <v>8.5143616390888521E-2</v>
      </c>
      <c r="F47">
        <f>SUMPRODUCT(AV$57:AV$106,$B$57:$B$106)</f>
        <v>8.9052469590551214E-2</v>
      </c>
      <c r="G47">
        <f>SUMPRODUCT(BH$57:BH$106,$B$57:$B$106)</f>
        <v>0.10274588716944429</v>
      </c>
      <c r="H47">
        <f>SUMPRODUCT(BT$57:BT$106,$B$57:$B$106)</f>
        <v>0.1108811982416002</v>
      </c>
      <c r="I47">
        <f>SUMPRODUCT(CF$57:CF$106,$B$57:$B$106)</f>
        <v>0.13503148042766761</v>
      </c>
      <c r="J47">
        <f>SUMPRODUCT(CR$57:CR$106,$B$57:$B$106)</f>
        <v>0.14440622596942301</v>
      </c>
      <c r="K47">
        <f>SUMPRODUCT(DD$57:DD$106,$B$57:$B$106)</f>
        <v>0.14851435741007879</v>
      </c>
      <c r="L47" s="156">
        <f t="shared" si="55"/>
        <v>0.14851435741007879</v>
      </c>
      <c r="M47" s="156">
        <f t="shared" si="54"/>
        <v>0.14851435741007879</v>
      </c>
      <c r="N47" s="156">
        <f t="shared" si="54"/>
        <v>0.14851435741007879</v>
      </c>
      <c r="O47" s="156">
        <f t="shared" si="54"/>
        <v>0.14851435741007879</v>
      </c>
      <c r="P47" s="156">
        <f t="shared" si="54"/>
        <v>0.14851435741007879</v>
      </c>
      <c r="Q47" s="156">
        <f t="shared" si="54"/>
        <v>0.14851435741007879</v>
      </c>
      <c r="R47" s="156">
        <f t="shared" si="54"/>
        <v>0.14851435741007879</v>
      </c>
      <c r="S47" s="156">
        <f t="shared" si="54"/>
        <v>0.14851435741007879</v>
      </c>
      <c r="T47" s="156">
        <f t="shared" si="54"/>
        <v>0.14851435741007879</v>
      </c>
      <c r="U47" s="156">
        <f t="shared" si="54"/>
        <v>0.14851435741007879</v>
      </c>
      <c r="V47" s="156">
        <f t="shared" si="54"/>
        <v>0.14851435741007879</v>
      </c>
      <c r="W47" s="156">
        <f t="shared" si="54"/>
        <v>0.14851435741007879</v>
      </c>
      <c r="X47" s="156">
        <f t="shared" si="54"/>
        <v>0.14851435741007879</v>
      </c>
      <c r="Y47" s="156">
        <f t="shared" si="54"/>
        <v>0.14851435741007879</v>
      </c>
      <c r="Z47" s="156">
        <f t="shared" si="54"/>
        <v>0.14851435741007879</v>
      </c>
      <c r="AA47" s="156">
        <f t="shared" si="54"/>
        <v>0.14851435741007879</v>
      </c>
      <c r="AB47" s="156">
        <f t="shared" si="54"/>
        <v>0.14851435741007879</v>
      </c>
      <c r="AC47" s="156">
        <f t="shared" si="54"/>
        <v>0.14851435741007879</v>
      </c>
      <c r="AD47" s="156">
        <f t="shared" si="54"/>
        <v>0.14851435741007879</v>
      </c>
      <c r="AE47" s="156">
        <f t="shared" si="54"/>
        <v>0.14851435741007879</v>
      </c>
    </row>
    <row r="48" spans="1:32">
      <c r="B48" s="2" t="s">
        <v>102</v>
      </c>
      <c r="C48">
        <f>SUMPRODUCT(N57:N106,$B$57:$B$106)</f>
        <v>7.5072234361233309E-2</v>
      </c>
      <c r="D48">
        <f>SUMPRODUCT(Z$57:Z$106,$B$57:$B$106)</f>
        <v>8.0023621241664705E-2</v>
      </c>
      <c r="E48">
        <f>SUMPRODUCT(AL$57:AL$106,$B$57:$B$106)</f>
        <v>0.10505538045509817</v>
      </c>
      <c r="F48">
        <f>SUMPRODUCT(AX$57:AX$106,$B$57:$B$106)</f>
        <v>0.10810180164840921</v>
      </c>
      <c r="G48">
        <f>SUMPRODUCT(BJ$57:BJ$106,$B$57:$B$106)</f>
        <v>0.1089755360070586</v>
      </c>
      <c r="H48">
        <f>SUMPRODUCT(BV$57:BV$106,$B$57:$B$106)</f>
        <v>0.11498984221914794</v>
      </c>
      <c r="I48">
        <f>SUMPRODUCT(CH$57:CH$106,$B$57:$B$106)</f>
        <v>0.12204221327785528</v>
      </c>
      <c r="J48">
        <f>SUMPRODUCT(CT$57:CT$106,$B$57:$B$106)</f>
        <v>0.13053943895139516</v>
      </c>
      <c r="K48">
        <f>SUMPRODUCT(DF$57:DF$106,$B$57:$B$106)</f>
        <v>0.17998274282874968</v>
      </c>
      <c r="L48" s="156">
        <f t="shared" si="55"/>
        <v>0.17998274282874968</v>
      </c>
      <c r="M48" s="156">
        <f t="shared" si="54"/>
        <v>0.17998274282874968</v>
      </c>
      <c r="N48" s="156">
        <f t="shared" si="54"/>
        <v>0.17998274282874968</v>
      </c>
      <c r="O48" s="156">
        <f t="shared" si="54"/>
        <v>0.17998274282874968</v>
      </c>
      <c r="P48" s="156">
        <f t="shared" si="54"/>
        <v>0.17998274282874968</v>
      </c>
      <c r="Q48" s="156">
        <f t="shared" si="54"/>
        <v>0.17998274282874968</v>
      </c>
      <c r="R48" s="156">
        <f t="shared" si="54"/>
        <v>0.17998274282874968</v>
      </c>
      <c r="S48" s="156">
        <f t="shared" si="54"/>
        <v>0.17998274282874968</v>
      </c>
      <c r="T48" s="156">
        <f t="shared" si="54"/>
        <v>0.17998274282874968</v>
      </c>
      <c r="U48" s="156">
        <f t="shared" si="54"/>
        <v>0.17998274282874968</v>
      </c>
      <c r="V48" s="156">
        <f t="shared" si="54"/>
        <v>0.17998274282874968</v>
      </c>
      <c r="W48" s="156">
        <f t="shared" si="54"/>
        <v>0.17998274282874968</v>
      </c>
      <c r="X48" s="156">
        <f t="shared" si="54"/>
        <v>0.17998274282874968</v>
      </c>
      <c r="Y48" s="156">
        <f t="shared" si="54"/>
        <v>0.17998274282874968</v>
      </c>
      <c r="Z48" s="156">
        <f t="shared" si="54"/>
        <v>0.17998274282874968</v>
      </c>
      <c r="AA48" s="156">
        <f t="shared" si="54"/>
        <v>0.17998274282874968</v>
      </c>
      <c r="AB48" s="156">
        <f t="shared" si="54"/>
        <v>0.17998274282874968</v>
      </c>
      <c r="AC48" s="156">
        <f t="shared" si="54"/>
        <v>0.17998274282874968</v>
      </c>
      <c r="AD48" s="156">
        <f t="shared" si="54"/>
        <v>0.17998274282874968</v>
      </c>
      <c r="AE48" s="156">
        <f t="shared" si="54"/>
        <v>0.17998274282874968</v>
      </c>
    </row>
    <row r="49" spans="1:110">
      <c r="B49" s="1"/>
    </row>
    <row r="50" spans="1:110">
      <c r="B50" s="1"/>
      <c r="C50" s="160">
        <f>SUM(C39:C48)</f>
        <v>1</v>
      </c>
      <c r="D50" s="160">
        <f>SUM(D39:D48)</f>
        <v>1.0000000000000002</v>
      </c>
      <c r="E50" s="160">
        <f>SUM(E39:E48)</f>
        <v>1</v>
      </c>
      <c r="F50" s="160">
        <f>SUM(F39:F48)</f>
        <v>1.0000000000000002</v>
      </c>
      <c r="G50" s="160">
        <f t="shared" ref="G50:K50" si="56">SUM(G39:G48)</f>
        <v>1</v>
      </c>
      <c r="H50" s="160">
        <f t="shared" si="56"/>
        <v>1.0000000000000002</v>
      </c>
      <c r="I50" s="160">
        <f t="shared" si="56"/>
        <v>0.99999999999999989</v>
      </c>
      <c r="J50" s="160">
        <f t="shared" si="56"/>
        <v>1</v>
      </c>
      <c r="K50" s="160">
        <f t="shared" si="56"/>
        <v>1.0000000000000002</v>
      </c>
      <c r="L50" s="160">
        <f t="shared" si="55"/>
        <v>1.0000000000000002</v>
      </c>
      <c r="M50" s="160">
        <f t="shared" si="54"/>
        <v>1.0000000000000002</v>
      </c>
      <c r="N50" s="160">
        <f t="shared" si="54"/>
        <v>1.0000000000000002</v>
      </c>
      <c r="O50" s="160">
        <f t="shared" si="54"/>
        <v>1.0000000000000002</v>
      </c>
      <c r="P50" s="160">
        <f t="shared" si="54"/>
        <v>1.0000000000000002</v>
      </c>
      <c r="Q50" s="160">
        <f t="shared" si="54"/>
        <v>1.0000000000000002</v>
      </c>
      <c r="R50" s="160">
        <f t="shared" si="54"/>
        <v>1.0000000000000002</v>
      </c>
      <c r="S50" s="160">
        <f t="shared" si="54"/>
        <v>1.0000000000000002</v>
      </c>
      <c r="T50" s="160">
        <f t="shared" si="54"/>
        <v>1.0000000000000002</v>
      </c>
      <c r="U50" s="160">
        <f t="shared" si="54"/>
        <v>1.0000000000000002</v>
      </c>
      <c r="V50" s="160">
        <f t="shared" si="54"/>
        <v>1.0000000000000002</v>
      </c>
      <c r="W50" s="160">
        <f t="shared" si="54"/>
        <v>1.0000000000000002</v>
      </c>
      <c r="X50" s="160">
        <f t="shared" si="54"/>
        <v>1.0000000000000002</v>
      </c>
      <c r="Y50" s="160">
        <f t="shared" si="54"/>
        <v>1.0000000000000002</v>
      </c>
      <c r="Z50" s="160">
        <f t="shared" si="54"/>
        <v>1.0000000000000002</v>
      </c>
      <c r="AA50" s="160">
        <f t="shared" si="54"/>
        <v>1.0000000000000002</v>
      </c>
      <c r="AB50" s="160">
        <f t="shared" si="54"/>
        <v>1.0000000000000002</v>
      </c>
      <c r="AC50" s="160">
        <f t="shared" si="54"/>
        <v>1.0000000000000002</v>
      </c>
      <c r="AD50" s="160">
        <f t="shared" si="54"/>
        <v>1.0000000000000002</v>
      </c>
      <c r="AE50" s="160">
        <f t="shared" si="54"/>
        <v>1.0000000000000002</v>
      </c>
    </row>
    <row r="54" spans="1:110" s="166" customFormat="1">
      <c r="A54" s="165" t="s">
        <v>908</v>
      </c>
    </row>
    <row r="55" spans="1:110" ht="29.5">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0.32297984962979642</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7.8941889287686237E-2</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3.7009793383819143E-5</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0.59804125128913355</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328125" defaultRowHeight="14.25"/>
  <cols>
    <col min="1" max="1" width="20.86328125" style="92" bestFit="1" customWidth="1"/>
    <col min="2" max="2" width="23.54296875" style="92" bestFit="1" customWidth="1"/>
    <col min="3" max="16384" width="9.1328125" style="92"/>
  </cols>
  <sheetData>
    <row r="1" spans="1:34" ht="29.5">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4.75">
      <c r="A2" s="100" t="s">
        <v>427</v>
      </c>
      <c r="B2" s="91" t="s">
        <v>29</v>
      </c>
      <c r="C2" s="91">
        <f>SUMIFS('EIA_State Elec Profiles'!$E:$E,'EIA_State Elec Profiles'!$A:$A,About!$B$1,'EIA_State Elec Profiles'!$B:$B,$A2)</f>
        <v>8485921</v>
      </c>
      <c r="D2" s="91">
        <f>SUMIFS('EIA_State Elec Profiles'!$D:$D,'EIA_State Elec Profiles'!$A:$A,About!$B$1,'EIA_State Elec Profiles'!$B:$B,$A2)</f>
        <v>9348495</v>
      </c>
      <c r="E2" s="91">
        <f>SUMIFS('EIA_State Elec Profiles'!$C:$C,'EIA_State Elec Profiles'!$A:$A,About!$B$1,'EIA_State Elec Profiles'!$B:$B,$A2)</f>
        <v>3515910</v>
      </c>
      <c r="F2" s="91">
        <f>E2</f>
        <v>3515910</v>
      </c>
      <c r="G2" s="91">
        <f t="shared" ref="G2:AH2" si="0">F2</f>
        <v>3515910</v>
      </c>
      <c r="H2" s="91">
        <f t="shared" si="0"/>
        <v>3515910</v>
      </c>
      <c r="I2" s="91">
        <f t="shared" si="0"/>
        <v>3515910</v>
      </c>
      <c r="J2" s="91">
        <f t="shared" si="0"/>
        <v>3515910</v>
      </c>
      <c r="K2" s="91">
        <f t="shared" si="0"/>
        <v>3515910</v>
      </c>
      <c r="L2" s="91">
        <f t="shared" si="0"/>
        <v>3515910</v>
      </c>
      <c r="M2" s="91">
        <f t="shared" si="0"/>
        <v>3515910</v>
      </c>
      <c r="N2" s="91">
        <f t="shared" si="0"/>
        <v>3515910</v>
      </c>
      <c r="O2" s="91">
        <f t="shared" si="0"/>
        <v>3515910</v>
      </c>
      <c r="P2" s="91">
        <f t="shared" si="0"/>
        <v>3515910</v>
      </c>
      <c r="Q2" s="91">
        <f t="shared" si="0"/>
        <v>3515910</v>
      </c>
      <c r="R2" s="91">
        <f t="shared" si="0"/>
        <v>3515910</v>
      </c>
      <c r="S2" s="91">
        <f t="shared" si="0"/>
        <v>3515910</v>
      </c>
      <c r="T2" s="91">
        <f t="shared" si="0"/>
        <v>3515910</v>
      </c>
      <c r="U2" s="91">
        <f t="shared" si="0"/>
        <v>3515910</v>
      </c>
      <c r="V2" s="91">
        <f t="shared" si="0"/>
        <v>3515910</v>
      </c>
      <c r="W2" s="91">
        <f t="shared" si="0"/>
        <v>3515910</v>
      </c>
      <c r="X2" s="91">
        <f t="shared" si="0"/>
        <v>3515910</v>
      </c>
      <c r="Y2" s="91">
        <f t="shared" si="0"/>
        <v>3515910</v>
      </c>
      <c r="Z2" s="91">
        <f t="shared" si="0"/>
        <v>3515910</v>
      </c>
      <c r="AA2" s="91">
        <f t="shared" si="0"/>
        <v>3515910</v>
      </c>
      <c r="AB2" s="91">
        <f t="shared" si="0"/>
        <v>3515910</v>
      </c>
      <c r="AC2" s="91">
        <f t="shared" si="0"/>
        <v>3515910</v>
      </c>
      <c r="AD2" s="91">
        <f t="shared" si="0"/>
        <v>3515910</v>
      </c>
      <c r="AE2" s="91">
        <f t="shared" si="0"/>
        <v>3515910</v>
      </c>
      <c r="AF2" s="91">
        <f t="shared" si="0"/>
        <v>3515910</v>
      </c>
      <c r="AG2" s="91">
        <f t="shared" si="0"/>
        <v>3515910</v>
      </c>
      <c r="AH2" s="91">
        <f t="shared" si="0"/>
        <v>3515910</v>
      </c>
    </row>
    <row r="3" spans="1:34" ht="14.75">
      <c r="A3" s="100"/>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6" sqref="B6"/>
    </sheetView>
  </sheetViews>
  <sheetFormatPr defaultRowHeight="14.75"/>
  <cols>
    <col min="1" max="1" width="26.1328125" style="2" customWidth="1"/>
    <col min="2" max="32" width="11.54296875" bestFit="1" customWidth="1"/>
  </cols>
  <sheetData>
    <row r="1" spans="1:32" ht="29.5">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0</v>
      </c>
      <c r="C2" s="5">
        <f>SUMIFS(Imports_new!C$10:C$33,Imports_new!$A$10:$A$33,$A2)</f>
        <v>0</v>
      </c>
      <c r="D2" s="5">
        <f>SUMIFS(Imports_new!D$10:D$33,Imports_new!$A$10:$A$33,$A2)</f>
        <v>0</v>
      </c>
      <c r="E2" s="5">
        <f>SUMIFS(Imports_new!E$10:E$33,Imports_new!$A$10:$A$33,$A2)</f>
        <v>0</v>
      </c>
      <c r="F2" s="5">
        <f>SUMIFS(Imports_new!F$10:F$33,Imports_new!$A$10:$A$33,$A2)</f>
        <v>0</v>
      </c>
      <c r="G2" s="5">
        <f>SUMIFS(Imports_new!G$10:G$33,Imports_new!$A$10:$A$33,$A2)</f>
        <v>0</v>
      </c>
      <c r="H2" s="5">
        <f>SUMIFS(Imports_new!H$10:H$33,Imports_new!$A$10:$A$33,$A2)</f>
        <v>0</v>
      </c>
      <c r="I2" s="5">
        <f>SUMIFS(Imports_new!I$10:I$33,Imports_new!$A$10:$A$33,$A2)</f>
        <v>0</v>
      </c>
      <c r="J2" s="5">
        <f>SUMIFS(Imports_new!J$10:J$33,Imports_new!$A$10:$A$33,$A2)</f>
        <v>0</v>
      </c>
      <c r="K2" s="5">
        <f>SUMIFS(Imports_new!K$10:K$33,Imports_new!$A$10:$A$33,$A2)</f>
        <v>0</v>
      </c>
      <c r="L2" s="5">
        <f>SUMIFS(Imports_new!L$10:L$33,Imports_new!$A$10:$A$33,$A2)</f>
        <v>0</v>
      </c>
      <c r="M2" s="5">
        <f>SUMIFS(Imports_new!M$10:M$33,Imports_new!$A$10:$A$33,$A2)</f>
        <v>0</v>
      </c>
      <c r="N2" s="5">
        <f>SUMIFS(Imports_new!N$10:N$33,Imports_new!$A$10:$A$33,$A2)</f>
        <v>0</v>
      </c>
      <c r="O2" s="5">
        <f>SUMIFS(Imports_new!O$10:O$33,Imports_new!$A$10:$A$33,$A2)</f>
        <v>0</v>
      </c>
      <c r="P2" s="5">
        <f>SUMIFS(Imports_new!P$10:P$33,Imports_new!$A$10:$A$33,$A2)</f>
        <v>0</v>
      </c>
      <c r="Q2" s="5">
        <f>SUMIFS(Imports_new!Q$10:Q$33,Imports_new!$A$10:$A$33,$A2)</f>
        <v>0</v>
      </c>
      <c r="R2" s="5">
        <f>SUMIFS(Imports_new!R$10:R$33,Imports_new!$A$10:$A$33,$A2)</f>
        <v>0</v>
      </c>
      <c r="S2" s="5">
        <f>SUMIFS(Imports_new!S$10:S$33,Imports_new!$A$10:$A$33,$A2)</f>
        <v>0</v>
      </c>
      <c r="T2" s="5">
        <f>SUMIFS(Imports_new!T$10:T$33,Imports_new!$A$10:$A$33,$A2)</f>
        <v>0</v>
      </c>
      <c r="U2" s="5">
        <f>SUMIFS(Imports_new!U$10:U$33,Imports_new!$A$10:$A$33,$A2)</f>
        <v>0</v>
      </c>
      <c r="V2" s="5">
        <f>SUMIFS(Imports_new!V$10:V$33,Imports_new!$A$10:$A$33,$A2)</f>
        <v>0</v>
      </c>
      <c r="W2" s="5">
        <f>SUMIFS(Imports_new!W$10:W$33,Imports_new!$A$10:$A$33,$A2)</f>
        <v>0</v>
      </c>
      <c r="X2" s="5">
        <f>SUMIFS(Imports_new!X$10:X$33,Imports_new!$A$10:$A$33,$A2)</f>
        <v>0</v>
      </c>
      <c r="Y2" s="5">
        <f>SUMIFS(Imports_new!Y$10:Y$33,Imports_new!$A$10:$A$33,$A2)</f>
        <v>0</v>
      </c>
      <c r="Z2" s="5">
        <f>SUMIFS(Imports_new!Z$10:Z$33,Imports_new!$A$10:$A$33,$A2)</f>
        <v>0</v>
      </c>
      <c r="AA2" s="5">
        <f>SUMIFS(Imports_new!AA$10:AA$33,Imports_new!$A$10:$A$33,$A2)</f>
        <v>0</v>
      </c>
      <c r="AB2" s="5">
        <f>SUMIFS(Imports_new!AB$10:AB$33,Imports_new!$A$10:$A$33,$A2)</f>
        <v>0</v>
      </c>
      <c r="AC2" s="5">
        <f>SUMIFS(Imports_new!AC$10:AC$33,Imports_new!$A$10:$A$33,$A2)</f>
        <v>0</v>
      </c>
      <c r="AD2" s="5">
        <f>SUMIFS(Imports_new!AD$10:AD$33,Imports_new!$A$10:$A$33,$A2)</f>
        <v>0</v>
      </c>
      <c r="AE2" s="5">
        <f>SUMIFS(Imports_new!AE$10:AE$33,Imports_new!$A$10:$A$33,$A2)</f>
        <v>0</v>
      </c>
      <c r="AF2" s="5">
        <f>SUMIFS(Imports_new!AF$10:AF$33,Imports_new!$A$10:$A$33,$A2)</f>
        <v>0</v>
      </c>
    </row>
    <row r="3" spans="1:32">
      <c r="A3" s="2" t="s">
        <v>347</v>
      </c>
      <c r="B3" s="5">
        <f>SUMIFS(Imports_new!B$10:B$33,Imports_new!$A$10:$A$33,$A3)</f>
        <v>0</v>
      </c>
      <c r="C3" s="5">
        <f>SUMIFS(Imports_new!C$10:C$33,Imports_new!$A$10:$A$33,$A3)</f>
        <v>0</v>
      </c>
      <c r="D3" s="5">
        <f>SUMIFS(Imports_new!D$10:D$33,Imports_new!$A$10:$A$33,$A3)</f>
        <v>0</v>
      </c>
      <c r="E3" s="5">
        <f>SUMIFS(Imports_new!E$10:E$33,Imports_new!$A$10:$A$33,$A3)</f>
        <v>0</v>
      </c>
      <c r="F3" s="5">
        <f>SUMIFS(Imports_new!F$10:F$33,Imports_new!$A$10:$A$33,$A3)</f>
        <v>0</v>
      </c>
      <c r="G3" s="5">
        <f>SUMIFS(Imports_new!G$10:G$33,Imports_new!$A$10:$A$33,$A3)</f>
        <v>0</v>
      </c>
      <c r="H3" s="5">
        <f>SUMIFS(Imports_new!H$10:H$33,Imports_new!$A$10:$A$33,$A3)</f>
        <v>0</v>
      </c>
      <c r="I3" s="5">
        <f>SUMIFS(Imports_new!I$10:I$33,Imports_new!$A$10:$A$33,$A3)</f>
        <v>0</v>
      </c>
      <c r="J3" s="5">
        <f>SUMIFS(Imports_new!J$10:J$33,Imports_new!$A$10:$A$33,$A3)</f>
        <v>0</v>
      </c>
      <c r="K3" s="5">
        <f>SUMIFS(Imports_new!K$10:K$33,Imports_new!$A$10:$A$33,$A3)</f>
        <v>0</v>
      </c>
      <c r="L3" s="5">
        <f>SUMIFS(Imports_new!L$10:L$33,Imports_new!$A$10:$A$33,$A3)</f>
        <v>0</v>
      </c>
      <c r="M3" s="5">
        <f>SUMIFS(Imports_new!M$10:M$33,Imports_new!$A$10:$A$33,$A3)</f>
        <v>0</v>
      </c>
      <c r="N3" s="5">
        <f>SUMIFS(Imports_new!N$10:N$33,Imports_new!$A$10:$A$33,$A3)</f>
        <v>0</v>
      </c>
      <c r="O3" s="5">
        <f>SUMIFS(Imports_new!O$10:O$33,Imports_new!$A$10:$A$33,$A3)</f>
        <v>0</v>
      </c>
      <c r="P3" s="5">
        <f>SUMIFS(Imports_new!P$10:P$33,Imports_new!$A$10:$A$33,$A3)</f>
        <v>0</v>
      </c>
      <c r="Q3" s="5">
        <f>SUMIFS(Imports_new!Q$10:Q$33,Imports_new!$A$10:$A$33,$A3)</f>
        <v>0</v>
      </c>
      <c r="R3" s="5">
        <f>SUMIFS(Imports_new!R$10:R$33,Imports_new!$A$10:$A$33,$A3)</f>
        <v>0</v>
      </c>
      <c r="S3" s="5">
        <f>SUMIFS(Imports_new!S$10:S$33,Imports_new!$A$10:$A$33,$A3)</f>
        <v>0</v>
      </c>
      <c r="T3" s="5">
        <f>SUMIFS(Imports_new!T$10:T$33,Imports_new!$A$10:$A$33,$A3)</f>
        <v>0</v>
      </c>
      <c r="U3" s="5">
        <f>SUMIFS(Imports_new!U$10:U$33,Imports_new!$A$10:$A$33,$A3)</f>
        <v>0</v>
      </c>
      <c r="V3" s="5">
        <f>SUMIFS(Imports_new!V$10:V$33,Imports_new!$A$10:$A$33,$A3)</f>
        <v>0</v>
      </c>
      <c r="W3" s="5">
        <f>SUMIFS(Imports_new!W$10:W$33,Imports_new!$A$10:$A$33,$A3)</f>
        <v>0</v>
      </c>
      <c r="X3" s="5">
        <f>SUMIFS(Imports_new!X$10:X$33,Imports_new!$A$10:$A$33,$A3)</f>
        <v>0</v>
      </c>
      <c r="Y3" s="5">
        <f>SUMIFS(Imports_new!Y$10:Y$33,Imports_new!$A$10:$A$33,$A3)</f>
        <v>0</v>
      </c>
      <c r="Z3" s="5">
        <f>SUMIFS(Imports_new!Z$10:Z$33,Imports_new!$A$10:$A$33,$A3)</f>
        <v>0</v>
      </c>
      <c r="AA3" s="5">
        <f>SUMIFS(Imports_new!AA$10:AA$33,Imports_new!$A$10:$A$33,$A3)</f>
        <v>0</v>
      </c>
      <c r="AB3" s="5">
        <f>SUMIFS(Imports_new!AB$10:AB$33,Imports_new!$A$10:$A$33,$A3)</f>
        <v>0</v>
      </c>
      <c r="AC3" s="5">
        <f>SUMIFS(Imports_new!AC$10:AC$33,Imports_new!$A$10:$A$33,$A3)</f>
        <v>0</v>
      </c>
      <c r="AD3" s="5">
        <f>SUMIFS(Imports_new!AD$10:AD$33,Imports_new!$A$10:$A$33,$A3)</f>
        <v>0</v>
      </c>
      <c r="AE3" s="5">
        <f>SUMIFS(Imports_new!AE$10:AE$33,Imports_new!$A$10:$A$33,$A3)</f>
        <v>0</v>
      </c>
      <c r="AF3" s="5">
        <f>SUMIFS(Imports_new!AF$10:AF$33,Imports_new!$A$10:$A$33,$A3)</f>
        <v>0</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0</v>
      </c>
      <c r="C5" s="5">
        <f>SUMIFS(Imports_new!C$10:C$33,Imports_new!$A$10:$A$33,$A5)</f>
        <v>0</v>
      </c>
      <c r="D5" s="5">
        <f>SUMIFS(Imports_new!D$10:D$33,Imports_new!$A$10:$A$33,$A5)</f>
        <v>0</v>
      </c>
      <c r="E5" s="5">
        <f>SUMIFS(Imports_new!E$10:E$33,Imports_new!$A$10:$A$33,$A5)</f>
        <v>0</v>
      </c>
      <c r="F5" s="5">
        <f>SUMIFS(Imports_new!F$10:F$33,Imports_new!$A$10:$A$33,$A5)</f>
        <v>0</v>
      </c>
      <c r="G5" s="5">
        <f>SUMIFS(Imports_new!G$10:G$33,Imports_new!$A$10:$A$33,$A5)</f>
        <v>0</v>
      </c>
      <c r="H5" s="5">
        <f>SUMIFS(Imports_new!H$10:H$33,Imports_new!$A$10:$A$33,$A5)</f>
        <v>0</v>
      </c>
      <c r="I5" s="5">
        <f>SUMIFS(Imports_new!I$10:I$33,Imports_new!$A$10:$A$33,$A5)</f>
        <v>0</v>
      </c>
      <c r="J5" s="5">
        <f>SUMIFS(Imports_new!J$10:J$33,Imports_new!$A$10:$A$33,$A5)</f>
        <v>0</v>
      </c>
      <c r="K5" s="5">
        <f>SUMIFS(Imports_new!K$10:K$33,Imports_new!$A$10:$A$33,$A5)</f>
        <v>0</v>
      </c>
      <c r="L5" s="5">
        <f>SUMIFS(Imports_new!L$10:L$33,Imports_new!$A$10:$A$33,$A5)</f>
        <v>0</v>
      </c>
      <c r="M5" s="5">
        <f>SUMIFS(Imports_new!M$10:M$33,Imports_new!$A$10:$A$33,$A5)</f>
        <v>0</v>
      </c>
      <c r="N5" s="5">
        <f>SUMIFS(Imports_new!N$10:N$33,Imports_new!$A$10:$A$33,$A5)</f>
        <v>0</v>
      </c>
      <c r="O5" s="5">
        <f>SUMIFS(Imports_new!O$10:O$33,Imports_new!$A$10:$A$33,$A5)</f>
        <v>0</v>
      </c>
      <c r="P5" s="5">
        <f>SUMIFS(Imports_new!P$10:P$33,Imports_new!$A$10:$A$33,$A5)</f>
        <v>0</v>
      </c>
      <c r="Q5" s="5">
        <f>SUMIFS(Imports_new!Q$10:Q$33,Imports_new!$A$10:$A$33,$A5)</f>
        <v>0</v>
      </c>
      <c r="R5" s="5">
        <f>SUMIFS(Imports_new!R$10:R$33,Imports_new!$A$10:$A$33,$A5)</f>
        <v>0</v>
      </c>
      <c r="S5" s="5">
        <f>SUMIFS(Imports_new!S$10:S$33,Imports_new!$A$10:$A$33,$A5)</f>
        <v>0</v>
      </c>
      <c r="T5" s="5">
        <f>SUMIFS(Imports_new!T$10:T$33,Imports_new!$A$10:$A$33,$A5)</f>
        <v>0</v>
      </c>
      <c r="U5" s="5">
        <f>SUMIFS(Imports_new!U$10:U$33,Imports_new!$A$10:$A$33,$A5)</f>
        <v>0</v>
      </c>
      <c r="V5" s="5">
        <f>SUMIFS(Imports_new!V$10:V$33,Imports_new!$A$10:$A$33,$A5)</f>
        <v>0</v>
      </c>
      <c r="W5" s="5">
        <f>SUMIFS(Imports_new!W$10:W$33,Imports_new!$A$10:$A$33,$A5)</f>
        <v>0</v>
      </c>
      <c r="X5" s="5">
        <f>SUMIFS(Imports_new!X$10:X$33,Imports_new!$A$10:$A$33,$A5)</f>
        <v>0</v>
      </c>
      <c r="Y5" s="5">
        <f>SUMIFS(Imports_new!Y$10:Y$33,Imports_new!$A$10:$A$33,$A5)</f>
        <v>0</v>
      </c>
      <c r="Z5" s="5">
        <f>SUMIFS(Imports_new!Z$10:Z$33,Imports_new!$A$10:$A$33,$A5)</f>
        <v>0</v>
      </c>
      <c r="AA5" s="5">
        <f>SUMIFS(Imports_new!AA$10:AA$33,Imports_new!$A$10:$A$33,$A5)</f>
        <v>0</v>
      </c>
      <c r="AB5" s="5">
        <f>SUMIFS(Imports_new!AB$10:AB$33,Imports_new!$A$10:$A$33,$A5)</f>
        <v>0</v>
      </c>
      <c r="AC5" s="5">
        <f>SUMIFS(Imports_new!AC$10:AC$33,Imports_new!$A$10:$A$33,$A5)</f>
        <v>0</v>
      </c>
      <c r="AD5" s="5">
        <f>SUMIFS(Imports_new!AD$10:AD$33,Imports_new!$A$10:$A$33,$A5)</f>
        <v>0</v>
      </c>
      <c r="AE5" s="5">
        <f>SUMIFS(Imports_new!AE$10:AE$33,Imports_new!$A$10:$A$33,$A5)</f>
        <v>0</v>
      </c>
      <c r="AF5" s="5">
        <f>SUMIFS(Imports_new!AF$10:AF$33,Imports_new!$A$10:$A$33,$A5)</f>
        <v>0</v>
      </c>
    </row>
    <row r="6" spans="1:32">
      <c r="A6" s="2" t="s">
        <v>101</v>
      </c>
      <c r="B6" s="5">
        <f>SUMIFS(Imports_new!B$10:B$33,Imports_new!$A$10:$A$33,$A6)</f>
        <v>0</v>
      </c>
      <c r="C6" s="5">
        <f>SUMIFS(Imports_new!C$10:C$33,Imports_new!$A$10:$A$33,$A6)</f>
        <v>0</v>
      </c>
      <c r="D6" s="5">
        <f>SUMIFS(Imports_new!D$10:D$33,Imports_new!$A$10:$A$33,$A6)</f>
        <v>0</v>
      </c>
      <c r="E6" s="5">
        <f>SUMIFS(Imports_new!E$10:E$33,Imports_new!$A$10:$A$33,$A6)</f>
        <v>0</v>
      </c>
      <c r="F6" s="5">
        <f>SUMIFS(Imports_new!F$10:F$33,Imports_new!$A$10:$A$33,$A6)</f>
        <v>0</v>
      </c>
      <c r="G6" s="5">
        <f>SUMIFS(Imports_new!G$10:G$33,Imports_new!$A$10:$A$33,$A6)</f>
        <v>0</v>
      </c>
      <c r="H6" s="5">
        <f>SUMIFS(Imports_new!H$10:H$33,Imports_new!$A$10:$A$33,$A6)</f>
        <v>0</v>
      </c>
      <c r="I6" s="5">
        <f>SUMIFS(Imports_new!I$10:I$33,Imports_new!$A$10:$A$33,$A6)</f>
        <v>0</v>
      </c>
      <c r="J6" s="5">
        <f>SUMIFS(Imports_new!J$10:J$33,Imports_new!$A$10:$A$33,$A6)</f>
        <v>0</v>
      </c>
      <c r="K6" s="5">
        <f>SUMIFS(Imports_new!K$10:K$33,Imports_new!$A$10:$A$33,$A6)</f>
        <v>0</v>
      </c>
      <c r="L6" s="5">
        <f>SUMIFS(Imports_new!L$10:L$33,Imports_new!$A$10:$A$33,$A6)</f>
        <v>0</v>
      </c>
      <c r="M6" s="5">
        <f>SUMIFS(Imports_new!M$10:M$33,Imports_new!$A$10:$A$33,$A6)</f>
        <v>0</v>
      </c>
      <c r="N6" s="5">
        <f>SUMIFS(Imports_new!N$10:N$33,Imports_new!$A$10:$A$33,$A6)</f>
        <v>0</v>
      </c>
      <c r="O6" s="5">
        <f>SUMIFS(Imports_new!O$10:O$33,Imports_new!$A$10:$A$33,$A6)</f>
        <v>0</v>
      </c>
      <c r="P6" s="5">
        <f>SUMIFS(Imports_new!P$10:P$33,Imports_new!$A$10:$A$33,$A6)</f>
        <v>0</v>
      </c>
      <c r="Q6" s="5">
        <f>SUMIFS(Imports_new!Q$10:Q$33,Imports_new!$A$10:$A$33,$A6)</f>
        <v>0</v>
      </c>
      <c r="R6" s="5">
        <f>SUMIFS(Imports_new!R$10:R$33,Imports_new!$A$10:$A$33,$A6)</f>
        <v>0</v>
      </c>
      <c r="S6" s="5">
        <f>SUMIFS(Imports_new!S$10:S$33,Imports_new!$A$10:$A$33,$A6)</f>
        <v>0</v>
      </c>
      <c r="T6" s="5">
        <f>SUMIFS(Imports_new!T$10:T$33,Imports_new!$A$10:$A$33,$A6)</f>
        <v>0</v>
      </c>
      <c r="U6" s="5">
        <f>SUMIFS(Imports_new!U$10:U$33,Imports_new!$A$10:$A$33,$A6)</f>
        <v>0</v>
      </c>
      <c r="V6" s="5">
        <f>SUMIFS(Imports_new!V$10:V$33,Imports_new!$A$10:$A$33,$A6)</f>
        <v>0</v>
      </c>
      <c r="W6" s="5">
        <f>SUMIFS(Imports_new!W$10:W$33,Imports_new!$A$10:$A$33,$A6)</f>
        <v>0</v>
      </c>
      <c r="X6" s="5">
        <f>SUMIFS(Imports_new!X$10:X$33,Imports_new!$A$10:$A$33,$A6)</f>
        <v>0</v>
      </c>
      <c r="Y6" s="5">
        <f>SUMIFS(Imports_new!Y$10:Y$33,Imports_new!$A$10:$A$33,$A6)</f>
        <v>0</v>
      </c>
      <c r="Z6" s="5">
        <f>SUMIFS(Imports_new!Z$10:Z$33,Imports_new!$A$10:$A$33,$A6)</f>
        <v>0</v>
      </c>
      <c r="AA6" s="5">
        <f>SUMIFS(Imports_new!AA$10:AA$33,Imports_new!$A$10:$A$33,$A6)</f>
        <v>0</v>
      </c>
      <c r="AB6" s="5">
        <f>SUMIFS(Imports_new!AB$10:AB$33,Imports_new!$A$10:$A$33,$A6)</f>
        <v>0</v>
      </c>
      <c r="AC6" s="5">
        <f>SUMIFS(Imports_new!AC$10:AC$33,Imports_new!$A$10:$A$33,$A6)</f>
        <v>0</v>
      </c>
      <c r="AD6" s="5">
        <f>SUMIFS(Imports_new!AD$10:AD$33,Imports_new!$A$10:$A$33,$A6)</f>
        <v>0</v>
      </c>
      <c r="AE6" s="5">
        <f>SUMIFS(Imports_new!AE$10:AE$33,Imports_new!$A$10:$A$33,$A6)</f>
        <v>0</v>
      </c>
      <c r="AF6" s="5">
        <f>SUMIFS(Imports_new!AF$10:AF$33,Imports_new!$A$10:$A$33,$A6)</f>
        <v>0</v>
      </c>
    </row>
    <row r="7" spans="1:32">
      <c r="A7" s="2" t="s">
        <v>100</v>
      </c>
      <c r="B7" s="5">
        <f>SUMIFS(Imports_new!B$10:B$33,Imports_new!$A$10:$A$33,$A7)</f>
        <v>0</v>
      </c>
      <c r="C7" s="5">
        <f>SUMIFS(Imports_new!C$10:C$33,Imports_new!$A$10:$A$33,$A7)</f>
        <v>0</v>
      </c>
      <c r="D7" s="5">
        <f>SUMIFS(Imports_new!D$10:D$33,Imports_new!$A$10:$A$33,$A7)</f>
        <v>0</v>
      </c>
      <c r="E7" s="5">
        <f>SUMIFS(Imports_new!E$10:E$33,Imports_new!$A$10:$A$33,$A7)</f>
        <v>0</v>
      </c>
      <c r="F7" s="5">
        <f>SUMIFS(Imports_new!F$10:F$33,Imports_new!$A$10:$A$33,$A7)</f>
        <v>0</v>
      </c>
      <c r="G7" s="5">
        <f>SUMIFS(Imports_new!G$10:G$33,Imports_new!$A$10:$A$33,$A7)</f>
        <v>0</v>
      </c>
      <c r="H7" s="5">
        <f>SUMIFS(Imports_new!H$10:H$33,Imports_new!$A$10:$A$33,$A7)</f>
        <v>0</v>
      </c>
      <c r="I7" s="5">
        <f>SUMIFS(Imports_new!I$10:I$33,Imports_new!$A$10:$A$33,$A7)</f>
        <v>0</v>
      </c>
      <c r="J7" s="5">
        <f>SUMIFS(Imports_new!J$10:J$33,Imports_new!$A$10:$A$33,$A7)</f>
        <v>0</v>
      </c>
      <c r="K7" s="5">
        <f>SUMIFS(Imports_new!K$10:K$33,Imports_new!$A$10:$A$33,$A7)</f>
        <v>0</v>
      </c>
      <c r="L7" s="5">
        <f>SUMIFS(Imports_new!L$10:L$33,Imports_new!$A$10:$A$33,$A7)</f>
        <v>0</v>
      </c>
      <c r="M7" s="5">
        <f>SUMIFS(Imports_new!M$10:M$33,Imports_new!$A$10:$A$33,$A7)</f>
        <v>0</v>
      </c>
      <c r="N7" s="5">
        <f>SUMIFS(Imports_new!N$10:N$33,Imports_new!$A$10:$A$33,$A7)</f>
        <v>0</v>
      </c>
      <c r="O7" s="5">
        <f>SUMIFS(Imports_new!O$10:O$33,Imports_new!$A$10:$A$33,$A7)</f>
        <v>0</v>
      </c>
      <c r="P7" s="5">
        <f>SUMIFS(Imports_new!P$10:P$33,Imports_new!$A$10:$A$33,$A7)</f>
        <v>0</v>
      </c>
      <c r="Q7" s="5">
        <f>SUMIFS(Imports_new!Q$10:Q$33,Imports_new!$A$10:$A$33,$A7)</f>
        <v>0</v>
      </c>
      <c r="R7" s="5">
        <f>SUMIFS(Imports_new!R$10:R$33,Imports_new!$A$10:$A$33,$A7)</f>
        <v>0</v>
      </c>
      <c r="S7" s="5">
        <f>SUMIFS(Imports_new!S$10:S$33,Imports_new!$A$10:$A$33,$A7)</f>
        <v>0</v>
      </c>
      <c r="T7" s="5">
        <f>SUMIFS(Imports_new!T$10:T$33,Imports_new!$A$10:$A$33,$A7)</f>
        <v>0</v>
      </c>
      <c r="U7" s="5">
        <f>SUMIFS(Imports_new!U$10:U$33,Imports_new!$A$10:$A$33,$A7)</f>
        <v>0</v>
      </c>
      <c r="V7" s="5">
        <f>SUMIFS(Imports_new!V$10:V$33,Imports_new!$A$10:$A$33,$A7)</f>
        <v>0</v>
      </c>
      <c r="W7" s="5">
        <f>SUMIFS(Imports_new!W$10:W$33,Imports_new!$A$10:$A$33,$A7)</f>
        <v>0</v>
      </c>
      <c r="X7" s="5">
        <f>SUMIFS(Imports_new!X$10:X$33,Imports_new!$A$10:$A$33,$A7)</f>
        <v>0</v>
      </c>
      <c r="Y7" s="5">
        <f>SUMIFS(Imports_new!Y$10:Y$33,Imports_new!$A$10:$A$33,$A7)</f>
        <v>0</v>
      </c>
      <c r="Z7" s="5">
        <f>SUMIFS(Imports_new!Z$10:Z$33,Imports_new!$A$10:$A$33,$A7)</f>
        <v>0</v>
      </c>
      <c r="AA7" s="5">
        <f>SUMIFS(Imports_new!AA$10:AA$33,Imports_new!$A$10:$A$33,$A7)</f>
        <v>0</v>
      </c>
      <c r="AB7" s="5">
        <f>SUMIFS(Imports_new!AB$10:AB$33,Imports_new!$A$10:$A$33,$A7)</f>
        <v>0</v>
      </c>
      <c r="AC7" s="5">
        <f>SUMIFS(Imports_new!AC$10:AC$33,Imports_new!$A$10:$A$33,$A7)</f>
        <v>0</v>
      </c>
      <c r="AD7" s="5">
        <f>SUMIFS(Imports_new!AD$10:AD$33,Imports_new!$A$10:$A$33,$A7)</f>
        <v>0</v>
      </c>
      <c r="AE7" s="5">
        <f>SUMIFS(Imports_new!AE$10:AE$33,Imports_new!$A$10:$A$33,$A7)</f>
        <v>0</v>
      </c>
      <c r="AF7" s="5">
        <f>SUMIFS(Imports_new!AF$10:AF$33,Imports_new!$A$10:$A$33,$A7)</f>
        <v>0</v>
      </c>
    </row>
    <row r="8" spans="1:32">
      <c r="A8" s="2" t="s">
        <v>102</v>
      </c>
      <c r="B8" s="5">
        <f>SUMIFS(Imports_new!B$10:B$33,Imports_new!$A$10:$A$33,$A8)</f>
        <v>0</v>
      </c>
      <c r="C8" s="5">
        <f>SUMIFS(Imports_new!C$10:C$33,Imports_new!$A$10:$A$33,$A8)</f>
        <v>0</v>
      </c>
      <c r="D8" s="5">
        <f>SUMIFS(Imports_new!D$10:D$33,Imports_new!$A$10:$A$33,$A8)</f>
        <v>0</v>
      </c>
      <c r="E8" s="5">
        <f>SUMIFS(Imports_new!E$10:E$33,Imports_new!$A$10:$A$33,$A8)</f>
        <v>0</v>
      </c>
      <c r="F8" s="5">
        <f>SUMIFS(Imports_new!F$10:F$33,Imports_new!$A$10:$A$33,$A8)</f>
        <v>0</v>
      </c>
      <c r="G8" s="5">
        <f>SUMIFS(Imports_new!G$10:G$33,Imports_new!$A$10:$A$33,$A8)</f>
        <v>0</v>
      </c>
      <c r="H8" s="5">
        <f>SUMIFS(Imports_new!H$10:H$33,Imports_new!$A$10:$A$33,$A8)</f>
        <v>0</v>
      </c>
      <c r="I8" s="5">
        <f>SUMIFS(Imports_new!I$10:I$33,Imports_new!$A$10:$A$33,$A8)</f>
        <v>0</v>
      </c>
      <c r="J8" s="5">
        <f>SUMIFS(Imports_new!J$10:J$33,Imports_new!$A$10:$A$33,$A8)</f>
        <v>0</v>
      </c>
      <c r="K8" s="5">
        <f>SUMIFS(Imports_new!K$10:K$33,Imports_new!$A$10:$A$33,$A8)</f>
        <v>0</v>
      </c>
      <c r="L8" s="5">
        <f>SUMIFS(Imports_new!L$10:L$33,Imports_new!$A$10:$A$33,$A8)</f>
        <v>0</v>
      </c>
      <c r="M8" s="5">
        <f>SUMIFS(Imports_new!M$10:M$33,Imports_new!$A$10:$A$33,$A8)</f>
        <v>0</v>
      </c>
      <c r="N8" s="5">
        <f>SUMIFS(Imports_new!N$10:N$33,Imports_new!$A$10:$A$33,$A8)</f>
        <v>0</v>
      </c>
      <c r="O8" s="5">
        <f>SUMIFS(Imports_new!O$10:O$33,Imports_new!$A$10:$A$33,$A8)</f>
        <v>0</v>
      </c>
      <c r="P8" s="5">
        <f>SUMIFS(Imports_new!P$10:P$33,Imports_new!$A$10:$A$33,$A8)</f>
        <v>0</v>
      </c>
      <c r="Q8" s="5">
        <f>SUMIFS(Imports_new!Q$10:Q$33,Imports_new!$A$10:$A$33,$A8)</f>
        <v>0</v>
      </c>
      <c r="R8" s="5">
        <f>SUMIFS(Imports_new!R$10:R$33,Imports_new!$A$10:$A$33,$A8)</f>
        <v>0</v>
      </c>
      <c r="S8" s="5">
        <f>SUMIFS(Imports_new!S$10:S$33,Imports_new!$A$10:$A$33,$A8)</f>
        <v>0</v>
      </c>
      <c r="T8" s="5">
        <f>SUMIFS(Imports_new!T$10:T$33,Imports_new!$A$10:$A$33,$A8)</f>
        <v>0</v>
      </c>
      <c r="U8" s="5">
        <f>SUMIFS(Imports_new!U$10:U$33,Imports_new!$A$10:$A$33,$A8)</f>
        <v>0</v>
      </c>
      <c r="V8" s="5">
        <f>SUMIFS(Imports_new!V$10:V$33,Imports_new!$A$10:$A$33,$A8)</f>
        <v>0</v>
      </c>
      <c r="W8" s="5">
        <f>SUMIFS(Imports_new!W$10:W$33,Imports_new!$A$10:$A$33,$A8)</f>
        <v>0</v>
      </c>
      <c r="X8" s="5">
        <f>SUMIFS(Imports_new!X$10:X$33,Imports_new!$A$10:$A$33,$A8)</f>
        <v>0</v>
      </c>
      <c r="Y8" s="5">
        <f>SUMIFS(Imports_new!Y$10:Y$33,Imports_new!$A$10:$A$33,$A8)</f>
        <v>0</v>
      </c>
      <c r="Z8" s="5">
        <f>SUMIFS(Imports_new!Z$10:Z$33,Imports_new!$A$10:$A$33,$A8)</f>
        <v>0</v>
      </c>
      <c r="AA8" s="5">
        <f>SUMIFS(Imports_new!AA$10:AA$33,Imports_new!$A$10:$A$33,$A8)</f>
        <v>0</v>
      </c>
      <c r="AB8" s="5">
        <f>SUMIFS(Imports_new!AB$10:AB$33,Imports_new!$A$10:$A$33,$A8)</f>
        <v>0</v>
      </c>
      <c r="AC8" s="5">
        <f>SUMIFS(Imports_new!AC$10:AC$33,Imports_new!$A$10:$A$33,$A8)</f>
        <v>0</v>
      </c>
      <c r="AD8" s="5">
        <f>SUMIFS(Imports_new!AD$10:AD$33,Imports_new!$A$10:$A$33,$A8)</f>
        <v>0</v>
      </c>
      <c r="AE8" s="5">
        <f>SUMIFS(Imports_new!AE$10:AE$33,Imports_new!$A$10:$A$33,$A8)</f>
        <v>0</v>
      </c>
      <c r="AF8" s="5">
        <f>SUMIFS(Imports_new!AF$10:AF$33,Imports_new!$A$10:$A$33,$A8)</f>
        <v>0</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0</v>
      </c>
      <c r="C10" s="5">
        <f>SUMIFS(Imports_new!C$10:C$33,Imports_new!$A$10:$A$33,$A10)</f>
        <v>0</v>
      </c>
      <c r="D10" s="5">
        <f>SUMIFS(Imports_new!D$10:D$33,Imports_new!$A$10:$A$33,$A10)</f>
        <v>0</v>
      </c>
      <c r="E10" s="5">
        <f>SUMIFS(Imports_new!E$10:E$33,Imports_new!$A$10:$A$33,$A10)</f>
        <v>0</v>
      </c>
      <c r="F10" s="5">
        <f>SUMIFS(Imports_new!F$10:F$33,Imports_new!$A$10:$A$33,$A10)</f>
        <v>0</v>
      </c>
      <c r="G10" s="5">
        <f>SUMIFS(Imports_new!G$10:G$33,Imports_new!$A$10:$A$33,$A10)</f>
        <v>0</v>
      </c>
      <c r="H10" s="5">
        <f>SUMIFS(Imports_new!H$10:H$33,Imports_new!$A$10:$A$33,$A10)</f>
        <v>0</v>
      </c>
      <c r="I10" s="5">
        <f>SUMIFS(Imports_new!I$10:I$33,Imports_new!$A$10:$A$33,$A10)</f>
        <v>0</v>
      </c>
      <c r="J10" s="5">
        <f>SUMIFS(Imports_new!J$10:J$33,Imports_new!$A$10:$A$33,$A10)</f>
        <v>0</v>
      </c>
      <c r="K10" s="5">
        <f>SUMIFS(Imports_new!K$10:K$33,Imports_new!$A$10:$A$33,$A10)</f>
        <v>0</v>
      </c>
      <c r="L10" s="5">
        <f>SUMIFS(Imports_new!L$10:L$33,Imports_new!$A$10:$A$33,$A10)</f>
        <v>0</v>
      </c>
      <c r="M10" s="5">
        <f>SUMIFS(Imports_new!M$10:M$33,Imports_new!$A$10:$A$33,$A10)</f>
        <v>0</v>
      </c>
      <c r="N10" s="5">
        <f>SUMIFS(Imports_new!N$10:N$33,Imports_new!$A$10:$A$33,$A10)</f>
        <v>0</v>
      </c>
      <c r="O10" s="5">
        <f>SUMIFS(Imports_new!O$10:O$33,Imports_new!$A$10:$A$33,$A10)</f>
        <v>0</v>
      </c>
      <c r="P10" s="5">
        <f>SUMIFS(Imports_new!P$10:P$33,Imports_new!$A$10:$A$33,$A10)</f>
        <v>0</v>
      </c>
      <c r="Q10" s="5">
        <f>SUMIFS(Imports_new!Q$10:Q$33,Imports_new!$A$10:$A$33,$A10)</f>
        <v>0</v>
      </c>
      <c r="R10" s="5">
        <f>SUMIFS(Imports_new!R$10:R$33,Imports_new!$A$10:$A$33,$A10)</f>
        <v>0</v>
      </c>
      <c r="S10" s="5">
        <f>SUMIFS(Imports_new!S$10:S$33,Imports_new!$A$10:$A$33,$A10)</f>
        <v>0</v>
      </c>
      <c r="T10" s="5">
        <f>SUMIFS(Imports_new!T$10:T$33,Imports_new!$A$10:$A$33,$A10)</f>
        <v>0</v>
      </c>
      <c r="U10" s="5">
        <f>SUMIFS(Imports_new!U$10:U$33,Imports_new!$A$10:$A$33,$A10)</f>
        <v>0</v>
      </c>
      <c r="V10" s="5">
        <f>SUMIFS(Imports_new!V$10:V$33,Imports_new!$A$10:$A$33,$A10)</f>
        <v>0</v>
      </c>
      <c r="W10" s="5">
        <f>SUMIFS(Imports_new!W$10:W$33,Imports_new!$A$10:$A$33,$A10)</f>
        <v>0</v>
      </c>
      <c r="X10" s="5">
        <f>SUMIFS(Imports_new!X$10:X$33,Imports_new!$A$10:$A$33,$A10)</f>
        <v>0</v>
      </c>
      <c r="Y10" s="5">
        <f>SUMIFS(Imports_new!Y$10:Y$33,Imports_new!$A$10:$A$33,$A10)</f>
        <v>0</v>
      </c>
      <c r="Z10" s="5">
        <f>SUMIFS(Imports_new!Z$10:Z$33,Imports_new!$A$10:$A$33,$A10)</f>
        <v>0</v>
      </c>
      <c r="AA10" s="5">
        <f>SUMIFS(Imports_new!AA$10:AA$33,Imports_new!$A$10:$A$33,$A10)</f>
        <v>0</v>
      </c>
      <c r="AB10" s="5">
        <f>SUMIFS(Imports_new!AB$10:AB$33,Imports_new!$A$10:$A$33,$A10)</f>
        <v>0</v>
      </c>
      <c r="AC10" s="5">
        <f>SUMIFS(Imports_new!AC$10:AC$33,Imports_new!$A$10:$A$33,$A10)</f>
        <v>0</v>
      </c>
      <c r="AD10" s="5">
        <f>SUMIFS(Imports_new!AD$10:AD$33,Imports_new!$A$10:$A$33,$A10)</f>
        <v>0</v>
      </c>
      <c r="AE10" s="5">
        <f>SUMIFS(Imports_new!AE$10:AE$33,Imports_new!$A$10:$A$33,$A10)</f>
        <v>0</v>
      </c>
      <c r="AF10" s="5">
        <f>SUMIFS(Imports_new!AF$10:AF$33,Imports_new!$A$10:$A$33,$A10)</f>
        <v>0</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0</v>
      </c>
      <c r="C12" s="5">
        <f>SUMIFS(Imports_new!C$10:C$33,Imports_new!$A$10:$A$33,$A12)</f>
        <v>0</v>
      </c>
      <c r="D12" s="5">
        <f>SUMIFS(Imports_new!D$10:D$33,Imports_new!$A$10:$A$33,$A12)</f>
        <v>0</v>
      </c>
      <c r="E12" s="5">
        <f>SUMIFS(Imports_new!E$10:E$33,Imports_new!$A$10:$A$33,$A12)</f>
        <v>0</v>
      </c>
      <c r="F12" s="5">
        <f>SUMIFS(Imports_new!F$10:F$33,Imports_new!$A$10:$A$33,$A12)</f>
        <v>0</v>
      </c>
      <c r="G12" s="5">
        <f>SUMIFS(Imports_new!G$10:G$33,Imports_new!$A$10:$A$33,$A12)</f>
        <v>0</v>
      </c>
      <c r="H12" s="5">
        <f>SUMIFS(Imports_new!H$10:H$33,Imports_new!$A$10:$A$33,$A12)</f>
        <v>0</v>
      </c>
      <c r="I12" s="5">
        <f>SUMIFS(Imports_new!I$10:I$33,Imports_new!$A$10:$A$33,$A12)</f>
        <v>0</v>
      </c>
      <c r="J12" s="5">
        <f>SUMIFS(Imports_new!J$10:J$33,Imports_new!$A$10:$A$33,$A12)</f>
        <v>0</v>
      </c>
      <c r="K12" s="5">
        <f>SUMIFS(Imports_new!K$10:K$33,Imports_new!$A$10:$A$33,$A12)</f>
        <v>0</v>
      </c>
      <c r="L12" s="5">
        <f>SUMIFS(Imports_new!L$10:L$33,Imports_new!$A$10:$A$33,$A12)</f>
        <v>0</v>
      </c>
      <c r="M12" s="5">
        <f>SUMIFS(Imports_new!M$10:M$33,Imports_new!$A$10:$A$33,$A12)</f>
        <v>0</v>
      </c>
      <c r="N12" s="5">
        <f>SUMIFS(Imports_new!N$10:N$33,Imports_new!$A$10:$A$33,$A12)</f>
        <v>0</v>
      </c>
      <c r="O12" s="5">
        <f>SUMIFS(Imports_new!O$10:O$33,Imports_new!$A$10:$A$33,$A12)</f>
        <v>0</v>
      </c>
      <c r="P12" s="5">
        <f>SUMIFS(Imports_new!P$10:P$33,Imports_new!$A$10:$A$33,$A12)</f>
        <v>0</v>
      </c>
      <c r="Q12" s="5">
        <f>SUMIFS(Imports_new!Q$10:Q$33,Imports_new!$A$10:$A$33,$A12)</f>
        <v>0</v>
      </c>
      <c r="R12" s="5">
        <f>SUMIFS(Imports_new!R$10:R$33,Imports_new!$A$10:$A$33,$A12)</f>
        <v>0</v>
      </c>
      <c r="S12" s="5">
        <f>SUMIFS(Imports_new!S$10:S$33,Imports_new!$A$10:$A$33,$A12)</f>
        <v>0</v>
      </c>
      <c r="T12" s="5">
        <f>SUMIFS(Imports_new!T$10:T$33,Imports_new!$A$10:$A$33,$A12)</f>
        <v>0</v>
      </c>
      <c r="U12" s="5">
        <f>SUMIFS(Imports_new!U$10:U$33,Imports_new!$A$10:$A$33,$A12)</f>
        <v>0</v>
      </c>
      <c r="V12" s="5">
        <f>SUMIFS(Imports_new!V$10:V$33,Imports_new!$A$10:$A$33,$A12)</f>
        <v>0</v>
      </c>
      <c r="W12" s="5">
        <f>SUMIFS(Imports_new!W$10:W$33,Imports_new!$A$10:$A$33,$A12)</f>
        <v>0</v>
      </c>
      <c r="X12" s="5">
        <f>SUMIFS(Imports_new!X$10:X$33,Imports_new!$A$10:$A$33,$A12)</f>
        <v>0</v>
      </c>
      <c r="Y12" s="5">
        <f>SUMIFS(Imports_new!Y$10:Y$33,Imports_new!$A$10:$A$33,$A12)</f>
        <v>0</v>
      </c>
      <c r="Z12" s="5">
        <f>SUMIFS(Imports_new!Z$10:Z$33,Imports_new!$A$10:$A$33,$A12)</f>
        <v>0</v>
      </c>
      <c r="AA12" s="5">
        <f>SUMIFS(Imports_new!AA$10:AA$33,Imports_new!$A$10:$A$33,$A12)</f>
        <v>0</v>
      </c>
      <c r="AB12" s="5">
        <f>SUMIFS(Imports_new!AB$10:AB$33,Imports_new!$A$10:$A$33,$A12)</f>
        <v>0</v>
      </c>
      <c r="AC12" s="5">
        <f>SUMIFS(Imports_new!AC$10:AC$33,Imports_new!$A$10:$A$33,$A12)</f>
        <v>0</v>
      </c>
      <c r="AD12" s="5">
        <f>SUMIFS(Imports_new!AD$10:AD$33,Imports_new!$A$10:$A$33,$A12)</f>
        <v>0</v>
      </c>
      <c r="AE12" s="5">
        <f>SUMIFS(Imports_new!AE$10:AE$33,Imports_new!$A$10:$A$33,$A12)</f>
        <v>0</v>
      </c>
      <c r="AF12" s="5">
        <f>SUMIFS(Imports_new!AF$10:AF$33,Imports_new!$A$10:$A$33,$A12)</f>
        <v>0</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D2" sqref="D2"/>
    </sheetView>
  </sheetViews>
  <sheetFormatPr defaultRowHeight="14.75"/>
  <cols>
    <col min="1" max="1" width="26.1328125" customWidth="1"/>
  </cols>
  <sheetData>
    <row r="1" spans="1:32" ht="29.5">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9348495</v>
      </c>
      <c r="C2">
        <f>exports!E2</f>
        <v>3515910</v>
      </c>
      <c r="D2">
        <f>exports!F2</f>
        <v>3515910</v>
      </c>
      <c r="E2">
        <f>exports!G2</f>
        <v>3515910</v>
      </c>
      <c r="F2">
        <f>exports!H2</f>
        <v>3515910</v>
      </c>
      <c r="G2">
        <f>exports!I2</f>
        <v>3515910</v>
      </c>
      <c r="H2">
        <f>exports!J2</f>
        <v>3515910</v>
      </c>
      <c r="I2">
        <f>exports!K2</f>
        <v>3515910</v>
      </c>
      <c r="J2">
        <f>exports!L2</f>
        <v>3515910</v>
      </c>
      <c r="K2">
        <f>exports!M2</f>
        <v>3515910</v>
      </c>
      <c r="L2">
        <f>exports!N2</f>
        <v>3515910</v>
      </c>
      <c r="M2">
        <f>exports!O2</f>
        <v>3515910</v>
      </c>
      <c r="N2">
        <f>exports!P2</f>
        <v>3515910</v>
      </c>
      <c r="O2">
        <f>exports!Q2</f>
        <v>3515910</v>
      </c>
      <c r="P2">
        <f>exports!R2</f>
        <v>3515910</v>
      </c>
      <c r="Q2">
        <f>exports!S2</f>
        <v>3515910</v>
      </c>
      <c r="R2">
        <f>exports!T2</f>
        <v>3515910</v>
      </c>
      <c r="S2">
        <f>exports!U2</f>
        <v>3515910</v>
      </c>
      <c r="T2">
        <f>exports!V2</f>
        <v>3515910</v>
      </c>
      <c r="U2">
        <f>exports!W2</f>
        <v>3515910</v>
      </c>
      <c r="V2">
        <f>exports!X2</f>
        <v>3515910</v>
      </c>
      <c r="W2">
        <f>exports!Y2</f>
        <v>3515910</v>
      </c>
      <c r="X2">
        <f>exports!Z2</f>
        <v>3515910</v>
      </c>
      <c r="Y2">
        <f>exports!AA2</f>
        <v>3515910</v>
      </c>
      <c r="Z2">
        <f>exports!AB2</f>
        <v>3515910</v>
      </c>
      <c r="AA2">
        <f>exports!AC2</f>
        <v>3515910</v>
      </c>
      <c r="AB2">
        <f>exports!AD2</f>
        <v>3515910</v>
      </c>
      <c r="AC2">
        <f>exports!AE2</f>
        <v>3515910</v>
      </c>
      <c r="AD2">
        <f>exports!AF2</f>
        <v>3515910</v>
      </c>
      <c r="AE2">
        <f>exports!AG2</f>
        <v>3515910</v>
      </c>
      <c r="AF2">
        <f>exports!AH2</f>
        <v>3515910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Calcs'!$A$105:$A$155,About!$B$2)*About!$A$59</f>
        <v>44.14567207540555</v>
      </c>
      <c r="C2" s="12">
        <f>SUMIFS('State Generation Costs Calcs'!C105:C155,'State Generation Costs Calcs'!$A$105:$A$155,About!$B$2)*About!$A$59</f>
        <v>43.284793919706573</v>
      </c>
      <c r="D2" s="12">
        <f>SUMIFS('State Generation Costs Calcs'!D105:D155,'State Generation Costs Calcs'!$A$105:$A$155,About!$B$2)*About!$A$59</f>
        <v>42.48074050730996</v>
      </c>
      <c r="E2" s="12">
        <f>SUMIFS('State Generation Costs Calcs'!E105:E155,'State Generation Costs Calcs'!$A$105:$A$155,About!$B$2)*About!$A$59</f>
        <v>41.819513734312217</v>
      </c>
      <c r="F2" s="12">
        <f>SUMIFS('State Generation Costs Calcs'!F105:F155,'State Generation Costs Calcs'!$A$105:$A$155,About!$B$2)*About!$A$59</f>
        <v>41.638036123426538</v>
      </c>
      <c r="G2" s="12">
        <f>SUMIFS('State Generation Costs Calcs'!G105:G155,'State Generation Costs Calcs'!$A$105:$A$155,About!$B$2)*About!$A$59</f>
        <v>41.695284191957278</v>
      </c>
      <c r="H2" s="12">
        <f>SUMIFS('State Generation Costs Calcs'!H105:H155,'State Generation Costs Calcs'!$A$105:$A$155,About!$B$2)*About!$A$59</f>
        <v>42.091130143159006</v>
      </c>
      <c r="I2" s="12">
        <f>SUMIFS('State Generation Costs Calcs'!I105:I155,'State Generation Costs Calcs'!$A$105:$A$155,About!$B$2)*About!$A$59</f>
        <v>42.449549182934433</v>
      </c>
      <c r="J2" s="12">
        <f>SUMIFS('State Generation Costs Calcs'!J105:J155,'State Generation Costs Calcs'!$A$105:$A$155,About!$B$2)*About!$A$59</f>
        <v>42.259183158243488</v>
      </c>
      <c r="K2" s="12">
        <f>SUMIFS('State Generation Costs Calcs'!K105:K155,'State Generation Costs Calcs'!$A$105:$A$155,About!$B$2)*About!$A$59</f>
        <v>41.703863302125228</v>
      </c>
      <c r="L2" s="12">
        <f>SUMIFS('State Generation Costs Calcs'!L105:L155,'State Generation Costs Calcs'!$A$105:$A$155,About!$B$2)*About!$A$59</f>
        <v>41.066427848011976</v>
      </c>
      <c r="M2" s="12">
        <f>SUMIFS('State Generation Costs Calcs'!M105:M155,'State Generation Costs Calcs'!$A$105:$A$155,About!$B$2)*About!$A$59</f>
        <v>40.506841510367387</v>
      </c>
      <c r="N2" s="12">
        <f>SUMIFS('State Generation Costs Calcs'!N105:N155,'State Generation Costs Calcs'!$A$105:$A$155,About!$B$2)*About!$A$59</f>
        <v>39.914368092607887</v>
      </c>
      <c r="O2" s="12">
        <f>SUMIFS('State Generation Costs Calcs'!O105:O155,'State Generation Costs Calcs'!$A$105:$A$155,About!$B$2)*About!$A$59</f>
        <v>39.602079265793073</v>
      </c>
      <c r="P2" s="12">
        <f>SUMIFS('State Generation Costs Calcs'!P105:P155,'State Generation Costs Calcs'!$A$105:$A$155,About!$B$2)*About!$A$59</f>
        <v>39.524383276007626</v>
      </c>
      <c r="Q2" s="12">
        <f>SUMIFS('State Generation Costs Calcs'!Q105:Q155,'State Generation Costs Calcs'!$A$105:$A$155,About!$B$2)*About!$A$59</f>
        <v>39.167233400786714</v>
      </c>
      <c r="R2" s="12">
        <f>SUMIFS('State Generation Costs Calcs'!R105:R155,'State Generation Costs Calcs'!$A$105:$A$155,About!$B$2)*About!$A$59</f>
        <v>38.734176427432359</v>
      </c>
      <c r="S2" s="12">
        <f>SUMIFS('State Generation Costs Calcs'!S105:S155,'State Generation Costs Calcs'!$A$105:$A$155,About!$B$2)*About!$A$59</f>
        <v>38.426309114491666</v>
      </c>
      <c r="T2" s="12">
        <f>SUMIFS('State Generation Costs Calcs'!T105:T155,'State Generation Costs Calcs'!$A$105:$A$155,About!$B$2)*About!$A$59</f>
        <v>38.298938085009517</v>
      </c>
      <c r="U2" s="12">
        <f>SUMIFS('State Generation Costs Calcs'!U105:U155,'State Generation Costs Calcs'!$A$105:$A$155,About!$B$2)*About!$A$59</f>
        <v>38.193373052009271</v>
      </c>
      <c r="V2" s="12">
        <f>SUMIFS('State Generation Costs Calcs'!V105:V155,'State Generation Costs Calcs'!$A$105:$A$155,About!$B$2)*About!$A$59</f>
        <v>37.790694443328093</v>
      </c>
      <c r="W2" s="12">
        <f>SUMIFS('State Generation Costs Calcs'!W105:W155,'State Generation Costs Calcs'!$A$105:$A$155,About!$B$2)*About!$A$59</f>
        <v>37.421558100672783</v>
      </c>
      <c r="X2" s="12">
        <f>SUMIFS('State Generation Costs Calcs'!X105:X155,'State Generation Costs Calcs'!$A$105:$A$155,About!$B$2)*About!$A$59</f>
        <v>37.212339880540718</v>
      </c>
      <c r="Y2" s="12">
        <f>SUMIFS('State Generation Costs Calcs'!Y105:Y155,'State Generation Costs Calcs'!$A$105:$A$155,About!$B$2)*About!$A$59</f>
        <v>36.977429533078315</v>
      </c>
      <c r="Z2" s="12">
        <f>SUMIFS('State Generation Costs Calcs'!Z105:Z155,'State Generation Costs Calcs'!$A$105:$A$155,About!$B$2)*About!$A$59</f>
        <v>36.8403196989305</v>
      </c>
      <c r="AA2" s="12">
        <f>SUMIFS('State Generation Costs Calcs'!AA105:AA155,'State Generation Costs Calcs'!$A$105:$A$155,About!$B$2)*About!$A$59</f>
        <v>36.741873313059315</v>
      </c>
      <c r="AB2" s="12">
        <f>SUMIFS('State Generation Costs Calcs'!AB105:AB155,'State Generation Costs Calcs'!$A$105:$A$155,About!$B$2)*About!$A$59</f>
        <v>36.593375644521906</v>
      </c>
      <c r="AC2" s="12">
        <f>SUMIFS('State Generation Costs Calcs'!AC105:AC155,'State Generation Costs Calcs'!$A$105:$A$155,About!$B$2)*About!$A$59</f>
        <v>36.597147734643755</v>
      </c>
      <c r="AD2" s="12">
        <f>SUMIFS('State Generation Costs Calcs'!AD105:AD155,'State Generation Costs Calcs'!$A$105:$A$155,About!$B$2)*About!$A$59</f>
        <v>36.633573374646993</v>
      </c>
      <c r="AE2" s="12">
        <f>SUMIFS('State Generation Costs Calcs'!AE105:AE155,'State Generation Costs Calcs'!$A$105:$A$155,About!$B$2)*About!$A$59</f>
        <v>36.590264413437779</v>
      </c>
      <c r="AF2" s="12">
        <f>SUMIFS('State Generation Costs Calcs'!AF105:AF155,'State Generation Costs Calcs'!$A$105:$A$155,About!$B$2)*About!$A$59</f>
        <v>36.569853924503398</v>
      </c>
      <c r="AG2" s="12"/>
      <c r="AH2" s="12"/>
    </row>
  </sheetData>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Calcs'!$A$105:$A$155,About!$B$2)*About!$A$59</f>
        <v>44.14567207540555</v>
      </c>
      <c r="C2" s="12">
        <f>SUMIFS('State Generation Costs Calcs'!C105:C155,'State Generation Costs Calcs'!$A$105:$A$155,About!$B$2)*About!$A$59</f>
        <v>43.284793919706573</v>
      </c>
      <c r="D2" s="12">
        <f>SUMIFS('State Generation Costs Calcs'!D105:D155,'State Generation Costs Calcs'!$A$105:$A$155,About!$B$2)*About!$A$59</f>
        <v>42.48074050730996</v>
      </c>
      <c r="E2" s="12">
        <f>SUMIFS('State Generation Costs Calcs'!E105:E155,'State Generation Costs Calcs'!$A$105:$A$155,About!$B$2)*About!$A$59</f>
        <v>41.819513734312217</v>
      </c>
      <c r="F2" s="12">
        <f>SUMIFS('State Generation Costs Calcs'!F105:F155,'State Generation Costs Calcs'!$A$105:$A$155,About!$B$2)*About!$A$59</f>
        <v>41.638036123426538</v>
      </c>
      <c r="G2" s="12">
        <f>SUMIFS('State Generation Costs Calcs'!G105:G155,'State Generation Costs Calcs'!$A$105:$A$155,About!$B$2)*About!$A$59</f>
        <v>41.695284191957278</v>
      </c>
      <c r="H2" s="12">
        <f>SUMIFS('State Generation Costs Calcs'!H105:H155,'State Generation Costs Calcs'!$A$105:$A$155,About!$B$2)*About!$A$59</f>
        <v>42.091130143159006</v>
      </c>
      <c r="I2" s="12">
        <f>SUMIFS('State Generation Costs Calcs'!I105:I155,'State Generation Costs Calcs'!$A$105:$A$155,About!$B$2)*About!$A$59</f>
        <v>42.449549182934433</v>
      </c>
      <c r="J2" s="12">
        <f>SUMIFS('State Generation Costs Calcs'!J105:J155,'State Generation Costs Calcs'!$A$105:$A$155,About!$B$2)*About!$A$59</f>
        <v>42.259183158243488</v>
      </c>
      <c r="K2" s="12">
        <f>SUMIFS('State Generation Costs Calcs'!K105:K155,'State Generation Costs Calcs'!$A$105:$A$155,About!$B$2)*About!$A$59</f>
        <v>41.703863302125228</v>
      </c>
      <c r="L2" s="12">
        <f>SUMIFS('State Generation Costs Calcs'!L105:L155,'State Generation Costs Calcs'!$A$105:$A$155,About!$B$2)*About!$A$59</f>
        <v>41.066427848011976</v>
      </c>
      <c r="M2" s="12">
        <f>SUMIFS('State Generation Costs Calcs'!M105:M155,'State Generation Costs Calcs'!$A$105:$A$155,About!$B$2)*About!$A$59</f>
        <v>40.506841510367387</v>
      </c>
      <c r="N2" s="12">
        <f>SUMIFS('State Generation Costs Calcs'!N105:N155,'State Generation Costs Calcs'!$A$105:$A$155,About!$B$2)*About!$A$59</f>
        <v>39.914368092607887</v>
      </c>
      <c r="O2" s="12">
        <f>SUMIFS('State Generation Costs Calcs'!O105:O155,'State Generation Costs Calcs'!$A$105:$A$155,About!$B$2)*About!$A$59</f>
        <v>39.602079265793073</v>
      </c>
      <c r="P2" s="12">
        <f>SUMIFS('State Generation Costs Calcs'!P105:P155,'State Generation Costs Calcs'!$A$105:$A$155,About!$B$2)*About!$A$59</f>
        <v>39.524383276007626</v>
      </c>
      <c r="Q2" s="12">
        <f>SUMIFS('State Generation Costs Calcs'!Q105:Q155,'State Generation Costs Calcs'!$A$105:$A$155,About!$B$2)*About!$A$59</f>
        <v>39.167233400786714</v>
      </c>
      <c r="R2" s="12">
        <f>SUMIFS('State Generation Costs Calcs'!R105:R155,'State Generation Costs Calcs'!$A$105:$A$155,About!$B$2)*About!$A$59</f>
        <v>38.734176427432359</v>
      </c>
      <c r="S2" s="12">
        <f>SUMIFS('State Generation Costs Calcs'!S105:S155,'State Generation Costs Calcs'!$A$105:$A$155,About!$B$2)*About!$A$59</f>
        <v>38.426309114491666</v>
      </c>
      <c r="T2" s="12">
        <f>SUMIFS('State Generation Costs Calcs'!T105:T155,'State Generation Costs Calcs'!$A$105:$A$155,About!$B$2)*About!$A$59</f>
        <v>38.298938085009517</v>
      </c>
      <c r="U2" s="12">
        <f>SUMIFS('State Generation Costs Calcs'!U105:U155,'State Generation Costs Calcs'!$A$105:$A$155,About!$B$2)*About!$A$59</f>
        <v>38.193373052009271</v>
      </c>
      <c r="V2" s="12">
        <f>SUMIFS('State Generation Costs Calcs'!V105:V155,'State Generation Costs Calcs'!$A$105:$A$155,About!$B$2)*About!$A$59</f>
        <v>37.790694443328093</v>
      </c>
      <c r="W2" s="12">
        <f>SUMIFS('State Generation Costs Calcs'!W105:W155,'State Generation Costs Calcs'!$A$105:$A$155,About!$B$2)*About!$A$59</f>
        <v>37.421558100672783</v>
      </c>
      <c r="X2" s="12">
        <f>SUMIFS('State Generation Costs Calcs'!X105:X155,'State Generation Costs Calcs'!$A$105:$A$155,About!$B$2)*About!$A$59</f>
        <v>37.212339880540718</v>
      </c>
      <c r="Y2" s="12">
        <f>SUMIFS('State Generation Costs Calcs'!Y105:Y155,'State Generation Costs Calcs'!$A$105:$A$155,About!$B$2)*About!$A$59</f>
        <v>36.977429533078315</v>
      </c>
      <c r="Z2" s="12">
        <f>SUMIFS('State Generation Costs Calcs'!Z105:Z155,'State Generation Costs Calcs'!$A$105:$A$155,About!$B$2)*About!$A$59</f>
        <v>36.8403196989305</v>
      </c>
      <c r="AA2" s="12">
        <f>SUMIFS('State Generation Costs Calcs'!AA105:AA155,'State Generation Costs Calcs'!$A$105:$A$155,About!$B$2)*About!$A$59</f>
        <v>36.741873313059315</v>
      </c>
      <c r="AB2" s="12">
        <f>SUMIFS('State Generation Costs Calcs'!AB105:AB155,'State Generation Costs Calcs'!$A$105:$A$155,About!$B$2)*About!$A$59</f>
        <v>36.593375644521906</v>
      </c>
      <c r="AC2" s="12">
        <f>SUMIFS('State Generation Costs Calcs'!AC105:AC155,'State Generation Costs Calcs'!$A$105:$A$155,About!$B$2)*About!$A$59</f>
        <v>36.597147734643755</v>
      </c>
      <c r="AD2" s="12">
        <f>SUMIFS('State Generation Costs Calcs'!AD105:AD155,'State Generation Costs Calcs'!$A$105:$A$155,About!$B$2)*About!$A$59</f>
        <v>36.633573374646993</v>
      </c>
      <c r="AE2" s="12">
        <f>SUMIFS('State Generation Costs Calcs'!AE105:AE155,'State Generation Costs Calcs'!$A$105:$A$155,About!$B$2)*About!$A$59</f>
        <v>36.590264413437779</v>
      </c>
      <c r="AF2" s="12">
        <f>SUMIFS('State Generation Costs Calcs'!AF105:AF155,'State Generation Costs Calcs'!$A$105:$A$155,About!$B$2)*About!$A$59</f>
        <v>36.569853924503398</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2023-11-07T19:24:34Z</dcterms:modified>
</cp:coreProperties>
</file>