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elec\EIaE\"/>
    </mc:Choice>
  </mc:AlternateContent>
  <xr:revisionPtr revIDLastSave="0" documentId="8_{EFFE91F8-2254-48E3-BA6B-908D368CB8C1}"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C21"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25" i="28"/>
  <c r="F17" i="3" s="1"/>
  <c r="F30" i="28"/>
  <c r="F22" i="3" s="1"/>
  <c r="G5" i="28"/>
  <c r="F32" i="28"/>
  <c r="F24" i="3" s="1"/>
  <c r="F28" i="28"/>
  <c r="F20"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Q980" i="22"/>
  <c r="I981" i="22"/>
  <c r="H981" i="22"/>
  <c r="R980" i="22"/>
  <c r="O970" i="22"/>
  <c r="G972" i="22"/>
  <c r="O1087" i="22"/>
  <c r="Q1086" i="22"/>
  <c r="K1087" i="22"/>
  <c r="O1081" i="22"/>
  <c r="I1082" i="22"/>
  <c r="I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H1001" i="22"/>
  <c r="F1006" i="22"/>
  <c r="G1007" i="22"/>
  <c r="M1012" i="22"/>
  <c r="F1013" i="22"/>
  <c r="H1003"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I1133" i="22"/>
  <c r="N1132" i="22"/>
  <c r="F1132" i="22"/>
  <c r="K1131" i="22"/>
  <c r="P1130" i="22"/>
  <c r="O1127" i="22"/>
  <c r="G1127" i="22"/>
  <c r="L1126" i="22"/>
  <c r="Q1125" i="22"/>
  <c r="I1125" i="22"/>
  <c r="H1122" i="22"/>
  <c r="M1121" i="22"/>
  <c r="R1120" i="22"/>
  <c r="J1120" i="22"/>
  <c r="G1119" i="22"/>
  <c r="R1131" i="22"/>
  <c r="J1131" i="22"/>
  <c r="O1130" i="22"/>
  <c r="L1129" i="22"/>
  <c r="Q1128" i="22"/>
  <c r="K1126" i="22"/>
  <c r="P1125" i="22"/>
  <c r="M1124" i="22"/>
  <c r="R1123" i="22"/>
  <c r="J1123" i="22"/>
  <c r="Q1120" i="22"/>
  <c r="N1119" i="22"/>
  <c r="F1119" i="22"/>
  <c r="O1133" i="22"/>
  <c r="G1133" i="22"/>
  <c r="F1130" i="22"/>
  <c r="K1129" i="22"/>
  <c r="P1128" i="22"/>
  <c r="H1128" i="22"/>
  <c r="M1127" i="22"/>
  <c r="L1124" i="22"/>
  <c r="Q1123" i="22"/>
  <c r="I1123" i="22"/>
  <c r="N1122" i="22"/>
  <c r="F1122" i="22"/>
  <c r="N1133" i="22"/>
  <c r="F1133" i="22"/>
  <c r="K1132" i="22"/>
  <c r="P1131" i="22"/>
  <c r="H1131" i="22"/>
  <c r="G1128" i="22"/>
  <c r="L1127" i="22"/>
  <c r="Q1126" i="22"/>
  <c r="I1126" i="22"/>
  <c r="F1125" i="22"/>
  <c r="K1124" i="22"/>
  <c r="M1122" i="22"/>
  <c r="R1121" i="22"/>
  <c r="J1121" i="22"/>
  <c r="O1120" i="22"/>
  <c r="G1120" i="22"/>
  <c r="L1119" i="22"/>
  <c r="J1132" i="22"/>
  <c r="O1131" i="22"/>
  <c r="G1131" i="22"/>
  <c r="L1130" i="22"/>
  <c r="Q1129" i="22"/>
  <c r="I1129" i="22"/>
  <c r="K1127" i="22"/>
  <c r="P1126" i="22"/>
  <c r="H1126" i="22"/>
  <c r="M1125" i="22"/>
  <c r="R1124" i="22"/>
  <c r="J1124" i="22"/>
  <c r="L1122" i="22"/>
  <c r="Q1121" i="22"/>
  <c r="I1121" i="22"/>
  <c r="N1120" i="22"/>
  <c r="F1120" i="22"/>
  <c r="K1119" i="22"/>
  <c r="I1132" i="22"/>
  <c r="N1131" i="22"/>
  <c r="F1131" i="22"/>
  <c r="K1130" i="22"/>
  <c r="P1129" i="22"/>
  <c r="H1129" i="22"/>
  <c r="J1127" i="22"/>
  <c r="O1126" i="22"/>
  <c r="G1126" i="22"/>
  <c r="L1125" i="22"/>
  <c r="Q1124" i="22"/>
  <c r="I1124" i="22"/>
  <c r="K1122" i="22"/>
  <c r="P1121" i="22"/>
  <c r="H1121" i="22"/>
  <c r="M1120" i="22"/>
  <c r="R1119" i="22"/>
  <c r="J1119" i="22"/>
  <c r="H1132" i="22"/>
  <c r="M1131" i="22"/>
  <c r="R1130" i="22"/>
  <c r="J1130" i="22"/>
  <c r="O1129" i="22"/>
  <c r="G1129" i="22"/>
  <c r="I1127" i="22"/>
  <c r="N1126" i="22"/>
  <c r="F1126" i="22"/>
  <c r="K1125" i="22"/>
  <c r="P1124" i="22"/>
  <c r="H1124" i="22"/>
  <c r="J1122" i="22"/>
  <c r="O1121" i="22"/>
  <c r="G1121" i="22"/>
  <c r="L1120" i="22"/>
  <c r="Q1119" i="22"/>
  <c r="I1119" i="22"/>
  <c r="O1132" i="22"/>
  <c r="G1132" i="22"/>
  <c r="L1131" i="22"/>
  <c r="Q1130" i="22"/>
  <c r="I1130" i="22"/>
  <c r="N1129" i="22"/>
  <c r="P1127" i="22"/>
  <c r="H1127" i="22"/>
  <c r="M1126" i="22"/>
  <c r="R1125" i="22"/>
  <c r="J1125" i="22"/>
  <c r="O1124" i="22"/>
  <c r="Q1122" i="22"/>
  <c r="I1122" i="22"/>
  <c r="N1121" i="22"/>
  <c r="F1121" i="22"/>
  <c r="K1120" i="22"/>
  <c r="P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M1129" i="22" l="1"/>
  <c r="N1124" i="22"/>
  <c r="O1119" i="22"/>
  <c r="G1130" i="22"/>
  <c r="H1125" i="22"/>
  <c r="I1120" i="22"/>
  <c r="N1130" i="22"/>
  <c r="O1125" i="22"/>
  <c r="P1120" i="22"/>
  <c r="M1130" i="22"/>
  <c r="N1125"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O1005" i="22"/>
  <c r="P1000" i="22"/>
  <c r="M1010" i="22"/>
  <c r="N1005" i="22"/>
  <c r="O1000" i="22"/>
  <c r="L1010" i="22"/>
  <c r="M1005" i="22"/>
  <c r="N1000"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R982" i="22"/>
  <c r="F978" i="22"/>
  <c r="Q982" i="22"/>
  <c r="R977" i="22"/>
  <c r="H982" i="22"/>
  <c r="I977" i="22"/>
  <c r="R971" i="22"/>
  <c r="Q971" i="22"/>
  <c r="P971" i="22"/>
  <c r="O971" i="22"/>
  <c r="I972" i="22"/>
  <c r="P972" i="22"/>
  <c r="J973" i="22"/>
  <c r="R973" i="22"/>
  <c r="L981" i="22"/>
  <c r="M976" i="22"/>
  <c r="F982" i="22"/>
  <c r="G977" i="22"/>
  <c r="M982" i="22"/>
  <c r="N977" i="22"/>
  <c r="Q981" i="22"/>
  <c r="R976" i="22"/>
  <c r="P981" i="22"/>
  <c r="Q976" i="22"/>
  <c r="J982" i="22"/>
  <c r="K977" i="22"/>
  <c r="I982" i="22"/>
  <c r="J977" i="22"/>
  <c r="M981" i="22"/>
  <c r="N976" i="22"/>
  <c r="J971" i="22"/>
  <c r="I971" i="22"/>
  <c r="H971" i="22"/>
  <c r="G971" i="22"/>
  <c r="N971" i="22"/>
  <c r="H972" i="22"/>
  <c r="O972" i="22"/>
  <c r="I973" i="22"/>
  <c r="G857" i="22"/>
  <c r="F863" i="22"/>
  <c r="F853" i="22"/>
  <c r="G1008" i="22"/>
  <c r="H1002" i="22"/>
  <c r="R1010" i="22"/>
  <c r="H1075" i="22"/>
  <c r="H1087" i="22"/>
  <c r="R1081" i="22"/>
  <c r="N972" i="22"/>
  <c r="F976" i="22"/>
  <c r="J976" i="22"/>
  <c r="I1003" i="22"/>
  <c r="F1012" i="22"/>
  <c r="G1006" i="22"/>
  <c r="J1075" i="22"/>
  <c r="N1086" i="22"/>
  <c r="K1081" i="22"/>
  <c r="M971" i="22"/>
  <c r="O976" i="22"/>
  <c r="F977" i="22"/>
  <c r="L1123" i="22"/>
  <c r="K1128" i="22"/>
  <c r="J1133" i="22"/>
  <c r="R1122" i="22"/>
  <c r="Q1127" i="22"/>
  <c r="P1132" i="22"/>
  <c r="F1123" i="22"/>
  <c r="R1127" i="22"/>
  <c r="Q1132" i="22"/>
  <c r="G1123" i="22"/>
  <c r="F1128" i="22"/>
  <c r="R1132" i="22"/>
  <c r="H1123" i="22"/>
  <c r="O1128" i="22"/>
  <c r="M1119" i="22"/>
  <c r="G1125" i="22"/>
  <c r="I1131" i="22"/>
  <c r="L1121" i="22"/>
  <c r="F1127" i="22"/>
  <c r="M1132" i="22"/>
  <c r="P1122" i="22"/>
  <c r="J1128" i="22"/>
  <c r="Q1133" i="22"/>
  <c r="H1008" i="22"/>
  <c r="N1001" i="22"/>
  <c r="F1011" i="22"/>
  <c r="K1075" i="22"/>
  <c r="M1080" i="22"/>
  <c r="J1086" i="22"/>
  <c r="F971" i="22"/>
  <c r="N981" i="22"/>
  <c r="R981" i="22"/>
  <c r="H1119" i="22"/>
  <c r="G1124" i="22"/>
  <c r="F1129" i="22"/>
  <c r="R1133" i="22"/>
  <c r="M1123" i="22"/>
  <c r="L1128" i="22"/>
  <c r="K1133" i="22"/>
  <c r="N1123" i="22"/>
  <c r="M1128" i="22"/>
  <c r="L1133" i="22"/>
  <c r="O1123" i="22"/>
  <c r="N1128" i="22"/>
  <c r="M1133" i="22"/>
  <c r="P1123" i="22"/>
  <c r="J1129" i="22"/>
  <c r="H1120" i="22"/>
  <c r="J1126" i="22"/>
  <c r="Q1131" i="22"/>
  <c r="G1122" i="22"/>
  <c r="N1127" i="22"/>
  <c r="H1133" i="22"/>
  <c r="K1123" i="22"/>
  <c r="R1128" i="22"/>
  <c r="G1003" i="22"/>
  <c r="G1013" i="22"/>
  <c r="M1006" i="22"/>
  <c r="G1076" i="22"/>
  <c r="L1085" i="22"/>
  <c r="N1079" i="22"/>
  <c r="L970" i="22"/>
  <c r="P976" i="22"/>
  <c r="L976" i="22"/>
  <c r="R1129" i="22"/>
  <c r="K1121" i="22"/>
  <c r="R1126" i="22"/>
  <c r="L1132" i="22"/>
  <c r="O1122" i="22"/>
  <c r="I1128" i="22"/>
  <c r="P1133" i="22"/>
  <c r="F1124" i="22"/>
  <c r="H1130" i="22"/>
  <c r="F1008" i="22"/>
  <c r="O1002" i="22"/>
  <c r="L1011" i="22"/>
  <c r="Q1076" i="22"/>
  <c r="M1077" i="22"/>
  <c r="M1084" i="22"/>
  <c r="M970" i="22"/>
  <c r="O981" i="22"/>
  <c r="K981" i="22"/>
  <c r="R1012" i="22"/>
  <c r="N1007" i="22"/>
  <c r="G1001" i="22"/>
  <c r="O1077" i="22"/>
  <c r="L1082" i="22"/>
  <c r="P1082" i="22"/>
  <c r="N970" i="22"/>
  <c r="I976" i="22"/>
  <c r="R975"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B62" i="23" s="1"/>
  <c r="F743" i="22"/>
  <c r="H730" i="22"/>
  <c r="G735" i="22"/>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C73" i="23" s="1"/>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L60" i="23" s="1"/>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I68" i="23" s="1"/>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J73" i="23" s="1"/>
  <c r="Q765" i="22"/>
  <c r="P770" i="22"/>
  <c r="K73" i="23" s="1"/>
  <c r="J765" i="22"/>
  <c r="I770" i="22"/>
  <c r="D73" i="23" s="1"/>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D66" i="23" s="1"/>
  <c r="P761" i="22"/>
  <c r="K763" i="22"/>
  <c r="G762" i="22"/>
  <c r="P760" i="22"/>
  <c r="M765" i="22"/>
  <c r="L770" i="22"/>
  <c r="G73" i="23" s="1"/>
  <c r="I766" i="22"/>
  <c r="H771" i="22"/>
  <c r="K766" i="22"/>
  <c r="J771" i="22"/>
  <c r="L766" i="22"/>
  <c r="K771" i="22"/>
  <c r="R765" i="22"/>
  <c r="Q770" i="22"/>
  <c r="L760" i="22"/>
  <c r="K765" i="22"/>
  <c r="J770" i="22"/>
  <c r="L765" i="22"/>
  <c r="G64" i="23" s="1"/>
  <c r="K770" i="22"/>
  <c r="Q1351" i="22"/>
  <c r="L1344" i="22"/>
  <c r="M1355" i="22"/>
  <c r="N1348" i="22"/>
  <c r="M1353" i="22"/>
  <c r="L1358" i="22"/>
  <c r="O1348" i="22"/>
  <c r="N1353" i="22"/>
  <c r="M1358" i="22"/>
  <c r="Q1348" i="22"/>
  <c r="P1353" i="22"/>
  <c r="O1358" i="22"/>
  <c r="J1348" i="22"/>
  <c r="I1353" i="22"/>
  <c r="D62" i="23" s="1"/>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K62" i="23" s="1"/>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F67" i="23" s="1"/>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M68" i="23"/>
  <c r="L70" i="23"/>
  <c r="B61" i="23"/>
  <c r="G70" i="23"/>
  <c r="B64" i="23"/>
  <c r="G61" i="23"/>
  <c r="M67" i="23"/>
  <c r="H60" i="23"/>
  <c r="C66" i="23"/>
  <c r="I62" i="23"/>
  <c r="H73" i="23"/>
  <c r="AM10" i="26"/>
  <c r="AL14" i="26"/>
  <c r="AL15" i="26"/>
  <c r="AM11" i="26"/>
  <c r="AF93" i="23"/>
  <c r="AG87" i="23"/>
  <c r="AG93" i="23" s="1"/>
  <c r="AF101" i="23"/>
  <c r="AG88" i="23"/>
  <c r="AG101" i="23" s="1"/>
  <c r="AF96" i="23"/>
  <c r="AG82" i="23"/>
  <c r="AG96" i="23" s="1"/>
  <c r="AF100" i="23"/>
  <c r="AF99" i="23"/>
  <c r="AG83" i="23"/>
  <c r="AF92" i="23"/>
  <c r="AG86" i="23"/>
  <c r="AG92" i="23" s="1"/>
  <c r="I61" i="23" l="1"/>
  <c r="C65" i="23"/>
  <c r="L68" i="23"/>
  <c r="J67" i="23"/>
  <c r="J65" i="23"/>
  <c r="L72" i="23"/>
  <c r="G60" i="23"/>
  <c r="M61" i="23"/>
  <c r="E66" i="23"/>
  <c r="H61" i="23"/>
  <c r="B66" i="23"/>
  <c r="B68" i="23"/>
  <c r="C63" i="23"/>
  <c r="F64" i="23"/>
  <c r="F61" i="23"/>
  <c r="F66" i="23"/>
  <c r="J61" i="23"/>
  <c r="C60" i="23"/>
  <c r="I73" i="23"/>
  <c r="K61" i="23"/>
  <c r="H67" i="23"/>
  <c r="H64" i="23"/>
  <c r="B65" i="23"/>
  <c r="B63" i="23"/>
  <c r="D63" i="23"/>
  <c r="E64" i="23"/>
  <c r="G66" i="23"/>
  <c r="H70" i="23"/>
  <c r="I72" i="23"/>
  <c r="G68" i="23"/>
  <c r="K64" i="23"/>
  <c r="L65" i="23"/>
  <c r="K66" i="23"/>
  <c r="H63" i="23"/>
  <c r="B67" i="23"/>
  <c r="E72" i="23"/>
  <c r="G62" i="23"/>
  <c r="E62" i="23"/>
  <c r="G67" i="23"/>
  <c r="J72" i="23"/>
  <c r="C68" i="23"/>
  <c r="J62" i="23"/>
  <c r="G72" i="23"/>
  <c r="F60"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<sst xmlns="http://schemas.openxmlformats.org/spreadsheetml/2006/main" count="14980" uniqueCount="1049">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</sst>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497</v>
      </c>
      <c r="C1" s="86">
        <v>45301</v>
      </c>
      <c r="D1" s="87"/>
      <c r="E1" s="87"/>
      <c r="F1" s="87"/>
      <c r="G1" s="87"/>
      <c r="H1" s="87"/>
      <c r="I1" s="87"/>
      <c r="J1" s="87"/>
      <c r="K1" s="85" t="s">
        <v>534</v>
      </c>
      <c r="L1" s="85" t="s">
        <v>536</v>
      </c>
    </row>
    <row r="2" spans="1:12">
      <c r="A2" s="1" t="s">
        <v>1</v>
      </c>
      <c r="B2" s="87" t="str">
        <f>LOOKUP(B1,K1:L50,L1:L50)</f>
        <v>PA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PA</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PA</v>
      </c>
      <c r="C7" s="91">
        <f t="shared" ref="C7:AE7" si="3">SUMIFS(C$20:C$119,$B$20:$B$119,$B$7,$A$20:$A$119,$A$7)</f>
        <v>47068059</v>
      </c>
      <c r="D7" s="91">
        <f t="shared" si="3"/>
        <v>42458225</v>
      </c>
      <c r="E7" s="91">
        <f t="shared" si="3"/>
        <v>48542382</v>
      </c>
      <c r="F7" s="91">
        <f t="shared" si="3"/>
        <v>46031503</v>
      </c>
      <c r="G7" s="91">
        <f t="shared" si="3"/>
        <v>46214573</v>
      </c>
      <c r="H7" s="91">
        <f t="shared" si="3"/>
        <v>43352789</v>
      </c>
      <c r="I7" s="91">
        <f t="shared" si="3"/>
        <v>48713174</v>
      </c>
      <c r="J7" s="91">
        <f t="shared" si="3"/>
        <v>50027029</v>
      </c>
      <c r="K7" s="91">
        <f t="shared" si="3"/>
        <v>45589687</v>
      </c>
      <c r="L7" s="91">
        <f t="shared" si="3"/>
        <v>49598244</v>
      </c>
      <c r="M7" s="91">
        <f t="shared" si="3"/>
        <v>51628652</v>
      </c>
      <c r="N7" s="91">
        <f t="shared" si="3"/>
        <v>46888935</v>
      </c>
      <c r="O7" s="91">
        <f t="shared" si="3"/>
        <v>48592359</v>
      </c>
      <c r="P7" s="91">
        <f t="shared" si="3"/>
        <v>49974683</v>
      </c>
      <c r="Q7" s="91">
        <f t="shared" si="3"/>
        <v>53374292</v>
      </c>
      <c r="R7" s="91">
        <f t="shared" si="3"/>
        <v>52545952</v>
      </c>
      <c r="S7" s="91">
        <f t="shared" si="3"/>
        <v>56097982</v>
      </c>
      <c r="T7" s="91">
        <f t="shared" si="3"/>
        <v>60243848</v>
      </c>
      <c r="U7" s="91">
        <f t="shared" si="3"/>
        <v>56477855</v>
      </c>
      <c r="V7" s="91">
        <f t="shared" si="3"/>
        <v>62615453</v>
      </c>
      <c r="W7" s="91">
        <f t="shared" si="3"/>
        <v>67915553</v>
      </c>
      <c r="X7" s="91">
        <f t="shared" si="3"/>
        <v>65984204</v>
      </c>
      <c r="Y7" s="91">
        <f t="shared" si="3"/>
        <v>66039758</v>
      </c>
      <c r="Z7" s="91">
        <f t="shared" si="3"/>
        <v>66729936</v>
      </c>
      <c r="AA7" s="91">
        <f t="shared" si="3"/>
        <v>60534177</v>
      </c>
      <c r="AB7" s="91">
        <f t="shared" si="3"/>
        <v>54898407</v>
      </c>
      <c r="AC7" s="91">
        <f t="shared" si="3"/>
        <v>55732372</v>
      </c>
      <c r="AD7" s="91">
        <f t="shared" si="3"/>
        <v>56609468</v>
      </c>
      <c r="AE7" s="91">
        <f t="shared" si="3"/>
        <v>52562189</v>
      </c>
      <c r="AF7" s="119">
        <f>AVERAGE(U7:AE7)</f>
        <v>60554488.363636367</v>
      </c>
      <c r="AG7" s="119">
        <f t="shared" si="2"/>
        <v>60554488.363636367</v>
      </c>
      <c r="AH7" s="119">
        <f t="shared" si="2"/>
        <v>60554488.363636367</v>
      </c>
      <c r="AI7" s="119">
        <f t="shared" si="2"/>
        <v>60554488.363636367</v>
      </c>
      <c r="AJ7" s="119">
        <f t="shared" si="2"/>
        <v>60554488.363636367</v>
      </c>
      <c r="AK7" s="119">
        <f t="shared" si="2"/>
        <v>60554488.363636367</v>
      </c>
      <c r="AL7" s="119">
        <f t="shared" si="2"/>
        <v>60554488.363636367</v>
      </c>
      <c r="AM7" s="119">
        <f t="shared" si="2"/>
        <v>60554488.363636367</v>
      </c>
      <c r="AN7" s="119">
        <f t="shared" si="2"/>
        <v>60554488.363636367</v>
      </c>
      <c r="AO7" s="119">
        <f t="shared" si="2"/>
        <v>60554488.363636367</v>
      </c>
      <c r="AP7" s="119">
        <f t="shared" si="2"/>
        <v>60554488.363636367</v>
      </c>
      <c r="AQ7" s="119">
        <f t="shared" si="2"/>
        <v>60554488.363636367</v>
      </c>
      <c r="AR7" s="119">
        <f t="shared" si="2"/>
        <v>60554488.363636367</v>
      </c>
      <c r="AS7" s="119">
        <f t="shared" si="2"/>
        <v>60554488.363636367</v>
      </c>
      <c r="AT7" s="119">
        <f t="shared" si="2"/>
        <v>60554488.363636367</v>
      </c>
      <c r="AU7" s="119">
        <f t="shared" si="2"/>
        <v>60554488.363636367</v>
      </c>
      <c r="AV7" s="119">
        <f t="shared" si="2"/>
        <v>60554488.363636367</v>
      </c>
      <c r="AW7" s="119">
        <f t="shared" si="2"/>
        <v>60554488.363636367</v>
      </c>
      <c r="AX7" s="119">
        <f t="shared" si="2"/>
        <v>60554488.363636367</v>
      </c>
      <c r="AY7" s="119">
        <f t="shared" si="2"/>
        <v>60554488.363636367</v>
      </c>
      <c r="AZ7" s="119">
        <f t="shared" si="2"/>
        <v>60554488.363636367</v>
      </c>
      <c r="BA7" s="119">
        <f t="shared" si="2"/>
        <v>60554488.363636367</v>
      </c>
      <c r="BB7" s="119">
        <f t="shared" si="2"/>
        <v>60554488.363636367</v>
      </c>
      <c r="BC7" s="119">
        <f t="shared" si="2"/>
        <v>60554488.363636367</v>
      </c>
      <c r="BD7" s="119">
        <f t="shared" si="2"/>
        <v>60554488.363636367</v>
      </c>
      <c r="BE7" s="119">
        <f t="shared" si="2"/>
        <v>60554488.363636367</v>
      </c>
      <c r="BF7" s="119">
        <f t="shared" si="2"/>
        <v>60554488.363636367</v>
      </c>
      <c r="BG7" s="119">
        <f t="shared" si="2"/>
        <v>60554488.363636367</v>
      </c>
      <c r="BH7" s="119">
        <f t="shared" si="2"/>
        <v>60554488.363636367</v>
      </c>
      <c r="BI7" s="119">
        <f t="shared" si="2"/>
        <v>60554488.363636367</v>
      </c>
      <c r="BJ7" s="119">
        <f t="shared" si="2"/>
        <v>60554488.363636367</v>
      </c>
      <c r="BK7" s="119">
        <f t="shared" si="2"/>
        <v>60554488.363636367</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PA</v>
      </c>
      <c r="C10" s="91">
        <f t="shared" ref="C10:AE10" si="5">SUMIFS(C$122:C$219,$B$122:$B$219,$B$6,$A$122:$A$219,$A$6)</f>
        <v>0</v>
      </c>
      <c r="D10" s="91">
        <f t="shared" si="5"/>
        <v>0</v>
      </c>
      <c r="E10" s="91">
        <f t="shared" si="5"/>
        <v>0</v>
      </c>
      <c r="F10" s="91">
        <f t="shared" si="5"/>
        <v>0</v>
      </c>
      <c r="G10" s="91">
        <f t="shared" si="5"/>
        <v>141341</v>
      </c>
      <c r="H10" s="91">
        <f t="shared" si="5"/>
        <v>22625</v>
      </c>
      <c r="I10" s="91">
        <f t="shared" si="5"/>
        <v>207183</v>
      </c>
      <c r="J10" s="91">
        <f t="shared" si="5"/>
        <v>113818</v>
      </c>
      <c r="K10" s="91">
        <f t="shared" si="5"/>
        <v>10965</v>
      </c>
      <c r="L10" s="91">
        <f t="shared" si="5"/>
        <v>13350</v>
      </c>
      <c r="M10" s="91">
        <f t="shared" si="5"/>
        <v>0</v>
      </c>
      <c r="N10" s="91">
        <f t="shared" si="5"/>
        <v>0</v>
      </c>
      <c r="O10" s="91">
        <f t="shared" si="5"/>
        <v>380</v>
      </c>
      <c r="P10" s="91">
        <f t="shared" si="5"/>
        <v>17906</v>
      </c>
      <c r="Q10" s="91">
        <f t="shared" si="5"/>
        <v>86274</v>
      </c>
      <c r="R10" s="91">
        <f t="shared" si="5"/>
        <v>30410</v>
      </c>
      <c r="S10" s="91">
        <f t="shared" si="5"/>
        <v>31796</v>
      </c>
      <c r="T10" s="91">
        <f t="shared" si="5"/>
        <v>157589</v>
      </c>
      <c r="U10" s="91">
        <f t="shared" si="5"/>
        <v>888943</v>
      </c>
      <c r="V10" s="91">
        <f t="shared" si="5"/>
        <v>616423</v>
      </c>
      <c r="W10" s="91">
        <f t="shared" si="5"/>
        <v>768676</v>
      </c>
      <c r="X10" s="91">
        <f t="shared" si="5"/>
        <v>666640</v>
      </c>
      <c r="Y10" s="91">
        <f t="shared" si="5"/>
        <v>1360342</v>
      </c>
      <c r="Z10" s="91">
        <f t="shared" si="5"/>
        <v>1141975</v>
      </c>
      <c r="AA10" s="91">
        <f t="shared" si="5"/>
        <v>577901</v>
      </c>
      <c r="AB10" s="91">
        <f t="shared" si="5"/>
        <v>566656</v>
      </c>
      <c r="AC10" s="91">
        <f t="shared" si="5"/>
        <v>314066</v>
      </c>
      <c r="AD10" s="91">
        <f t="shared" si="5"/>
        <v>33402</v>
      </c>
      <c r="AE10" s="91">
        <f t="shared" si="5"/>
        <v>56343</v>
      </c>
      <c r="AF10" s="119">
        <f t="shared" ref="AF10:BK11" si="6">AE10</f>
        <v>56343</v>
      </c>
      <c r="AG10" s="119">
        <f t="shared" si="6"/>
        <v>56343</v>
      </c>
      <c r="AH10" s="119">
        <f t="shared" si="6"/>
        <v>56343</v>
      </c>
      <c r="AI10" s="119">
        <f t="shared" si="6"/>
        <v>56343</v>
      </c>
      <c r="AJ10" s="119">
        <f t="shared" si="6"/>
        <v>56343</v>
      </c>
      <c r="AK10" s="119">
        <f t="shared" si="6"/>
        <v>56343</v>
      </c>
      <c r="AL10" s="119">
        <f t="shared" si="6"/>
        <v>56343</v>
      </c>
      <c r="AM10" s="119">
        <f t="shared" si="6"/>
        <v>56343</v>
      </c>
      <c r="AN10" s="119">
        <f t="shared" si="6"/>
        <v>56343</v>
      </c>
      <c r="AO10" s="119">
        <f t="shared" si="6"/>
        <v>56343</v>
      </c>
      <c r="AP10" s="119">
        <f t="shared" si="6"/>
        <v>56343</v>
      </c>
      <c r="AQ10" s="119">
        <f t="shared" si="6"/>
        <v>56343</v>
      </c>
      <c r="AR10" s="119">
        <f t="shared" si="6"/>
        <v>56343</v>
      </c>
      <c r="AS10" s="119">
        <f t="shared" si="6"/>
        <v>56343</v>
      </c>
      <c r="AT10" s="119">
        <f t="shared" si="6"/>
        <v>56343</v>
      </c>
      <c r="AU10" s="119">
        <f t="shared" si="6"/>
        <v>56343</v>
      </c>
      <c r="AV10" s="119">
        <f t="shared" si="6"/>
        <v>56343</v>
      </c>
      <c r="AW10" s="119">
        <f t="shared" si="6"/>
        <v>56343</v>
      </c>
      <c r="AX10" s="119">
        <f t="shared" si="6"/>
        <v>56343</v>
      </c>
      <c r="AY10" s="119">
        <f t="shared" si="6"/>
        <v>56343</v>
      </c>
      <c r="AZ10" s="119">
        <f t="shared" si="6"/>
        <v>56343</v>
      </c>
      <c r="BA10" s="119">
        <f t="shared" si="6"/>
        <v>56343</v>
      </c>
      <c r="BB10" s="119">
        <f t="shared" si="6"/>
        <v>56343</v>
      </c>
      <c r="BC10" s="119">
        <f t="shared" si="6"/>
        <v>56343</v>
      </c>
      <c r="BD10" s="119">
        <f t="shared" si="6"/>
        <v>56343</v>
      </c>
      <c r="BE10" s="119">
        <f t="shared" si="6"/>
        <v>56343</v>
      </c>
      <c r="BF10" s="119">
        <f t="shared" si="6"/>
        <v>56343</v>
      </c>
      <c r="BG10" s="119">
        <f t="shared" si="6"/>
        <v>56343</v>
      </c>
      <c r="BH10" s="119">
        <f t="shared" si="6"/>
        <v>56343</v>
      </c>
      <c r="BI10" s="119">
        <f t="shared" si="6"/>
        <v>56343</v>
      </c>
      <c r="BJ10" s="119">
        <f t="shared" si="6"/>
        <v>56343</v>
      </c>
      <c r="BK10" s="119">
        <f t="shared" si="6"/>
        <v>56343</v>
      </c>
    </row>
    <row r="11" spans="1:63">
      <c r="A11" s="91" t="s">
        <v>849</v>
      </c>
      <c r="B11" s="91" t="str">
        <f>About!B2</f>
        <v>PA</v>
      </c>
      <c r="C11" s="91">
        <f t="shared" ref="C11:AE11" si="7">SUMIFS(C$122:C$219,$B$122:$B$219,$B$7,$A$122:$A$219,$A$7)</f>
        <v>0</v>
      </c>
      <c r="D11" s="91">
        <f t="shared" si="7"/>
        <v>0</v>
      </c>
      <c r="E11" s="91">
        <f t="shared" si="7"/>
        <v>0</v>
      </c>
      <c r="F11" s="91">
        <f t="shared" si="7"/>
        <v>0</v>
      </c>
      <c r="G11" s="91">
        <f t="shared" si="7"/>
        <v>0</v>
      </c>
      <c r="H11" s="91">
        <f t="shared" si="7"/>
        <v>6900</v>
      </c>
      <c r="I11" s="91">
        <f t="shared" si="7"/>
        <v>7850</v>
      </c>
      <c r="J11" s="91">
        <f t="shared" si="7"/>
        <v>500</v>
      </c>
      <c r="K11" s="91">
        <f t="shared" si="7"/>
        <v>174823</v>
      </c>
      <c r="L11" s="91">
        <f t="shared" si="7"/>
        <v>29760</v>
      </c>
      <c r="M11" s="91">
        <f t="shared" si="7"/>
        <v>0</v>
      </c>
      <c r="N11" s="91">
        <f t="shared" si="7"/>
        <v>0</v>
      </c>
      <c r="O11" s="91">
        <f t="shared" si="7"/>
        <v>96160</v>
      </c>
      <c r="P11" s="91">
        <f t="shared" si="7"/>
        <v>102811</v>
      </c>
      <c r="Q11" s="91">
        <f t="shared" si="7"/>
        <v>262799</v>
      </c>
      <c r="R11" s="91">
        <f t="shared" si="7"/>
        <v>316538</v>
      </c>
      <c r="S11" s="91">
        <f t="shared" si="7"/>
        <v>126611</v>
      </c>
      <c r="T11" s="91">
        <f t="shared" si="7"/>
        <v>95607</v>
      </c>
      <c r="U11" s="91">
        <f t="shared" si="7"/>
        <v>356263</v>
      </c>
      <c r="V11" s="91">
        <f t="shared" si="7"/>
        <v>445954</v>
      </c>
      <c r="W11" s="91">
        <f t="shared" si="7"/>
        <v>347966</v>
      </c>
      <c r="X11" s="91">
        <f t="shared" si="7"/>
        <v>231396</v>
      </c>
      <c r="Y11" s="91">
        <f t="shared" si="7"/>
        <v>20874</v>
      </c>
      <c r="Z11" s="91">
        <f t="shared" si="7"/>
        <v>33312</v>
      </c>
      <c r="AA11" s="91">
        <f t="shared" si="7"/>
        <v>23640</v>
      </c>
      <c r="AB11" s="91">
        <f t="shared" si="7"/>
        <v>30907</v>
      </c>
      <c r="AC11" s="91">
        <f t="shared" si="7"/>
        <v>4943</v>
      </c>
      <c r="AD11" s="91">
        <f t="shared" si="7"/>
        <v>1047</v>
      </c>
      <c r="AE11" s="91">
        <f t="shared" si="7"/>
        <v>12341</v>
      </c>
      <c r="AF11" s="119">
        <f>AVERAGE(W11:AE11)</f>
        <v>78491.777777777781</v>
      </c>
      <c r="AG11" s="119">
        <f t="shared" si="6"/>
        <v>78491.777777777781</v>
      </c>
      <c r="AH11" s="119">
        <f t="shared" si="6"/>
        <v>78491.777777777781</v>
      </c>
      <c r="AI11" s="119">
        <f t="shared" si="6"/>
        <v>78491.777777777781</v>
      </c>
      <c r="AJ11" s="119">
        <f t="shared" si="6"/>
        <v>78491.777777777781</v>
      </c>
      <c r="AK11" s="119">
        <f t="shared" si="6"/>
        <v>78491.777777777781</v>
      </c>
      <c r="AL11" s="119">
        <f t="shared" si="6"/>
        <v>78491.777777777781</v>
      </c>
      <c r="AM11" s="119">
        <f t="shared" si="6"/>
        <v>78491.777777777781</v>
      </c>
      <c r="AN11" s="119">
        <f t="shared" si="6"/>
        <v>78491.777777777781</v>
      </c>
      <c r="AO11" s="119">
        <f t="shared" si="6"/>
        <v>78491.777777777781</v>
      </c>
      <c r="AP11" s="119">
        <f t="shared" si="6"/>
        <v>78491.777777777781</v>
      </c>
      <c r="AQ11" s="119">
        <f t="shared" si="6"/>
        <v>78491.777777777781</v>
      </c>
      <c r="AR11" s="119">
        <f t="shared" si="6"/>
        <v>78491.777777777781</v>
      </c>
      <c r="AS11" s="119">
        <f t="shared" si="6"/>
        <v>78491.777777777781</v>
      </c>
      <c r="AT11" s="119">
        <f t="shared" si="6"/>
        <v>78491.777777777781</v>
      </c>
      <c r="AU11" s="119">
        <f t="shared" si="6"/>
        <v>78491.777777777781</v>
      </c>
      <c r="AV11" s="119">
        <f t="shared" si="6"/>
        <v>78491.777777777781</v>
      </c>
      <c r="AW11" s="119">
        <f t="shared" si="6"/>
        <v>78491.777777777781</v>
      </c>
      <c r="AX11" s="119">
        <f t="shared" si="6"/>
        <v>78491.777777777781</v>
      </c>
      <c r="AY11" s="119">
        <f t="shared" si="6"/>
        <v>78491.777777777781</v>
      </c>
      <c r="AZ11" s="119">
        <f t="shared" si="6"/>
        <v>78491.777777777781</v>
      </c>
      <c r="BA11" s="119">
        <f t="shared" si="6"/>
        <v>78491.777777777781</v>
      </c>
      <c r="BB11" s="119">
        <f t="shared" si="6"/>
        <v>78491.777777777781</v>
      </c>
      <c r="BC11" s="119">
        <f t="shared" si="6"/>
        <v>78491.777777777781</v>
      </c>
      <c r="BD11" s="119">
        <f t="shared" si="6"/>
        <v>78491.777777777781</v>
      </c>
      <c r="BE11" s="119">
        <f t="shared" si="6"/>
        <v>78491.777777777781</v>
      </c>
      <c r="BF11" s="119">
        <f t="shared" si="6"/>
        <v>78491.777777777781</v>
      </c>
      <c r="BG11" s="119">
        <f t="shared" si="6"/>
        <v>78491.777777777781</v>
      </c>
      <c r="BH11" s="119">
        <f t="shared" si="6"/>
        <v>78491.777777777781</v>
      </c>
      <c r="BI11" s="119">
        <f t="shared" si="6"/>
        <v>78491.777777777781</v>
      </c>
      <c r="BJ11" s="119">
        <f t="shared" si="6"/>
        <v>78491.777777777781</v>
      </c>
      <c r="BK11" s="119">
        <f t="shared" si="6"/>
        <v>78491.777777777781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PA</v>
      </c>
      <c r="C14" s="91">
        <f t="shared" ref="C14:BK14" si="9">IF(C10&gt;C11,C10-C11,0)</f>
        <v>0</v>
      </c>
      <c r="D14" s="91">
        <f t="shared" si="9"/>
        <v>0</v>
      </c>
      <c r="E14" s="91">
        <f t="shared" si="9"/>
        <v>0</v>
      </c>
      <c r="F14" s="91">
        <f t="shared" si="9"/>
        <v>0</v>
      </c>
      <c r="G14" s="91">
        <f t="shared" si="9"/>
        <v>141341</v>
      </c>
      <c r="H14" s="91">
        <f t="shared" si="9"/>
        <v>15725</v>
      </c>
      <c r="I14" s="91">
        <f t="shared" si="9"/>
        <v>199333</v>
      </c>
      <c r="J14" s="91">
        <f t="shared" si="9"/>
        <v>113318</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61982</v>
      </c>
      <c r="U14" s="91">
        <f t="shared" si="9"/>
        <v>532680</v>
      </c>
      <c r="V14" s="91">
        <f t="shared" si="9"/>
        <v>170469</v>
      </c>
      <c r="W14" s="91">
        <f t="shared" si="9"/>
        <v>420710</v>
      </c>
      <c r="X14" s="91">
        <f t="shared" si="9"/>
        <v>435244</v>
      </c>
      <c r="Y14" s="91">
        <f t="shared" si="9"/>
        <v>1339468</v>
      </c>
      <c r="Z14" s="91">
        <f t="shared" si="9"/>
        <v>1108663</v>
      </c>
      <c r="AA14" s="91">
        <f t="shared" si="9"/>
        <v>554261</v>
      </c>
      <c r="AB14" s="91">
        <f t="shared" si="9"/>
        <v>535749</v>
      </c>
      <c r="AC14" s="91">
        <f t="shared" si="9"/>
        <v>309123</v>
      </c>
      <c r="AD14" s="91">
        <f t="shared" si="9"/>
        <v>32355</v>
      </c>
      <c r="AE14" s="91">
        <f t="shared" si="9"/>
        <v>44002</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PA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163858</v>
      </c>
      <c r="L15" s="91">
        <f t="shared" si="10"/>
        <v>16410</v>
      </c>
      <c r="M15" s="91">
        <f t="shared" si="10"/>
        <v>0</v>
      </c>
      <c r="N15" s="91">
        <f t="shared" si="10"/>
        <v>0</v>
      </c>
      <c r="O15" s="91">
        <f t="shared" si="10"/>
        <v>95780</v>
      </c>
      <c r="P15" s="91">
        <f t="shared" si="10"/>
        <v>84905</v>
      </c>
      <c r="Q15" s="91">
        <f t="shared" si="10"/>
        <v>176525</v>
      </c>
      <c r="R15" s="91">
        <f t="shared" si="10"/>
        <v>286128</v>
      </c>
      <c r="S15" s="91">
        <f t="shared" si="10"/>
        <v>94815</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22148.777777777781</v>
      </c>
      <c r="AG15" s="91">
        <f t="shared" si="10"/>
        <v>22148.777777777781</v>
      </c>
      <c r="AH15" s="91">
        <f t="shared" si="10"/>
        <v>22148.777777777781</v>
      </c>
      <c r="AI15" s="91">
        <f t="shared" si="10"/>
        <v>22148.777777777781</v>
      </c>
      <c r="AJ15" s="91">
        <f t="shared" si="10"/>
        <v>22148.777777777781</v>
      </c>
      <c r="AK15" s="91">
        <f t="shared" si="10"/>
        <v>22148.777777777781</v>
      </c>
      <c r="AL15" s="91">
        <f t="shared" si="10"/>
        <v>22148.777777777781</v>
      </c>
      <c r="AM15" s="91">
        <f t="shared" si="10"/>
        <v>22148.777777777781</v>
      </c>
      <c r="AN15" s="91">
        <f t="shared" si="10"/>
        <v>22148.777777777781</v>
      </c>
      <c r="AO15" s="91">
        <f t="shared" si="10"/>
        <v>22148.777777777781</v>
      </c>
      <c r="AP15" s="91">
        <f t="shared" si="10"/>
        <v>22148.777777777781</v>
      </c>
      <c r="AQ15" s="91">
        <f t="shared" si="10"/>
        <v>22148.777777777781</v>
      </c>
      <c r="AR15" s="91">
        <f t="shared" si="10"/>
        <v>22148.777777777781</v>
      </c>
      <c r="AS15" s="91">
        <f t="shared" si="10"/>
        <v>22148.777777777781</v>
      </c>
      <c r="AT15" s="91">
        <f t="shared" si="10"/>
        <v>22148.777777777781</v>
      </c>
      <c r="AU15" s="91">
        <f t="shared" si="10"/>
        <v>22148.777777777781</v>
      </c>
      <c r="AV15" s="91">
        <f t="shared" si="10"/>
        <v>22148.777777777781</v>
      </c>
      <c r="AW15" s="91">
        <f t="shared" si="10"/>
        <v>22148.777777777781</v>
      </c>
      <c r="AX15" s="91">
        <f t="shared" si="10"/>
        <v>22148.777777777781</v>
      </c>
      <c r="AY15" s="91">
        <f t="shared" si="10"/>
        <v>22148.777777777781</v>
      </c>
      <c r="AZ15" s="91">
        <f t="shared" si="10"/>
        <v>22148.777777777781</v>
      </c>
      <c r="BA15" s="91">
        <f t="shared" si="10"/>
        <v>22148.777777777781</v>
      </c>
      <c r="BB15" s="91">
        <f t="shared" si="10"/>
        <v>22148.777777777781</v>
      </c>
      <c r="BC15" s="91">
        <f t="shared" si="10"/>
        <v>22148.777777777781</v>
      </c>
      <c r="BD15" s="91">
        <f t="shared" si="10"/>
        <v>22148.777777777781</v>
      </c>
      <c r="BE15" s="91">
        <f t="shared" si="10"/>
        <v>22148.777777777781</v>
      </c>
      <c r="BF15" s="91">
        <f t="shared" si="10"/>
        <v>22148.777777777781</v>
      </c>
      <c r="BG15" s="91">
        <f t="shared" si="10"/>
        <v>22148.777777777781</v>
      </c>
      <c r="BH15" s="91">
        <f t="shared" si="10"/>
        <v>22148.777777777781</v>
      </c>
      <c r="BI15" s="91">
        <f t="shared" si="10"/>
        <v>22148.777777777781</v>
      </c>
      <c r="BJ15" s="91">
        <f t="shared" si="10"/>
        <v>22148.777777777781</v>
      </c>
      <c r="BK15" s="91">
        <f t="shared" si="10"/>
        <v>22148.777777777781</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0.90793724086689376</v>
      </c>
      <c r="G1420" s="107">
        <f>G694/SUMIFS(G$3:G$722,$B$3:$B$722,$B1420)*SUMIFS(Calculations!$E$3:$E$53,Calculations!$A$3:$A$53,$B1420)</f>
        <v>0.79634864567575447</v>
      </c>
      <c r="H1420" s="107">
        <f>H694/SUMIFS(H$3:H$722,$B$3:$B$722,$B1420)*SUMIFS(Calculations!$E$3:$E$53,Calculations!$A$3:$A$53,$B1420)</f>
        <v>0.67443556915414415</v>
      </c>
      <c r="I1420" s="107">
        <f>I694/SUMIFS(I$3:I$722,$B$3:$B$722,$B1420)*SUMIFS(Calculations!$E$3:$E$53,Calculations!$A$3:$A$53,$B1420)</f>
        <v>0.65922589090189099</v>
      </c>
      <c r="J1420" s="107">
        <f>J694/SUMIFS(J$3:J$722,$B$3:$B$722,$B1420)*SUMIFS(Calculations!$E$3:$E$53,Calculations!$A$3:$A$53,$B1420)</f>
        <v>0.64252650626040286</v>
      </c>
      <c r="K1420" s="107">
        <f>K694/SUMIFS(K$3:K$722,$B$3:$B$722,$B1420)*SUMIFS(Calculations!$E$3:$E$53,Calculations!$A$3:$A$53,$B1420)</f>
        <v>0.63607316154659643</v>
      </c>
      <c r="L1420" s="107">
        <f>L694/SUMIFS(L$3:L$722,$B$3:$B$722,$B1420)*SUMIFS(Calculations!$E$3:$E$53,Calculations!$A$3:$A$53,$B1420)</f>
        <v>0.62938309396142467</v>
      </c>
      <c r="M1420" s="107">
        <f>M694/SUMIFS(M$3:M$722,$B$3:$B$722,$B1420)*SUMIFS(Calculations!$E$3:$E$53,Calculations!$A$3:$A$53,$B1420)</f>
        <v>0.6417005556005867</v>
      </c>
      <c r="N1420" s="107">
        <f>N694/SUMIFS(N$3:N$722,$B$3:$B$722,$B1420)*SUMIFS(Calculations!$E$3:$E$53,Calculations!$A$3:$A$53,$B1420)</f>
        <v>0.65322403692823172</v>
      </c>
      <c r="O1420" s="107">
        <f>O694/SUMIFS(O$3:O$722,$B$3:$B$722,$B1420)*SUMIFS(Calculations!$E$3:$E$53,Calculations!$A$3:$A$53,$B1420)</f>
        <v>0.65316447283918688</v>
      </c>
      <c r="P1420" s="107">
        <f>P694/SUMIFS(P$3:P$722,$B$3:$B$722,$B1420)*SUMIFS(Calculations!$E$3:$E$53,Calculations!$A$3:$A$53,$B1420)</f>
        <v>0.65310490248521413</v>
      </c>
      <c r="Q1420" s="107">
        <f>Q694/SUMIFS(Q$3:Q$722,$B$3:$B$722,$B1420)*SUMIFS(Calculations!$E$3:$E$53,Calculations!$A$3:$A$53,$B1420)</f>
        <v>0.65278703914326142</v>
      </c>
      <c r="R1420" s="107">
        <f>R694/SUMIFS(R$3:R$722,$B$3:$B$722,$B1420)*SUMIFS(Calculations!$E$3:$E$53,Calculations!$A$3:$A$53,$B1420)</f>
        <v>0.65247648929881297</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3.764278234401322E-2</v>
      </c>
      <c r="G1423" s="107">
        <f>G697/SUMIFS(G$3:G$722,$B$3:$B$722,$B1423)*SUMIFS(Calculations!$E$3:$E$53,Calculations!$A$3:$A$53,$B1423)</f>
        <v>4.3810293208867777E-2</v>
      </c>
      <c r="H1423" s="107">
        <f>H697/SUMIFS(H$3:H$722,$B$3:$B$722,$B1423)*SUMIFS(Calculations!$E$3:$E$53,Calculations!$A$3:$A$53,$B1423)</f>
        <v>5.0548439008865971E-2</v>
      </c>
      <c r="I1423" s="107">
        <f>I697/SUMIFS(I$3:I$722,$B$3:$B$722,$B1423)*SUMIFS(Calculations!$E$3:$E$53,Calculations!$A$3:$A$53,$B1423)</f>
        <v>5.2908343240717234E-2</v>
      </c>
      <c r="J1423" s="107">
        <f>J697/SUMIFS(J$3:J$722,$B$3:$B$722,$B1423)*SUMIFS(Calculations!$E$3:$E$53,Calculations!$A$3:$A$53,$B1423)</f>
        <v>5.5499387431867102E-2</v>
      </c>
      <c r="K1423" s="107">
        <f>K697/SUMIFS(K$3:K$722,$B$3:$B$722,$B1423)*SUMIFS(Calculations!$E$3:$E$53,Calculations!$A$3:$A$53,$B1423)</f>
        <v>5.64989736925001E-2</v>
      </c>
      <c r="L1423" s="107">
        <f>L697/SUMIFS(L$3:L$722,$B$3:$B$722,$B1423)*SUMIFS(Calculations!$E$3:$E$53,Calculations!$A$3:$A$53,$B1423)</f>
        <v>5.753522697469917E-2</v>
      </c>
      <c r="M1423" s="107">
        <f>M697/SUMIFS(M$3:M$722,$B$3:$B$722,$B1423)*SUMIFS(Calculations!$E$3:$E$53,Calculations!$A$3:$A$53,$B1423)</f>
        <v>5.5619118308184293E-2</v>
      </c>
      <c r="N1423" s="107">
        <f>N697/SUMIFS(N$3:N$722,$B$3:$B$722,$B1423)*SUMIFS(Calculations!$E$3:$E$53,Calculations!$A$3:$A$53,$B1423)</f>
        <v>5.3826521498292819E-2</v>
      </c>
      <c r="O1423" s="107">
        <f>O697/SUMIFS(O$3:O$722,$B$3:$B$722,$B1423)*SUMIFS(Calculations!$E$3:$E$53,Calculations!$A$3:$A$53,$B1423)</f>
        <v>5.3829352075934554E-2</v>
      </c>
      <c r="P1423" s="107">
        <f>P697/SUMIFS(P$3:P$722,$B$3:$B$722,$B1423)*SUMIFS(Calculations!$E$3:$E$53,Calculations!$A$3:$A$53,$B1423)</f>
        <v>5.3832182951295375E-2</v>
      </c>
      <c r="Q1423" s="107">
        <f>Q697/SUMIFS(Q$3:Q$722,$B$3:$B$722,$B1423)*SUMIFS(Calculations!$E$3:$E$53,Calculations!$A$3:$A$53,$B1423)</f>
        <v>5.3205681878147747E-2</v>
      </c>
      <c r="R1423" s="107">
        <f>R697/SUMIFS(R$3:R$722,$B$3:$B$722,$B1423)*SUMIFS(Calculations!$E$3:$E$53,Calculations!$A$3:$A$53,$B1423)</f>
        <v>5.2593595534319672E-2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5.1689354702203573E-2</v>
      </c>
      <c r="G1425" s="107">
        <f>G699/SUMIFS(G$3:G$722,$B$3:$B$722,$B1425)*SUMIFS(Calculations!$E$3:$E$53,Calculations!$A$3:$A$53,$B1425)</f>
        <v>5.3974844881749216E-2</v>
      </c>
      <c r="H1425" s="107">
        <f>H699/SUMIFS(H$3:H$722,$B$3:$B$722,$B1425)*SUMIFS(Calculations!$E$3:$E$53,Calculations!$A$3:$A$53,$B1425)</f>
        <v>5.6471794849360768E-2</v>
      </c>
      <c r="I1425" s="107">
        <f>I699/SUMIFS(I$3:I$722,$B$3:$B$722,$B1425)*SUMIFS(Calculations!$E$3:$E$53,Calculations!$A$3:$A$53,$B1425)</f>
        <v>5.9108236849515682E-2</v>
      </c>
      <c r="J1425" s="107">
        <f>J699/SUMIFS(J$3:J$722,$B$3:$B$722,$B1425)*SUMIFS(Calculations!$E$3:$E$53,Calculations!$A$3:$A$53,$B1425)</f>
        <v>6.2002904199828499E-2</v>
      </c>
      <c r="K1425" s="107">
        <f>K699/SUMIFS(K$3:K$722,$B$3:$B$722,$B1425)*SUMIFS(Calculations!$E$3:$E$53,Calculations!$A$3:$A$53,$B1425)</f>
        <v>6.3119623753419576E-2</v>
      </c>
      <c r="L1425" s="107">
        <f>L699/SUMIFS(L$3:L$722,$B$3:$B$722,$B1425)*SUMIFS(Calculations!$E$3:$E$53,Calculations!$A$3:$A$53,$B1425)</f>
        <v>6.4277307035272416E-2</v>
      </c>
      <c r="M1425" s="107">
        <f>M699/SUMIFS(M$3:M$722,$B$3:$B$722,$B1425)*SUMIFS(Calculations!$E$3:$E$53,Calculations!$A$3:$A$53,$B1425)</f>
        <v>6.2136665352835276E-2</v>
      </c>
      <c r="N1425" s="107">
        <f>N699/SUMIFS(N$3:N$722,$B$3:$B$722,$B1425)*SUMIFS(Calculations!$E$3:$E$53,Calculations!$A$3:$A$53,$B1425)</f>
        <v>6.0134008865697176E-2</v>
      </c>
      <c r="O1425" s="107">
        <f>O699/SUMIFS(O$3:O$722,$B$3:$B$722,$B1425)*SUMIFS(Calculations!$E$3:$E$53,Calculations!$A$3:$A$53,$B1425)</f>
        <v>6.0137171135453145E-2</v>
      </c>
      <c r="P1425" s="107">
        <f>P699/SUMIFS(P$3:P$722,$B$3:$B$722,$B1425)*SUMIFS(Calculations!$E$3:$E$53,Calculations!$A$3:$A$53,$B1425)</f>
        <v>6.0140333737815452E-2</v>
      </c>
      <c r="Q1425" s="107">
        <f>Q699/SUMIFS(Q$3:Q$722,$B$3:$B$722,$B1425)*SUMIFS(Calculations!$E$3:$E$53,Calculations!$A$3:$A$53,$B1425)</f>
        <v>6.3726656696805994E-2</v>
      </c>
      <c r="R1425" s="107">
        <f>R699/SUMIFS(R$3:R$722,$B$3:$B$722,$B1425)*SUMIFS(Calculations!$E$3:$E$53,Calculations!$A$3:$A$53,$B1425)</f>
        <v>6.7230464434479317E-2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0.10300383041264444</v>
      </c>
      <c r="H1426" s="107">
        <f>H700/SUMIFS(H$3:H$722,$B$3:$B$722,$B1426)*SUMIFS(Calculations!$E$3:$E$53,Calculations!$A$3:$A$53,$B1426)</f>
        <v>0.21553785629231412</v>
      </c>
      <c r="I1426" s="107">
        <f>I700/SUMIFS(I$3:I$722,$B$3:$B$722,$B1426)*SUMIFS(Calculations!$E$3:$E$53,Calculations!$A$3:$A$53,$B1426)</f>
        <v>0.22560045583369992</v>
      </c>
      <c r="J1426" s="107">
        <f>J700/SUMIFS(J$3:J$722,$B$3:$B$722,$B1426)*SUMIFS(Calculations!$E$3:$E$53,Calculations!$A$3:$A$53,$B1426)</f>
        <v>0.23664863301719596</v>
      </c>
      <c r="K1426" s="107">
        <f>K700/SUMIFS(K$3:K$722,$B$3:$B$722,$B1426)*SUMIFS(Calculations!$E$3:$E$53,Calculations!$A$3:$A$53,$B1426)</f>
        <v>0.24091085523454867</v>
      </c>
      <c r="L1426" s="107">
        <f>L700/SUMIFS(L$3:L$722,$B$3:$B$722,$B1426)*SUMIFS(Calculations!$E$3:$E$53,Calculations!$A$3:$A$53,$B1426)</f>
        <v>0.24532942513305506</v>
      </c>
      <c r="M1426" s="107">
        <f>M700/SUMIFS(M$3:M$722,$B$3:$B$722,$B1426)*SUMIFS(Calculations!$E$3:$E$53,Calculations!$A$3:$A$53,$B1426)</f>
        <v>0.23715916384503977</v>
      </c>
      <c r="N1426" s="107">
        <f>N700/SUMIFS(N$3:N$722,$B$3:$B$722,$B1426)*SUMIFS(Calculations!$E$3:$E$53,Calculations!$A$3:$A$53,$B1426)</f>
        <v>0.22951555543345892</v>
      </c>
      <c r="O1426" s="107">
        <f>O700/SUMIFS(O$3:O$722,$B$3:$B$722,$B1426)*SUMIFS(Calculations!$E$3:$E$53,Calculations!$A$3:$A$53,$B1426)</f>
        <v>0.22952762497801718</v>
      </c>
      <c r="P1426" s="107">
        <f>P700/SUMIFS(P$3:P$722,$B$3:$B$722,$B1426)*SUMIFS(Calculations!$E$3:$E$53,Calculations!$A$3:$A$53,$B1426)</f>
        <v>0.22953969579204558</v>
      </c>
      <c r="Q1426" s="107">
        <f>Q700/SUMIFS(Q$3:Q$722,$B$3:$B$722,$B1426)*SUMIFS(Calculations!$E$3:$E$53,Calculations!$A$3:$A$53,$B1426)</f>
        <v>0.22686830373882333</v>
      </c>
      <c r="R1426" s="107">
        <f>R700/SUMIFS(R$3:R$722,$B$3:$B$722,$B1426)*SUMIFS(Calculations!$E$3:$E$53,Calculations!$A$3:$A$53,$B1426)</f>
        <v>0.22425837589532721</v>
      </c>
    </row>
    <row r="1427" spans="2:18" ht="15.75" customHeight="1">
      <c r="B1427" s="107" t="s">
        <v>583</v>
      </c>
      <c r="C1427" s="107" t="s">
        <v>449</v>
      </c>
      <c r="D1427" s="107" t="s">
        <v>646</v>
      </c>
      <c r="E1427" s="107" t="str">
        <f t="shared" si="310"/>
        <v>natural gas peaker</v>
      </c>
      <c r="F1427" s="107">
        <f>F701/SUMIFS(F$3:F$722,$B$3:$B$722,$B1427)*SUMIFS(Calculations!$E$3:$E$53,Calculations!$A$3:$A$53,$B1427)</f>
        <v>7.3983464328903291E-4</v>
      </c>
      <c r="G1427" s="107">
        <f>G701/SUMIFS(G$3:G$722,$B$3:$B$722,$B1427)*SUMIFS(Calculations!$E$3:$E$53,Calculations!$A$3:$A$53,$B1427)</f>
        <v>7.7254708130390821E-4</v>
      </c>
      <c r="H1427" s="107">
        <f>H701/SUMIFS(H$3:H$722,$B$3:$B$722,$B1427)*SUMIFS(Calculations!$E$3:$E$53,Calculations!$A$3:$A$53,$B1427)</f>
        <v>8.082861633497458E-4</v>
      </c>
      <c r="I1427" s="107">
        <f>I701/SUMIFS(I$3:I$722,$B$3:$B$722,$B1427)*SUMIFS(Calculations!$E$3:$E$53,Calculations!$A$3:$A$53,$B1427)</f>
        <v>8.4602180810627978E-4</v>
      </c>
      <c r="J1427" s="107">
        <f>J701/SUMIFS(J$3:J$722,$B$3:$B$722,$B1427)*SUMIFS(Calculations!$E$3:$E$53,Calculations!$A$3:$A$53,$B1427)</f>
        <v>8.8745345682577519E-4</v>
      </c>
      <c r="K1427" s="107">
        <f>K701/SUMIFS(K$3:K$722,$B$3:$B$722,$B1427)*SUMIFS(Calculations!$E$3:$E$53,Calculations!$A$3:$A$53,$B1427)</f>
        <v>9.0343716986194731E-4</v>
      </c>
      <c r="L1427" s="107">
        <f>L701/SUMIFS(L$3:L$722,$B$3:$B$722,$B1427)*SUMIFS(Calculations!$E$3:$E$53,Calculations!$A$3:$A$53,$B1427)</f>
        <v>9.200072006314505E-4</v>
      </c>
      <c r="M1427" s="107">
        <f>M701/SUMIFS(M$3:M$722,$B$3:$B$722,$B1427)*SUMIFS(Calculations!$E$3:$E$53,Calculations!$A$3:$A$53,$B1427)</f>
        <v>8.8936799291334753E-4</v>
      </c>
      <c r="N1427" s="107">
        <f>N701/SUMIFS(N$3:N$722,$B$3:$B$722,$B1427)*SUMIFS(Calculations!$E$3:$E$53,Calculations!$A$3:$A$53,$B1427)</f>
        <v>8.6070378040134423E-4</v>
      </c>
      <c r="O1427" s="107">
        <f>O701/SUMIFS(O$3:O$722,$B$3:$B$722,$B1427)*SUMIFS(Calculations!$E$3:$E$53,Calculations!$A$3:$A$53,$B1427)</f>
        <v>8.6074904226871257E-4</v>
      </c>
      <c r="P1427" s="107">
        <f>P701/SUMIFS(P$3:P$722,$B$3:$B$722,$B1427)*SUMIFS(Calculations!$E$3:$E$53,Calculations!$A$3:$A$53,$B1427)</f>
        <v>8.6079430889670716E-4</v>
      </c>
      <c r="Q1427" s="107">
        <f>Q701/SUMIFS(Q$3:Q$722,$B$3:$B$722,$B1427)*SUMIFS(Calculations!$E$3:$E$53,Calculations!$A$3:$A$53,$B1427)</f>
        <v>8.5077635070297981E-4</v>
      </c>
      <c r="R1427" s="107">
        <f>R701/SUMIFS(R$3:R$722,$B$3:$B$722,$B1427)*SUMIFS(Calculations!$E$3:$E$53,Calculations!$A$3:$A$53,$B1427)</f>
        <v>8.4098888877156793E-4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2.4892723817669383E-4</v>
      </c>
      <c r="G1430" s="107">
        <f>G704/SUMIFS(G$3:G$722,$B$3:$B$722,$B1430)*SUMIFS(Calculations!$E$3:$E$53,Calculations!$A$3:$A$53,$B1430)</f>
        <v>2.5993377446548985E-4</v>
      </c>
      <c r="H1430" s="107">
        <f>H704/SUMIFS(H$3:H$722,$B$3:$B$722,$B1430)*SUMIFS(Calculations!$E$3:$E$53,Calculations!$A$3:$A$53,$B1430)</f>
        <v>2.7195866552640361E-4</v>
      </c>
      <c r="I1430" s="107">
        <f>I704/SUMIFS(I$3:I$722,$B$3:$B$722,$B1430)*SUMIFS(Calculations!$E$3:$E$53,Calculations!$A$3:$A$53,$B1430)</f>
        <v>2.8465532675370312E-4</v>
      </c>
      <c r="J1430" s="107">
        <f>J704/SUMIFS(J$3:J$722,$B$3:$B$722,$B1430)*SUMIFS(Calculations!$E$3:$E$53,Calculations!$A$3:$A$53,$B1430)</f>
        <v>2.9859555783426063E-4</v>
      </c>
      <c r="K1430" s="107">
        <f>K704/SUMIFS(K$3:K$722,$B$3:$B$722,$B1430)*SUMIFS(Calculations!$E$3:$E$53,Calculations!$A$3:$A$53,$B1430)</f>
        <v>3.0397349137386203E-4</v>
      </c>
      <c r="L1430" s="107">
        <f>L704/SUMIFS(L$3:L$722,$B$3:$B$722,$B1430)*SUMIFS(Calculations!$E$3:$E$53,Calculations!$A$3:$A$53,$B1430)</f>
        <v>3.0954869933873681E-4</v>
      </c>
      <c r="M1430" s="107">
        <f>M704/SUMIFS(M$3:M$722,$B$3:$B$722,$B1430)*SUMIFS(Calculations!$E$3:$E$53,Calculations!$A$3:$A$53,$B1430)</f>
        <v>2.9923972904872322E-4</v>
      </c>
      <c r="N1430" s="107">
        <f>N704/SUMIFS(N$3:N$722,$B$3:$B$722,$B1430)*SUMIFS(Calculations!$E$3:$E$53,Calculations!$A$3:$A$53,$B1430)</f>
        <v>2.895952722503745E-4</v>
      </c>
      <c r="O1430" s="107">
        <f>O704/SUMIFS(O$3:O$722,$B$3:$B$722,$B1430)*SUMIFS(Calculations!$E$3:$E$53,Calculations!$A$3:$A$53,$B1430)</f>
        <v>2.8961050120963037E-4</v>
      </c>
      <c r="P1430" s="107">
        <f>P704/SUMIFS(P$3:P$722,$B$3:$B$722,$B1430)*SUMIFS(Calculations!$E$3:$E$53,Calculations!$A$3:$A$53,$B1430)</f>
        <v>2.8962573177066246E-4</v>
      </c>
      <c r="Q1430" s="107">
        <f>Q704/SUMIFS(Q$3:Q$722,$B$3:$B$722,$B1430)*SUMIFS(Calculations!$E$3:$E$53,Calculations!$A$3:$A$53,$B1430)</f>
        <v>2.8625505605554878E-4</v>
      </c>
      <c r="R1430" s="107">
        <f>R704/SUMIFS(R$3:R$722,$B$3:$B$722,$B1430)*SUMIFS(Calculations!$E$3:$E$53,Calculations!$A$3:$A$53,$B1430)</f>
        <v>2.8296193388366092E-4</v>
      </c>
    </row>
    <row r="1431" spans="2:18" ht="15.75" customHeight="1">
      <c r="B1431" s="107" t="s">
        <v>583</v>
      </c>
      <c r="C1431" s="107" t="s">
        <v>449</v>
      </c>
      <c r="D1431" s="107" t="s">
        <v>650</v>
      </c>
      <c r="E1431" s="107" t="str">
        <f t="shared" si="310"/>
        <v>solar PV</v>
      </c>
      <c r="F1431" s="107">
        <f>F705/SUMIFS(F$3:F$722,$B$3:$B$722,$B1431)*SUMIFS(Calculations!$E$3:$E$53,Calculations!$A$3:$A$53,$B1431)</f>
        <v>1.7418602054236508E-3</v>
      </c>
      <c r="G1431" s="107">
        <f>G705/SUMIFS(G$3:G$722,$B$3:$B$722,$B1431)*SUMIFS(Calculations!$E$3:$E$53,Calculations!$A$3:$A$53,$B1431)</f>
        <v>1.8299049652147996E-3</v>
      </c>
      <c r="H1431" s="107">
        <f>H705/SUMIFS(H$3:H$722,$B$3:$B$722,$B1431)*SUMIFS(Calculations!$E$3:$E$53,Calculations!$A$3:$A$53,$B1431)</f>
        <v>1.9260958664387032E-3</v>
      </c>
      <c r="I1431" s="107">
        <f>I705/SUMIFS(I$3:I$722,$B$3:$B$722,$B1431)*SUMIFS(Calculations!$E$3:$E$53,Calculations!$A$3:$A$53,$B1431)</f>
        <v>2.0263960393162952E-3</v>
      </c>
      <c r="J1431" s="107">
        <f>J705/SUMIFS(J$3:J$722,$B$3:$B$722,$B1431)*SUMIFS(Calculations!$E$3:$E$53,Calculations!$A$3:$A$53,$B1431)</f>
        <v>2.1365200760455078E-3</v>
      </c>
      <c r="K1431" s="107">
        <f>K705/SUMIFS(K$3:K$722,$B$3:$B$722,$B1431)*SUMIFS(Calculations!$E$3:$E$53,Calculations!$A$3:$A$53,$B1431)</f>
        <v>2.1899751116993445E-3</v>
      </c>
      <c r="L1431" s="107">
        <f>L705/SUMIFS(L$3:L$722,$B$3:$B$722,$B1431)*SUMIFS(Calculations!$E$3:$E$53,Calculations!$A$3:$A$53,$B1431)</f>
        <v>2.2453909955784195E-3</v>
      </c>
      <c r="M1431" s="107">
        <f>M705/SUMIFS(M$3:M$722,$B$3:$B$722,$B1431)*SUMIFS(Calculations!$E$3:$E$53,Calculations!$A$3:$A$53,$B1431)</f>
        <v>2.1958891713917514E-3</v>
      </c>
      <c r="N1431" s="107">
        <f>N705/SUMIFS(N$3:N$722,$B$3:$B$722,$B1431)*SUMIFS(Calculations!$E$3:$E$53,Calculations!$A$3:$A$53,$B1431)</f>
        <v>2.1495782216676791E-3</v>
      </c>
      <c r="O1431" s="107">
        <f>O705/SUMIFS(O$3:O$722,$B$3:$B$722,$B1431)*SUMIFS(Calculations!$E$3:$E$53,Calculations!$A$3:$A$53,$B1431)</f>
        <v>2.1910194279297331E-3</v>
      </c>
      <c r="P1431" s="107">
        <f>P705/SUMIFS(P$3:P$722,$B$3:$B$722,$B1431)*SUMIFS(Calculations!$E$3:$E$53,Calculations!$A$3:$A$53,$B1431)</f>
        <v>2.2324649929620572E-3</v>
      </c>
      <c r="Q1431" s="107">
        <f>Q705/SUMIFS(Q$3:Q$722,$B$3:$B$722,$B1431)*SUMIFS(Calculations!$E$3:$E$53,Calculations!$A$3:$A$53,$B1431)</f>
        <v>2.2752871362028497E-3</v>
      </c>
      <c r="R1431" s="107">
        <f>R705/SUMIFS(R$3:R$722,$B$3:$B$722,$B1431)*SUMIFS(Calculations!$E$3:$E$53,Calculations!$A$3:$A$53,$B1431)</f>
        <v>2.3171240144055534E-3</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0.99999999999999978</v>
      </c>
      <c r="I1449" s="95">
        <f t="shared" si="312"/>
        <v>1.0000000000000002</v>
      </c>
      <c r="J1449" s="95">
        <f t="shared" si="312"/>
        <v>0.99999999999999989</v>
      </c>
      <c r="K1449" s="95">
        <f t="shared" si="312"/>
        <v>1</v>
      </c>
      <c r="L1449" s="95">
        <f t="shared" si="312"/>
        <v>1</v>
      </c>
      <c r="M1449" s="95">
        <f t="shared" si="312"/>
        <v>1</v>
      </c>
      <c r="N1449" s="95">
        <f t="shared" si="312"/>
        <v>1</v>
      </c>
      <c r="O1449" s="95">
        <f t="shared" si="312"/>
        <v>0.99999999999999989</v>
      </c>
      <c r="P1449" s="95">
        <f t="shared" si="312"/>
        <v>1</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PA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976.87990000000002</v>
      </c>
      <c r="R11" s="91">
        <f t="shared" si="2"/>
        <v>3.8927068846525574E-2</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6649.2247171700001</v>
      </c>
      <c r="R23" s="91">
        <f t="shared" si="2"/>
        <v>0.26496074731530062</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8384.0433269999994</v>
      </c>
      <c r="R33" s="91">
        <f t="shared" si="2"/>
        <v>0.33409043609391731</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846.50997150000001</v>
      </c>
      <c r="R35" s="91">
        <f t="shared" si="2"/>
        <v>3.3732040079697517E-2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5745.9633079999994</v>
      </c>
      <c r="R38" s="91">
        <f t="shared" si="2"/>
        <v>0.22896725511511273</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2492.509978</v>
      </c>
      <c r="R51" s="91">
        <f t="shared" si="2"/>
        <v>9.9322452549446397E-2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25095.131201669996</v>
      </c>
      <c r="R54" s="149">
        <f>SUM(R3:R53)</f>
        <v>1.0000000000000002</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f t="shared" si="10"/>
        <v>2707.8327319999999</v>
      </c>
      <c r="M272" s="91" t="str">
        <f t="shared" si="11"/>
        <v>OH</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f t="shared" si="10"/>
        <v>1397.2615760000001</v>
      </c>
      <c r="M274" s="91" t="str">
        <f t="shared" si="11"/>
        <v>OH</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f t="shared" si="10"/>
        <v>1640.8689999999999</v>
      </c>
      <c r="M277" s="91" t="str">
        <f t="shared" si="11"/>
        <v>OH</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f t="shared" si="10"/>
        <v>2196.172</v>
      </c>
      <c r="M281" s="91" t="str">
        <f t="shared" si="11"/>
        <v>WV</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f t="shared" si="10"/>
        <v>296.33797800000002</v>
      </c>
      <c r="M285" s="91" t="str">
        <f t="shared" si="11"/>
        <v>WV</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f t="shared" si="10"/>
        <v>379.93170300000003</v>
      </c>
      <c r="M289" s="91" t="str">
        <f t="shared" si="11"/>
        <v>MD</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f t="shared" si="10"/>
        <v>59.903014169999999</v>
      </c>
      <c r="M291" s="91" t="str">
        <f t="shared" si="11"/>
        <v>MD</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f t="shared" si="10"/>
        <v>6209.39</v>
      </c>
      <c r="M293" s="91" t="str">
        <f t="shared" si="11"/>
        <v>MD</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f t="shared" si="10"/>
        <v>976.87990000000002</v>
      </c>
      <c r="M294" s="91" t="str">
        <f t="shared" si="11"/>
        <v>DE</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f t="shared" si="10"/>
        <v>8384.0433269999994</v>
      </c>
      <c r="M295" s="91" t="str">
        <f t="shared" si="11"/>
        <v>NJ</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f t="shared" si="10"/>
        <v>846.50997150000001</v>
      </c>
      <c r="M296" s="91" t="str">
        <f t="shared" si="11"/>
        <v>NY</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25095.131201669999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3.8927068846525574E-2</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0.26496074731530062</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0.33409043609391731</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3.3732040079697517E-2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0.22896725511511273</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9.9322452549446397E-2</v>
      </c>
      <c r="D52" s="91">
        <f t="shared" si="0"/>
        <v>9.9322452549446397E-2</v>
      </c>
      <c r="E52" s="91">
        <f t="shared" si="1"/>
        <v>1</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1.0000000000000002</v>
      </c>
      <c r="D54" s="95">
        <f>SUM(D3:D53)</f>
        <v>9.9322452549446397E-2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0.79634864567575447</v>
      </c>
      <c r="C60" s="91">
        <f>SUMIFS('ReEDs Generation Data'!H$729:H$1448,'ReEDs Generation Data'!$E$729:$E$1448,Calculations!$A60)</f>
        <v>0.67443556915414415</v>
      </c>
      <c r="D60" s="91">
        <f>SUMIFS('ReEDs Generation Data'!I$729:I$1448,'ReEDs Generation Data'!$E$729:$E$1448,Calculations!$A60)</f>
        <v>0.65922589090189099</v>
      </c>
      <c r="E60" s="91">
        <f>SUMIFS('ReEDs Generation Data'!J$729:J$1448,'ReEDs Generation Data'!$E$729:$E$1448,Calculations!$A60)</f>
        <v>0.64252650626040286</v>
      </c>
      <c r="F60" s="91">
        <f>SUMIFS('ReEDs Generation Data'!K$729:K$1448,'ReEDs Generation Data'!$E$729:$E$1448,Calculations!$A60)</f>
        <v>0.63607316154659643</v>
      </c>
      <c r="G60" s="91">
        <f>SUMIFS('ReEDs Generation Data'!L$729:L$1448,'ReEDs Generation Data'!$E$729:$E$1448,Calculations!$A60)</f>
        <v>0.62938309396142467</v>
      </c>
      <c r="H60" s="91">
        <f>SUMIFS('ReEDs Generation Data'!M$729:M$1448,'ReEDs Generation Data'!$E$729:$E$1448,Calculations!$A60)</f>
        <v>0.6417005556005867</v>
      </c>
      <c r="I60" s="91">
        <f>SUMIFS('ReEDs Generation Data'!N$729:N$1448,'ReEDs Generation Data'!$E$729:$E$1448,Calculations!$A60)</f>
        <v>0.65322403692823172</v>
      </c>
      <c r="J60" s="91">
        <f>SUMIFS('ReEDs Generation Data'!O$729:O$1448,'ReEDs Generation Data'!$E$729:$E$1448,Calculations!$A60)</f>
        <v>0.65316447283918688</v>
      </c>
      <c r="K60" s="91">
        <f>SUMIFS('ReEDs Generation Data'!P$729:P$1448,'ReEDs Generation Data'!$E$729:$E$1448,Calculations!$A60)</f>
        <v>0.65310490248521413</v>
      </c>
      <c r="L60" s="91">
        <f>SUMIFS('ReEDs Generation Data'!Q$729:Q$1448,'ReEDs Generation Data'!$E$729:$E$1448,Calculations!$A60)</f>
        <v>0.65278703914326142</v>
      </c>
      <c r="M60" s="91">
        <f>SUMIFS('ReEDs Generation Data'!R$729:R$1448,'ReEDs Generation Data'!$E$729:$E$1448,Calculations!$A60)</f>
        <v>0.65247648929881297</v>
      </c>
    </row>
    <row r="61" spans="1:33" ht="15.75" customHeight="1">
      <c r="A61" s="111" t="s">
        <v>634</v>
      </c>
      <c r="B61" s="91">
        <f>SUMIFS('ReEDs Generation Data'!G$729:G$1448,'ReEDs Generation Data'!$E$729:$E$1448,Calculations!$A61)</f>
        <v>0.10300383041264444</v>
      </c>
      <c r="C61" s="91">
        <f>SUMIFS('ReEDs Generation Data'!H$729:H$1448,'ReEDs Generation Data'!$E$729:$E$1448,Calculations!$A61)</f>
        <v>0.21553785629231412</v>
      </c>
      <c r="D61" s="91">
        <f>SUMIFS('ReEDs Generation Data'!I$729:I$1448,'ReEDs Generation Data'!$E$729:$E$1448,Calculations!$A61)</f>
        <v>0.22560045583369992</v>
      </c>
      <c r="E61" s="91">
        <f>SUMIFS('ReEDs Generation Data'!J$729:J$1448,'ReEDs Generation Data'!$E$729:$E$1448,Calculations!$A61)</f>
        <v>0.23664863301719596</v>
      </c>
      <c r="F61" s="91">
        <f>SUMIFS('ReEDs Generation Data'!K$729:K$1448,'ReEDs Generation Data'!$E$729:$E$1448,Calculations!$A61)</f>
        <v>0.24091085523454867</v>
      </c>
      <c r="G61" s="91">
        <f>SUMIFS('ReEDs Generation Data'!L$729:L$1448,'ReEDs Generation Data'!$E$729:$E$1448,Calculations!$A61)</f>
        <v>0.24532942513305506</v>
      </c>
      <c r="H61" s="91">
        <f>SUMIFS('ReEDs Generation Data'!M$729:M$1448,'ReEDs Generation Data'!$E$729:$E$1448,Calculations!$A61)</f>
        <v>0.23715916384503977</v>
      </c>
      <c r="I61" s="91">
        <f>SUMIFS('ReEDs Generation Data'!N$729:N$1448,'ReEDs Generation Data'!$E$729:$E$1448,Calculations!$A61)</f>
        <v>0.22951555543345892</v>
      </c>
      <c r="J61" s="91">
        <f>SUMIFS('ReEDs Generation Data'!O$729:O$1448,'ReEDs Generation Data'!$E$729:$E$1448,Calculations!$A61)</f>
        <v>0.22952762497801718</v>
      </c>
      <c r="K61" s="91">
        <f>SUMIFS('ReEDs Generation Data'!P$729:P$1448,'ReEDs Generation Data'!$E$729:$E$1448,Calculations!$A61)</f>
        <v>0.22953969579204558</v>
      </c>
      <c r="L61" s="91">
        <f>SUMIFS('ReEDs Generation Data'!Q$729:Q$1448,'ReEDs Generation Data'!$E$729:$E$1448,Calculations!$A61)</f>
        <v>0.22686830373882333</v>
      </c>
      <c r="M61" s="91">
        <f>SUMIFS('ReEDs Generation Data'!R$729:R$1448,'ReEDs Generation Data'!$E$729:$E$1448,Calculations!$A61)</f>
        <v>0.22425837589532721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4.3810293208867777E-2</v>
      </c>
      <c r="C63" s="91">
        <f>SUMIFS('ReEDs Generation Data'!H$729:H$1448,'ReEDs Generation Data'!$E$729:$E$1448,Calculations!$A63)</f>
        <v>5.0548439008865971E-2</v>
      </c>
      <c r="D63" s="91">
        <f>SUMIFS('ReEDs Generation Data'!I$729:I$1448,'ReEDs Generation Data'!$E$729:$E$1448,Calculations!$A63)</f>
        <v>5.2908343240717234E-2</v>
      </c>
      <c r="E63" s="91">
        <f>SUMIFS('ReEDs Generation Data'!J$729:J$1448,'ReEDs Generation Data'!$E$729:$E$1448,Calculations!$A63)</f>
        <v>5.5499387431867102E-2</v>
      </c>
      <c r="F63" s="91">
        <f>SUMIFS('ReEDs Generation Data'!K$729:K$1448,'ReEDs Generation Data'!$E$729:$E$1448,Calculations!$A63)</f>
        <v>5.64989736925001E-2</v>
      </c>
      <c r="G63" s="91">
        <f>SUMIFS('ReEDs Generation Data'!L$729:L$1448,'ReEDs Generation Data'!$E$729:$E$1448,Calculations!$A63)</f>
        <v>5.753522697469917E-2</v>
      </c>
      <c r="H63" s="91">
        <f>SUMIFS('ReEDs Generation Data'!M$729:M$1448,'ReEDs Generation Data'!$E$729:$E$1448,Calculations!$A63)</f>
        <v>5.5619118308184293E-2</v>
      </c>
      <c r="I63" s="91">
        <f>SUMIFS('ReEDs Generation Data'!N$729:N$1448,'ReEDs Generation Data'!$E$729:$E$1448,Calculations!$A63)</f>
        <v>5.3826521498292819E-2</v>
      </c>
      <c r="J63" s="91">
        <f>SUMIFS('ReEDs Generation Data'!O$729:O$1448,'ReEDs Generation Data'!$E$729:$E$1448,Calculations!$A63)</f>
        <v>5.3829352075934554E-2</v>
      </c>
      <c r="K63" s="91">
        <f>SUMIFS('ReEDs Generation Data'!P$729:P$1448,'ReEDs Generation Data'!$E$729:$E$1448,Calculations!$A63)</f>
        <v>5.3832182951295375E-2</v>
      </c>
      <c r="L63" s="91">
        <f>SUMIFS('ReEDs Generation Data'!Q$729:Q$1448,'ReEDs Generation Data'!$E$729:$E$1448,Calculations!$A63)</f>
        <v>5.3205681878147747E-2</v>
      </c>
      <c r="M63" s="91">
        <f>SUMIFS('ReEDs Generation Data'!R$729:R$1448,'ReEDs Generation Data'!$E$729:$E$1448,Calculations!$A63)</f>
        <v>5.2593595534319672E-2</v>
      </c>
    </row>
    <row r="64" spans="1:33" ht="15.75" customHeight="1">
      <c r="A64" s="111" t="s">
        <v>100</v>
      </c>
      <c r="B64" s="91">
        <f>SUMIFS('ReEDs Generation Data'!G$729:G$1448,'ReEDs Generation Data'!$E$729:$E$1448,Calculations!$A64)</f>
        <v>5.3974844881749216E-2</v>
      </c>
      <c r="C64" s="91">
        <f>SUMIFS('ReEDs Generation Data'!H$729:H$1448,'ReEDs Generation Data'!$E$729:$E$1448,Calculations!$A64)</f>
        <v>5.6471794849360768E-2</v>
      </c>
      <c r="D64" s="91">
        <f>SUMIFS('ReEDs Generation Data'!I$729:I$1448,'ReEDs Generation Data'!$E$729:$E$1448,Calculations!$A64)</f>
        <v>5.9108236849515682E-2</v>
      </c>
      <c r="E64" s="91">
        <f>SUMIFS('ReEDs Generation Data'!J$729:J$1448,'ReEDs Generation Data'!$E$729:$E$1448,Calculations!$A64)</f>
        <v>6.2002904199828499E-2</v>
      </c>
      <c r="F64" s="91">
        <f>SUMIFS('ReEDs Generation Data'!K$729:K$1448,'ReEDs Generation Data'!$E$729:$E$1448,Calculations!$A64)</f>
        <v>6.3119623753419576E-2</v>
      </c>
      <c r="G64" s="91">
        <f>SUMIFS('ReEDs Generation Data'!L$729:L$1448,'ReEDs Generation Data'!$E$729:$E$1448,Calculations!$A64)</f>
        <v>6.4277307035272416E-2</v>
      </c>
      <c r="H64" s="91">
        <f>SUMIFS('ReEDs Generation Data'!M$729:M$1448,'ReEDs Generation Data'!$E$729:$E$1448,Calculations!$A64)</f>
        <v>6.2136665352835276E-2</v>
      </c>
      <c r="I64" s="91">
        <f>SUMIFS('ReEDs Generation Data'!N$729:N$1448,'ReEDs Generation Data'!$E$729:$E$1448,Calculations!$A64)</f>
        <v>6.0134008865697176E-2</v>
      </c>
      <c r="J64" s="91">
        <f>SUMIFS('ReEDs Generation Data'!O$729:O$1448,'ReEDs Generation Data'!$E$729:$E$1448,Calculations!$A64)</f>
        <v>6.0137171135453145E-2</v>
      </c>
      <c r="K64" s="91">
        <f>SUMIFS('ReEDs Generation Data'!P$729:P$1448,'ReEDs Generation Data'!$E$729:$E$1448,Calculations!$A64)</f>
        <v>6.0140333737815452E-2</v>
      </c>
      <c r="L64" s="91">
        <f>SUMIFS('ReEDs Generation Data'!Q$729:Q$1448,'ReEDs Generation Data'!$E$729:$E$1448,Calculations!$A64)</f>
        <v>6.3726656696805994E-2</v>
      </c>
      <c r="M64" s="91">
        <f>SUMIFS('ReEDs Generation Data'!R$729:R$1448,'ReEDs Generation Data'!$E$729:$E$1448,Calculations!$A64)</f>
        <v>6.7230464434479317E-2</v>
      </c>
    </row>
    <row r="65" spans="1:37" ht="15.75" customHeight="1">
      <c r="A65" s="111" t="s">
        <v>102</v>
      </c>
      <c r="B65" s="91">
        <f>SUMIFS('ReEDs Generation Data'!G$729:G$1448,'ReEDs Generation Data'!$E$729:$E$1448,Calculations!$A65)</f>
        <v>1.8299049652147996E-3</v>
      </c>
      <c r="C65" s="91">
        <f>SUMIFS('ReEDs Generation Data'!H$729:H$1448,'ReEDs Generation Data'!$E$729:$E$1448,Calculations!$A65)</f>
        <v>1.9260958664387032E-3</v>
      </c>
      <c r="D65" s="91">
        <f>SUMIFS('ReEDs Generation Data'!I$729:I$1448,'ReEDs Generation Data'!$E$729:$E$1448,Calculations!$A65)</f>
        <v>2.0263960393162952E-3</v>
      </c>
      <c r="E65" s="91">
        <f>SUMIFS('ReEDs Generation Data'!J$729:J$1448,'ReEDs Generation Data'!$E$729:$E$1448,Calculations!$A65)</f>
        <v>2.1365200760455078E-3</v>
      </c>
      <c r="F65" s="91">
        <f>SUMIFS('ReEDs Generation Data'!K$729:K$1448,'ReEDs Generation Data'!$E$729:$E$1448,Calculations!$A65)</f>
        <v>2.1899751116993445E-3</v>
      </c>
      <c r="G65" s="91">
        <f>SUMIFS('ReEDs Generation Data'!L$729:L$1448,'ReEDs Generation Data'!$E$729:$E$1448,Calculations!$A65)</f>
        <v>2.2453909955784195E-3</v>
      </c>
      <c r="H65" s="91">
        <f>SUMIFS('ReEDs Generation Data'!M$729:M$1448,'ReEDs Generation Data'!$E$729:$E$1448,Calculations!$A65)</f>
        <v>2.1958891713917514E-3</v>
      </c>
      <c r="I65" s="91">
        <f>SUMIFS('ReEDs Generation Data'!N$729:N$1448,'ReEDs Generation Data'!$E$729:$E$1448,Calculations!$A65)</f>
        <v>2.1495782216676791E-3</v>
      </c>
      <c r="J65" s="91">
        <f>SUMIFS('ReEDs Generation Data'!O$729:O$1448,'ReEDs Generation Data'!$E$729:$E$1448,Calculations!$A65)</f>
        <v>2.1910194279297331E-3</v>
      </c>
      <c r="K65" s="91">
        <f>SUMIFS('ReEDs Generation Data'!P$729:P$1448,'ReEDs Generation Data'!$E$729:$E$1448,Calculations!$A65)</f>
        <v>2.2324649929620572E-3</v>
      </c>
      <c r="L65" s="91">
        <f>SUMIFS('ReEDs Generation Data'!Q$729:Q$1448,'ReEDs Generation Data'!$E$729:$E$1448,Calculations!$A65)</f>
        <v>2.2752871362028497E-3</v>
      </c>
      <c r="M65" s="91">
        <f>SUMIFS('ReEDs Generation Data'!R$729:R$1448,'ReEDs Generation Data'!$E$729:$E$1448,Calculations!$A65)</f>
        <v>2.3171240144055534E-3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7.7254708130390821E-4</v>
      </c>
      <c r="C70" s="91">
        <f>SUMIFS('ReEDs Generation Data'!H$729:H$1448,'ReEDs Generation Data'!$E$729:$E$1448,Calculations!$A70)</f>
        <v>8.082861633497458E-4</v>
      </c>
      <c r="D70" s="91">
        <f>SUMIFS('ReEDs Generation Data'!I$729:I$1448,'ReEDs Generation Data'!$E$729:$E$1448,Calculations!$A70)</f>
        <v>8.4602180810627978E-4</v>
      </c>
      <c r="E70" s="91">
        <f>SUMIFS('ReEDs Generation Data'!J$729:J$1448,'ReEDs Generation Data'!$E$729:$E$1448,Calculations!$A70)</f>
        <v>8.8745345682577519E-4</v>
      </c>
      <c r="F70" s="91">
        <f>SUMIFS('ReEDs Generation Data'!K$729:K$1448,'ReEDs Generation Data'!$E$729:$E$1448,Calculations!$A70)</f>
        <v>9.0343716986194731E-4</v>
      </c>
      <c r="G70" s="91">
        <f>SUMIFS('ReEDs Generation Data'!L$729:L$1448,'ReEDs Generation Data'!$E$729:$E$1448,Calculations!$A70)</f>
        <v>9.200072006314505E-4</v>
      </c>
      <c r="H70" s="91">
        <f>SUMIFS('ReEDs Generation Data'!M$729:M$1448,'ReEDs Generation Data'!$E$729:$E$1448,Calculations!$A70)</f>
        <v>8.8936799291334753E-4</v>
      </c>
      <c r="I70" s="91">
        <f>SUMIFS('ReEDs Generation Data'!N$729:N$1448,'ReEDs Generation Data'!$E$729:$E$1448,Calculations!$A70)</f>
        <v>8.6070378040134423E-4</v>
      </c>
      <c r="J70" s="91">
        <f>SUMIFS('ReEDs Generation Data'!O$729:O$1448,'ReEDs Generation Data'!$E$729:$E$1448,Calculations!$A70)</f>
        <v>8.6074904226871257E-4</v>
      </c>
      <c r="K70" s="91">
        <f>SUMIFS('ReEDs Generation Data'!P$729:P$1448,'ReEDs Generation Data'!$E$729:$E$1448,Calculations!$A70)</f>
        <v>8.6079430889670716E-4</v>
      </c>
      <c r="L70" s="91">
        <f>SUMIFS('ReEDs Generation Data'!Q$729:Q$1448,'ReEDs Generation Data'!$E$729:$E$1448,Calculations!$A70)</f>
        <v>8.5077635070297981E-4</v>
      </c>
      <c r="M70" s="91">
        <f>SUMIFS('ReEDs Generation Data'!R$729:R$1448,'ReEDs Generation Data'!$E$729:$E$1448,Calculations!$A70)</f>
        <v>8.4098888877156793E-4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2.5993377446548985E-4</v>
      </c>
      <c r="C73" s="91">
        <f>SUMIFS('ReEDs Generation Data'!H$729:H$1448,'ReEDs Generation Data'!$E$729:$E$1448,Calculations!$A73)</f>
        <v>2.7195866552640361E-4</v>
      </c>
      <c r="D73" s="91">
        <f>SUMIFS('ReEDs Generation Data'!I$729:I$1448,'ReEDs Generation Data'!$E$729:$E$1448,Calculations!$A73)</f>
        <v>2.8465532675370312E-4</v>
      </c>
      <c r="E73" s="91">
        <f>SUMIFS('ReEDs Generation Data'!J$729:J$1448,'ReEDs Generation Data'!$E$729:$E$1448,Calculations!$A73)</f>
        <v>2.9859555783426063E-4</v>
      </c>
      <c r="F73" s="91">
        <f>SUMIFS('ReEDs Generation Data'!K$729:K$1448,'ReEDs Generation Data'!$E$729:$E$1448,Calculations!$A73)</f>
        <v>3.0397349137386203E-4</v>
      </c>
      <c r="G73" s="91">
        <f>SUMIFS('ReEDs Generation Data'!L$729:L$1448,'ReEDs Generation Data'!$E$729:$E$1448,Calculations!$A73)</f>
        <v>3.0954869933873681E-4</v>
      </c>
      <c r="H73" s="91">
        <f>SUMIFS('ReEDs Generation Data'!M$729:M$1448,'ReEDs Generation Data'!$E$729:$E$1448,Calculations!$A73)</f>
        <v>2.9923972904872322E-4</v>
      </c>
      <c r="I73" s="91">
        <f>SUMIFS('ReEDs Generation Data'!N$729:N$1448,'ReEDs Generation Data'!$E$729:$E$1448,Calculations!$A73)</f>
        <v>2.895952722503745E-4</v>
      </c>
      <c r="J73" s="91">
        <f>SUMIFS('ReEDs Generation Data'!O$729:O$1448,'ReEDs Generation Data'!$E$729:$E$1448,Calculations!$A73)</f>
        <v>2.8961050120963037E-4</v>
      </c>
      <c r="K73" s="91">
        <f>SUMIFS('ReEDs Generation Data'!P$729:P$1448,'ReEDs Generation Data'!$E$729:$E$1448,Calculations!$A73)</f>
        <v>2.8962573177066246E-4</v>
      </c>
      <c r="L73" s="91">
        <f>SUMIFS('ReEDs Generation Data'!Q$729:Q$1448,'ReEDs Generation Data'!$E$729:$E$1448,Calculations!$A73)</f>
        <v>2.8625505605554878E-4</v>
      </c>
      <c r="M73" s="91">
        <f>SUMIFS('ReEDs Generation Data'!R$729:R$1448,'ReEDs Generation Data'!$E$729:$E$1448,Calculations!$A73)</f>
        <v>2.8296193388366092E-4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Pennsylvania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24911482</v>
      </c>
      <c r="C5" s="172">
        <f>SUMIFS(Cambium!C:C,Cambium!B:B,About!B2)</f>
        <v>24911482</v>
      </c>
      <c r="D5" s="174">
        <f>C5</f>
        <v>24911482</v>
      </c>
      <c r="E5" s="174">
        <f t="shared" ref="E5:AF5" si="0">D5</f>
        <v>24911482</v>
      </c>
      <c r="F5" s="174">
        <f t="shared" si="0"/>
        <v>24911482</v>
      </c>
      <c r="G5" s="174">
        <f t="shared" si="0"/>
        <v>24911482</v>
      </c>
      <c r="H5" s="174">
        <f t="shared" si="0"/>
        <v>24911482</v>
      </c>
      <c r="I5" s="174">
        <f t="shared" si="0"/>
        <v>24911482</v>
      </c>
      <c r="J5" s="174">
        <f t="shared" si="0"/>
        <v>24911482</v>
      </c>
      <c r="K5" s="174">
        <f t="shared" si="0"/>
        <v>24911482</v>
      </c>
      <c r="L5" s="174">
        <f t="shared" si="0"/>
        <v>24911482</v>
      </c>
      <c r="M5" s="174">
        <f t="shared" si="0"/>
        <v>24911482</v>
      </c>
      <c r="N5" s="174">
        <f t="shared" si="0"/>
        <v>24911482</v>
      </c>
      <c r="O5" s="174">
        <f t="shared" si="0"/>
        <v>24911482</v>
      </c>
      <c r="P5" s="174">
        <f t="shared" si="0"/>
        <v>24911482</v>
      </c>
      <c r="Q5" s="174">
        <f t="shared" si="0"/>
        <v>24911482</v>
      </c>
      <c r="R5" s="174">
        <f t="shared" si="0"/>
        <v>24911482</v>
      </c>
      <c r="S5" s="174">
        <f t="shared" si="0"/>
        <v>24911482</v>
      </c>
      <c r="T5" s="174">
        <f t="shared" si="0"/>
        <v>24911482</v>
      </c>
      <c r="U5" s="174">
        <f t="shared" si="0"/>
        <v>24911482</v>
      </c>
      <c r="V5" s="174">
        <f t="shared" si="0"/>
        <v>24911482</v>
      </c>
      <c r="W5" s="174">
        <f t="shared" si="0"/>
        <v>24911482</v>
      </c>
      <c r="X5" s="174">
        <f t="shared" si="0"/>
        <v>24911482</v>
      </c>
      <c r="Y5" s="174">
        <f t="shared" si="0"/>
        <v>24911482</v>
      </c>
      <c r="Z5" s="174">
        <f t="shared" si="0"/>
        <v>24911482</v>
      </c>
      <c r="AA5" s="174">
        <f t="shared" si="0"/>
        <v>24911482</v>
      </c>
      <c r="AB5" s="174">
        <f t="shared" si="0"/>
        <v>24911482</v>
      </c>
      <c r="AC5" s="174">
        <f t="shared" si="0"/>
        <v>24911482</v>
      </c>
      <c r="AD5" s="174">
        <f t="shared" si="0"/>
        <v>24911482</v>
      </c>
      <c r="AE5" s="174">
        <f t="shared" si="0"/>
        <v>24911482</v>
      </c>
      <c r="AF5" s="174">
        <f t="shared" si="0"/>
        <v>24911482</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3839953.3286880176</v>
      </c>
      <c r="C10">
        <f>D10</f>
        <v>3839953.3286880176</v>
      </c>
      <c r="D10" s="170">
        <f>SUM(D$5*SUMIFS(C$39:C$48,$B$39:$B$48,$A10),D$6*IF($B$2=TRUE,SUMIFS($B$147:$B$162,$A$147:$A$162,$A10),SUMIFS(E$125:E$140,$A$125:$A$140,$A10)))</f>
        <v>3839953.3286880176</v>
      </c>
      <c r="E10">
        <f t="shared" ref="E10:N10" si="1">SUM(E$5*SUMIFS(D$39:D$48,$B$39:$B$48,$A10),E$6*IF($B$2=TRUE,SUMIFS($B$147:$B$162,$A$147:$A$162,$A10),SUMIFS(F$125:F$140,$A$125:$A$140,$A10)))</f>
        <v>3275192.7300190809</v>
      </c>
      <c r="F10">
        <f t="shared" si="1"/>
        <v>3046997.6042853659</v>
      </c>
      <c r="G10">
        <f t="shared" si="1"/>
        <v>3052444.5804849481</v>
      </c>
      <c r="H10">
        <f t="shared" si="1"/>
        <v>2914312.8713316754</v>
      </c>
      <c r="I10">
        <f t="shared" si="1"/>
        <v>2324171.5794681883</v>
      </c>
      <c r="J10">
        <f t="shared" si="1"/>
        <v>1131739.9523734655</v>
      </c>
      <c r="K10">
        <f t="shared" si="1"/>
        <v>647813.10828895506</v>
      </c>
      <c r="L10">
        <f t="shared" si="1"/>
        <v>216008.44020170701</v>
      </c>
      <c r="M10">
        <f t="shared" si="1"/>
        <v>216008.44020170701</v>
      </c>
      <c r="N10">
        <f t="shared" si="1"/>
        <v>216008.44020170701</v>
      </c>
      <c r="O10">
        <f t="shared" ref="O10:AE10" si="2">SUM(O$5*SUMIFS(N$39:N$48,$B$39:$B$48,$A10),O$6*IF($B$2=TRUE,SUMIFS($B$147:$B$162,$A$147:$A$162,$A10),SUMIFS(P$125:P$140,$A$125:$A$140,$A10)))</f>
        <v>216008.44020170701</v>
      </c>
      <c r="P10">
        <f t="shared" si="2"/>
        <v>216008.44020170701</v>
      </c>
      <c r="Q10">
        <f t="shared" si="2"/>
        <v>216008.44020170701</v>
      </c>
      <c r="R10">
        <f t="shared" si="2"/>
        <v>216008.44020170701</v>
      </c>
      <c r="S10">
        <f t="shared" si="2"/>
        <v>216008.44020170701</v>
      </c>
      <c r="T10">
        <f t="shared" si="2"/>
        <v>216008.44020170701</v>
      </c>
      <c r="U10">
        <f t="shared" si="2"/>
        <v>216008.44020170701</v>
      </c>
      <c r="V10">
        <f t="shared" si="2"/>
        <v>216008.44020170701</v>
      </c>
      <c r="W10">
        <f t="shared" si="2"/>
        <v>216008.44020170701</v>
      </c>
      <c r="X10">
        <f t="shared" si="2"/>
        <v>216008.44020170701</v>
      </c>
      <c r="Y10">
        <f t="shared" si="2"/>
        <v>216008.44020170701</v>
      </c>
      <c r="Z10">
        <f t="shared" si="2"/>
        <v>216008.44020170701</v>
      </c>
      <c r="AA10">
        <f t="shared" si="2"/>
        <v>216008.44020170701</v>
      </c>
      <c r="AB10">
        <f t="shared" si="2"/>
        <v>216008.44020170701</v>
      </c>
      <c r="AC10">
        <f t="shared" si="2"/>
        <v>216008.44020170701</v>
      </c>
      <c r="AD10">
        <f t="shared" si="2"/>
        <v>216008.44020170701</v>
      </c>
      <c r="AE10">
        <f t="shared" si="2"/>
        <v>216008.44020170701</v>
      </c>
      <c r="AF10">
        <f>SUM(AF$5*SUMIFS(AE$39:AE$48,$B$39:$B$48,$A10),AF$6*IF($B$2=TRUE,SUMIFS($B$147:$B$162,$A$147:$A$162,$A10),SUMIFS(AG$125:AG$140,$A$125:$A$140,$A10)))</f>
        <v>216008.44020170701</v>
      </c>
    </row>
    <row r="11" spans="1:32">
      <c r="A11" s="100" t="s">
        <v>347</v>
      </c>
      <c r="B11">
        <f t="shared" ref="B11:B33" si="3">D11</f>
        <v>11744477.417906318</v>
      </c>
      <c r="C11">
        <f t="shared" ref="C11:C33" si="4">D11</f>
        <v>11744477.417906318</v>
      </c>
      <c r="D11" s="170">
        <f t="shared" ref="D11:D33" si="5">SUM(D$5*SUMIFS(C$39:C$48,$B$39:$B$48,$A11),D$6*IF($B$2=TRUE,SUMIFS($B$147:$B$162,$A$147:$A$162,$A11),SUMIFS(E$125:E$140,$A$125:$A$140,$A11)))</f>
        <v>11744477.417906318</v>
      </c>
      <c r="E11">
        <f t="shared" ref="E11:N11" si="6">SUM(E$5*SUMIFS(D$39:D$48,$B$39:$B$48,$A11),E$6*IF($B$2=TRUE,SUMIFS($B$147:$B$162,$A$147:$A$162,$A11),SUMIFS(F$125:F$140,$A$125:$A$140,$A11)))</f>
        <v>11579974.549078032</v>
      </c>
      <c r="F11">
        <f t="shared" si="6"/>
        <v>11606640.052774671</v>
      </c>
      <c r="G11">
        <f t="shared" si="6"/>
        <v>11210004.920647535</v>
      </c>
      <c r="H11">
        <f t="shared" si="6"/>
        <v>11125614.484651711</v>
      </c>
      <c r="I11">
        <f t="shared" si="6"/>
        <v>11165712.117922923</v>
      </c>
      <c r="J11">
        <f t="shared" si="6"/>
        <v>10949629.903787784</v>
      </c>
      <c r="K11">
        <f t="shared" si="6"/>
        <v>10966879.55668667</v>
      </c>
      <c r="L11">
        <f t="shared" si="6"/>
        <v>10405620.626746876</v>
      </c>
      <c r="M11">
        <f t="shared" si="6"/>
        <v>10405620.626746876</v>
      </c>
      <c r="N11">
        <f t="shared" si="6"/>
        <v>10405620.626746876</v>
      </c>
      <c r="O11">
        <f t="shared" ref="O11:AF11" si="7">SUM(O$5*SUMIFS(N$39:N$48,$B$39:$B$48,$A11),O$6*IF($B$2=TRUE,SUMIFS($B$147:$B$162,$A$147:$A$162,$A11),SUMIFS(P$125:P$140,$A$125:$A$140,$A11)))</f>
        <v>10405620.626746876</v>
      </c>
      <c r="P11">
        <f t="shared" si="7"/>
        <v>10405620.626746876</v>
      </c>
      <c r="Q11">
        <f t="shared" si="7"/>
        <v>10405620.626746876</v>
      </c>
      <c r="R11">
        <f t="shared" si="7"/>
        <v>10405620.626746876</v>
      </c>
      <c r="S11">
        <f t="shared" si="7"/>
        <v>10405620.626746876</v>
      </c>
      <c r="T11">
        <f t="shared" si="7"/>
        <v>10405620.626746876</v>
      </c>
      <c r="U11">
        <f t="shared" si="7"/>
        <v>10405620.626746876</v>
      </c>
      <c r="V11">
        <f t="shared" si="7"/>
        <v>10405620.626746876</v>
      </c>
      <c r="W11">
        <f t="shared" si="7"/>
        <v>10405620.626746876</v>
      </c>
      <c r="X11">
        <f t="shared" si="7"/>
        <v>10405620.626746876</v>
      </c>
      <c r="Y11">
        <f t="shared" si="7"/>
        <v>10405620.626746876</v>
      </c>
      <c r="Z11">
        <f t="shared" si="7"/>
        <v>10405620.626746876</v>
      </c>
      <c r="AA11">
        <f t="shared" si="7"/>
        <v>10405620.626746876</v>
      </c>
      <c r="AB11">
        <f t="shared" si="7"/>
        <v>10405620.626746876</v>
      </c>
      <c r="AC11">
        <f t="shared" si="7"/>
        <v>10405620.626746876</v>
      </c>
      <c r="AD11">
        <f t="shared" si="7"/>
        <v>10405620.626746876</v>
      </c>
      <c r="AE11">
        <f t="shared" si="7"/>
        <v>10405620.626746876</v>
      </c>
      <c r="AF11">
        <f t="shared" si="7"/>
        <v>10405620.626746876</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6147538.1578030745</v>
      </c>
      <c r="C13">
        <f t="shared" si="4"/>
        <v>6147538.1578030745</v>
      </c>
      <c r="D13" s="170">
        <f t="shared" si="5"/>
        <v>6147538.1578030745</v>
      </c>
      <c r="E13">
        <f t="shared" ref="E13:N13" si="10">SUM(E$5*SUMIFS(D$39:D$48,$B$39:$B$48,$A13),E$6*IF($B$2=TRUE,SUMIFS($B$147:$B$162,$A$147:$A$162,$A13),SUMIFS(F$125:F$140,$A$125:$A$140,$A13)))</f>
        <v>5818813.9850580785</v>
      </c>
      <c r="F13">
        <f t="shared" si="10"/>
        <v>5698363.8690690128</v>
      </c>
      <c r="G13">
        <f t="shared" si="10"/>
        <v>5704034.5720425509</v>
      </c>
      <c r="H13">
        <f t="shared" si="10"/>
        <v>5593728.261835102</v>
      </c>
      <c r="I13">
        <f t="shared" si="10"/>
        <v>5499489.6159173138</v>
      </c>
      <c r="J13">
        <f t="shared" si="10"/>
        <v>5551847.3454064215</v>
      </c>
      <c r="K13">
        <f t="shared" si="10"/>
        <v>5578551.990030434</v>
      </c>
      <c r="L13">
        <f t="shared" si="10"/>
        <v>5874849.8277955549</v>
      </c>
      <c r="M13">
        <f t="shared" si="10"/>
        <v>5874849.8277955549</v>
      </c>
      <c r="N13">
        <f t="shared" si="10"/>
        <v>5874849.8277955549</v>
      </c>
      <c r="O13">
        <f t="shared" ref="O13:AF13" si="11">SUM(O$5*SUMIFS(N$39:N$48,$B$39:$B$48,$A13),O$6*IF($B$2=TRUE,SUMIFS($B$147:$B$162,$A$147:$A$162,$A13),SUMIFS(P$125:P$140,$A$125:$A$140,$A13)))</f>
        <v>5874849.8277955549</v>
      </c>
      <c r="P13">
        <f t="shared" si="11"/>
        <v>5874849.8277955549</v>
      </c>
      <c r="Q13">
        <f t="shared" si="11"/>
        <v>5874849.8277955549</v>
      </c>
      <c r="R13">
        <f t="shared" si="11"/>
        <v>5874849.8277955549</v>
      </c>
      <c r="S13">
        <f t="shared" si="11"/>
        <v>5874849.8277955549</v>
      </c>
      <c r="T13">
        <f t="shared" si="11"/>
        <v>5874849.8277955549</v>
      </c>
      <c r="U13">
        <f t="shared" si="11"/>
        <v>5874849.8277955549</v>
      </c>
      <c r="V13">
        <f t="shared" si="11"/>
        <v>5874849.8277955549</v>
      </c>
      <c r="W13">
        <f t="shared" si="11"/>
        <v>5874849.8277955549</v>
      </c>
      <c r="X13">
        <f t="shared" si="11"/>
        <v>5874849.8277955549</v>
      </c>
      <c r="Y13">
        <f t="shared" si="11"/>
        <v>5874849.8277955549</v>
      </c>
      <c r="Z13">
        <f t="shared" si="11"/>
        <v>5874849.8277955549</v>
      </c>
      <c r="AA13">
        <f t="shared" si="11"/>
        <v>5874849.8277955549</v>
      </c>
      <c r="AB13">
        <f t="shared" si="11"/>
        <v>5874849.8277955549</v>
      </c>
      <c r="AC13">
        <f t="shared" si="11"/>
        <v>5874849.8277955549</v>
      </c>
      <c r="AD13">
        <f t="shared" si="11"/>
        <v>5874849.8277955549</v>
      </c>
      <c r="AE13">
        <f t="shared" si="11"/>
        <v>5874849.8277955549</v>
      </c>
      <c r="AF13">
        <f t="shared" si="11"/>
        <v>5874849.8277955549</v>
      </c>
    </row>
    <row r="14" spans="1:32">
      <c r="A14" s="100" t="s">
        <v>101</v>
      </c>
      <c r="B14">
        <f t="shared" si="3"/>
        <v>597181.26522703713</v>
      </c>
      <c r="C14">
        <f t="shared" si="4"/>
        <v>597181.26522703713</v>
      </c>
      <c r="D14" s="170">
        <f t="shared" si="5"/>
        <v>597181.26522703713</v>
      </c>
      <c r="E14">
        <f t="shared" ref="E14:N14" si="12">SUM(E$5*SUMIFS(D$39:D$48,$B$39:$B$48,$A14),E$6*IF($B$2=TRUE,SUMIFS($B$147:$B$162,$A$147:$A$162,$A14),SUMIFS(F$125:F$140,$A$125:$A$140,$A14)))</f>
        <v>552608.41390189587</v>
      </c>
      <c r="F14">
        <f t="shared" si="12"/>
        <v>562311.72018917522</v>
      </c>
      <c r="G14">
        <f t="shared" si="12"/>
        <v>580433.73079900618</v>
      </c>
      <c r="H14">
        <f t="shared" si="12"/>
        <v>570967.010430575</v>
      </c>
      <c r="I14">
        <f t="shared" si="12"/>
        <v>602099.70282036206</v>
      </c>
      <c r="J14">
        <f t="shared" si="12"/>
        <v>720644.05909946701</v>
      </c>
      <c r="K14">
        <f t="shared" si="12"/>
        <v>756978.74454543821</v>
      </c>
      <c r="L14">
        <f t="shared" si="12"/>
        <v>794824.26349923958</v>
      </c>
      <c r="M14">
        <f t="shared" si="12"/>
        <v>794824.26349923958</v>
      </c>
      <c r="N14">
        <f t="shared" si="12"/>
        <v>794824.26349923958</v>
      </c>
      <c r="O14">
        <f t="shared" ref="O14:AF14" si="13">SUM(O$5*SUMIFS(N$39:N$48,$B$39:$B$48,$A14),O$6*IF($B$2=TRUE,SUMIFS($B$147:$B$162,$A$147:$A$162,$A14),SUMIFS(P$125:P$140,$A$125:$A$140,$A14)))</f>
        <v>794824.26349923958</v>
      </c>
      <c r="P14">
        <f t="shared" si="13"/>
        <v>794824.26349923958</v>
      </c>
      <c r="Q14">
        <f t="shared" si="13"/>
        <v>794824.26349923958</v>
      </c>
      <c r="R14">
        <f t="shared" si="13"/>
        <v>794824.26349923958</v>
      </c>
      <c r="S14">
        <f t="shared" si="13"/>
        <v>794824.26349923958</v>
      </c>
      <c r="T14">
        <f t="shared" si="13"/>
        <v>794824.26349923958</v>
      </c>
      <c r="U14">
        <f t="shared" si="13"/>
        <v>794824.26349923958</v>
      </c>
      <c r="V14">
        <f t="shared" si="13"/>
        <v>794824.26349923958</v>
      </c>
      <c r="W14">
        <f t="shared" si="13"/>
        <v>794824.26349923958</v>
      </c>
      <c r="X14">
        <f t="shared" si="13"/>
        <v>794824.26349923958</v>
      </c>
      <c r="Y14">
        <f t="shared" si="13"/>
        <v>794824.26349923958</v>
      </c>
      <c r="Z14">
        <f t="shared" si="13"/>
        <v>794824.26349923958</v>
      </c>
      <c r="AA14">
        <f t="shared" si="13"/>
        <v>794824.26349923958</v>
      </c>
      <c r="AB14">
        <f t="shared" si="13"/>
        <v>794824.26349923958</v>
      </c>
      <c r="AC14">
        <f t="shared" si="13"/>
        <v>794824.26349923958</v>
      </c>
      <c r="AD14">
        <f t="shared" si="13"/>
        <v>794824.26349923958</v>
      </c>
      <c r="AE14">
        <f t="shared" si="13"/>
        <v>794824.26349923958</v>
      </c>
      <c r="AF14">
        <f t="shared" si="13"/>
        <v>794824.26349923958</v>
      </c>
    </row>
    <row r="15" spans="1:32">
      <c r="A15" s="100" t="s">
        <v>100</v>
      </c>
      <c r="B15">
        <f t="shared" si="3"/>
        <v>460564.74783968017</v>
      </c>
      <c r="C15">
        <f t="shared" si="4"/>
        <v>460564.74783968017</v>
      </c>
      <c r="D15" s="170">
        <f t="shared" si="5"/>
        <v>460564.74783968017</v>
      </c>
      <c r="E15">
        <f t="shared" ref="E15:N15" si="14">SUM(E$5*SUMIFS(D$39:D$48,$B$39:$B$48,$A15),E$6*IF($B$2=TRUE,SUMIFS($B$147:$B$162,$A$147:$A$162,$A15),SUMIFS(F$125:F$140,$A$125:$A$140,$A15)))</f>
        <v>525630.90904715273</v>
      </c>
      <c r="F15">
        <f t="shared" si="14"/>
        <v>598185.32780731574</v>
      </c>
      <c r="G15">
        <f t="shared" si="14"/>
        <v>618239.92595122335</v>
      </c>
      <c r="H15">
        <f t="shared" si="14"/>
        <v>642808.93601841829</v>
      </c>
      <c r="I15">
        <f t="shared" si="14"/>
        <v>730768.24945774721</v>
      </c>
      <c r="J15">
        <f t="shared" si="14"/>
        <v>1052134.1815843105</v>
      </c>
      <c r="K15">
        <f t="shared" si="14"/>
        <v>1225649.197523955</v>
      </c>
      <c r="L15">
        <f t="shared" si="14"/>
        <v>1379748.0925662322</v>
      </c>
      <c r="M15">
        <f t="shared" si="14"/>
        <v>1379748.0925662322</v>
      </c>
      <c r="N15">
        <f t="shared" si="14"/>
        <v>1379748.0925662322</v>
      </c>
      <c r="O15">
        <f t="shared" ref="O15:AF15" si="15">SUM(O$5*SUMIFS(N$39:N$48,$B$39:$B$48,$A15),O$6*IF($B$2=TRUE,SUMIFS($B$147:$B$162,$A$147:$A$162,$A15),SUMIFS(P$125:P$140,$A$125:$A$140,$A15)))</f>
        <v>1379748.0925662322</v>
      </c>
      <c r="P15">
        <f t="shared" si="15"/>
        <v>1379748.0925662322</v>
      </c>
      <c r="Q15">
        <f t="shared" si="15"/>
        <v>1379748.0925662322</v>
      </c>
      <c r="R15">
        <f t="shared" si="15"/>
        <v>1379748.0925662322</v>
      </c>
      <c r="S15">
        <f t="shared" si="15"/>
        <v>1379748.0925662322</v>
      </c>
      <c r="T15">
        <f t="shared" si="15"/>
        <v>1379748.0925662322</v>
      </c>
      <c r="U15">
        <f t="shared" si="15"/>
        <v>1379748.0925662322</v>
      </c>
      <c r="V15">
        <f t="shared" si="15"/>
        <v>1379748.0925662322</v>
      </c>
      <c r="W15">
        <f t="shared" si="15"/>
        <v>1379748.0925662322</v>
      </c>
      <c r="X15">
        <f t="shared" si="15"/>
        <v>1379748.0925662322</v>
      </c>
      <c r="Y15">
        <f t="shared" si="15"/>
        <v>1379748.0925662322</v>
      </c>
      <c r="Z15">
        <f t="shared" si="15"/>
        <v>1379748.0925662322</v>
      </c>
      <c r="AA15">
        <f t="shared" si="15"/>
        <v>1379748.0925662322</v>
      </c>
      <c r="AB15">
        <f t="shared" si="15"/>
        <v>1379748.0925662322</v>
      </c>
      <c r="AC15">
        <f t="shared" si="15"/>
        <v>1379748.0925662322</v>
      </c>
      <c r="AD15">
        <f t="shared" si="15"/>
        <v>1379748.0925662322</v>
      </c>
      <c r="AE15">
        <f t="shared" si="15"/>
        <v>1379748.0925662322</v>
      </c>
      <c r="AF15">
        <f t="shared" si="15"/>
        <v>1379748.0925662322</v>
      </c>
    </row>
    <row r="16" spans="1:32">
      <c r="A16" s="100" t="s">
        <v>102</v>
      </c>
      <c r="B16">
        <f t="shared" si="3"/>
        <v>1703501.3679159202</v>
      </c>
      <c r="C16">
        <f t="shared" si="4"/>
        <v>1703501.3679159202</v>
      </c>
      <c r="D16" s="170">
        <f t="shared" si="5"/>
        <v>1703501.3679159202</v>
      </c>
      <c r="E16">
        <f t="shared" ref="E16:N16" si="16">SUM(E$5*SUMIFS(D$39:D$48,$B$39:$B$48,$A16),E$6*IF($B$2=TRUE,SUMIFS($B$147:$B$162,$A$147:$A$162,$A16),SUMIFS(F$125:F$140,$A$125:$A$140,$A16)))</f>
        <v>2824537.1470409636</v>
      </c>
      <c r="F16">
        <f t="shared" si="16"/>
        <v>2754496.2467886088</v>
      </c>
      <c r="G16">
        <f t="shared" si="16"/>
        <v>2782549.9937989116</v>
      </c>
      <c r="H16">
        <f t="shared" si="16"/>
        <v>2681654.7450866411</v>
      </c>
      <c r="I16">
        <f t="shared" si="16"/>
        <v>2687071.3167921426</v>
      </c>
      <c r="J16">
        <f t="shared" si="16"/>
        <v>3028361.9056328982</v>
      </c>
      <c r="K16">
        <f t="shared" si="16"/>
        <v>3143277.679264131</v>
      </c>
      <c r="L16">
        <f t="shared" si="16"/>
        <v>3532641.1404818818</v>
      </c>
      <c r="M16">
        <f t="shared" si="16"/>
        <v>3532641.1404818818</v>
      </c>
      <c r="N16">
        <f t="shared" si="16"/>
        <v>3532641.1404818818</v>
      </c>
      <c r="O16">
        <f t="shared" ref="O16:AF16" si="17">SUM(O$5*SUMIFS(N$39:N$48,$B$39:$B$48,$A16),O$6*IF($B$2=TRUE,SUMIFS($B$147:$B$162,$A$147:$A$162,$A16),SUMIFS(P$125:P$140,$A$125:$A$140,$A16)))</f>
        <v>3532641.1404818818</v>
      </c>
      <c r="P16">
        <f t="shared" si="17"/>
        <v>3532641.1404818818</v>
      </c>
      <c r="Q16">
        <f t="shared" si="17"/>
        <v>3532641.1404818818</v>
      </c>
      <c r="R16">
        <f t="shared" si="17"/>
        <v>3532641.1404818818</v>
      </c>
      <c r="S16">
        <f t="shared" si="17"/>
        <v>3532641.1404818818</v>
      </c>
      <c r="T16">
        <f t="shared" si="17"/>
        <v>3532641.1404818818</v>
      </c>
      <c r="U16">
        <f t="shared" si="17"/>
        <v>3532641.1404818818</v>
      </c>
      <c r="V16">
        <f t="shared" si="17"/>
        <v>3532641.1404818818</v>
      </c>
      <c r="W16">
        <f t="shared" si="17"/>
        <v>3532641.1404818818</v>
      </c>
      <c r="X16">
        <f t="shared" si="17"/>
        <v>3532641.1404818818</v>
      </c>
      <c r="Y16">
        <f t="shared" si="17"/>
        <v>3532641.1404818818</v>
      </c>
      <c r="Z16">
        <f t="shared" si="17"/>
        <v>3532641.1404818818</v>
      </c>
      <c r="AA16">
        <f t="shared" si="17"/>
        <v>3532641.1404818818</v>
      </c>
      <c r="AB16">
        <f t="shared" si="17"/>
        <v>3532641.1404818818</v>
      </c>
      <c r="AC16">
        <f t="shared" si="17"/>
        <v>3532641.1404818818</v>
      </c>
      <c r="AD16">
        <f t="shared" si="17"/>
        <v>3532641.1404818818</v>
      </c>
      <c r="AE16">
        <f t="shared" si="17"/>
        <v>3532641.1404818818</v>
      </c>
      <c r="AF16">
        <f t="shared" si="17"/>
        <v>3532641.1404818818</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209046.82649687762</v>
      </c>
      <c r="C18">
        <f t="shared" si="4"/>
        <v>209046.82649687762</v>
      </c>
      <c r="D18" s="170">
        <f t="shared" si="5"/>
        <v>209046.82649687762</v>
      </c>
      <c r="E18">
        <f t="shared" ref="E18:N18" si="20">SUM(E$5*SUMIFS(D$39:D$48,$B$39:$B$48,$A18),E$6*IF($B$2=TRUE,SUMIFS($B$147:$B$162,$A$147:$A$162,$A18),SUMIFS(F$125:F$140,$A$125:$A$140,$A18)))</f>
        <v>193166.82355232627</v>
      </c>
      <c r="F18">
        <f t="shared" si="20"/>
        <v>190142.98599489324</v>
      </c>
      <c r="G18">
        <f t="shared" si="20"/>
        <v>189288.33642783732</v>
      </c>
      <c r="H18">
        <f t="shared" si="20"/>
        <v>185839.91065672436</v>
      </c>
      <c r="I18">
        <f t="shared" si="20"/>
        <v>186104.06029456164</v>
      </c>
      <c r="J18">
        <f t="shared" si="20"/>
        <v>192769.91782771909</v>
      </c>
      <c r="K18">
        <f t="shared" si="20"/>
        <v>195403.42231403827</v>
      </c>
      <c r="L18">
        <f t="shared" si="20"/>
        <v>205276.65595954077</v>
      </c>
      <c r="M18">
        <f t="shared" si="20"/>
        <v>205276.65595954077</v>
      </c>
      <c r="N18">
        <f t="shared" si="20"/>
        <v>205276.65595954077</v>
      </c>
      <c r="O18">
        <f t="shared" ref="O18:AF18" si="21">SUM(O$5*SUMIFS(N$39:N$48,$B$39:$B$48,$A18),O$6*IF($B$2=TRUE,SUMIFS($B$147:$B$162,$A$147:$A$162,$A18),SUMIFS(P$125:P$140,$A$125:$A$140,$A18)))</f>
        <v>205276.65595954077</v>
      </c>
      <c r="P18">
        <f t="shared" si="21"/>
        <v>205276.65595954077</v>
      </c>
      <c r="Q18">
        <f t="shared" si="21"/>
        <v>205276.65595954077</v>
      </c>
      <c r="R18">
        <f t="shared" si="21"/>
        <v>205276.65595954077</v>
      </c>
      <c r="S18">
        <f t="shared" si="21"/>
        <v>205276.65595954077</v>
      </c>
      <c r="T18">
        <f t="shared" si="21"/>
        <v>205276.65595954077</v>
      </c>
      <c r="U18">
        <f t="shared" si="21"/>
        <v>205276.65595954077</v>
      </c>
      <c r="V18">
        <f t="shared" si="21"/>
        <v>205276.65595954077</v>
      </c>
      <c r="W18">
        <f t="shared" si="21"/>
        <v>205276.65595954077</v>
      </c>
      <c r="X18">
        <f t="shared" si="21"/>
        <v>205276.65595954077</v>
      </c>
      <c r="Y18">
        <f t="shared" si="21"/>
        <v>205276.65595954077</v>
      </c>
      <c r="Z18">
        <f t="shared" si="21"/>
        <v>205276.65595954077</v>
      </c>
      <c r="AA18">
        <f t="shared" si="21"/>
        <v>205276.65595954077</v>
      </c>
      <c r="AB18">
        <f t="shared" si="21"/>
        <v>205276.65595954077</v>
      </c>
      <c r="AC18">
        <f t="shared" si="21"/>
        <v>205276.65595954077</v>
      </c>
      <c r="AD18">
        <f t="shared" si="21"/>
        <v>205276.65595954077</v>
      </c>
      <c r="AE18">
        <f t="shared" si="21"/>
        <v>205276.65595954077</v>
      </c>
      <c r="AF18">
        <f t="shared" si="21"/>
        <v>205276.65595954077</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209218.88812307906</v>
      </c>
      <c r="C20">
        <f t="shared" si="4"/>
        <v>209218.88812307906</v>
      </c>
      <c r="D20" s="170">
        <f t="shared" si="5"/>
        <v>209218.88812307906</v>
      </c>
      <c r="E20">
        <f t="shared" ref="E20:N20" si="24">SUM(E$5*SUMIFS(D$39:D$48,$B$39:$B$48,$A20),E$6*IF($B$2=TRUE,SUMIFS($B$147:$B$162,$A$147:$A$162,$A20),SUMIFS(F$125:F$140,$A$125:$A$140,$A20)))</f>
        <v>139068.59299133054</v>
      </c>
      <c r="F20">
        <f t="shared" si="24"/>
        <v>112599.33874437775</v>
      </c>
      <c r="G20">
        <f t="shared" si="24"/>
        <v>88895.570106399959</v>
      </c>
      <c r="H20">
        <f t="shared" si="24"/>
        <v>40322.251294124988</v>
      </c>
      <c r="I20">
        <f t="shared" si="24"/>
        <v>36738.78121214659</v>
      </c>
      <c r="J20">
        <f t="shared" si="24"/>
        <v>36575.775771070534</v>
      </c>
      <c r="K20">
        <f t="shared" si="24"/>
        <v>34791.61054163365</v>
      </c>
      <c r="L20">
        <f t="shared" si="24"/>
        <v>31220.166334825717</v>
      </c>
      <c r="M20">
        <f t="shared" si="24"/>
        <v>31220.166334825717</v>
      </c>
      <c r="N20">
        <f t="shared" si="24"/>
        <v>31220.166334825717</v>
      </c>
      <c r="O20">
        <f t="shared" ref="O20:AF20" si="25">SUM(O$5*SUMIFS(N$39:N$48,$B$39:$B$48,$A20),O$6*IF($B$2=TRUE,SUMIFS($B$147:$B$162,$A$147:$A$162,$A20),SUMIFS(P$125:P$140,$A$125:$A$140,$A20)))</f>
        <v>31220.166334825717</v>
      </c>
      <c r="P20">
        <f t="shared" si="25"/>
        <v>31220.166334825717</v>
      </c>
      <c r="Q20">
        <f t="shared" si="25"/>
        <v>31220.166334825717</v>
      </c>
      <c r="R20">
        <f t="shared" si="25"/>
        <v>31220.166334825717</v>
      </c>
      <c r="S20">
        <f t="shared" si="25"/>
        <v>31220.166334825717</v>
      </c>
      <c r="T20">
        <f t="shared" si="25"/>
        <v>31220.166334825717</v>
      </c>
      <c r="U20">
        <f t="shared" si="25"/>
        <v>31220.166334825717</v>
      </c>
      <c r="V20">
        <f t="shared" si="25"/>
        <v>31220.166334825717</v>
      </c>
      <c r="W20">
        <f t="shared" si="25"/>
        <v>31220.166334825717</v>
      </c>
      <c r="X20">
        <f t="shared" si="25"/>
        <v>31220.166334825717</v>
      </c>
      <c r="Y20">
        <f t="shared" si="25"/>
        <v>31220.166334825717</v>
      </c>
      <c r="Z20">
        <f t="shared" si="25"/>
        <v>31220.166334825717</v>
      </c>
      <c r="AA20">
        <f t="shared" si="25"/>
        <v>31220.166334825717</v>
      </c>
      <c r="AB20">
        <f t="shared" si="25"/>
        <v>31220.166334825717</v>
      </c>
      <c r="AC20">
        <f t="shared" si="25"/>
        <v>31220.166334825717</v>
      </c>
      <c r="AD20">
        <f t="shared" si="25"/>
        <v>31220.166334825717</v>
      </c>
      <c r="AE20">
        <f t="shared" si="25"/>
        <v>31220.166334825717</v>
      </c>
      <c r="AF20">
        <f t="shared" si="25"/>
        <v>31220.166334825717</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2488.8493111409089</v>
      </c>
      <c r="F23">
        <f t="shared" si="30"/>
        <v>341744.85434658203</v>
      </c>
      <c r="G23">
        <f t="shared" si="30"/>
        <v>685590.36974159</v>
      </c>
      <c r="H23">
        <f t="shared" si="30"/>
        <v>1156233.528695032</v>
      </c>
      <c r="I23">
        <f t="shared" si="30"/>
        <v>1679326.5761146194</v>
      </c>
      <c r="J23">
        <f t="shared" si="30"/>
        <v>2247778.9585168678</v>
      </c>
      <c r="K23">
        <f t="shared" si="30"/>
        <v>2362136.6908047479</v>
      </c>
      <c r="L23">
        <f t="shared" si="30"/>
        <v>2471292.7864141464</v>
      </c>
      <c r="M23">
        <f t="shared" si="30"/>
        <v>2471292.7864141464</v>
      </c>
      <c r="N23">
        <f t="shared" si="30"/>
        <v>2471292.7864141464</v>
      </c>
      <c r="O23">
        <f t="shared" ref="O23:AF23" si="31">SUM(O$5*SUMIFS(N$39:N$48,$B$39:$B$48,$A23),O$6*IF($B$2=TRUE,SUMIFS($B$147:$B$162,$A$147:$A$162,$A23),SUMIFS(P$125:P$140,$A$125:$A$140,$A23)))</f>
        <v>2471292.7864141464</v>
      </c>
      <c r="P23">
        <f t="shared" si="31"/>
        <v>2471292.7864141464</v>
      </c>
      <c r="Q23">
        <f t="shared" si="31"/>
        <v>2471292.7864141464</v>
      </c>
      <c r="R23">
        <f t="shared" si="31"/>
        <v>2471292.7864141464</v>
      </c>
      <c r="S23">
        <f t="shared" si="31"/>
        <v>2471292.7864141464</v>
      </c>
      <c r="T23">
        <f t="shared" si="31"/>
        <v>2471292.7864141464</v>
      </c>
      <c r="U23">
        <f t="shared" si="31"/>
        <v>2471292.7864141464</v>
      </c>
      <c r="V23">
        <f t="shared" si="31"/>
        <v>2471292.7864141464</v>
      </c>
      <c r="W23">
        <f t="shared" si="31"/>
        <v>2471292.7864141464</v>
      </c>
      <c r="X23">
        <f t="shared" si="31"/>
        <v>2471292.7864141464</v>
      </c>
      <c r="Y23">
        <f t="shared" si="31"/>
        <v>2471292.7864141464</v>
      </c>
      <c r="Z23">
        <f t="shared" si="31"/>
        <v>2471292.7864141464</v>
      </c>
      <c r="AA23">
        <f t="shared" si="31"/>
        <v>2471292.7864141464</v>
      </c>
      <c r="AB23">
        <f t="shared" si="31"/>
        <v>2471292.7864141464</v>
      </c>
      <c r="AC23">
        <f t="shared" si="31"/>
        <v>2471292.7864141464</v>
      </c>
      <c r="AD23">
        <f t="shared" si="31"/>
        <v>2471292.7864141464</v>
      </c>
      <c r="AE23">
        <f t="shared" si="31"/>
        <v>2471292.7864141464</v>
      </c>
      <c r="AF23">
        <f t="shared" si="31"/>
        <v>2471292.7864141464</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8.3915853138274796E-3</v>
      </c>
      <c r="D39">
        <f>SUMPRODUCT(P$57:P$106,$B$57:$B$106)</f>
        <v>7.754128138676224E-3</v>
      </c>
      <c r="E39">
        <f>SUMPRODUCT(AB$57:AB$106,$B$57:$B$106)</f>
        <v>7.6327448521486298E-3</v>
      </c>
      <c r="F39">
        <f>SUMPRODUCT(AN$57:AN$106,$B$57:$B$106)</f>
        <v>7.598437396371574E-3</v>
      </c>
      <c r="G39">
        <f>SUMPRODUCT(AZ$57:AZ$106,$B$57:$B$106)</f>
        <v>7.4600102337036532E-3</v>
      </c>
      <c r="H39">
        <f>SUMPRODUCT(BL$57:BL$106,$B$57:$B$106)</f>
        <v>7.4706137633466221E-3</v>
      </c>
      <c r="I39">
        <f>SUMPRODUCT(BX$57:BX$106,$B$57:$B$106)</f>
        <v>7.738195496667725E-3</v>
      </c>
      <c r="J39">
        <f>SUMPRODUCT(CJ$57:CJ$106,$B$57:$B$106)</f>
        <v>7.8439099815112677E-3</v>
      </c>
      <c r="K39">
        <f>SUMPRODUCT(CV$57:CV$106,$B$57:$B$106)</f>
        <v>8.2402426302674719E-3</v>
      </c>
      <c r="L39" s="156">
        <f>K39</f>
        <v>8.2402426302674719E-3</v>
      </c>
      <c r="M39" s="156">
        <f t="shared" ref="M39:AE50" si="53">L39</f>
        <v>8.2402426302674719E-3</v>
      </c>
      <c r="N39" s="156">
        <f t="shared" si="53"/>
        <v>8.2402426302674719E-3</v>
      </c>
      <c r="O39" s="156">
        <f t="shared" si="53"/>
        <v>8.2402426302674719E-3</v>
      </c>
      <c r="P39" s="156">
        <f t="shared" si="53"/>
        <v>8.2402426302674719E-3</v>
      </c>
      <c r="Q39" s="156">
        <f t="shared" si="53"/>
        <v>8.2402426302674719E-3</v>
      </c>
      <c r="R39" s="156">
        <f t="shared" si="53"/>
        <v>8.2402426302674719E-3</v>
      </c>
      <c r="S39" s="156">
        <f t="shared" si="53"/>
        <v>8.2402426302674719E-3</v>
      </c>
      <c r="T39" s="156">
        <f t="shared" si="53"/>
        <v>8.2402426302674719E-3</v>
      </c>
      <c r="U39" s="156">
        <f t="shared" si="53"/>
        <v>8.2402426302674719E-3</v>
      </c>
      <c r="V39" s="156">
        <f t="shared" si="53"/>
        <v>8.2402426302674719E-3</v>
      </c>
      <c r="W39" s="156">
        <f t="shared" si="53"/>
        <v>8.2402426302674719E-3</v>
      </c>
      <c r="X39" s="156">
        <f t="shared" si="53"/>
        <v>8.2402426302674719E-3</v>
      </c>
      <c r="Y39" s="156">
        <f t="shared" si="53"/>
        <v>8.2402426302674719E-3</v>
      </c>
      <c r="Z39" s="156">
        <f t="shared" si="53"/>
        <v>8.2402426302674719E-3</v>
      </c>
      <c r="AA39" s="156">
        <f t="shared" si="53"/>
        <v>8.2402426302674719E-3</v>
      </c>
      <c r="AB39" s="156">
        <f t="shared" si="53"/>
        <v>8.2402426302674719E-3</v>
      </c>
      <c r="AC39" s="156">
        <f t="shared" si="53"/>
        <v>8.2402426302674719E-3</v>
      </c>
      <c r="AD39" s="156">
        <f t="shared" si="53"/>
        <v>8.2402426302674719E-3</v>
      </c>
      <c r="AE39" s="156">
        <f t="shared" si="53"/>
        <v>8.2402426302674719E-3</v>
      </c>
    </row>
    <row r="40" spans="1:32">
      <c r="B40" s="2" t="s">
        <v>98</v>
      </c>
      <c r="C40">
        <f>SUMPRODUCT(E57:E106,$B$57:$B$106)</f>
        <v>0.15414391358523019</v>
      </c>
      <c r="D40">
        <f>SUMPRODUCT(Q$57:Q$106,$B$57:$B$106)</f>
        <v>0.13147321905694254</v>
      </c>
      <c r="E40">
        <f>SUMPRODUCT(AC$57:AC$106,$B$57:$B$106)</f>
        <v>0.12231298018662101</v>
      </c>
      <c r="F40">
        <f>SUMPRODUCT(AO$57:AO$106,$B$57:$B$106)</f>
        <v>0.12253163342449672</v>
      </c>
      <c r="G40">
        <f>SUMPRODUCT(BA$57:BA$106,$B$57:$B$106)</f>
        <v>0.11698673211540267</v>
      </c>
      <c r="H40">
        <f>SUMPRODUCT(BM$57:BM$106,$B$57:$B$106)</f>
        <v>9.3297202449384109E-2</v>
      </c>
      <c r="I40">
        <f>SUMPRODUCT(BY$57:BY$106,$B$57:$B$106)</f>
        <v>4.5430454614200214E-2</v>
      </c>
      <c r="J40">
        <f>SUMPRODUCT(CK$57:CK$106,$B$57:$B$106)</f>
        <v>2.6004599336521009E-2</v>
      </c>
      <c r="K40">
        <f>SUMPRODUCT(CW$57:CW$106,$B$57:$B$106)</f>
        <v>8.6710393304463788E-3</v>
      </c>
      <c r="L40" s="156">
        <f t="shared" ref="L40:AA50" si="54">K40</f>
        <v>8.6710393304463788E-3</v>
      </c>
      <c r="M40" s="156">
        <f t="shared" si="54"/>
        <v>8.6710393304463788E-3</v>
      </c>
      <c r="N40" s="156">
        <f t="shared" si="54"/>
        <v>8.6710393304463788E-3</v>
      </c>
      <c r="O40" s="156">
        <f t="shared" si="54"/>
        <v>8.6710393304463788E-3</v>
      </c>
      <c r="P40" s="156">
        <f t="shared" si="54"/>
        <v>8.6710393304463788E-3</v>
      </c>
      <c r="Q40" s="156">
        <f t="shared" si="54"/>
        <v>8.6710393304463788E-3</v>
      </c>
      <c r="R40" s="156">
        <f t="shared" si="54"/>
        <v>8.6710393304463788E-3</v>
      </c>
      <c r="S40" s="156">
        <f t="shared" si="54"/>
        <v>8.6710393304463788E-3</v>
      </c>
      <c r="T40" s="156">
        <f t="shared" si="54"/>
        <v>8.6710393304463788E-3</v>
      </c>
      <c r="U40" s="156">
        <f t="shared" si="54"/>
        <v>8.6710393304463788E-3</v>
      </c>
      <c r="V40" s="156">
        <f t="shared" si="54"/>
        <v>8.6710393304463788E-3</v>
      </c>
      <c r="W40" s="156">
        <f t="shared" si="54"/>
        <v>8.6710393304463788E-3</v>
      </c>
      <c r="X40" s="156">
        <f t="shared" si="54"/>
        <v>8.6710393304463788E-3</v>
      </c>
      <c r="Y40" s="156">
        <f t="shared" si="54"/>
        <v>8.6710393304463788E-3</v>
      </c>
      <c r="Z40" s="156">
        <f t="shared" si="54"/>
        <v>8.6710393304463788E-3</v>
      </c>
      <c r="AA40" s="156">
        <f t="shared" si="54"/>
        <v>8.6710393304463788E-3</v>
      </c>
      <c r="AB40" s="156">
        <f t="shared" si="53"/>
        <v>8.6710393304463788E-3</v>
      </c>
      <c r="AC40" s="156">
        <f t="shared" si="53"/>
        <v>8.6710393304463788E-3</v>
      </c>
      <c r="AD40" s="156">
        <f t="shared" si="53"/>
        <v>8.6710393304463788E-3</v>
      </c>
      <c r="AE40" s="156">
        <f t="shared" si="53"/>
        <v>8.6710393304463788E-3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2.3972129206405186E-2</v>
      </c>
      <c r="D42">
        <f>SUMPRODUCT(S$57:S$106,$B$57:$B$106)</f>
        <v>2.218287992267565E-2</v>
      </c>
      <c r="E42">
        <f>SUMPRODUCT(AE$57:AE$106,$B$57:$B$106)</f>
        <v>2.257239132497919E-2</v>
      </c>
      <c r="F42">
        <f>SUMPRODUCT(AQ$57:AQ$106,$B$57:$B$106)</f>
        <v>2.3299847467886745E-2</v>
      </c>
      <c r="G42">
        <f>SUMPRODUCT(BC$57:BC$106,$B$57:$B$106)</f>
        <v>2.2919833128778731E-2</v>
      </c>
      <c r="H42">
        <f>SUMPRODUCT(BO$57:BO$106,$B$57:$B$106)</f>
        <v>2.4169565777755093E-2</v>
      </c>
      <c r="I42">
        <f>SUMPRODUCT(CA$57:CA$106,$B$57:$B$106)</f>
        <v>2.8928188981268439E-2</v>
      </c>
      <c r="J42">
        <f>SUMPRODUCT(CM$57:CM$106,$B$57:$B$106)</f>
        <v>3.0386740722428245E-2</v>
      </c>
      <c r="K42">
        <f>SUMPRODUCT(CY$57:CY$106,$B$57:$B$106)</f>
        <v>3.190594054176462E-2</v>
      </c>
      <c r="L42" s="156">
        <f t="shared" si="54"/>
        <v>3.190594054176462E-2</v>
      </c>
      <c r="M42" s="156">
        <f t="shared" si="53"/>
        <v>3.190594054176462E-2</v>
      </c>
      <c r="N42" s="156">
        <f t="shared" si="53"/>
        <v>3.190594054176462E-2</v>
      </c>
      <c r="O42" s="156">
        <f t="shared" si="53"/>
        <v>3.190594054176462E-2</v>
      </c>
      <c r="P42" s="156">
        <f t="shared" si="53"/>
        <v>3.190594054176462E-2</v>
      </c>
      <c r="Q42" s="156">
        <f t="shared" si="53"/>
        <v>3.190594054176462E-2</v>
      </c>
      <c r="R42" s="156">
        <f t="shared" si="53"/>
        <v>3.190594054176462E-2</v>
      </c>
      <c r="S42" s="156">
        <f t="shared" si="53"/>
        <v>3.190594054176462E-2</v>
      </c>
      <c r="T42" s="156">
        <f t="shared" si="53"/>
        <v>3.190594054176462E-2</v>
      </c>
      <c r="U42" s="156">
        <f t="shared" si="53"/>
        <v>3.190594054176462E-2</v>
      </c>
      <c r="V42" s="156">
        <f t="shared" si="53"/>
        <v>3.190594054176462E-2</v>
      </c>
      <c r="W42" s="156">
        <f t="shared" si="53"/>
        <v>3.190594054176462E-2</v>
      </c>
      <c r="X42" s="156">
        <f t="shared" si="53"/>
        <v>3.190594054176462E-2</v>
      </c>
      <c r="Y42" s="156">
        <f t="shared" si="53"/>
        <v>3.190594054176462E-2</v>
      </c>
      <c r="Z42" s="156">
        <f t="shared" si="53"/>
        <v>3.190594054176462E-2</v>
      </c>
      <c r="AA42" s="156">
        <f t="shared" si="53"/>
        <v>3.190594054176462E-2</v>
      </c>
      <c r="AB42" s="156">
        <f t="shared" si="53"/>
        <v>3.190594054176462E-2</v>
      </c>
      <c r="AC42" s="156">
        <f t="shared" si="53"/>
        <v>3.190594054176462E-2</v>
      </c>
      <c r="AD42" s="156">
        <f t="shared" si="53"/>
        <v>3.190594054176462E-2</v>
      </c>
      <c r="AE42" s="156">
        <f t="shared" si="53"/>
        <v>3.190594054176462E-2</v>
      </c>
    </row>
    <row r="43" spans="1:32">
      <c r="B43" s="2" t="s">
        <v>347</v>
      </c>
      <c r="C43">
        <f>SUMPRODUCT(H57:H106,$B$57:$B$106)</f>
        <v>0.47144836336538781</v>
      </c>
      <c r="D43">
        <f>SUMPRODUCT(T$57:T$106,$B$57:$B$106)</f>
        <v>0.4648448674823133</v>
      </c>
      <c r="E43">
        <f>SUMPRODUCT(AF$57:AF$106,$B$57:$B$106)</f>
        <v>0.46591527765287799</v>
      </c>
      <c r="F43">
        <f>SUMPRODUCT(AR$57:AR$106,$B$57:$B$106)</f>
        <v>0.44999349780344405</v>
      </c>
      <c r="G43">
        <f>SUMPRODUCT(BD$57:BD$106,$B$57:$B$106)</f>
        <v>0.44660588577796018</v>
      </c>
      <c r="H43">
        <f>SUMPRODUCT(BP$57:BP$106,$B$57:$B$106)</f>
        <v>0.44821549026761726</v>
      </c>
      <c r="I43">
        <f>SUMPRODUCT(CB$57:CB$106,$B$57:$B$106)</f>
        <v>0.43954148949419325</v>
      </c>
      <c r="J43">
        <f>SUMPRODUCT(CN$57:CN$106,$B$57:$B$106)</f>
        <v>0.44023392733867339</v>
      </c>
      <c r="K43">
        <f>SUMPRODUCT(CZ$57:CZ$106,$B$57:$B$106)</f>
        <v>0.41770379725890561</v>
      </c>
      <c r="L43" s="156">
        <f t="shared" si="54"/>
        <v>0.41770379725890561</v>
      </c>
      <c r="M43" s="156">
        <f t="shared" si="53"/>
        <v>0.41770379725890561</v>
      </c>
      <c r="N43" s="156">
        <f t="shared" si="53"/>
        <v>0.41770379725890561</v>
      </c>
      <c r="O43" s="156">
        <f t="shared" si="53"/>
        <v>0.41770379725890561</v>
      </c>
      <c r="P43" s="156">
        <f t="shared" si="53"/>
        <v>0.41770379725890561</v>
      </c>
      <c r="Q43" s="156">
        <f t="shared" si="53"/>
        <v>0.41770379725890561</v>
      </c>
      <c r="R43" s="156">
        <f t="shared" si="53"/>
        <v>0.41770379725890561</v>
      </c>
      <c r="S43" s="156">
        <f t="shared" si="53"/>
        <v>0.41770379725890561</v>
      </c>
      <c r="T43" s="156">
        <f t="shared" si="53"/>
        <v>0.41770379725890561</v>
      </c>
      <c r="U43" s="156">
        <f t="shared" si="53"/>
        <v>0.41770379725890561</v>
      </c>
      <c r="V43" s="156">
        <f t="shared" si="53"/>
        <v>0.41770379725890561</v>
      </c>
      <c r="W43" s="156">
        <f t="shared" si="53"/>
        <v>0.41770379725890561</v>
      </c>
      <c r="X43" s="156">
        <f t="shared" si="53"/>
        <v>0.41770379725890561</v>
      </c>
      <c r="Y43" s="156">
        <f t="shared" si="53"/>
        <v>0.41770379725890561</v>
      </c>
      <c r="Z43" s="156">
        <f t="shared" si="53"/>
        <v>0.41770379725890561</v>
      </c>
      <c r="AA43" s="156">
        <f t="shared" si="53"/>
        <v>0.41770379725890561</v>
      </c>
      <c r="AB43" s="156">
        <f t="shared" si="53"/>
        <v>0.41770379725890561</v>
      </c>
      <c r="AC43" s="156">
        <f t="shared" si="53"/>
        <v>0.41770379725890561</v>
      </c>
      <c r="AD43" s="156">
        <f t="shared" si="53"/>
        <v>0.41770379725890561</v>
      </c>
      <c r="AE43" s="156">
        <f t="shared" si="53"/>
        <v>0.41770379725890561</v>
      </c>
    </row>
    <row r="44" spans="1:32">
      <c r="B44" s="2" t="s">
        <v>99</v>
      </c>
      <c r="C44">
        <f>SUMPRODUCT(I57:I106,$B$57:$B$106)</f>
        <v>0.24677528851166197</v>
      </c>
      <c r="D44">
        <f>SUMPRODUCT(U$57:U$106,$B$57:$B$106)</f>
        <v>0.23357959936137393</v>
      </c>
      <c r="E44">
        <f>SUMPRODUCT(AG$57:AG$106,$B$57:$B$106)</f>
        <v>0.22874447489992819</v>
      </c>
      <c r="F44">
        <f>SUMPRODUCT(AS$57:AS$106,$B$57:$B$106)</f>
        <v>0.22897210900750711</v>
      </c>
      <c r="G44">
        <f>SUMPRODUCT(BE$57:BE$106,$B$57:$B$106)</f>
        <v>0.22454417853723443</v>
      </c>
      <c r="H44">
        <f>SUMPRODUCT(BQ$57:BQ$106,$B$57:$B$106)</f>
        <v>0.22076123836860906</v>
      </c>
      <c r="I44">
        <f>SUMPRODUCT(CC$57:CC$106,$B$57:$B$106)</f>
        <v>0.22286298925958806</v>
      </c>
      <c r="J44">
        <f>SUMPRODUCT(CO$57:CO$106,$B$57:$B$106)</f>
        <v>0.22393497063042794</v>
      </c>
      <c r="K44">
        <f>SUMPRODUCT(DA$57:DA$106,$B$57:$B$106)</f>
        <v>0.23582899756006306</v>
      </c>
      <c r="L44" s="156">
        <f t="shared" si="54"/>
        <v>0.23582899756006306</v>
      </c>
      <c r="M44" s="156">
        <f t="shared" si="53"/>
        <v>0.23582899756006306</v>
      </c>
      <c r="N44" s="156">
        <f t="shared" si="53"/>
        <v>0.23582899756006306</v>
      </c>
      <c r="O44" s="156">
        <f t="shared" si="53"/>
        <v>0.23582899756006306</v>
      </c>
      <c r="P44" s="156">
        <f t="shared" si="53"/>
        <v>0.23582899756006306</v>
      </c>
      <c r="Q44" s="156">
        <f t="shared" si="53"/>
        <v>0.23582899756006306</v>
      </c>
      <c r="R44" s="156">
        <f t="shared" si="53"/>
        <v>0.23582899756006306</v>
      </c>
      <c r="S44" s="156">
        <f t="shared" si="53"/>
        <v>0.23582899756006306</v>
      </c>
      <c r="T44" s="156">
        <f t="shared" si="53"/>
        <v>0.23582899756006306</v>
      </c>
      <c r="U44" s="156">
        <f t="shared" si="53"/>
        <v>0.23582899756006306</v>
      </c>
      <c r="V44" s="156">
        <f t="shared" si="53"/>
        <v>0.23582899756006306</v>
      </c>
      <c r="W44" s="156">
        <f t="shared" si="53"/>
        <v>0.23582899756006306</v>
      </c>
      <c r="X44" s="156">
        <f t="shared" si="53"/>
        <v>0.23582899756006306</v>
      </c>
      <c r="Y44" s="156">
        <f t="shared" si="53"/>
        <v>0.23582899756006306</v>
      </c>
      <c r="Z44" s="156">
        <f t="shared" si="53"/>
        <v>0.23582899756006306</v>
      </c>
      <c r="AA44" s="156">
        <f t="shared" si="53"/>
        <v>0.23582899756006306</v>
      </c>
      <c r="AB44" s="156">
        <f t="shared" si="53"/>
        <v>0.23582899756006306</v>
      </c>
      <c r="AC44" s="156">
        <f t="shared" si="53"/>
        <v>0.23582899756006306</v>
      </c>
      <c r="AD44" s="156">
        <f t="shared" si="53"/>
        <v>0.23582899756006306</v>
      </c>
      <c r="AE44" s="156">
        <f t="shared" si="53"/>
        <v>0.23582899756006306</v>
      </c>
    </row>
    <row r="45" spans="1:32">
      <c r="B45" s="2" t="s">
        <v>109</v>
      </c>
      <c r="C45">
        <f>SUMPRODUCT(J57:J106,$B$57:$B$106)</f>
        <v>0</v>
      </c>
      <c r="D45">
        <f>SUMPRODUCT(V$57:V$106,$B$57:$B$106)</f>
        <v>9.9907717699850577E-5</v>
      </c>
      <c r="E45">
        <f>SUMPRODUCT(AH$57:AH$106,$B$57:$B$106)</f>
        <v>1.3718367070517202E-2</v>
      </c>
      <c r="F45">
        <f>SUMPRODUCT(AT$57:AT$106,$B$57:$B$106)</f>
        <v>2.7521059154232173E-2</v>
      </c>
      <c r="G45">
        <f>SUMPRODUCT(BF$57:BF$106,$B$57:$B$106)</f>
        <v>4.6413678989272178E-2</v>
      </c>
      <c r="H45">
        <f>SUMPRODUCT(BR$57:BR$106,$B$57:$B$106)</f>
        <v>6.7411749173117014E-2</v>
      </c>
      <c r="I45">
        <f>SUMPRODUCT(CD$57:CD$106,$B$57:$B$106)</f>
        <v>9.0230639771526552E-2</v>
      </c>
      <c r="J45">
        <f>SUMPRODUCT(CP$57:CP$106,$B$57:$B$106)</f>
        <v>9.4821202961941312E-2</v>
      </c>
      <c r="K45">
        <f>SUMPRODUCT(DB$57:DB$106,$B$57:$B$106)</f>
        <v>9.9202961365933442E-2</v>
      </c>
      <c r="L45" s="156">
        <f t="shared" si="54"/>
        <v>9.9202961365933442E-2</v>
      </c>
      <c r="M45" s="156">
        <f t="shared" si="53"/>
        <v>9.9202961365933442E-2</v>
      </c>
      <c r="N45" s="156">
        <f t="shared" si="53"/>
        <v>9.9202961365933442E-2</v>
      </c>
      <c r="O45" s="156">
        <f t="shared" si="53"/>
        <v>9.9202961365933442E-2</v>
      </c>
      <c r="P45" s="156">
        <f t="shared" si="53"/>
        <v>9.9202961365933442E-2</v>
      </c>
      <c r="Q45" s="156">
        <f t="shared" si="53"/>
        <v>9.9202961365933442E-2</v>
      </c>
      <c r="R45" s="156">
        <f t="shared" si="53"/>
        <v>9.9202961365933442E-2</v>
      </c>
      <c r="S45" s="156">
        <f t="shared" si="53"/>
        <v>9.9202961365933442E-2</v>
      </c>
      <c r="T45" s="156">
        <f t="shared" si="53"/>
        <v>9.9202961365933442E-2</v>
      </c>
      <c r="U45" s="156">
        <f t="shared" si="53"/>
        <v>9.9202961365933442E-2</v>
      </c>
      <c r="V45" s="156">
        <f t="shared" si="53"/>
        <v>9.9202961365933442E-2</v>
      </c>
      <c r="W45" s="156">
        <f t="shared" si="53"/>
        <v>9.9202961365933442E-2</v>
      </c>
      <c r="X45" s="156">
        <f t="shared" si="53"/>
        <v>9.9202961365933442E-2</v>
      </c>
      <c r="Y45" s="156">
        <f t="shared" si="53"/>
        <v>9.9202961365933442E-2</v>
      </c>
      <c r="Z45" s="156">
        <f t="shared" si="53"/>
        <v>9.9202961365933442E-2</v>
      </c>
      <c r="AA45" s="156">
        <f t="shared" si="53"/>
        <v>9.9202961365933442E-2</v>
      </c>
      <c r="AB45" s="156">
        <f t="shared" si="53"/>
        <v>9.9202961365933442E-2</v>
      </c>
      <c r="AC45" s="156">
        <f t="shared" si="53"/>
        <v>9.9202961365933442E-2</v>
      </c>
      <c r="AD45" s="156">
        <f t="shared" si="53"/>
        <v>9.9202961365933442E-2</v>
      </c>
      <c r="AE45" s="156">
        <f t="shared" si="53"/>
        <v>9.9202961365933442E-2</v>
      </c>
    </row>
    <row r="46" spans="1:32">
      <c r="B46" s="2" t="s">
        <v>106</v>
      </c>
      <c r="C46">
        <f>SUMPRODUCT(K57:K106,$B$57:$B$106)</f>
        <v>8.3984922343471602E-3</v>
      </c>
      <c r="D46">
        <f>SUMPRODUCT(W$57:W$106,$B$57:$B$106)</f>
        <v>5.5825098238366771E-3</v>
      </c>
      <c r="E46">
        <f>SUMPRODUCT(AI$57:AI$106,$B$57:$B$106)</f>
        <v>4.5199775245959974E-3</v>
      </c>
      <c r="F46">
        <f>SUMPRODUCT(AU$57:AU$106,$B$57:$B$106)</f>
        <v>3.5684577138525905E-3</v>
      </c>
      <c r="G46">
        <f>SUMPRODUCT(BG$57:BG$106,$B$57:$B$106)</f>
        <v>1.618621135993635E-3</v>
      </c>
      <c r="H46">
        <f>SUMPRODUCT(BS$57:BS$106,$B$57:$B$106)</f>
        <v>1.4747730067663815E-3</v>
      </c>
      <c r="I46">
        <f>SUMPRODUCT(CE$57:CE$106,$B$57:$B$106)</f>
        <v>1.468229620825872E-3</v>
      </c>
      <c r="J46">
        <f>SUMPRODUCT(CQ$57:CQ$106,$B$57:$B$106)</f>
        <v>1.3966094245871704E-3</v>
      </c>
      <c r="K46">
        <f>SUMPRODUCT(DC$57:DC$106,$B$57:$B$106)</f>
        <v>1.2532440396290239E-3</v>
      </c>
      <c r="L46" s="156">
        <f t="shared" si="54"/>
        <v>1.2532440396290239E-3</v>
      </c>
      <c r="M46" s="156">
        <f t="shared" si="53"/>
        <v>1.2532440396290239E-3</v>
      </c>
      <c r="N46" s="156">
        <f t="shared" si="53"/>
        <v>1.2532440396290239E-3</v>
      </c>
      <c r="O46" s="156">
        <f t="shared" si="53"/>
        <v>1.2532440396290239E-3</v>
      </c>
      <c r="P46" s="156">
        <f t="shared" si="53"/>
        <v>1.2532440396290239E-3</v>
      </c>
      <c r="Q46" s="156">
        <f t="shared" si="53"/>
        <v>1.2532440396290239E-3</v>
      </c>
      <c r="R46" s="156">
        <f t="shared" si="53"/>
        <v>1.2532440396290239E-3</v>
      </c>
      <c r="S46" s="156">
        <f t="shared" si="53"/>
        <v>1.2532440396290239E-3</v>
      </c>
      <c r="T46" s="156">
        <f t="shared" si="53"/>
        <v>1.2532440396290239E-3</v>
      </c>
      <c r="U46" s="156">
        <f t="shared" si="53"/>
        <v>1.2532440396290239E-3</v>
      </c>
      <c r="V46" s="156">
        <f t="shared" si="53"/>
        <v>1.2532440396290239E-3</v>
      </c>
      <c r="W46" s="156">
        <f t="shared" si="53"/>
        <v>1.2532440396290239E-3</v>
      </c>
      <c r="X46" s="156">
        <f t="shared" si="53"/>
        <v>1.2532440396290239E-3</v>
      </c>
      <c r="Y46" s="156">
        <f t="shared" si="53"/>
        <v>1.2532440396290239E-3</v>
      </c>
      <c r="Z46" s="156">
        <f t="shared" si="53"/>
        <v>1.2532440396290239E-3</v>
      </c>
      <c r="AA46" s="156">
        <f t="shared" si="53"/>
        <v>1.2532440396290239E-3</v>
      </c>
      <c r="AB46" s="156">
        <f t="shared" si="53"/>
        <v>1.2532440396290239E-3</v>
      </c>
      <c r="AC46" s="156">
        <f t="shared" si="53"/>
        <v>1.2532440396290239E-3</v>
      </c>
      <c r="AD46" s="156">
        <f t="shared" si="53"/>
        <v>1.2532440396290239E-3</v>
      </c>
      <c r="AE46" s="156">
        <f t="shared" si="53"/>
        <v>1.2532440396290239E-3</v>
      </c>
    </row>
    <row r="47" spans="1:32">
      <c r="B47" s="2" t="s">
        <v>100</v>
      </c>
      <c r="C47">
        <f>SUMPRODUCT(L57:L106,$B$57:$B$106)</f>
        <v>1.8488050925259292E-2</v>
      </c>
      <c r="D47">
        <f>SUMPRODUCT(X$57:X$106,$B$57:$B$106)</f>
        <v>2.1099945360422666E-2</v>
      </c>
      <c r="E47">
        <f>SUMPRODUCT(AJ$57:AJ$106,$B$57:$B$106)</f>
        <v>2.4012434419088985E-2</v>
      </c>
      <c r="F47">
        <f>SUMPRODUCT(AV$57:AV$106,$B$57:$B$106)</f>
        <v>2.4817468745987226E-2</v>
      </c>
      <c r="G47">
        <f>SUMPRODUCT(BH$57:BH$106,$B$57:$B$106)</f>
        <v>2.5803721192437217E-2</v>
      </c>
      <c r="H47">
        <f>SUMPRODUCT(BT$57:BT$106,$B$57:$B$106)</f>
        <v>2.9334595567527745E-2</v>
      </c>
      <c r="I47">
        <f>SUMPRODUCT(CF$57:CF$106,$B$57:$B$106)</f>
        <v>4.2234909251256531E-2</v>
      </c>
      <c r="J47">
        <f>SUMPRODUCT(CR$57:CR$106,$B$57:$B$106)</f>
        <v>4.9200171933727388E-2</v>
      </c>
      <c r="K47">
        <f>SUMPRODUCT(DD$57:DD$106,$B$57:$B$106)</f>
        <v>5.5386030127241415E-2</v>
      </c>
      <c r="L47" s="156">
        <f t="shared" si="54"/>
        <v>5.5386030127241415E-2</v>
      </c>
      <c r="M47" s="156">
        <f t="shared" si="53"/>
        <v>5.5386030127241415E-2</v>
      </c>
      <c r="N47" s="156">
        <f t="shared" si="53"/>
        <v>5.5386030127241415E-2</v>
      </c>
      <c r="O47" s="156">
        <f t="shared" si="53"/>
        <v>5.5386030127241415E-2</v>
      </c>
      <c r="P47" s="156">
        <f t="shared" si="53"/>
        <v>5.5386030127241415E-2</v>
      </c>
      <c r="Q47" s="156">
        <f t="shared" si="53"/>
        <v>5.5386030127241415E-2</v>
      </c>
      <c r="R47" s="156">
        <f t="shared" si="53"/>
        <v>5.5386030127241415E-2</v>
      </c>
      <c r="S47" s="156">
        <f t="shared" si="53"/>
        <v>5.5386030127241415E-2</v>
      </c>
      <c r="T47" s="156">
        <f t="shared" si="53"/>
        <v>5.5386030127241415E-2</v>
      </c>
      <c r="U47" s="156">
        <f t="shared" si="53"/>
        <v>5.5386030127241415E-2</v>
      </c>
      <c r="V47" s="156">
        <f t="shared" si="53"/>
        <v>5.5386030127241415E-2</v>
      </c>
      <c r="W47" s="156">
        <f t="shared" si="53"/>
        <v>5.5386030127241415E-2</v>
      </c>
      <c r="X47" s="156">
        <f t="shared" si="53"/>
        <v>5.5386030127241415E-2</v>
      </c>
      <c r="Y47" s="156">
        <f t="shared" si="53"/>
        <v>5.5386030127241415E-2</v>
      </c>
      <c r="Z47" s="156">
        <f t="shared" si="53"/>
        <v>5.5386030127241415E-2</v>
      </c>
      <c r="AA47" s="156">
        <f t="shared" si="53"/>
        <v>5.5386030127241415E-2</v>
      </c>
      <c r="AB47" s="156">
        <f t="shared" si="53"/>
        <v>5.5386030127241415E-2</v>
      </c>
      <c r="AC47" s="156">
        <f t="shared" si="53"/>
        <v>5.5386030127241415E-2</v>
      </c>
      <c r="AD47" s="156">
        <f t="shared" si="53"/>
        <v>5.5386030127241415E-2</v>
      </c>
      <c r="AE47" s="156">
        <f t="shared" si="53"/>
        <v>5.5386030127241415E-2</v>
      </c>
    </row>
    <row r="48" spans="1:32">
      <c r="B48" s="2" t="s">
        <v>102</v>
      </c>
      <c r="C48">
        <f>SUMPRODUCT(N57:N106,$B$57:$B$106)</f>
        <v>6.8382176857881047E-2</v>
      </c>
      <c r="D48">
        <f>SUMPRODUCT(Z$57:Z$106,$B$57:$B$106)</f>
        <v>0.11338294313605926</v>
      </c>
      <c r="E48">
        <f>SUMPRODUCT(AL$57:AL$106,$B$57:$B$106)</f>
        <v>0.11057135206924296</v>
      </c>
      <c r="F48">
        <f>SUMPRODUCT(AX$57:AX$106,$B$57:$B$106)</f>
        <v>0.11169748928622197</v>
      </c>
      <c r="G48">
        <f>SUMPRODUCT(BJ$57:BJ$106,$B$57:$B$106)</f>
        <v>0.10764733888921747</v>
      </c>
      <c r="H48">
        <f>SUMPRODUCT(BV$57:BV$106,$B$57:$B$106)</f>
        <v>0.10786477162587688</v>
      </c>
      <c r="I48">
        <f>SUMPRODUCT(CH$57:CH$106,$B$57:$B$106)</f>
        <v>0.12156490351047354</v>
      </c>
      <c r="J48">
        <f>SUMPRODUCT(CT$57:CT$106,$B$57:$B$106)</f>
        <v>0.12617786767018241</v>
      </c>
      <c r="K48">
        <f>SUMPRODUCT(DF$57:DF$106,$B$57:$B$106)</f>
        <v>0.14180774714574917</v>
      </c>
      <c r="L48" s="156">
        <f t="shared" si="54"/>
        <v>0.14180774714574917</v>
      </c>
      <c r="M48" s="156">
        <f t="shared" si="53"/>
        <v>0.14180774714574917</v>
      </c>
      <c r="N48" s="156">
        <f t="shared" si="53"/>
        <v>0.14180774714574917</v>
      </c>
      <c r="O48" s="156">
        <f t="shared" si="53"/>
        <v>0.14180774714574917</v>
      </c>
      <c r="P48" s="156">
        <f t="shared" si="53"/>
        <v>0.14180774714574917</v>
      </c>
      <c r="Q48" s="156">
        <f t="shared" si="53"/>
        <v>0.14180774714574917</v>
      </c>
      <c r="R48" s="156">
        <f t="shared" si="53"/>
        <v>0.14180774714574917</v>
      </c>
      <c r="S48" s="156">
        <f t="shared" si="53"/>
        <v>0.14180774714574917</v>
      </c>
      <c r="T48" s="156">
        <f t="shared" si="53"/>
        <v>0.14180774714574917</v>
      </c>
      <c r="U48" s="156">
        <f t="shared" si="53"/>
        <v>0.14180774714574917</v>
      </c>
      <c r="V48" s="156">
        <f t="shared" si="53"/>
        <v>0.14180774714574917</v>
      </c>
      <c r="W48" s="156">
        <f t="shared" si="53"/>
        <v>0.14180774714574917</v>
      </c>
      <c r="X48" s="156">
        <f t="shared" si="53"/>
        <v>0.14180774714574917</v>
      </c>
      <c r="Y48" s="156">
        <f t="shared" si="53"/>
        <v>0.14180774714574917</v>
      </c>
      <c r="Z48" s="156">
        <f t="shared" si="53"/>
        <v>0.14180774714574917</v>
      </c>
      <c r="AA48" s="156">
        <f t="shared" si="53"/>
        <v>0.14180774714574917</v>
      </c>
      <c r="AB48" s="156">
        <f t="shared" si="53"/>
        <v>0.14180774714574917</v>
      </c>
      <c r="AC48" s="156">
        <f t="shared" si="53"/>
        <v>0.14180774714574917</v>
      </c>
      <c r="AD48" s="156">
        <f t="shared" si="53"/>
        <v>0.14180774714574917</v>
      </c>
      <c r="AE48" s="156">
        <f t="shared" si="53"/>
        <v>0.14180774714574917</v>
      </c>
    </row>
    <row r="49" spans="1:110">
      <c r="B49" s="1"/>
    </row>
    <row r="50" spans="1:110">
      <c r="B50" s="1"/>
      <c r="C50" s="160">
        <f>SUM(C39:C48)</f>
        <v>1</v>
      </c>
      <c r="D50" s="160">
        <f>SUM(D39:D48)</f>
        <v>1.0000000000000002</v>
      </c>
      <c r="E50" s="160">
        <f>SUM(E39:E48)</f>
        <v>1</v>
      </c>
      <c r="F50" s="160">
        <f>SUM(F39:F48)</f>
        <v>1.0000000000000002</v>
      </c>
      <c r="G50" s="160">
        <f t="shared" ref="G50:K50" si="55">SUM(G39:G48)</f>
        <v>1.0000000000000002</v>
      </c>
      <c r="H50" s="160">
        <f t="shared" si="55"/>
        <v>1</v>
      </c>
      <c r="I50" s="160">
        <f t="shared" si="55"/>
        <v>1</v>
      </c>
      <c r="J50" s="160">
        <f t="shared" si="55"/>
        <v>1</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3.8927068846525574E-2</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0.26496074731530062</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0.33409043609391731</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3.3732040079697517E-2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0.22896725511511273</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9.9322452549446397E-2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96271670</v>
      </c>
      <c r="D2" s="91">
        <f>C2</f>
        <v>96271670</v>
      </c>
      <c r="E2" s="91">
        <f t="shared" ref="E2:AH2" si="0">D2</f>
        <v>96271670</v>
      </c>
      <c r="F2" s="91">
        <f t="shared" si="0"/>
        <v>96271670</v>
      </c>
      <c r="G2" s="91">
        <f t="shared" si="0"/>
        <v>96271670</v>
      </c>
      <c r="H2" s="91">
        <f t="shared" si="0"/>
        <v>96271670</v>
      </c>
      <c r="I2" s="91">
        <f t="shared" si="0"/>
        <v>96271670</v>
      </c>
      <c r="J2" s="91">
        <f t="shared" si="0"/>
        <v>96271670</v>
      </c>
      <c r="K2" s="91">
        <f t="shared" si="0"/>
        <v>96271670</v>
      </c>
      <c r="L2" s="91">
        <f t="shared" si="0"/>
        <v>96271670</v>
      </c>
      <c r="M2" s="91">
        <f t="shared" si="0"/>
        <v>96271670</v>
      </c>
      <c r="N2" s="91">
        <f t="shared" si="0"/>
        <v>96271670</v>
      </c>
      <c r="O2" s="91">
        <f t="shared" si="0"/>
        <v>96271670</v>
      </c>
      <c r="P2" s="91">
        <f t="shared" si="0"/>
        <v>96271670</v>
      </c>
      <c r="Q2" s="91">
        <f t="shared" si="0"/>
        <v>96271670</v>
      </c>
      <c r="R2" s="91">
        <f t="shared" si="0"/>
        <v>96271670</v>
      </c>
      <c r="S2" s="91">
        <f t="shared" si="0"/>
        <v>96271670</v>
      </c>
      <c r="T2" s="91">
        <f t="shared" si="0"/>
        <v>96271670</v>
      </c>
      <c r="U2" s="91">
        <f t="shared" si="0"/>
        <v>96271670</v>
      </c>
      <c r="V2" s="91">
        <f t="shared" si="0"/>
        <v>96271670</v>
      </c>
      <c r="W2" s="91">
        <f t="shared" si="0"/>
        <v>96271670</v>
      </c>
      <c r="X2" s="91">
        <f t="shared" si="0"/>
        <v>96271670</v>
      </c>
      <c r="Y2" s="91">
        <f t="shared" si="0"/>
        <v>96271670</v>
      </c>
      <c r="Z2" s="91">
        <f t="shared" si="0"/>
        <v>96271670</v>
      </c>
      <c r="AA2" s="91">
        <f t="shared" si="0"/>
        <v>96271670</v>
      </c>
      <c r="AB2" s="91">
        <f t="shared" si="0"/>
        <v>96271670</v>
      </c>
      <c r="AC2" s="91">
        <f t="shared" si="0"/>
        <v>96271670</v>
      </c>
      <c r="AD2" s="91">
        <f t="shared" si="0"/>
        <v>96271670</v>
      </c>
      <c r="AE2" s="91">
        <f t="shared" si="0"/>
        <v>96271670</v>
      </c>
      <c r="AF2" s="91">
        <f t="shared" si="0"/>
        <v>96271670</v>
      </c>
      <c r="AG2" s="91">
        <f t="shared" si="0"/>
        <v>96271670</v>
      </c>
      <c r="AH2" s="91">
        <f t="shared" si="0"/>
        <v>96271670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3839953.3286880176</v>
      </c>
      <c r="C2" s="5">
        <f>SUMIFS(Imports_new!C$10:C$33,Imports_new!$A$10:$A$33,$A2)</f>
        <v>3839953.3286880176</v>
      </c>
      <c r="D2" s="5">
        <f>SUMIFS(Imports_new!D$10:D$33,Imports_new!$A$10:$A$33,$A2)</f>
        <v>3839953.3286880176</v>
      </c>
      <c r="E2" s="5">
        <f>SUMIFS(Imports_new!E$10:E$33,Imports_new!$A$10:$A$33,$A2)</f>
        <v>3275192.7300190809</v>
      </c>
      <c r="F2" s="5">
        <f>SUMIFS(Imports_new!F$10:F$33,Imports_new!$A$10:$A$33,$A2)</f>
        <v>3046997.6042853659</v>
      </c>
      <c r="G2" s="5">
        <f>SUMIFS(Imports_new!G$10:G$33,Imports_new!$A$10:$A$33,$A2)</f>
        <v>3052444.5804849481</v>
      </c>
      <c r="H2" s="5">
        <f>SUMIFS(Imports_new!H$10:H$33,Imports_new!$A$10:$A$33,$A2)</f>
        <v>2914312.8713316754</v>
      </c>
      <c r="I2" s="5">
        <f>SUMIFS(Imports_new!I$10:I$33,Imports_new!$A$10:$A$33,$A2)</f>
        <v>2324171.5794681883</v>
      </c>
      <c r="J2" s="5">
        <f>SUMIFS(Imports_new!J$10:J$33,Imports_new!$A$10:$A$33,$A2)</f>
        <v>1131739.9523734655</v>
      </c>
      <c r="K2" s="5">
        <f>SUMIFS(Imports_new!K$10:K$33,Imports_new!$A$10:$A$33,$A2)</f>
        <v>647813.10828895506</v>
      </c>
      <c r="L2" s="5">
        <f>SUMIFS(Imports_new!L$10:L$33,Imports_new!$A$10:$A$33,$A2)</f>
        <v>216008.44020170701</v>
      </c>
      <c r="M2" s="5">
        <f>SUMIFS(Imports_new!M$10:M$33,Imports_new!$A$10:$A$33,$A2)</f>
        <v>216008.44020170701</v>
      </c>
      <c r="N2" s="5">
        <f>SUMIFS(Imports_new!N$10:N$33,Imports_new!$A$10:$A$33,$A2)</f>
        <v>216008.44020170701</v>
      </c>
      <c r="O2" s="5">
        <f>SUMIFS(Imports_new!O$10:O$33,Imports_new!$A$10:$A$33,$A2)</f>
        <v>216008.44020170701</v>
      </c>
      <c r="P2" s="5">
        <f>SUMIFS(Imports_new!P$10:P$33,Imports_new!$A$10:$A$33,$A2)</f>
        <v>216008.44020170701</v>
      </c>
      <c r="Q2" s="5">
        <f>SUMIFS(Imports_new!Q$10:Q$33,Imports_new!$A$10:$A$33,$A2)</f>
        <v>216008.44020170701</v>
      </c>
      <c r="R2" s="5">
        <f>SUMIFS(Imports_new!R$10:R$33,Imports_new!$A$10:$A$33,$A2)</f>
        <v>216008.44020170701</v>
      </c>
      <c r="S2" s="5">
        <f>SUMIFS(Imports_new!S$10:S$33,Imports_new!$A$10:$A$33,$A2)</f>
        <v>216008.44020170701</v>
      </c>
      <c r="T2" s="5">
        <f>SUMIFS(Imports_new!T$10:T$33,Imports_new!$A$10:$A$33,$A2)</f>
        <v>216008.44020170701</v>
      </c>
      <c r="U2" s="5">
        <f>SUMIFS(Imports_new!U$10:U$33,Imports_new!$A$10:$A$33,$A2)</f>
        <v>216008.44020170701</v>
      </c>
      <c r="V2" s="5">
        <f>SUMIFS(Imports_new!V$10:V$33,Imports_new!$A$10:$A$33,$A2)</f>
        <v>216008.44020170701</v>
      </c>
      <c r="W2" s="5">
        <f>SUMIFS(Imports_new!W$10:W$33,Imports_new!$A$10:$A$33,$A2)</f>
        <v>216008.44020170701</v>
      </c>
      <c r="X2" s="5">
        <f>SUMIFS(Imports_new!X$10:X$33,Imports_new!$A$10:$A$33,$A2)</f>
        <v>216008.44020170701</v>
      </c>
      <c r="Y2" s="5">
        <f>SUMIFS(Imports_new!Y$10:Y$33,Imports_new!$A$10:$A$33,$A2)</f>
        <v>216008.44020170701</v>
      </c>
      <c r="Z2" s="5">
        <f>SUMIFS(Imports_new!Z$10:Z$33,Imports_new!$A$10:$A$33,$A2)</f>
        <v>216008.44020170701</v>
      </c>
      <c r="AA2" s="5">
        <f>SUMIFS(Imports_new!AA$10:AA$33,Imports_new!$A$10:$A$33,$A2)</f>
        <v>216008.44020170701</v>
      </c>
      <c r="AB2" s="5">
        <f>SUMIFS(Imports_new!AB$10:AB$33,Imports_new!$A$10:$A$33,$A2)</f>
        <v>216008.44020170701</v>
      </c>
      <c r="AC2" s="5">
        <f>SUMIFS(Imports_new!AC$10:AC$33,Imports_new!$A$10:$A$33,$A2)</f>
        <v>216008.44020170701</v>
      </c>
      <c r="AD2" s="5">
        <f>SUMIFS(Imports_new!AD$10:AD$33,Imports_new!$A$10:$A$33,$A2)</f>
        <v>216008.44020170701</v>
      </c>
      <c r="AE2" s="5">
        <f>SUMIFS(Imports_new!AE$10:AE$33,Imports_new!$A$10:$A$33,$A2)</f>
        <v>216008.44020170701</v>
      </c>
      <c r="AF2" s="5">
        <f>SUMIFS(Imports_new!AF$10:AF$33,Imports_new!$A$10:$A$33,$A2)</f>
        <v>216008.44020170701</v>
      </c>
    </row>
    <row r="3" spans="1:32">
      <c r="A3" s="2" t="s">
        <v>347</v>
      </c>
      <c r="B3" s="5">
        <f>SUMIFS(Imports_new!B$10:B$33,Imports_new!$A$10:$A$33,$A3)</f>
        <v>11744477.417906318</v>
      </c>
      <c r="C3" s="5">
        <f>SUMIFS(Imports_new!C$10:C$33,Imports_new!$A$10:$A$33,$A3)</f>
        <v>11744477.417906318</v>
      </c>
      <c r="D3" s="5">
        <f>SUMIFS(Imports_new!D$10:D$33,Imports_new!$A$10:$A$33,$A3)</f>
        <v>11744477.417906318</v>
      </c>
      <c r="E3" s="5">
        <f>SUMIFS(Imports_new!E$10:E$33,Imports_new!$A$10:$A$33,$A3)</f>
        <v>11579974.549078032</v>
      </c>
      <c r="F3" s="5">
        <f>SUMIFS(Imports_new!F$10:F$33,Imports_new!$A$10:$A$33,$A3)</f>
        <v>11606640.052774671</v>
      </c>
      <c r="G3" s="5">
        <f>SUMIFS(Imports_new!G$10:G$33,Imports_new!$A$10:$A$33,$A3)</f>
        <v>11210004.920647535</v>
      </c>
      <c r="H3" s="5">
        <f>SUMIFS(Imports_new!H$10:H$33,Imports_new!$A$10:$A$33,$A3)</f>
        <v>11125614.484651711</v>
      </c>
      <c r="I3" s="5">
        <f>SUMIFS(Imports_new!I$10:I$33,Imports_new!$A$10:$A$33,$A3)</f>
        <v>11165712.117922923</v>
      </c>
      <c r="J3" s="5">
        <f>SUMIFS(Imports_new!J$10:J$33,Imports_new!$A$10:$A$33,$A3)</f>
        <v>10949629.903787784</v>
      </c>
      <c r="K3" s="5">
        <f>SUMIFS(Imports_new!K$10:K$33,Imports_new!$A$10:$A$33,$A3)</f>
        <v>10966879.55668667</v>
      </c>
      <c r="L3" s="5">
        <f>SUMIFS(Imports_new!L$10:L$33,Imports_new!$A$10:$A$33,$A3)</f>
        <v>10405620.626746876</v>
      </c>
      <c r="M3" s="5">
        <f>SUMIFS(Imports_new!M$10:M$33,Imports_new!$A$10:$A$33,$A3)</f>
        <v>10405620.626746876</v>
      </c>
      <c r="N3" s="5">
        <f>SUMIFS(Imports_new!N$10:N$33,Imports_new!$A$10:$A$33,$A3)</f>
        <v>10405620.626746876</v>
      </c>
      <c r="O3" s="5">
        <f>SUMIFS(Imports_new!O$10:O$33,Imports_new!$A$10:$A$33,$A3)</f>
        <v>10405620.626746876</v>
      </c>
      <c r="P3" s="5">
        <f>SUMIFS(Imports_new!P$10:P$33,Imports_new!$A$10:$A$33,$A3)</f>
        <v>10405620.626746876</v>
      </c>
      <c r="Q3" s="5">
        <f>SUMIFS(Imports_new!Q$10:Q$33,Imports_new!$A$10:$A$33,$A3)</f>
        <v>10405620.626746876</v>
      </c>
      <c r="R3" s="5">
        <f>SUMIFS(Imports_new!R$10:R$33,Imports_new!$A$10:$A$33,$A3)</f>
        <v>10405620.626746876</v>
      </c>
      <c r="S3" s="5">
        <f>SUMIFS(Imports_new!S$10:S$33,Imports_new!$A$10:$A$33,$A3)</f>
        <v>10405620.626746876</v>
      </c>
      <c r="T3" s="5">
        <f>SUMIFS(Imports_new!T$10:T$33,Imports_new!$A$10:$A$33,$A3)</f>
        <v>10405620.626746876</v>
      </c>
      <c r="U3" s="5">
        <f>SUMIFS(Imports_new!U$10:U$33,Imports_new!$A$10:$A$33,$A3)</f>
        <v>10405620.626746876</v>
      </c>
      <c r="V3" s="5">
        <f>SUMIFS(Imports_new!V$10:V$33,Imports_new!$A$10:$A$33,$A3)</f>
        <v>10405620.626746876</v>
      </c>
      <c r="W3" s="5">
        <f>SUMIFS(Imports_new!W$10:W$33,Imports_new!$A$10:$A$33,$A3)</f>
        <v>10405620.626746876</v>
      </c>
      <c r="X3" s="5">
        <f>SUMIFS(Imports_new!X$10:X$33,Imports_new!$A$10:$A$33,$A3)</f>
        <v>10405620.626746876</v>
      </c>
      <c r="Y3" s="5">
        <f>SUMIFS(Imports_new!Y$10:Y$33,Imports_new!$A$10:$A$33,$A3)</f>
        <v>10405620.626746876</v>
      </c>
      <c r="Z3" s="5">
        <f>SUMIFS(Imports_new!Z$10:Z$33,Imports_new!$A$10:$A$33,$A3)</f>
        <v>10405620.626746876</v>
      </c>
      <c r="AA3" s="5">
        <f>SUMIFS(Imports_new!AA$10:AA$33,Imports_new!$A$10:$A$33,$A3)</f>
        <v>10405620.626746876</v>
      </c>
      <c r="AB3" s="5">
        <f>SUMIFS(Imports_new!AB$10:AB$33,Imports_new!$A$10:$A$33,$A3)</f>
        <v>10405620.626746876</v>
      </c>
      <c r="AC3" s="5">
        <f>SUMIFS(Imports_new!AC$10:AC$33,Imports_new!$A$10:$A$33,$A3)</f>
        <v>10405620.626746876</v>
      </c>
      <c r="AD3" s="5">
        <f>SUMIFS(Imports_new!AD$10:AD$33,Imports_new!$A$10:$A$33,$A3)</f>
        <v>10405620.626746876</v>
      </c>
      <c r="AE3" s="5">
        <f>SUMIFS(Imports_new!AE$10:AE$33,Imports_new!$A$10:$A$33,$A3)</f>
        <v>10405620.626746876</v>
      </c>
      <c r="AF3" s="5">
        <f>SUMIFS(Imports_new!AF$10:AF$33,Imports_new!$A$10:$A$33,$A3)</f>
        <v>10405620.626746876</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6147538.1578030745</v>
      </c>
      <c r="C5" s="5">
        <f>SUMIFS(Imports_new!C$10:C$33,Imports_new!$A$10:$A$33,$A5)</f>
        <v>6147538.1578030745</v>
      </c>
      <c r="D5" s="5">
        <f>SUMIFS(Imports_new!D$10:D$33,Imports_new!$A$10:$A$33,$A5)</f>
        <v>6147538.1578030745</v>
      </c>
      <c r="E5" s="5">
        <f>SUMIFS(Imports_new!E$10:E$33,Imports_new!$A$10:$A$33,$A5)</f>
        <v>5818813.9850580785</v>
      </c>
      <c r="F5" s="5">
        <f>SUMIFS(Imports_new!F$10:F$33,Imports_new!$A$10:$A$33,$A5)</f>
        <v>5698363.8690690128</v>
      </c>
      <c r="G5" s="5">
        <f>SUMIFS(Imports_new!G$10:G$33,Imports_new!$A$10:$A$33,$A5)</f>
        <v>5704034.5720425509</v>
      </c>
      <c r="H5" s="5">
        <f>SUMIFS(Imports_new!H$10:H$33,Imports_new!$A$10:$A$33,$A5)</f>
        <v>5593728.261835102</v>
      </c>
      <c r="I5" s="5">
        <f>SUMIFS(Imports_new!I$10:I$33,Imports_new!$A$10:$A$33,$A5)</f>
        <v>5499489.6159173138</v>
      </c>
      <c r="J5" s="5">
        <f>SUMIFS(Imports_new!J$10:J$33,Imports_new!$A$10:$A$33,$A5)</f>
        <v>5551847.3454064215</v>
      </c>
      <c r="K5" s="5">
        <f>SUMIFS(Imports_new!K$10:K$33,Imports_new!$A$10:$A$33,$A5)</f>
        <v>5578551.990030434</v>
      </c>
      <c r="L5" s="5">
        <f>SUMIFS(Imports_new!L$10:L$33,Imports_new!$A$10:$A$33,$A5)</f>
        <v>5874849.8277955549</v>
      </c>
      <c r="M5" s="5">
        <f>SUMIFS(Imports_new!M$10:M$33,Imports_new!$A$10:$A$33,$A5)</f>
        <v>5874849.8277955549</v>
      </c>
      <c r="N5" s="5">
        <f>SUMIFS(Imports_new!N$10:N$33,Imports_new!$A$10:$A$33,$A5)</f>
        <v>5874849.8277955549</v>
      </c>
      <c r="O5" s="5">
        <f>SUMIFS(Imports_new!O$10:O$33,Imports_new!$A$10:$A$33,$A5)</f>
        <v>5874849.8277955549</v>
      </c>
      <c r="P5" s="5">
        <f>SUMIFS(Imports_new!P$10:P$33,Imports_new!$A$10:$A$33,$A5)</f>
        <v>5874849.8277955549</v>
      </c>
      <c r="Q5" s="5">
        <f>SUMIFS(Imports_new!Q$10:Q$33,Imports_new!$A$10:$A$33,$A5)</f>
        <v>5874849.8277955549</v>
      </c>
      <c r="R5" s="5">
        <f>SUMIFS(Imports_new!R$10:R$33,Imports_new!$A$10:$A$33,$A5)</f>
        <v>5874849.8277955549</v>
      </c>
      <c r="S5" s="5">
        <f>SUMIFS(Imports_new!S$10:S$33,Imports_new!$A$10:$A$33,$A5)</f>
        <v>5874849.8277955549</v>
      </c>
      <c r="T5" s="5">
        <f>SUMIFS(Imports_new!T$10:T$33,Imports_new!$A$10:$A$33,$A5)</f>
        <v>5874849.8277955549</v>
      </c>
      <c r="U5" s="5">
        <f>SUMIFS(Imports_new!U$10:U$33,Imports_new!$A$10:$A$33,$A5)</f>
        <v>5874849.8277955549</v>
      </c>
      <c r="V5" s="5">
        <f>SUMIFS(Imports_new!V$10:V$33,Imports_new!$A$10:$A$33,$A5)</f>
        <v>5874849.8277955549</v>
      </c>
      <c r="W5" s="5">
        <f>SUMIFS(Imports_new!W$10:W$33,Imports_new!$A$10:$A$33,$A5)</f>
        <v>5874849.8277955549</v>
      </c>
      <c r="X5" s="5">
        <f>SUMIFS(Imports_new!X$10:X$33,Imports_new!$A$10:$A$33,$A5)</f>
        <v>5874849.8277955549</v>
      </c>
      <c r="Y5" s="5">
        <f>SUMIFS(Imports_new!Y$10:Y$33,Imports_new!$A$10:$A$33,$A5)</f>
        <v>5874849.8277955549</v>
      </c>
      <c r="Z5" s="5">
        <f>SUMIFS(Imports_new!Z$10:Z$33,Imports_new!$A$10:$A$33,$A5)</f>
        <v>5874849.8277955549</v>
      </c>
      <c r="AA5" s="5">
        <f>SUMIFS(Imports_new!AA$10:AA$33,Imports_new!$A$10:$A$33,$A5)</f>
        <v>5874849.8277955549</v>
      </c>
      <c r="AB5" s="5">
        <f>SUMIFS(Imports_new!AB$10:AB$33,Imports_new!$A$10:$A$33,$A5)</f>
        <v>5874849.8277955549</v>
      </c>
      <c r="AC5" s="5">
        <f>SUMIFS(Imports_new!AC$10:AC$33,Imports_new!$A$10:$A$33,$A5)</f>
        <v>5874849.8277955549</v>
      </c>
      <c r="AD5" s="5">
        <f>SUMIFS(Imports_new!AD$10:AD$33,Imports_new!$A$10:$A$33,$A5)</f>
        <v>5874849.8277955549</v>
      </c>
      <c r="AE5" s="5">
        <f>SUMIFS(Imports_new!AE$10:AE$33,Imports_new!$A$10:$A$33,$A5)</f>
        <v>5874849.8277955549</v>
      </c>
      <c r="AF5" s="5">
        <f>SUMIFS(Imports_new!AF$10:AF$33,Imports_new!$A$10:$A$33,$A5)</f>
        <v>5874849.8277955549</v>
      </c>
    </row>
    <row r="6" spans="1:32">
      <c r="A6" s="2" t="s">
        <v>101</v>
      </c>
      <c r="B6" s="5">
        <f>SUMIFS(Imports_new!B$10:B$33,Imports_new!$A$10:$A$33,$A6)</f>
        <v>597181.26522703713</v>
      </c>
      <c r="C6" s="5">
        <f>SUMIFS(Imports_new!C$10:C$33,Imports_new!$A$10:$A$33,$A6)</f>
        <v>597181.26522703713</v>
      </c>
      <c r="D6" s="5">
        <f>SUMIFS(Imports_new!D$10:D$33,Imports_new!$A$10:$A$33,$A6)</f>
        <v>597181.26522703713</v>
      </c>
      <c r="E6" s="5">
        <f>SUMIFS(Imports_new!E$10:E$33,Imports_new!$A$10:$A$33,$A6)</f>
        <v>552608.41390189587</v>
      </c>
      <c r="F6" s="5">
        <f>SUMIFS(Imports_new!F$10:F$33,Imports_new!$A$10:$A$33,$A6)</f>
        <v>562311.72018917522</v>
      </c>
      <c r="G6" s="5">
        <f>SUMIFS(Imports_new!G$10:G$33,Imports_new!$A$10:$A$33,$A6)</f>
        <v>580433.73079900618</v>
      </c>
      <c r="H6" s="5">
        <f>SUMIFS(Imports_new!H$10:H$33,Imports_new!$A$10:$A$33,$A6)</f>
        <v>570967.010430575</v>
      </c>
      <c r="I6" s="5">
        <f>SUMIFS(Imports_new!I$10:I$33,Imports_new!$A$10:$A$33,$A6)</f>
        <v>602099.70282036206</v>
      </c>
      <c r="J6" s="5">
        <f>SUMIFS(Imports_new!J$10:J$33,Imports_new!$A$10:$A$33,$A6)</f>
        <v>720644.05909946701</v>
      </c>
      <c r="K6" s="5">
        <f>SUMIFS(Imports_new!K$10:K$33,Imports_new!$A$10:$A$33,$A6)</f>
        <v>756978.74454543821</v>
      </c>
      <c r="L6" s="5">
        <f>SUMIFS(Imports_new!L$10:L$33,Imports_new!$A$10:$A$33,$A6)</f>
        <v>794824.26349923958</v>
      </c>
      <c r="M6" s="5">
        <f>SUMIFS(Imports_new!M$10:M$33,Imports_new!$A$10:$A$33,$A6)</f>
        <v>794824.26349923958</v>
      </c>
      <c r="N6" s="5">
        <f>SUMIFS(Imports_new!N$10:N$33,Imports_new!$A$10:$A$33,$A6)</f>
        <v>794824.26349923958</v>
      </c>
      <c r="O6" s="5">
        <f>SUMIFS(Imports_new!O$10:O$33,Imports_new!$A$10:$A$33,$A6)</f>
        <v>794824.26349923958</v>
      </c>
      <c r="P6" s="5">
        <f>SUMIFS(Imports_new!P$10:P$33,Imports_new!$A$10:$A$33,$A6)</f>
        <v>794824.26349923958</v>
      </c>
      <c r="Q6" s="5">
        <f>SUMIFS(Imports_new!Q$10:Q$33,Imports_new!$A$10:$A$33,$A6)</f>
        <v>794824.26349923958</v>
      </c>
      <c r="R6" s="5">
        <f>SUMIFS(Imports_new!R$10:R$33,Imports_new!$A$10:$A$33,$A6)</f>
        <v>794824.26349923958</v>
      </c>
      <c r="S6" s="5">
        <f>SUMIFS(Imports_new!S$10:S$33,Imports_new!$A$10:$A$33,$A6)</f>
        <v>794824.26349923958</v>
      </c>
      <c r="T6" s="5">
        <f>SUMIFS(Imports_new!T$10:T$33,Imports_new!$A$10:$A$33,$A6)</f>
        <v>794824.26349923958</v>
      </c>
      <c r="U6" s="5">
        <f>SUMIFS(Imports_new!U$10:U$33,Imports_new!$A$10:$A$33,$A6)</f>
        <v>794824.26349923958</v>
      </c>
      <c r="V6" s="5">
        <f>SUMIFS(Imports_new!V$10:V$33,Imports_new!$A$10:$A$33,$A6)</f>
        <v>794824.26349923958</v>
      </c>
      <c r="W6" s="5">
        <f>SUMIFS(Imports_new!W$10:W$33,Imports_new!$A$10:$A$33,$A6)</f>
        <v>794824.26349923958</v>
      </c>
      <c r="X6" s="5">
        <f>SUMIFS(Imports_new!X$10:X$33,Imports_new!$A$10:$A$33,$A6)</f>
        <v>794824.26349923958</v>
      </c>
      <c r="Y6" s="5">
        <f>SUMIFS(Imports_new!Y$10:Y$33,Imports_new!$A$10:$A$33,$A6)</f>
        <v>794824.26349923958</v>
      </c>
      <c r="Z6" s="5">
        <f>SUMIFS(Imports_new!Z$10:Z$33,Imports_new!$A$10:$A$33,$A6)</f>
        <v>794824.26349923958</v>
      </c>
      <c r="AA6" s="5">
        <f>SUMIFS(Imports_new!AA$10:AA$33,Imports_new!$A$10:$A$33,$A6)</f>
        <v>794824.26349923958</v>
      </c>
      <c r="AB6" s="5">
        <f>SUMIFS(Imports_new!AB$10:AB$33,Imports_new!$A$10:$A$33,$A6)</f>
        <v>794824.26349923958</v>
      </c>
      <c r="AC6" s="5">
        <f>SUMIFS(Imports_new!AC$10:AC$33,Imports_new!$A$10:$A$33,$A6)</f>
        <v>794824.26349923958</v>
      </c>
      <c r="AD6" s="5">
        <f>SUMIFS(Imports_new!AD$10:AD$33,Imports_new!$A$10:$A$33,$A6)</f>
        <v>794824.26349923958</v>
      </c>
      <c r="AE6" s="5">
        <f>SUMIFS(Imports_new!AE$10:AE$33,Imports_new!$A$10:$A$33,$A6)</f>
        <v>794824.26349923958</v>
      </c>
      <c r="AF6" s="5">
        <f>SUMIFS(Imports_new!AF$10:AF$33,Imports_new!$A$10:$A$33,$A6)</f>
        <v>794824.26349923958</v>
      </c>
    </row>
    <row r="7" spans="1:32">
      <c r="A7" s="2" t="s">
        <v>100</v>
      </c>
      <c r="B7" s="5">
        <f>SUMIFS(Imports_new!B$10:B$33,Imports_new!$A$10:$A$33,$A7)</f>
        <v>460564.74783968017</v>
      </c>
      <c r="C7" s="5">
        <f>SUMIFS(Imports_new!C$10:C$33,Imports_new!$A$10:$A$33,$A7)</f>
        <v>460564.74783968017</v>
      </c>
      <c r="D7" s="5">
        <f>SUMIFS(Imports_new!D$10:D$33,Imports_new!$A$10:$A$33,$A7)</f>
        <v>460564.74783968017</v>
      </c>
      <c r="E7" s="5">
        <f>SUMIFS(Imports_new!E$10:E$33,Imports_new!$A$10:$A$33,$A7)</f>
        <v>525630.90904715273</v>
      </c>
      <c r="F7" s="5">
        <f>SUMIFS(Imports_new!F$10:F$33,Imports_new!$A$10:$A$33,$A7)</f>
        <v>598185.32780731574</v>
      </c>
      <c r="G7" s="5">
        <f>SUMIFS(Imports_new!G$10:G$33,Imports_new!$A$10:$A$33,$A7)</f>
        <v>618239.92595122335</v>
      </c>
      <c r="H7" s="5">
        <f>SUMIFS(Imports_new!H$10:H$33,Imports_new!$A$10:$A$33,$A7)</f>
        <v>642808.93601841829</v>
      </c>
      <c r="I7" s="5">
        <f>SUMIFS(Imports_new!I$10:I$33,Imports_new!$A$10:$A$33,$A7)</f>
        <v>730768.24945774721</v>
      </c>
      <c r="J7" s="5">
        <f>SUMIFS(Imports_new!J$10:J$33,Imports_new!$A$10:$A$33,$A7)</f>
        <v>1052134.1815843105</v>
      </c>
      <c r="K7" s="5">
        <f>SUMIFS(Imports_new!K$10:K$33,Imports_new!$A$10:$A$33,$A7)</f>
        <v>1225649.197523955</v>
      </c>
      <c r="L7" s="5">
        <f>SUMIFS(Imports_new!L$10:L$33,Imports_new!$A$10:$A$33,$A7)</f>
        <v>1379748.0925662322</v>
      </c>
      <c r="M7" s="5">
        <f>SUMIFS(Imports_new!M$10:M$33,Imports_new!$A$10:$A$33,$A7)</f>
        <v>1379748.0925662322</v>
      </c>
      <c r="N7" s="5">
        <f>SUMIFS(Imports_new!N$10:N$33,Imports_new!$A$10:$A$33,$A7)</f>
        <v>1379748.0925662322</v>
      </c>
      <c r="O7" s="5">
        <f>SUMIFS(Imports_new!O$10:O$33,Imports_new!$A$10:$A$33,$A7)</f>
        <v>1379748.0925662322</v>
      </c>
      <c r="P7" s="5">
        <f>SUMIFS(Imports_new!P$10:P$33,Imports_new!$A$10:$A$33,$A7)</f>
        <v>1379748.0925662322</v>
      </c>
      <c r="Q7" s="5">
        <f>SUMIFS(Imports_new!Q$10:Q$33,Imports_new!$A$10:$A$33,$A7)</f>
        <v>1379748.0925662322</v>
      </c>
      <c r="R7" s="5">
        <f>SUMIFS(Imports_new!R$10:R$33,Imports_new!$A$10:$A$33,$A7)</f>
        <v>1379748.0925662322</v>
      </c>
      <c r="S7" s="5">
        <f>SUMIFS(Imports_new!S$10:S$33,Imports_new!$A$10:$A$33,$A7)</f>
        <v>1379748.0925662322</v>
      </c>
      <c r="T7" s="5">
        <f>SUMIFS(Imports_new!T$10:T$33,Imports_new!$A$10:$A$33,$A7)</f>
        <v>1379748.0925662322</v>
      </c>
      <c r="U7" s="5">
        <f>SUMIFS(Imports_new!U$10:U$33,Imports_new!$A$10:$A$33,$A7)</f>
        <v>1379748.0925662322</v>
      </c>
      <c r="V7" s="5">
        <f>SUMIFS(Imports_new!V$10:V$33,Imports_new!$A$10:$A$33,$A7)</f>
        <v>1379748.0925662322</v>
      </c>
      <c r="W7" s="5">
        <f>SUMIFS(Imports_new!W$10:W$33,Imports_new!$A$10:$A$33,$A7)</f>
        <v>1379748.0925662322</v>
      </c>
      <c r="X7" s="5">
        <f>SUMIFS(Imports_new!X$10:X$33,Imports_new!$A$10:$A$33,$A7)</f>
        <v>1379748.0925662322</v>
      </c>
      <c r="Y7" s="5">
        <f>SUMIFS(Imports_new!Y$10:Y$33,Imports_new!$A$10:$A$33,$A7)</f>
        <v>1379748.0925662322</v>
      </c>
      <c r="Z7" s="5">
        <f>SUMIFS(Imports_new!Z$10:Z$33,Imports_new!$A$10:$A$33,$A7)</f>
        <v>1379748.0925662322</v>
      </c>
      <c r="AA7" s="5">
        <f>SUMIFS(Imports_new!AA$10:AA$33,Imports_new!$A$10:$A$33,$A7)</f>
        <v>1379748.0925662322</v>
      </c>
      <c r="AB7" s="5">
        <f>SUMIFS(Imports_new!AB$10:AB$33,Imports_new!$A$10:$A$33,$A7)</f>
        <v>1379748.0925662322</v>
      </c>
      <c r="AC7" s="5">
        <f>SUMIFS(Imports_new!AC$10:AC$33,Imports_new!$A$10:$A$33,$A7)</f>
        <v>1379748.0925662322</v>
      </c>
      <c r="AD7" s="5">
        <f>SUMIFS(Imports_new!AD$10:AD$33,Imports_new!$A$10:$A$33,$A7)</f>
        <v>1379748.0925662322</v>
      </c>
      <c r="AE7" s="5">
        <f>SUMIFS(Imports_new!AE$10:AE$33,Imports_new!$A$10:$A$33,$A7)</f>
        <v>1379748.0925662322</v>
      </c>
      <c r="AF7" s="5">
        <f>SUMIFS(Imports_new!AF$10:AF$33,Imports_new!$A$10:$A$33,$A7)</f>
        <v>1379748.0925662322</v>
      </c>
    </row>
    <row r="8" spans="1:32">
      <c r="A8" s="2" t="s">
        <v>102</v>
      </c>
      <c r="B8" s="5">
        <f>SUMIFS(Imports_new!B$10:B$33,Imports_new!$A$10:$A$33,$A8)</f>
        <v>1703501.3679159202</v>
      </c>
      <c r="C8" s="5">
        <f>SUMIFS(Imports_new!C$10:C$33,Imports_new!$A$10:$A$33,$A8)</f>
        <v>1703501.3679159202</v>
      </c>
      <c r="D8" s="5">
        <f>SUMIFS(Imports_new!D$10:D$33,Imports_new!$A$10:$A$33,$A8)</f>
        <v>1703501.3679159202</v>
      </c>
      <c r="E8" s="5">
        <f>SUMIFS(Imports_new!E$10:E$33,Imports_new!$A$10:$A$33,$A8)</f>
        <v>2824537.1470409636</v>
      </c>
      <c r="F8" s="5">
        <f>SUMIFS(Imports_new!F$10:F$33,Imports_new!$A$10:$A$33,$A8)</f>
        <v>2754496.2467886088</v>
      </c>
      <c r="G8" s="5">
        <f>SUMIFS(Imports_new!G$10:G$33,Imports_new!$A$10:$A$33,$A8)</f>
        <v>2782549.9937989116</v>
      </c>
      <c r="H8" s="5">
        <f>SUMIFS(Imports_new!H$10:H$33,Imports_new!$A$10:$A$33,$A8)</f>
        <v>2681654.7450866411</v>
      </c>
      <c r="I8" s="5">
        <f>SUMIFS(Imports_new!I$10:I$33,Imports_new!$A$10:$A$33,$A8)</f>
        <v>2687071.3167921426</v>
      </c>
      <c r="J8" s="5">
        <f>SUMIFS(Imports_new!J$10:J$33,Imports_new!$A$10:$A$33,$A8)</f>
        <v>3028361.9056328982</v>
      </c>
      <c r="K8" s="5">
        <f>SUMIFS(Imports_new!K$10:K$33,Imports_new!$A$10:$A$33,$A8)</f>
        <v>3143277.679264131</v>
      </c>
      <c r="L8" s="5">
        <f>SUMIFS(Imports_new!L$10:L$33,Imports_new!$A$10:$A$33,$A8)</f>
        <v>3532641.1404818818</v>
      </c>
      <c r="M8" s="5">
        <f>SUMIFS(Imports_new!M$10:M$33,Imports_new!$A$10:$A$33,$A8)</f>
        <v>3532641.1404818818</v>
      </c>
      <c r="N8" s="5">
        <f>SUMIFS(Imports_new!N$10:N$33,Imports_new!$A$10:$A$33,$A8)</f>
        <v>3532641.1404818818</v>
      </c>
      <c r="O8" s="5">
        <f>SUMIFS(Imports_new!O$10:O$33,Imports_new!$A$10:$A$33,$A8)</f>
        <v>3532641.1404818818</v>
      </c>
      <c r="P8" s="5">
        <f>SUMIFS(Imports_new!P$10:P$33,Imports_new!$A$10:$A$33,$A8)</f>
        <v>3532641.1404818818</v>
      </c>
      <c r="Q8" s="5">
        <f>SUMIFS(Imports_new!Q$10:Q$33,Imports_new!$A$10:$A$33,$A8)</f>
        <v>3532641.1404818818</v>
      </c>
      <c r="R8" s="5">
        <f>SUMIFS(Imports_new!R$10:R$33,Imports_new!$A$10:$A$33,$A8)</f>
        <v>3532641.1404818818</v>
      </c>
      <c r="S8" s="5">
        <f>SUMIFS(Imports_new!S$10:S$33,Imports_new!$A$10:$A$33,$A8)</f>
        <v>3532641.1404818818</v>
      </c>
      <c r="T8" s="5">
        <f>SUMIFS(Imports_new!T$10:T$33,Imports_new!$A$10:$A$33,$A8)</f>
        <v>3532641.1404818818</v>
      </c>
      <c r="U8" s="5">
        <f>SUMIFS(Imports_new!U$10:U$33,Imports_new!$A$10:$A$33,$A8)</f>
        <v>3532641.1404818818</v>
      </c>
      <c r="V8" s="5">
        <f>SUMIFS(Imports_new!V$10:V$33,Imports_new!$A$10:$A$33,$A8)</f>
        <v>3532641.1404818818</v>
      </c>
      <c r="W8" s="5">
        <f>SUMIFS(Imports_new!W$10:W$33,Imports_new!$A$10:$A$33,$A8)</f>
        <v>3532641.1404818818</v>
      </c>
      <c r="X8" s="5">
        <f>SUMIFS(Imports_new!X$10:X$33,Imports_new!$A$10:$A$33,$A8)</f>
        <v>3532641.1404818818</v>
      </c>
      <c r="Y8" s="5">
        <f>SUMIFS(Imports_new!Y$10:Y$33,Imports_new!$A$10:$A$33,$A8)</f>
        <v>3532641.1404818818</v>
      </c>
      <c r="Z8" s="5">
        <f>SUMIFS(Imports_new!Z$10:Z$33,Imports_new!$A$10:$A$33,$A8)</f>
        <v>3532641.1404818818</v>
      </c>
      <c r="AA8" s="5">
        <f>SUMIFS(Imports_new!AA$10:AA$33,Imports_new!$A$10:$A$33,$A8)</f>
        <v>3532641.1404818818</v>
      </c>
      <c r="AB8" s="5">
        <f>SUMIFS(Imports_new!AB$10:AB$33,Imports_new!$A$10:$A$33,$A8)</f>
        <v>3532641.1404818818</v>
      </c>
      <c r="AC8" s="5">
        <f>SUMIFS(Imports_new!AC$10:AC$33,Imports_new!$A$10:$A$33,$A8)</f>
        <v>3532641.1404818818</v>
      </c>
      <c r="AD8" s="5">
        <f>SUMIFS(Imports_new!AD$10:AD$33,Imports_new!$A$10:$A$33,$A8)</f>
        <v>3532641.1404818818</v>
      </c>
      <c r="AE8" s="5">
        <f>SUMIFS(Imports_new!AE$10:AE$33,Imports_new!$A$10:$A$33,$A8)</f>
        <v>3532641.1404818818</v>
      </c>
      <c r="AF8" s="5">
        <f>SUMIFS(Imports_new!AF$10:AF$33,Imports_new!$A$10:$A$33,$A8)</f>
        <v>3532641.1404818818</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209046.82649687762</v>
      </c>
      <c r="C10" s="5">
        <f>SUMIFS(Imports_new!C$10:C$33,Imports_new!$A$10:$A$33,$A10)</f>
        <v>209046.82649687762</v>
      </c>
      <c r="D10" s="5">
        <f>SUMIFS(Imports_new!D$10:D$33,Imports_new!$A$10:$A$33,$A10)</f>
        <v>209046.82649687762</v>
      </c>
      <c r="E10" s="5">
        <f>SUMIFS(Imports_new!E$10:E$33,Imports_new!$A$10:$A$33,$A10)</f>
        <v>193166.82355232627</v>
      </c>
      <c r="F10" s="5">
        <f>SUMIFS(Imports_new!F$10:F$33,Imports_new!$A$10:$A$33,$A10)</f>
        <v>190142.98599489324</v>
      </c>
      <c r="G10" s="5">
        <f>SUMIFS(Imports_new!G$10:G$33,Imports_new!$A$10:$A$33,$A10)</f>
        <v>189288.33642783732</v>
      </c>
      <c r="H10" s="5">
        <f>SUMIFS(Imports_new!H$10:H$33,Imports_new!$A$10:$A$33,$A10)</f>
        <v>185839.91065672436</v>
      </c>
      <c r="I10" s="5">
        <f>SUMIFS(Imports_new!I$10:I$33,Imports_new!$A$10:$A$33,$A10)</f>
        <v>186104.06029456164</v>
      </c>
      <c r="J10" s="5">
        <f>SUMIFS(Imports_new!J$10:J$33,Imports_new!$A$10:$A$33,$A10)</f>
        <v>192769.91782771909</v>
      </c>
      <c r="K10" s="5">
        <f>SUMIFS(Imports_new!K$10:K$33,Imports_new!$A$10:$A$33,$A10)</f>
        <v>195403.42231403827</v>
      </c>
      <c r="L10" s="5">
        <f>SUMIFS(Imports_new!L$10:L$33,Imports_new!$A$10:$A$33,$A10)</f>
        <v>205276.65595954077</v>
      </c>
      <c r="M10" s="5">
        <f>SUMIFS(Imports_new!M$10:M$33,Imports_new!$A$10:$A$33,$A10)</f>
        <v>205276.65595954077</v>
      </c>
      <c r="N10" s="5">
        <f>SUMIFS(Imports_new!N$10:N$33,Imports_new!$A$10:$A$33,$A10)</f>
        <v>205276.65595954077</v>
      </c>
      <c r="O10" s="5">
        <f>SUMIFS(Imports_new!O$10:O$33,Imports_new!$A$10:$A$33,$A10)</f>
        <v>205276.65595954077</v>
      </c>
      <c r="P10" s="5">
        <f>SUMIFS(Imports_new!P$10:P$33,Imports_new!$A$10:$A$33,$A10)</f>
        <v>205276.65595954077</v>
      </c>
      <c r="Q10" s="5">
        <f>SUMIFS(Imports_new!Q$10:Q$33,Imports_new!$A$10:$A$33,$A10)</f>
        <v>205276.65595954077</v>
      </c>
      <c r="R10" s="5">
        <f>SUMIFS(Imports_new!R$10:R$33,Imports_new!$A$10:$A$33,$A10)</f>
        <v>205276.65595954077</v>
      </c>
      <c r="S10" s="5">
        <f>SUMIFS(Imports_new!S$10:S$33,Imports_new!$A$10:$A$33,$A10)</f>
        <v>205276.65595954077</v>
      </c>
      <c r="T10" s="5">
        <f>SUMIFS(Imports_new!T$10:T$33,Imports_new!$A$10:$A$33,$A10)</f>
        <v>205276.65595954077</v>
      </c>
      <c r="U10" s="5">
        <f>SUMIFS(Imports_new!U$10:U$33,Imports_new!$A$10:$A$33,$A10)</f>
        <v>205276.65595954077</v>
      </c>
      <c r="V10" s="5">
        <f>SUMIFS(Imports_new!V$10:V$33,Imports_new!$A$10:$A$33,$A10)</f>
        <v>205276.65595954077</v>
      </c>
      <c r="W10" s="5">
        <f>SUMIFS(Imports_new!W$10:W$33,Imports_new!$A$10:$A$33,$A10)</f>
        <v>205276.65595954077</v>
      </c>
      <c r="X10" s="5">
        <f>SUMIFS(Imports_new!X$10:X$33,Imports_new!$A$10:$A$33,$A10)</f>
        <v>205276.65595954077</v>
      </c>
      <c r="Y10" s="5">
        <f>SUMIFS(Imports_new!Y$10:Y$33,Imports_new!$A$10:$A$33,$A10)</f>
        <v>205276.65595954077</v>
      </c>
      <c r="Z10" s="5">
        <f>SUMIFS(Imports_new!Z$10:Z$33,Imports_new!$A$10:$A$33,$A10)</f>
        <v>205276.65595954077</v>
      </c>
      <c r="AA10" s="5">
        <f>SUMIFS(Imports_new!AA$10:AA$33,Imports_new!$A$10:$A$33,$A10)</f>
        <v>205276.65595954077</v>
      </c>
      <c r="AB10" s="5">
        <f>SUMIFS(Imports_new!AB$10:AB$33,Imports_new!$A$10:$A$33,$A10)</f>
        <v>205276.65595954077</v>
      </c>
      <c r="AC10" s="5">
        <f>SUMIFS(Imports_new!AC$10:AC$33,Imports_new!$A$10:$A$33,$A10)</f>
        <v>205276.65595954077</v>
      </c>
      <c r="AD10" s="5">
        <f>SUMIFS(Imports_new!AD$10:AD$33,Imports_new!$A$10:$A$33,$A10)</f>
        <v>205276.65595954077</v>
      </c>
      <c r="AE10" s="5">
        <f>SUMIFS(Imports_new!AE$10:AE$33,Imports_new!$A$10:$A$33,$A10)</f>
        <v>205276.65595954077</v>
      </c>
      <c r="AF10" s="5">
        <f>SUMIFS(Imports_new!AF$10:AF$33,Imports_new!$A$10:$A$33,$A10)</f>
        <v>205276.65595954077</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209218.88812307906</v>
      </c>
      <c r="C12" s="5">
        <f>SUMIFS(Imports_new!C$10:C$33,Imports_new!$A$10:$A$33,$A12)</f>
        <v>209218.88812307906</v>
      </c>
      <c r="D12" s="5">
        <f>SUMIFS(Imports_new!D$10:D$33,Imports_new!$A$10:$A$33,$A12)</f>
        <v>209218.88812307906</v>
      </c>
      <c r="E12" s="5">
        <f>SUMIFS(Imports_new!E$10:E$33,Imports_new!$A$10:$A$33,$A12)</f>
        <v>139068.59299133054</v>
      </c>
      <c r="F12" s="5">
        <f>SUMIFS(Imports_new!F$10:F$33,Imports_new!$A$10:$A$33,$A12)</f>
        <v>112599.33874437775</v>
      </c>
      <c r="G12" s="5">
        <f>SUMIFS(Imports_new!G$10:G$33,Imports_new!$A$10:$A$33,$A12)</f>
        <v>88895.570106399959</v>
      </c>
      <c r="H12" s="5">
        <f>SUMIFS(Imports_new!H$10:H$33,Imports_new!$A$10:$A$33,$A12)</f>
        <v>40322.251294124988</v>
      </c>
      <c r="I12" s="5">
        <f>SUMIFS(Imports_new!I$10:I$33,Imports_new!$A$10:$A$33,$A12)</f>
        <v>36738.78121214659</v>
      </c>
      <c r="J12" s="5">
        <f>SUMIFS(Imports_new!J$10:J$33,Imports_new!$A$10:$A$33,$A12)</f>
        <v>36575.775771070534</v>
      </c>
      <c r="K12" s="5">
        <f>SUMIFS(Imports_new!K$10:K$33,Imports_new!$A$10:$A$33,$A12)</f>
        <v>34791.61054163365</v>
      </c>
      <c r="L12" s="5">
        <f>SUMIFS(Imports_new!L$10:L$33,Imports_new!$A$10:$A$33,$A12)</f>
        <v>31220.166334825717</v>
      </c>
      <c r="M12" s="5">
        <f>SUMIFS(Imports_new!M$10:M$33,Imports_new!$A$10:$A$33,$A12)</f>
        <v>31220.166334825717</v>
      </c>
      <c r="N12" s="5">
        <f>SUMIFS(Imports_new!N$10:N$33,Imports_new!$A$10:$A$33,$A12)</f>
        <v>31220.166334825717</v>
      </c>
      <c r="O12" s="5">
        <f>SUMIFS(Imports_new!O$10:O$33,Imports_new!$A$10:$A$33,$A12)</f>
        <v>31220.166334825717</v>
      </c>
      <c r="P12" s="5">
        <f>SUMIFS(Imports_new!P$10:P$33,Imports_new!$A$10:$A$33,$A12)</f>
        <v>31220.166334825717</v>
      </c>
      <c r="Q12" s="5">
        <f>SUMIFS(Imports_new!Q$10:Q$33,Imports_new!$A$10:$A$33,$A12)</f>
        <v>31220.166334825717</v>
      </c>
      <c r="R12" s="5">
        <f>SUMIFS(Imports_new!R$10:R$33,Imports_new!$A$10:$A$33,$A12)</f>
        <v>31220.166334825717</v>
      </c>
      <c r="S12" s="5">
        <f>SUMIFS(Imports_new!S$10:S$33,Imports_new!$A$10:$A$33,$A12)</f>
        <v>31220.166334825717</v>
      </c>
      <c r="T12" s="5">
        <f>SUMIFS(Imports_new!T$10:T$33,Imports_new!$A$10:$A$33,$A12)</f>
        <v>31220.166334825717</v>
      </c>
      <c r="U12" s="5">
        <f>SUMIFS(Imports_new!U$10:U$33,Imports_new!$A$10:$A$33,$A12)</f>
        <v>31220.166334825717</v>
      </c>
      <c r="V12" s="5">
        <f>SUMIFS(Imports_new!V$10:V$33,Imports_new!$A$10:$A$33,$A12)</f>
        <v>31220.166334825717</v>
      </c>
      <c r="W12" s="5">
        <f>SUMIFS(Imports_new!W$10:W$33,Imports_new!$A$10:$A$33,$A12)</f>
        <v>31220.166334825717</v>
      </c>
      <c r="X12" s="5">
        <f>SUMIFS(Imports_new!X$10:X$33,Imports_new!$A$10:$A$33,$A12)</f>
        <v>31220.166334825717</v>
      </c>
      <c r="Y12" s="5">
        <f>SUMIFS(Imports_new!Y$10:Y$33,Imports_new!$A$10:$A$33,$A12)</f>
        <v>31220.166334825717</v>
      </c>
      <c r="Z12" s="5">
        <f>SUMIFS(Imports_new!Z$10:Z$33,Imports_new!$A$10:$A$33,$A12)</f>
        <v>31220.166334825717</v>
      </c>
      <c r="AA12" s="5">
        <f>SUMIFS(Imports_new!AA$10:AA$33,Imports_new!$A$10:$A$33,$A12)</f>
        <v>31220.166334825717</v>
      </c>
      <c r="AB12" s="5">
        <f>SUMIFS(Imports_new!AB$10:AB$33,Imports_new!$A$10:$A$33,$A12)</f>
        <v>31220.166334825717</v>
      </c>
      <c r="AC12" s="5">
        <f>SUMIFS(Imports_new!AC$10:AC$33,Imports_new!$A$10:$A$33,$A12)</f>
        <v>31220.166334825717</v>
      </c>
      <c r="AD12" s="5">
        <f>SUMIFS(Imports_new!AD$10:AD$33,Imports_new!$A$10:$A$33,$A12)</f>
        <v>31220.166334825717</v>
      </c>
      <c r="AE12" s="5">
        <f>SUMIFS(Imports_new!AE$10:AE$33,Imports_new!$A$10:$A$33,$A12)</f>
        <v>31220.166334825717</v>
      </c>
      <c r="AF12" s="5">
        <f>SUMIFS(Imports_new!AF$10:AF$33,Imports_new!$A$10:$A$33,$A12)</f>
        <v>31220.166334825717</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2488.8493111409089</v>
      </c>
      <c r="F15" s="5">
        <f>SUMIFS(Imports_new!F$10:F$33,Imports_new!$A$10:$A$33,$A15)</f>
        <v>341744.85434658203</v>
      </c>
      <c r="G15" s="5">
        <f>SUMIFS(Imports_new!G$10:G$33,Imports_new!$A$10:$A$33,$A15)</f>
        <v>685590.36974159</v>
      </c>
      <c r="H15" s="5">
        <f>SUMIFS(Imports_new!H$10:H$33,Imports_new!$A$10:$A$33,$A15)</f>
        <v>1156233.528695032</v>
      </c>
      <c r="I15" s="5">
        <f>SUMIFS(Imports_new!I$10:I$33,Imports_new!$A$10:$A$33,$A15)</f>
        <v>1679326.5761146194</v>
      </c>
      <c r="J15" s="5">
        <f>SUMIFS(Imports_new!J$10:J$33,Imports_new!$A$10:$A$33,$A15)</f>
        <v>2247778.9585168678</v>
      </c>
      <c r="K15" s="5">
        <f>SUMIFS(Imports_new!K$10:K$33,Imports_new!$A$10:$A$33,$A15)</f>
        <v>2362136.6908047479</v>
      </c>
      <c r="L15" s="5">
        <f>SUMIFS(Imports_new!L$10:L$33,Imports_new!$A$10:$A$33,$A15)</f>
        <v>2471292.7864141464</v>
      </c>
      <c r="M15" s="5">
        <f>SUMIFS(Imports_new!M$10:M$33,Imports_new!$A$10:$A$33,$A15)</f>
        <v>2471292.7864141464</v>
      </c>
      <c r="N15" s="5">
        <f>SUMIFS(Imports_new!N$10:N$33,Imports_new!$A$10:$A$33,$A15)</f>
        <v>2471292.7864141464</v>
      </c>
      <c r="O15" s="5">
        <f>SUMIFS(Imports_new!O$10:O$33,Imports_new!$A$10:$A$33,$A15)</f>
        <v>2471292.7864141464</v>
      </c>
      <c r="P15" s="5">
        <f>SUMIFS(Imports_new!P$10:P$33,Imports_new!$A$10:$A$33,$A15)</f>
        <v>2471292.7864141464</v>
      </c>
      <c r="Q15" s="5">
        <f>SUMIFS(Imports_new!Q$10:Q$33,Imports_new!$A$10:$A$33,$A15)</f>
        <v>2471292.7864141464</v>
      </c>
      <c r="R15" s="5">
        <f>SUMIFS(Imports_new!R$10:R$33,Imports_new!$A$10:$A$33,$A15)</f>
        <v>2471292.7864141464</v>
      </c>
      <c r="S15" s="5">
        <f>SUMIFS(Imports_new!S$10:S$33,Imports_new!$A$10:$A$33,$A15)</f>
        <v>2471292.7864141464</v>
      </c>
      <c r="T15" s="5">
        <f>SUMIFS(Imports_new!T$10:T$33,Imports_new!$A$10:$A$33,$A15)</f>
        <v>2471292.7864141464</v>
      </c>
      <c r="U15" s="5">
        <f>SUMIFS(Imports_new!U$10:U$33,Imports_new!$A$10:$A$33,$A15)</f>
        <v>2471292.7864141464</v>
      </c>
      <c r="V15" s="5">
        <f>SUMIFS(Imports_new!V$10:V$33,Imports_new!$A$10:$A$33,$A15)</f>
        <v>2471292.7864141464</v>
      </c>
      <c r="W15" s="5">
        <f>SUMIFS(Imports_new!W$10:W$33,Imports_new!$A$10:$A$33,$A15)</f>
        <v>2471292.7864141464</v>
      </c>
      <c r="X15" s="5">
        <f>SUMIFS(Imports_new!X$10:X$33,Imports_new!$A$10:$A$33,$A15)</f>
        <v>2471292.7864141464</v>
      </c>
      <c r="Y15" s="5">
        <f>SUMIFS(Imports_new!Y$10:Y$33,Imports_new!$A$10:$A$33,$A15)</f>
        <v>2471292.7864141464</v>
      </c>
      <c r="Z15" s="5">
        <f>SUMIFS(Imports_new!Z$10:Z$33,Imports_new!$A$10:$A$33,$A15)</f>
        <v>2471292.7864141464</v>
      </c>
      <c r="AA15" s="5">
        <f>SUMIFS(Imports_new!AA$10:AA$33,Imports_new!$A$10:$A$33,$A15)</f>
        <v>2471292.7864141464</v>
      </c>
      <c r="AB15" s="5">
        <f>SUMIFS(Imports_new!AB$10:AB$33,Imports_new!$A$10:$A$33,$A15)</f>
        <v>2471292.7864141464</v>
      </c>
      <c r="AC15" s="5">
        <f>SUMIFS(Imports_new!AC$10:AC$33,Imports_new!$A$10:$A$33,$A15)</f>
        <v>2471292.7864141464</v>
      </c>
      <c r="AD15" s="5">
        <f>SUMIFS(Imports_new!AD$10:AD$33,Imports_new!$A$10:$A$33,$A15)</f>
        <v>2471292.7864141464</v>
      </c>
      <c r="AE15" s="5">
        <f>SUMIFS(Imports_new!AE$10:AE$33,Imports_new!$A$10:$A$33,$A15)</f>
        <v>2471292.7864141464</v>
      </c>
      <c r="AF15" s="5">
        <f>SUMIFS(Imports_new!AF$10:AF$33,Imports_new!$A$10:$A$33,$A15)</f>
        <v>2471292.7864141464</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96271670</v>
      </c>
      <c r="C2">
        <f>exports!E2</f>
        <v>96271670</v>
      </c>
      <c r="D2">
        <f>exports!F2</f>
        <v>96271670</v>
      </c>
      <c r="E2">
        <f>exports!G2</f>
        <v>96271670</v>
      </c>
      <c r="F2">
        <f>exports!H2</f>
        <v>96271670</v>
      </c>
      <c r="G2">
        <f>exports!I2</f>
        <v>96271670</v>
      </c>
      <c r="H2">
        <f>exports!J2</f>
        <v>96271670</v>
      </c>
      <c r="I2">
        <f>exports!K2</f>
        <v>96271670</v>
      </c>
      <c r="J2">
        <f>exports!L2</f>
        <v>96271670</v>
      </c>
      <c r="K2">
        <f>exports!M2</f>
        <v>96271670</v>
      </c>
      <c r="L2">
        <f>exports!N2</f>
        <v>96271670</v>
      </c>
      <c r="M2">
        <f>exports!O2</f>
        <v>96271670</v>
      </c>
      <c r="N2">
        <f>exports!P2</f>
        <v>96271670</v>
      </c>
      <c r="O2">
        <f>exports!Q2</f>
        <v>96271670</v>
      </c>
      <c r="P2">
        <f>exports!R2</f>
        <v>96271670</v>
      </c>
      <c r="Q2">
        <f>exports!S2</f>
        <v>96271670</v>
      </c>
      <c r="R2">
        <f>exports!T2</f>
        <v>96271670</v>
      </c>
      <c r="S2">
        <f>exports!U2</f>
        <v>96271670</v>
      </c>
      <c r="T2">
        <f>exports!V2</f>
        <v>96271670</v>
      </c>
      <c r="U2">
        <f>exports!W2</f>
        <v>96271670</v>
      </c>
      <c r="V2">
        <f>exports!X2</f>
        <v>96271670</v>
      </c>
      <c r="W2">
        <f>exports!Y2</f>
        <v>96271670</v>
      </c>
      <c r="X2">
        <f>exports!Z2</f>
        <v>96271670</v>
      </c>
      <c r="Y2">
        <f>exports!AA2</f>
        <v>96271670</v>
      </c>
      <c r="Z2">
        <f>exports!AB2</f>
        <v>96271670</v>
      </c>
      <c r="AA2">
        <f>exports!AC2</f>
        <v>96271670</v>
      </c>
      <c r="AB2">
        <f>exports!AD2</f>
        <v>96271670</v>
      </c>
      <c r="AC2">
        <f>exports!AE2</f>
        <v>96271670</v>
      </c>
      <c r="AD2">
        <f>exports!AF2</f>
        <v>96271670</v>
      </c>
      <c r="AE2">
        <f>exports!AG2</f>
        <v>96271670</v>
      </c>
      <c r="AF2">
        <f>exports!AH2</f>
        <v>96271670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48.550228926466424</v>
      </c>
      <c r="C2" s="12">
        <f>SUMIFS('State Generation Costs Calcs'!C105:C155,'State Generation Costs Calcs'!$A$105:$A$155,About!$B$2)*About!$A$67</f>
        <v>47.603458165663689</v>
      </c>
      <c r="D2" s="12">
        <f>SUMIFS('State Generation Costs Calcs'!D105:D155,'State Generation Costs Calcs'!$A$105:$A$155,About!$B$2)*About!$A$67</f>
        <v>46.719181737064233</v>
      </c>
      <c r="E2" s="12">
        <f>SUMIFS('State Generation Costs Calcs'!E105:E155,'State Generation Costs Calcs'!$A$105:$A$155,About!$B$2)*About!$A$67</f>
        <v>45.991982224810478</v>
      </c>
      <c r="F2" s="12">
        <f>SUMIFS('State Generation Costs Calcs'!F105:F155,'State Generation Costs Calcs'!$A$105:$A$155,About!$B$2)*About!$A$67</f>
        <v>45.79239800422193</v>
      </c>
      <c r="G2" s="12">
        <f>SUMIFS('State Generation Costs Calcs'!G105:G155,'State Generation Costs Calcs'!$A$105:$A$155,About!$B$2)*About!$A$67</f>
        <v>45.855357898184309</v>
      </c>
      <c r="H2" s="12">
        <f>SUMIFS('State Generation Costs Calcs'!H105:H155,'State Generation Costs Calcs'!$A$105:$A$155,About!$B$2)*About!$A$67</f>
        <v>46.29069868351953</v>
      </c>
      <c r="I2" s="12">
        <f>SUMIFS('State Generation Costs Calcs'!I105:I155,'State Generation Costs Calcs'!$A$105:$A$155,About!$B$2)*About!$A$67</f>
        <v>46.684878353113831</v>
      </c>
      <c r="J2" s="12">
        <f>SUMIFS('State Generation Costs Calcs'!J105:J155,'State Generation Costs Calcs'!$A$105:$A$155,About!$B$2)*About!$A$67</f>
        <v>46.475518892852818</v>
      </c>
      <c r="K2" s="12">
        <f>SUMIFS('State Generation Costs Calcs'!K105:K155,'State Generation Costs Calcs'!$A$105:$A$155,About!$B$2)*About!$A$67</f>
        <v>45.8647929739926</v>
      </c>
      <c r="L2" s="12">
        <f>SUMIFS('State Generation Costs Calcs'!L105:L155,'State Generation Costs Calcs'!$A$105:$A$155,About!$B$2)*About!$A$67</f>
        <v>45.163758517654884</v>
      </c>
      <c r="M2" s="12">
        <f>SUMIFS('State Generation Costs Calcs'!M105:M155,'State Generation Costs Calcs'!$A$105:$A$155,About!$B$2)*About!$A$67</f>
        <v>44.548340436571841</v>
      </c>
      <c r="N2" s="12">
        <f>SUMIFS('State Generation Costs Calcs'!N105:N155,'State Generation Costs Calcs'!$A$105:$A$155,About!$B$2)*About!$A$67</f>
        <v>43.896754024750166</v>
      </c>
      <c r="O2" s="12">
        <f>SUMIFS('State Generation Costs Calcs'!O105:O155,'State Generation Costs Calcs'!$A$105:$A$155,About!$B$2)*About!$A$67</f>
        <v>43.5533071290468</v>
      </c>
      <c r="P2" s="12">
        <f>SUMIFS('State Generation Costs Calcs'!P105:P155,'State Generation Costs Calcs'!$A$105:$A$155,About!$B$2)*About!$A$67</f>
        <v>43.467859158421085</v>
      </c>
      <c r="Q2" s="12">
        <f>SUMIFS('State Generation Costs Calcs'!Q105:Q155,'State Generation Costs Calcs'!$A$105:$A$155,About!$B$2)*About!$A$67</f>
        <v>43.075075282044338</v>
      </c>
      <c r="R2" s="12">
        <f>SUMIFS('State Generation Costs Calcs'!R105:R155,'State Generation Costs Calcs'!$A$105:$A$155,About!$B$2)*About!$A$67</f>
        <v>42.598810810214722</v>
      </c>
      <c r="S2" s="12">
        <f>SUMIFS('State Generation Costs Calcs'!S105:S155,'State Generation Costs Calcs'!$A$105:$A$155,About!$B$2)*About!$A$67</f>
        <v>42.26022657716203</v>
      </c>
      <c r="T2" s="12">
        <f>SUMIFS('State Generation Costs Calcs'!T105:T155,'State Generation Costs Calcs'!$A$105:$A$155,About!$B$2)*About!$A$67</f>
        <v>42.120147327051285</v>
      </c>
      <c r="U2" s="12">
        <f>SUMIFS('State Generation Costs Calcs'!U105:U155,'State Generation Costs Calcs'!$A$105:$A$155,About!$B$2)*About!$A$67</f>
        <v>42.004049728400211</v>
      </c>
      <c r="V2" s="12">
        <f>SUMIFS('State Generation Costs Calcs'!V105:V155,'State Generation Costs Calcs'!$A$105:$A$155,About!$B$2)*About!$A$67</f>
        <v>41.561194569193027</v>
      </c>
      <c r="W2" s="12">
        <f>SUMIFS('State Generation Costs Calcs'!W105:W155,'State Generation Costs Calcs'!$A$105:$A$155,About!$B$2)*About!$A$67</f>
        <v>41.155228296658279</v>
      </c>
      <c r="X2" s="12">
        <f>SUMIFS('State Generation Costs Calcs'!X105:X155,'State Generation Costs Calcs'!$A$105:$A$155,About!$B$2)*About!$A$67</f>
        <v>40.925135696286276</v>
      </c>
      <c r="Y2" s="12">
        <f>SUMIFS('State Generation Costs Calcs'!Y105:Y155,'State Generation Costs Calcs'!$A$105:$A$155,About!$B$2)*About!$A$67</f>
        <v>40.666787581730112</v>
      </c>
      <c r="Z2" s="12">
        <f>SUMIFS('State Generation Costs Calcs'!Z105:Z155,'State Generation Costs Calcs'!$A$105:$A$155,About!$B$2)*About!$A$67</f>
        <v>40.515997854832847</v>
      </c>
      <c r="AA2" s="12">
        <f>SUMIFS('State Generation Costs Calcs'!AA105:AA155,'State Generation Costs Calcs'!$A$105:$A$155,About!$B$2)*About!$A$67</f>
        <v>40.40772915381806</v>
      </c>
      <c r="AB2" s="12">
        <f>SUMIFS('State Generation Costs Calcs'!AB105:AB155,'State Generation Costs Calcs'!$A$105:$A$155,About!$B$2)*About!$A$67</f>
        <v>40.244415391367617</v>
      </c>
      <c r="AC2" s="12">
        <f>SUMIFS('State Generation Costs Calcs'!AC105:AC155,'State Generation Costs Calcs'!$A$105:$A$155,About!$B$2)*About!$A$67</f>
        <v>40.248563835152417</v>
      </c>
      <c r="AD2" s="12">
        <f>SUMIFS('State Generation Costs Calcs'!AD105:AD155,'State Generation Costs Calcs'!$A$105:$A$155,About!$B$2)*About!$A$67</f>
        <v>40.288623779373665</v>
      </c>
      <c r="AE2" s="12">
        <f>SUMIFS('State Generation Costs Calcs'!AE105:AE155,'State Generation Costs Calcs'!$A$105:$A$155,About!$B$2)*About!$A$67</f>
        <v>40.240993742669666</v>
      </c>
      <c r="AF2" s="12">
        <f>SUMIFS('State Generation Costs Calcs'!AF105:AF155,'State Generation Costs Calcs'!$A$105:$A$155,About!$B$2)*About!$A$67</f>
        <v>40.218546833070626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48.550228926466424</v>
      </c>
      <c r="C2" s="12">
        <f>SUMIFS('State Generation Costs Calcs'!C105:C155,'State Generation Costs Calcs'!$A$105:$A$155,About!$B$2)*About!$A$67</f>
        <v>47.603458165663689</v>
      </c>
      <c r="D2" s="12">
        <f>SUMIFS('State Generation Costs Calcs'!D105:D155,'State Generation Costs Calcs'!$A$105:$A$155,About!$B$2)*About!$A$67</f>
        <v>46.719181737064233</v>
      </c>
      <c r="E2" s="12">
        <f>SUMIFS('State Generation Costs Calcs'!E105:E155,'State Generation Costs Calcs'!$A$105:$A$155,About!$B$2)*About!$A$67</f>
        <v>45.991982224810478</v>
      </c>
      <c r="F2" s="12">
        <f>SUMIFS('State Generation Costs Calcs'!F105:F155,'State Generation Costs Calcs'!$A$105:$A$155,About!$B$2)*About!$A$67</f>
        <v>45.79239800422193</v>
      </c>
      <c r="G2" s="12">
        <f>SUMIFS('State Generation Costs Calcs'!G105:G155,'State Generation Costs Calcs'!$A$105:$A$155,About!$B$2)*About!$A$67</f>
        <v>45.855357898184309</v>
      </c>
      <c r="H2" s="12">
        <f>SUMIFS('State Generation Costs Calcs'!H105:H155,'State Generation Costs Calcs'!$A$105:$A$155,About!$B$2)*About!$A$67</f>
        <v>46.29069868351953</v>
      </c>
      <c r="I2" s="12">
        <f>SUMIFS('State Generation Costs Calcs'!I105:I155,'State Generation Costs Calcs'!$A$105:$A$155,About!$B$2)*About!$A$67</f>
        <v>46.684878353113831</v>
      </c>
      <c r="J2" s="12">
        <f>SUMIFS('State Generation Costs Calcs'!J105:J155,'State Generation Costs Calcs'!$A$105:$A$155,About!$B$2)*About!$A$67</f>
        <v>46.475518892852818</v>
      </c>
      <c r="K2" s="12">
        <f>SUMIFS('State Generation Costs Calcs'!K105:K155,'State Generation Costs Calcs'!$A$105:$A$155,About!$B$2)*About!$A$67</f>
        <v>45.8647929739926</v>
      </c>
      <c r="L2" s="12">
        <f>SUMIFS('State Generation Costs Calcs'!L105:L155,'State Generation Costs Calcs'!$A$105:$A$155,About!$B$2)*About!$A$67</f>
        <v>45.163758517654884</v>
      </c>
      <c r="M2" s="12">
        <f>SUMIFS('State Generation Costs Calcs'!M105:M155,'State Generation Costs Calcs'!$A$105:$A$155,About!$B$2)*About!$A$67</f>
        <v>44.548340436571841</v>
      </c>
      <c r="N2" s="12">
        <f>SUMIFS('State Generation Costs Calcs'!N105:N155,'State Generation Costs Calcs'!$A$105:$A$155,About!$B$2)*About!$A$67</f>
        <v>43.896754024750166</v>
      </c>
      <c r="O2" s="12">
        <f>SUMIFS('State Generation Costs Calcs'!O105:O155,'State Generation Costs Calcs'!$A$105:$A$155,About!$B$2)*About!$A$67</f>
        <v>43.5533071290468</v>
      </c>
      <c r="P2" s="12">
        <f>SUMIFS('State Generation Costs Calcs'!P105:P155,'State Generation Costs Calcs'!$A$105:$A$155,About!$B$2)*About!$A$67</f>
        <v>43.467859158421085</v>
      </c>
      <c r="Q2" s="12">
        <f>SUMIFS('State Generation Costs Calcs'!Q105:Q155,'State Generation Costs Calcs'!$A$105:$A$155,About!$B$2)*About!$A$67</f>
        <v>43.075075282044338</v>
      </c>
      <c r="R2" s="12">
        <f>SUMIFS('State Generation Costs Calcs'!R105:R155,'State Generation Costs Calcs'!$A$105:$A$155,About!$B$2)*About!$A$67</f>
        <v>42.598810810214722</v>
      </c>
      <c r="S2" s="12">
        <f>SUMIFS('State Generation Costs Calcs'!S105:S155,'State Generation Costs Calcs'!$A$105:$A$155,About!$B$2)*About!$A$67</f>
        <v>42.26022657716203</v>
      </c>
      <c r="T2" s="12">
        <f>SUMIFS('State Generation Costs Calcs'!T105:T155,'State Generation Costs Calcs'!$A$105:$A$155,About!$B$2)*About!$A$67</f>
        <v>42.120147327051285</v>
      </c>
      <c r="U2" s="12">
        <f>SUMIFS('State Generation Costs Calcs'!U105:U155,'State Generation Costs Calcs'!$A$105:$A$155,About!$B$2)*About!$A$67</f>
        <v>42.004049728400211</v>
      </c>
      <c r="V2" s="12">
        <f>SUMIFS('State Generation Costs Calcs'!V105:V155,'State Generation Costs Calcs'!$A$105:$A$155,About!$B$2)*About!$A$67</f>
        <v>41.561194569193027</v>
      </c>
      <c r="W2" s="12">
        <f>SUMIFS('State Generation Costs Calcs'!W105:W155,'State Generation Costs Calcs'!$A$105:$A$155,About!$B$2)*About!$A$67</f>
        <v>41.155228296658279</v>
      </c>
      <c r="X2" s="12">
        <f>SUMIFS('State Generation Costs Calcs'!X105:X155,'State Generation Costs Calcs'!$A$105:$A$155,About!$B$2)*About!$A$67</f>
        <v>40.925135696286276</v>
      </c>
      <c r="Y2" s="12">
        <f>SUMIFS('State Generation Costs Calcs'!Y105:Y155,'State Generation Costs Calcs'!$A$105:$A$155,About!$B$2)*About!$A$67</f>
        <v>40.666787581730112</v>
      </c>
      <c r="Z2" s="12">
        <f>SUMIFS('State Generation Costs Calcs'!Z105:Z155,'State Generation Costs Calcs'!$A$105:$A$155,About!$B$2)*About!$A$67</f>
        <v>40.515997854832847</v>
      </c>
      <c r="AA2" s="12">
        <f>SUMIFS('State Generation Costs Calcs'!AA105:AA155,'State Generation Costs Calcs'!$A$105:$A$155,About!$B$2)*About!$A$67</f>
        <v>40.40772915381806</v>
      </c>
      <c r="AB2" s="12">
        <f>SUMIFS('State Generation Costs Calcs'!AB105:AB155,'State Generation Costs Calcs'!$A$105:$A$155,About!$B$2)*About!$A$67</f>
        <v>40.244415391367617</v>
      </c>
      <c r="AC2" s="12">
        <f>SUMIFS('State Generation Costs Calcs'!AC105:AC155,'State Generation Costs Calcs'!$A$105:$A$155,About!$B$2)*About!$A$67</f>
        <v>40.248563835152417</v>
      </c>
      <c r="AD2" s="12">
        <f>SUMIFS('State Generation Costs Calcs'!AD105:AD155,'State Generation Costs Calcs'!$A$105:$A$155,About!$B$2)*About!$A$67</f>
        <v>40.288623779373665</v>
      </c>
      <c r="AE2" s="12">
        <f>SUMIFS('State Generation Costs Calcs'!AE105:AE155,'State Generation Costs Calcs'!$A$105:$A$155,About!$B$2)*About!$A$67</f>
        <v>40.240993742669666</v>
      </c>
      <c r="AF2" s="12">
        <f>SUMIFS('State Generation Costs Calcs'!AF105:AF155,'State Generation Costs Calcs'!$A$105:$A$155,About!$B$2)*About!$A$67</f>
        <v>40.218546833070626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2024-01-10T18:45:09Z</dcterms:modified>
</cp:coreProperties>
</file>