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PA/elec/EIaE/"/>
    </mc:Choice>
  </mc:AlternateContent>
  <xr:revisionPtr revIDLastSave="0" documentId="8_{F45CDDE6-EDC0-2A40-BDA8-2AE09CA4D65F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S15" i="6" l="1"/>
  <c r="AA15" i="6"/>
  <c r="R14" i="6"/>
  <c r="I14" i="6"/>
  <c r="K14" i="6"/>
  <c r="T14" i="6"/>
  <c r="B11" i="11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4" i="8" s="1"/>
  <c r="AE14" i="6"/>
  <c r="B26" i="8" l="1"/>
  <c r="B16" i="11"/>
  <c r="B13" i="11"/>
  <c r="B17" i="11"/>
  <c r="B29" i="8"/>
  <c r="C13" i="11"/>
  <c r="AF81" i="4"/>
  <c r="R26" i="2"/>
  <c r="C26" i="4" s="1"/>
  <c r="D26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6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36" i="2"/>
  <c r="C30" i="4" s="1"/>
  <c r="D30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R39" i="2" l="1"/>
  <c r="C39" i="4" s="1"/>
  <c r="D3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C11" i="11"/>
  <c r="R10" i="2"/>
  <c r="C9" i="4" s="1"/>
  <c r="D9" i="4" s="1"/>
  <c r="R31" i="2"/>
  <c r="C36" i="4" s="1"/>
  <c r="D36" i="4" s="1"/>
  <c r="R13" i="2"/>
  <c r="C13" i="4" s="1"/>
  <c r="D13" i="4" s="1"/>
  <c r="C17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6" i="11" l="1"/>
  <c r="E16" i="11"/>
  <c r="D13" i="11"/>
  <c r="D17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1" i="11" s="1"/>
  <c r="AB99" i="4"/>
  <c r="AE88" i="4"/>
  <c r="AB100" i="4"/>
  <c r="C54" i="4"/>
  <c r="D3" i="4"/>
  <c r="D54" i="4" s="1"/>
  <c r="AG82" i="4"/>
  <c r="E13" i="11" l="1"/>
  <c r="E17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1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7" i="11"/>
  <c r="F13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7" i="11" l="1"/>
  <c r="G11" i="11"/>
  <c r="G16" i="11"/>
  <c r="H16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H14" i="11" s="1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15" i="11" s="1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8" i="11"/>
  <c r="H13" i="11"/>
  <c r="I9" i="11"/>
  <c r="H3" i="11"/>
  <c r="H17" i="11"/>
  <c r="H4" i="11"/>
  <c r="H10" i="11"/>
  <c r="H6" i="11"/>
  <c r="H5" i="11"/>
  <c r="I10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1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6" i="11" l="1"/>
  <c r="I4" i="11"/>
  <c r="I5" i="11"/>
  <c r="I2" i="11"/>
  <c r="I16" i="11"/>
  <c r="J6" i="11"/>
  <c r="I13" i="11"/>
  <c r="I12" i="11"/>
  <c r="I17" i="11"/>
  <c r="I7" i="11"/>
  <c r="I14" i="11"/>
  <c r="C21" i="8"/>
  <c r="C19" i="8"/>
  <c r="J16" i="11"/>
  <c r="I8" i="11"/>
  <c r="J8" i="11"/>
  <c r="I15" i="11"/>
  <c r="J5" i="11"/>
  <c r="C18" i="8"/>
  <c r="C27" i="8"/>
  <c r="AG94" i="4"/>
  <c r="AG95" i="4"/>
  <c r="AG96" i="4"/>
  <c r="AG97" i="4"/>
  <c r="AG92" i="4"/>
  <c r="AG101" i="4"/>
  <c r="C23" i="8"/>
  <c r="AN10" i="6"/>
  <c r="J11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3" i="11" l="1"/>
  <c r="K13" i="11"/>
  <c r="K11" i="11"/>
  <c r="K7" i="11"/>
  <c r="K8" i="11"/>
  <c r="K3" i="11"/>
  <c r="K2" i="11"/>
  <c r="K4" i="11"/>
  <c r="K6" i="11"/>
  <c r="K15" i="11"/>
  <c r="K10" i="11"/>
  <c r="K9" i="11"/>
  <c r="J10" i="11"/>
  <c r="J7" i="11"/>
  <c r="J2" i="11"/>
  <c r="J4" i="11"/>
  <c r="J9" i="11"/>
  <c r="J14" i="11"/>
  <c r="J13" i="11"/>
  <c r="J17" i="11"/>
  <c r="J15" i="11"/>
  <c r="J12" i="11"/>
  <c r="AN15" i="6"/>
  <c r="AO11" i="6"/>
  <c r="AO7" i="6"/>
  <c r="AP6" i="6"/>
  <c r="AN14" i="6"/>
  <c r="AO10" i="6"/>
  <c r="K5" i="11" s="1"/>
  <c r="K17" i="11" l="1"/>
  <c r="L12" i="11"/>
  <c r="L4" i="11"/>
  <c r="L2" i="11"/>
  <c r="L6" i="11"/>
  <c r="L5" i="11"/>
  <c r="K14" i="11"/>
  <c r="K16" i="11"/>
  <c r="K12" i="11"/>
  <c r="AP10" i="6"/>
  <c r="L10" i="11" s="1"/>
  <c r="AO14" i="6"/>
  <c r="AQ6" i="6"/>
  <c r="AP7" i="6"/>
  <c r="AP11" i="6"/>
  <c r="AO15" i="6"/>
  <c r="L17" i="11" l="1"/>
  <c r="L8" i="11"/>
  <c r="L3" i="11"/>
  <c r="L9" i="11"/>
  <c r="L16" i="11"/>
  <c r="L15" i="11"/>
  <c r="L13" i="11"/>
  <c r="L14" i="11"/>
  <c r="L11" i="11"/>
  <c r="L7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5" i="11" l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<sst xmlns="http://schemas.openxmlformats.org/spreadsheetml/2006/main" count="54856" uniqueCount="4506">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</sst>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117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PA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PA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976.87990000000002</v>
      </c>
      <c r="R11" s="1">
        <f t="shared" si="3"/>
        <v>3.8927068846525574E-2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6649.2247171700001</v>
      </c>
      <c r="R23" s="1">
        <f t="shared" si="3"/>
        <v>0.26496074731530062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8384.0433269999994</v>
      </c>
      <c r="R33" s="1">
        <f t="shared" si="3"/>
        <v>0.33409043609391731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846.50997150000001</v>
      </c>
      <c r="R35" s="1">
        <f t="shared" si="3"/>
        <v>3.3732040079697517E-2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5745.9633079999994</v>
      </c>
      <c r="R38" s="1">
        <f t="shared" si="5"/>
        <v>0.22896725511511273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2492.509978</v>
      </c>
      <c r="R51" s="1">
        <f t="shared" si="5"/>
        <v>9.9322452549446397E-2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25095.131201669996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>
        <f t="shared" si="12"/>
        <v>2707.8327319999999</v>
      </c>
      <c r="M272" s="1" t="str">
        <f t="shared" si="13"/>
        <v>OH</v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>
        <f t="shared" si="12"/>
        <v>1397.2615760000001</v>
      </c>
      <c r="M274" s="1" t="str">
        <f t="shared" si="13"/>
        <v>OH</v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>
        <f t="shared" si="12"/>
        <v>1640.8689999999999</v>
      </c>
      <c r="M277" s="1" t="str">
        <f t="shared" si="13"/>
        <v>OH</v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>
        <f t="shared" si="12"/>
        <v>2196.172</v>
      </c>
      <c r="M281" s="1" t="str">
        <f t="shared" si="13"/>
        <v>WV</v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>
        <f t="shared" si="12"/>
        <v>296.33797800000002</v>
      </c>
      <c r="M285" s="1" t="str">
        <f t="shared" si="13"/>
        <v>WV</v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>
        <f t="shared" si="12"/>
        <v>379.93170300000003</v>
      </c>
      <c r="M289" s="1" t="str">
        <f t="shared" si="13"/>
        <v>MD</v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>
        <f t="shared" si="12"/>
        <v>59.903014169999999</v>
      </c>
      <c r="M291" s="1" t="str">
        <f t="shared" si="13"/>
        <v>MD</v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>
        <f t="shared" si="12"/>
        <v>6209.39</v>
      </c>
      <c r="M293" s="1" t="str">
        <f t="shared" si="13"/>
        <v>MD</v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>
        <f t="shared" si="12"/>
        <v>976.87990000000002</v>
      </c>
      <c r="M294" s="1" t="str">
        <f t="shared" si="13"/>
        <v>DE</v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>
        <f t="shared" si="12"/>
        <v>8384.0433269999994</v>
      </c>
      <c r="M295" s="1" t="str">
        <f t="shared" si="13"/>
        <v>NJ</v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>
        <f t="shared" si="12"/>
        <v>846.50997150000001</v>
      </c>
      <c r="M296" s="1" t="str">
        <f t="shared" si="13"/>
        <v>NY</v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25095.131201669999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3.8927068846525574E-2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0.26496074731530062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0.33409043609391731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3.3732040079697517E-2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0.22896725511511273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9.9322452549446397E-2</v>
      </c>
      <c r="D52" s="1">
        <f t="shared" si="2"/>
        <v>9.9322452549446397E-2</v>
      </c>
      <c r="E52" s="1">
        <f t="shared" si="3"/>
        <v>1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1.0000000000000002</v>
      </c>
      <c r="D54" s="70">
        <f>SUM(D3:D53)</f>
        <v>9.9322452549446397E-2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0.79634864567575447</v>
      </c>
      <c r="C60" s="1">
        <f>SUMIFS('ReEDs Generation Data'!H$729:H$1448,'ReEDs Generation Data'!$E$729:$E$1448,Calculations!$A60)</f>
        <v>0.67443556915414415</v>
      </c>
      <c r="D60" s="1">
        <f>SUMIFS('ReEDs Generation Data'!I$729:I$1448,'ReEDs Generation Data'!$E$729:$E$1448,Calculations!$A60)</f>
        <v>0.65922589090189099</v>
      </c>
      <c r="E60" s="1">
        <f>SUMIFS('ReEDs Generation Data'!J$729:J$1448,'ReEDs Generation Data'!$E$729:$E$1448,Calculations!$A60)</f>
        <v>0.64252650626040286</v>
      </c>
      <c r="F60" s="1">
        <f>SUMIFS('ReEDs Generation Data'!K$729:K$1448,'ReEDs Generation Data'!$E$729:$E$1448,Calculations!$A60)</f>
        <v>0.63607316154659643</v>
      </c>
      <c r="G60" s="1">
        <f>SUMIFS('ReEDs Generation Data'!L$729:L$1448,'ReEDs Generation Data'!$E$729:$E$1448,Calculations!$A60)</f>
        <v>0.62938309396142467</v>
      </c>
      <c r="H60" s="1">
        <f>SUMIFS('ReEDs Generation Data'!M$729:M$1448,'ReEDs Generation Data'!$E$729:$E$1448,Calculations!$A60)</f>
        <v>0.6417005556005867</v>
      </c>
      <c r="I60" s="1">
        <f>SUMIFS('ReEDs Generation Data'!N$729:N$1448,'ReEDs Generation Data'!$E$729:$E$1448,Calculations!$A60)</f>
        <v>0.65322403692823172</v>
      </c>
      <c r="J60" s="1">
        <f>SUMIFS('ReEDs Generation Data'!O$729:O$1448,'ReEDs Generation Data'!$E$729:$E$1448,Calculations!$A60)</f>
        <v>0.65316447283918688</v>
      </c>
      <c r="K60" s="1">
        <f>SUMIFS('ReEDs Generation Data'!P$729:P$1448,'ReEDs Generation Data'!$E$729:$E$1448,Calculations!$A60)</f>
        <v>0.65310490248521413</v>
      </c>
      <c r="L60" s="1">
        <f>SUMIFS('ReEDs Generation Data'!Q$729:Q$1448,'ReEDs Generation Data'!$E$729:$E$1448,Calculations!$A60)</f>
        <v>0.65278703914326142</v>
      </c>
      <c r="M60" s="1">
        <f>SUMIFS('ReEDs Generation Data'!R$729:R$1448,'ReEDs Generation Data'!$E$729:$E$1448,Calculations!$A60)</f>
        <v>0.65247648929881297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0.10300383041264444</v>
      </c>
      <c r="C61" s="1">
        <f>SUMIFS('ReEDs Generation Data'!H$729:H$1448,'ReEDs Generation Data'!$E$729:$E$1448,Calculations!$A61)</f>
        <v>0.21553785629231412</v>
      </c>
      <c r="D61" s="1">
        <f>SUMIFS('ReEDs Generation Data'!I$729:I$1448,'ReEDs Generation Data'!$E$729:$E$1448,Calculations!$A61)</f>
        <v>0.22560045583369992</v>
      </c>
      <c r="E61" s="1">
        <f>SUMIFS('ReEDs Generation Data'!J$729:J$1448,'ReEDs Generation Data'!$E$729:$E$1448,Calculations!$A61)</f>
        <v>0.23664863301719596</v>
      </c>
      <c r="F61" s="1">
        <f>SUMIFS('ReEDs Generation Data'!K$729:K$1448,'ReEDs Generation Data'!$E$729:$E$1448,Calculations!$A61)</f>
        <v>0.24091085523454867</v>
      </c>
      <c r="G61" s="1">
        <f>SUMIFS('ReEDs Generation Data'!L$729:L$1448,'ReEDs Generation Data'!$E$729:$E$1448,Calculations!$A61)</f>
        <v>0.24532942513305506</v>
      </c>
      <c r="H61" s="1">
        <f>SUMIFS('ReEDs Generation Data'!M$729:M$1448,'ReEDs Generation Data'!$E$729:$E$1448,Calculations!$A61)</f>
        <v>0.23715916384503977</v>
      </c>
      <c r="I61" s="1">
        <f>SUMIFS('ReEDs Generation Data'!N$729:N$1448,'ReEDs Generation Data'!$E$729:$E$1448,Calculations!$A61)</f>
        <v>0.22951555543345892</v>
      </c>
      <c r="J61" s="1">
        <f>SUMIFS('ReEDs Generation Data'!O$729:O$1448,'ReEDs Generation Data'!$E$729:$E$1448,Calculations!$A61)</f>
        <v>0.22952762497801718</v>
      </c>
      <c r="K61" s="1">
        <f>SUMIFS('ReEDs Generation Data'!P$729:P$1448,'ReEDs Generation Data'!$E$729:$E$1448,Calculations!$A61)</f>
        <v>0.22953969579204558</v>
      </c>
      <c r="L61" s="1">
        <f>SUMIFS('ReEDs Generation Data'!Q$729:Q$1448,'ReEDs Generation Data'!$E$729:$E$1448,Calculations!$A61)</f>
        <v>0.22686830373882333</v>
      </c>
      <c r="M61" s="1">
        <f>SUMIFS('ReEDs Generation Data'!R$729:R$1448,'ReEDs Generation Data'!$E$729:$E$1448,Calculations!$A61)</f>
        <v>0.22425837589532721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4.3810293208867777E-2</v>
      </c>
      <c r="C63" s="1">
        <f>SUMIFS('ReEDs Generation Data'!H$729:H$1448,'ReEDs Generation Data'!$E$729:$E$1448,Calculations!$A63)</f>
        <v>5.0548439008865971E-2</v>
      </c>
      <c r="D63" s="1">
        <f>SUMIFS('ReEDs Generation Data'!I$729:I$1448,'ReEDs Generation Data'!$E$729:$E$1448,Calculations!$A63)</f>
        <v>5.2908343240717234E-2</v>
      </c>
      <c r="E63" s="1">
        <f>SUMIFS('ReEDs Generation Data'!J$729:J$1448,'ReEDs Generation Data'!$E$729:$E$1448,Calculations!$A63)</f>
        <v>5.5499387431867102E-2</v>
      </c>
      <c r="F63" s="1">
        <f>SUMIFS('ReEDs Generation Data'!K$729:K$1448,'ReEDs Generation Data'!$E$729:$E$1448,Calculations!$A63)</f>
        <v>5.64989736925001E-2</v>
      </c>
      <c r="G63" s="1">
        <f>SUMIFS('ReEDs Generation Data'!L$729:L$1448,'ReEDs Generation Data'!$E$729:$E$1448,Calculations!$A63)</f>
        <v>5.753522697469917E-2</v>
      </c>
      <c r="H63" s="1">
        <f>SUMIFS('ReEDs Generation Data'!M$729:M$1448,'ReEDs Generation Data'!$E$729:$E$1448,Calculations!$A63)</f>
        <v>5.5619118308184293E-2</v>
      </c>
      <c r="I63" s="1">
        <f>SUMIFS('ReEDs Generation Data'!N$729:N$1448,'ReEDs Generation Data'!$E$729:$E$1448,Calculations!$A63)</f>
        <v>5.3826521498292819E-2</v>
      </c>
      <c r="J63" s="1">
        <f>SUMIFS('ReEDs Generation Data'!O$729:O$1448,'ReEDs Generation Data'!$E$729:$E$1448,Calculations!$A63)</f>
        <v>5.3829352075934554E-2</v>
      </c>
      <c r="K63" s="1">
        <f>SUMIFS('ReEDs Generation Data'!P$729:P$1448,'ReEDs Generation Data'!$E$729:$E$1448,Calculations!$A63)</f>
        <v>5.3832182951295375E-2</v>
      </c>
      <c r="L63" s="1">
        <f>SUMIFS('ReEDs Generation Data'!Q$729:Q$1448,'ReEDs Generation Data'!$E$729:$E$1448,Calculations!$A63)</f>
        <v>5.3205681878147747E-2</v>
      </c>
      <c r="M63" s="1">
        <f>SUMIFS('ReEDs Generation Data'!R$729:R$1448,'ReEDs Generation Data'!$E$729:$E$1448,Calculations!$A63)</f>
        <v>5.2593595534319672E-2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5.3974844881749216E-2</v>
      </c>
      <c r="C64" s="1">
        <f>SUMIFS('ReEDs Generation Data'!H$729:H$1448,'ReEDs Generation Data'!$E$729:$E$1448,Calculations!$A64)</f>
        <v>5.6471794849360768E-2</v>
      </c>
      <c r="D64" s="1">
        <f>SUMIFS('ReEDs Generation Data'!I$729:I$1448,'ReEDs Generation Data'!$E$729:$E$1448,Calculations!$A64)</f>
        <v>5.9108236849515682E-2</v>
      </c>
      <c r="E64" s="1">
        <f>SUMIFS('ReEDs Generation Data'!J$729:J$1448,'ReEDs Generation Data'!$E$729:$E$1448,Calculations!$A64)</f>
        <v>6.2002904199828499E-2</v>
      </c>
      <c r="F64" s="1">
        <f>SUMIFS('ReEDs Generation Data'!K$729:K$1448,'ReEDs Generation Data'!$E$729:$E$1448,Calculations!$A64)</f>
        <v>6.3119623753419576E-2</v>
      </c>
      <c r="G64" s="1">
        <f>SUMIFS('ReEDs Generation Data'!L$729:L$1448,'ReEDs Generation Data'!$E$729:$E$1448,Calculations!$A64)</f>
        <v>6.4277307035272416E-2</v>
      </c>
      <c r="H64" s="1">
        <f>SUMIFS('ReEDs Generation Data'!M$729:M$1448,'ReEDs Generation Data'!$E$729:$E$1448,Calculations!$A64)</f>
        <v>6.2136665352835276E-2</v>
      </c>
      <c r="I64" s="1">
        <f>SUMIFS('ReEDs Generation Data'!N$729:N$1448,'ReEDs Generation Data'!$E$729:$E$1448,Calculations!$A64)</f>
        <v>6.0134008865697176E-2</v>
      </c>
      <c r="J64" s="1">
        <f>SUMIFS('ReEDs Generation Data'!O$729:O$1448,'ReEDs Generation Data'!$E$729:$E$1448,Calculations!$A64)</f>
        <v>6.0137171135453145E-2</v>
      </c>
      <c r="K64" s="1">
        <f>SUMIFS('ReEDs Generation Data'!P$729:P$1448,'ReEDs Generation Data'!$E$729:$E$1448,Calculations!$A64)</f>
        <v>6.0140333737815452E-2</v>
      </c>
      <c r="L64" s="1">
        <f>SUMIFS('ReEDs Generation Data'!Q$729:Q$1448,'ReEDs Generation Data'!$E$729:$E$1448,Calculations!$A64)</f>
        <v>6.3726656696805994E-2</v>
      </c>
      <c r="M64" s="1">
        <f>SUMIFS('ReEDs Generation Data'!R$729:R$1448,'ReEDs Generation Data'!$E$729:$E$1448,Calculations!$A64)</f>
        <v>6.7230464434479317E-2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1.8299049652147996E-3</v>
      </c>
      <c r="C65" s="1">
        <f>SUMIFS('ReEDs Generation Data'!H$729:H$1448,'ReEDs Generation Data'!$E$729:$E$1448,Calculations!$A65)</f>
        <v>1.9260958664387032E-3</v>
      </c>
      <c r="D65" s="1">
        <f>SUMIFS('ReEDs Generation Data'!I$729:I$1448,'ReEDs Generation Data'!$E$729:$E$1448,Calculations!$A65)</f>
        <v>2.0263960393162952E-3</v>
      </c>
      <c r="E65" s="1">
        <f>SUMIFS('ReEDs Generation Data'!J$729:J$1448,'ReEDs Generation Data'!$E$729:$E$1448,Calculations!$A65)</f>
        <v>2.1365200760455078E-3</v>
      </c>
      <c r="F65" s="1">
        <f>SUMIFS('ReEDs Generation Data'!K$729:K$1448,'ReEDs Generation Data'!$E$729:$E$1448,Calculations!$A65)</f>
        <v>2.1899751116993445E-3</v>
      </c>
      <c r="G65" s="1">
        <f>SUMIFS('ReEDs Generation Data'!L$729:L$1448,'ReEDs Generation Data'!$E$729:$E$1448,Calculations!$A65)</f>
        <v>2.2453909955784195E-3</v>
      </c>
      <c r="H65" s="1">
        <f>SUMIFS('ReEDs Generation Data'!M$729:M$1448,'ReEDs Generation Data'!$E$729:$E$1448,Calculations!$A65)</f>
        <v>2.1958891713917514E-3</v>
      </c>
      <c r="I65" s="1">
        <f>SUMIFS('ReEDs Generation Data'!N$729:N$1448,'ReEDs Generation Data'!$E$729:$E$1448,Calculations!$A65)</f>
        <v>2.1495782216676791E-3</v>
      </c>
      <c r="J65" s="1">
        <f>SUMIFS('ReEDs Generation Data'!O$729:O$1448,'ReEDs Generation Data'!$E$729:$E$1448,Calculations!$A65)</f>
        <v>2.1910194279297331E-3</v>
      </c>
      <c r="K65" s="1">
        <f>SUMIFS('ReEDs Generation Data'!P$729:P$1448,'ReEDs Generation Data'!$E$729:$E$1448,Calculations!$A65)</f>
        <v>2.2324649929620572E-3</v>
      </c>
      <c r="L65" s="1">
        <f>SUMIFS('ReEDs Generation Data'!Q$729:Q$1448,'ReEDs Generation Data'!$E$729:$E$1448,Calculations!$A65)</f>
        <v>2.2752871362028497E-3</v>
      </c>
      <c r="M65" s="1">
        <f>SUMIFS('ReEDs Generation Data'!R$729:R$1448,'ReEDs Generation Data'!$E$729:$E$1448,Calculations!$A65)</f>
        <v>2.3171240144055534E-3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7.7254708130390821E-4</v>
      </c>
      <c r="C70" s="1">
        <f>SUMIFS('ReEDs Generation Data'!H$729:H$1448,'ReEDs Generation Data'!$E$729:$E$1448,Calculations!$A70)</f>
        <v>8.082861633497458E-4</v>
      </c>
      <c r="D70" s="1">
        <f>SUMIFS('ReEDs Generation Data'!I$729:I$1448,'ReEDs Generation Data'!$E$729:$E$1448,Calculations!$A70)</f>
        <v>8.4602180810627978E-4</v>
      </c>
      <c r="E70" s="1">
        <f>SUMIFS('ReEDs Generation Data'!J$729:J$1448,'ReEDs Generation Data'!$E$729:$E$1448,Calculations!$A70)</f>
        <v>8.8745345682577519E-4</v>
      </c>
      <c r="F70" s="1">
        <f>SUMIFS('ReEDs Generation Data'!K$729:K$1448,'ReEDs Generation Data'!$E$729:$E$1448,Calculations!$A70)</f>
        <v>9.0343716986194731E-4</v>
      </c>
      <c r="G70" s="1">
        <f>SUMIFS('ReEDs Generation Data'!L$729:L$1448,'ReEDs Generation Data'!$E$729:$E$1448,Calculations!$A70)</f>
        <v>9.200072006314505E-4</v>
      </c>
      <c r="H70" s="1">
        <f>SUMIFS('ReEDs Generation Data'!M$729:M$1448,'ReEDs Generation Data'!$E$729:$E$1448,Calculations!$A70)</f>
        <v>8.8936799291334753E-4</v>
      </c>
      <c r="I70" s="1">
        <f>SUMIFS('ReEDs Generation Data'!N$729:N$1448,'ReEDs Generation Data'!$E$729:$E$1448,Calculations!$A70)</f>
        <v>8.6070378040134423E-4</v>
      </c>
      <c r="J70" s="1">
        <f>SUMIFS('ReEDs Generation Data'!O$729:O$1448,'ReEDs Generation Data'!$E$729:$E$1448,Calculations!$A70)</f>
        <v>8.6074904226871257E-4</v>
      </c>
      <c r="K70" s="1">
        <f>SUMIFS('ReEDs Generation Data'!P$729:P$1448,'ReEDs Generation Data'!$E$729:$E$1448,Calculations!$A70)</f>
        <v>8.6079430889670716E-4</v>
      </c>
      <c r="L70" s="1">
        <f>SUMIFS('ReEDs Generation Data'!Q$729:Q$1448,'ReEDs Generation Data'!$E$729:$E$1448,Calculations!$A70)</f>
        <v>8.5077635070297981E-4</v>
      </c>
      <c r="M70" s="1">
        <f>SUMIFS('ReEDs Generation Data'!R$729:R$1448,'ReEDs Generation Data'!$E$729:$E$1448,Calculations!$A70)</f>
        <v>8.4098888877156793E-4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2.5993377446548985E-4</v>
      </c>
      <c r="C73" s="1">
        <f>SUMIFS('ReEDs Generation Data'!H$729:H$1448,'ReEDs Generation Data'!$E$729:$E$1448,Calculations!$A73)</f>
        <v>2.7195866552640361E-4</v>
      </c>
      <c r="D73" s="1">
        <f>SUMIFS('ReEDs Generation Data'!I$729:I$1448,'ReEDs Generation Data'!$E$729:$E$1448,Calculations!$A73)</f>
        <v>2.8465532675370312E-4</v>
      </c>
      <c r="E73" s="1">
        <f>SUMIFS('ReEDs Generation Data'!J$729:J$1448,'ReEDs Generation Data'!$E$729:$E$1448,Calculations!$A73)</f>
        <v>2.9859555783426063E-4</v>
      </c>
      <c r="F73" s="1">
        <f>SUMIFS('ReEDs Generation Data'!K$729:K$1448,'ReEDs Generation Data'!$E$729:$E$1448,Calculations!$A73)</f>
        <v>3.0397349137386203E-4</v>
      </c>
      <c r="G73" s="1">
        <f>SUMIFS('ReEDs Generation Data'!L$729:L$1448,'ReEDs Generation Data'!$E$729:$E$1448,Calculations!$A73)</f>
        <v>3.0954869933873681E-4</v>
      </c>
      <c r="H73" s="1">
        <f>SUMIFS('ReEDs Generation Data'!M$729:M$1448,'ReEDs Generation Data'!$E$729:$E$1448,Calculations!$A73)</f>
        <v>2.9923972904872322E-4</v>
      </c>
      <c r="I73" s="1">
        <f>SUMIFS('ReEDs Generation Data'!N$729:N$1448,'ReEDs Generation Data'!$E$729:$E$1448,Calculations!$A73)</f>
        <v>2.895952722503745E-4</v>
      </c>
      <c r="J73" s="1">
        <f>SUMIFS('ReEDs Generation Data'!O$729:O$1448,'ReEDs Generation Data'!$E$729:$E$1448,Calculations!$A73)</f>
        <v>2.8961050120963037E-4</v>
      </c>
      <c r="K73" s="1">
        <f>SUMIFS('ReEDs Generation Data'!P$729:P$1448,'ReEDs Generation Data'!$E$729:$E$1448,Calculations!$A73)</f>
        <v>2.8962573177066246E-4</v>
      </c>
      <c r="L73" s="1">
        <f>SUMIFS('ReEDs Generation Data'!Q$729:Q$1448,'ReEDs Generation Data'!$E$729:$E$1448,Calculations!$A73)</f>
        <v>2.8625505605554878E-4</v>
      </c>
      <c r="M73" s="1">
        <f>SUMIFS('ReEDs Generation Data'!R$729:R$1448,'ReEDs Generation Data'!$E$729:$E$1448,Calculations!$A73)</f>
        <v>2.8296193388366092E-4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0.90793724086689376</v>
      </c>
      <c r="G1420" s="44">
        <f>G694/SUMIFS(G$3:G$722,$B$3:$B$722,$B1420)*SUMIFS(Calculations!$E$3:$E$53,Calculations!$A$3:$A$53,$B1420)</f>
        <v>0.79634864567575447</v>
      </c>
      <c r="H1420" s="44">
        <f>H694/SUMIFS(H$3:H$722,$B$3:$B$722,$B1420)*SUMIFS(Calculations!$E$3:$E$53,Calculations!$A$3:$A$53,$B1420)</f>
        <v>0.67443556915414415</v>
      </c>
      <c r="I1420" s="44">
        <f>I694/SUMIFS(I$3:I$722,$B$3:$B$722,$B1420)*SUMIFS(Calculations!$E$3:$E$53,Calculations!$A$3:$A$53,$B1420)</f>
        <v>0.65922589090189099</v>
      </c>
      <c r="J1420" s="44">
        <f>J694/SUMIFS(J$3:J$722,$B$3:$B$722,$B1420)*SUMIFS(Calculations!$E$3:$E$53,Calculations!$A$3:$A$53,$B1420)</f>
        <v>0.64252650626040286</v>
      </c>
      <c r="K1420" s="44">
        <f>K694/SUMIFS(K$3:K$722,$B$3:$B$722,$B1420)*SUMIFS(Calculations!$E$3:$E$53,Calculations!$A$3:$A$53,$B1420)</f>
        <v>0.63607316154659643</v>
      </c>
      <c r="L1420" s="44">
        <f>L694/SUMIFS(L$3:L$722,$B$3:$B$722,$B1420)*SUMIFS(Calculations!$E$3:$E$53,Calculations!$A$3:$A$53,$B1420)</f>
        <v>0.62938309396142467</v>
      </c>
      <c r="M1420" s="44">
        <f>M694/SUMIFS(M$3:M$722,$B$3:$B$722,$B1420)*SUMIFS(Calculations!$E$3:$E$53,Calculations!$A$3:$A$53,$B1420)</f>
        <v>0.6417005556005867</v>
      </c>
      <c r="N1420" s="44">
        <f>N694/SUMIFS(N$3:N$722,$B$3:$B$722,$B1420)*SUMIFS(Calculations!$E$3:$E$53,Calculations!$A$3:$A$53,$B1420)</f>
        <v>0.65322403692823172</v>
      </c>
      <c r="O1420" s="44">
        <f>O694/SUMIFS(O$3:O$722,$B$3:$B$722,$B1420)*SUMIFS(Calculations!$E$3:$E$53,Calculations!$A$3:$A$53,$B1420)</f>
        <v>0.65316447283918688</v>
      </c>
      <c r="P1420" s="44">
        <f>P694/SUMIFS(P$3:P$722,$B$3:$B$722,$B1420)*SUMIFS(Calculations!$E$3:$E$53,Calculations!$A$3:$A$53,$B1420)</f>
        <v>0.65310490248521413</v>
      </c>
      <c r="Q1420" s="44">
        <f>Q694/SUMIFS(Q$3:Q$722,$B$3:$B$722,$B1420)*SUMIFS(Calculations!$E$3:$E$53,Calculations!$A$3:$A$53,$B1420)</f>
        <v>0.65278703914326142</v>
      </c>
      <c r="R1420" s="44">
        <f>R694/SUMIFS(R$3:R$722,$B$3:$B$722,$B1420)*SUMIFS(Calculations!$E$3:$E$53,Calculations!$A$3:$A$53,$B1420)</f>
        <v>0.65247648929881297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3.764278234401322E-2</v>
      </c>
      <c r="G1423" s="44">
        <f>G697/SUMIFS(G$3:G$722,$B$3:$B$722,$B1423)*SUMIFS(Calculations!$E$3:$E$53,Calculations!$A$3:$A$53,$B1423)</f>
        <v>4.3810293208867777E-2</v>
      </c>
      <c r="H1423" s="44">
        <f>H697/SUMIFS(H$3:H$722,$B$3:$B$722,$B1423)*SUMIFS(Calculations!$E$3:$E$53,Calculations!$A$3:$A$53,$B1423)</f>
        <v>5.0548439008865971E-2</v>
      </c>
      <c r="I1423" s="44">
        <f>I697/SUMIFS(I$3:I$722,$B$3:$B$722,$B1423)*SUMIFS(Calculations!$E$3:$E$53,Calculations!$A$3:$A$53,$B1423)</f>
        <v>5.2908343240717234E-2</v>
      </c>
      <c r="J1423" s="44">
        <f>J697/SUMIFS(J$3:J$722,$B$3:$B$722,$B1423)*SUMIFS(Calculations!$E$3:$E$53,Calculations!$A$3:$A$53,$B1423)</f>
        <v>5.5499387431867102E-2</v>
      </c>
      <c r="K1423" s="44">
        <f>K697/SUMIFS(K$3:K$722,$B$3:$B$722,$B1423)*SUMIFS(Calculations!$E$3:$E$53,Calculations!$A$3:$A$53,$B1423)</f>
        <v>5.64989736925001E-2</v>
      </c>
      <c r="L1423" s="44">
        <f>L697/SUMIFS(L$3:L$722,$B$3:$B$722,$B1423)*SUMIFS(Calculations!$E$3:$E$53,Calculations!$A$3:$A$53,$B1423)</f>
        <v>5.753522697469917E-2</v>
      </c>
      <c r="M1423" s="44">
        <f>M697/SUMIFS(M$3:M$722,$B$3:$B$722,$B1423)*SUMIFS(Calculations!$E$3:$E$53,Calculations!$A$3:$A$53,$B1423)</f>
        <v>5.5619118308184293E-2</v>
      </c>
      <c r="N1423" s="44">
        <f>N697/SUMIFS(N$3:N$722,$B$3:$B$722,$B1423)*SUMIFS(Calculations!$E$3:$E$53,Calculations!$A$3:$A$53,$B1423)</f>
        <v>5.3826521498292819E-2</v>
      </c>
      <c r="O1423" s="44">
        <f>O697/SUMIFS(O$3:O$722,$B$3:$B$722,$B1423)*SUMIFS(Calculations!$E$3:$E$53,Calculations!$A$3:$A$53,$B1423)</f>
        <v>5.3829352075934554E-2</v>
      </c>
      <c r="P1423" s="44">
        <f>P697/SUMIFS(P$3:P$722,$B$3:$B$722,$B1423)*SUMIFS(Calculations!$E$3:$E$53,Calculations!$A$3:$A$53,$B1423)</f>
        <v>5.3832182951295375E-2</v>
      </c>
      <c r="Q1423" s="44">
        <f>Q697/SUMIFS(Q$3:Q$722,$B$3:$B$722,$B1423)*SUMIFS(Calculations!$E$3:$E$53,Calculations!$A$3:$A$53,$B1423)</f>
        <v>5.3205681878147747E-2</v>
      </c>
      <c r="R1423" s="44">
        <f>R697/SUMIFS(R$3:R$722,$B$3:$B$722,$B1423)*SUMIFS(Calculations!$E$3:$E$53,Calculations!$A$3:$A$53,$B1423)</f>
        <v>5.2593595534319672E-2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5.1689354702203573E-2</v>
      </c>
      <c r="G1425" s="44">
        <f>G699/SUMIFS(G$3:G$722,$B$3:$B$722,$B1425)*SUMIFS(Calculations!$E$3:$E$53,Calculations!$A$3:$A$53,$B1425)</f>
        <v>5.3974844881749216E-2</v>
      </c>
      <c r="H1425" s="44">
        <f>H699/SUMIFS(H$3:H$722,$B$3:$B$722,$B1425)*SUMIFS(Calculations!$E$3:$E$53,Calculations!$A$3:$A$53,$B1425)</f>
        <v>5.6471794849360768E-2</v>
      </c>
      <c r="I1425" s="44">
        <f>I699/SUMIFS(I$3:I$722,$B$3:$B$722,$B1425)*SUMIFS(Calculations!$E$3:$E$53,Calculations!$A$3:$A$53,$B1425)</f>
        <v>5.9108236849515682E-2</v>
      </c>
      <c r="J1425" s="44">
        <f>J699/SUMIFS(J$3:J$722,$B$3:$B$722,$B1425)*SUMIFS(Calculations!$E$3:$E$53,Calculations!$A$3:$A$53,$B1425)</f>
        <v>6.2002904199828499E-2</v>
      </c>
      <c r="K1425" s="44">
        <f>K699/SUMIFS(K$3:K$722,$B$3:$B$722,$B1425)*SUMIFS(Calculations!$E$3:$E$53,Calculations!$A$3:$A$53,$B1425)</f>
        <v>6.3119623753419576E-2</v>
      </c>
      <c r="L1425" s="44">
        <f>L699/SUMIFS(L$3:L$722,$B$3:$B$722,$B1425)*SUMIFS(Calculations!$E$3:$E$53,Calculations!$A$3:$A$53,$B1425)</f>
        <v>6.4277307035272416E-2</v>
      </c>
      <c r="M1425" s="44">
        <f>M699/SUMIFS(M$3:M$722,$B$3:$B$722,$B1425)*SUMIFS(Calculations!$E$3:$E$53,Calculations!$A$3:$A$53,$B1425)</f>
        <v>6.2136665352835276E-2</v>
      </c>
      <c r="N1425" s="44">
        <f>N699/SUMIFS(N$3:N$722,$B$3:$B$722,$B1425)*SUMIFS(Calculations!$E$3:$E$53,Calculations!$A$3:$A$53,$B1425)</f>
        <v>6.0134008865697176E-2</v>
      </c>
      <c r="O1425" s="44">
        <f>O699/SUMIFS(O$3:O$722,$B$3:$B$722,$B1425)*SUMIFS(Calculations!$E$3:$E$53,Calculations!$A$3:$A$53,$B1425)</f>
        <v>6.0137171135453145E-2</v>
      </c>
      <c r="P1425" s="44">
        <f>P699/SUMIFS(P$3:P$722,$B$3:$B$722,$B1425)*SUMIFS(Calculations!$E$3:$E$53,Calculations!$A$3:$A$53,$B1425)</f>
        <v>6.0140333737815452E-2</v>
      </c>
      <c r="Q1425" s="44">
        <f>Q699/SUMIFS(Q$3:Q$722,$B$3:$B$722,$B1425)*SUMIFS(Calculations!$E$3:$E$53,Calculations!$A$3:$A$53,$B1425)</f>
        <v>6.3726656696805994E-2</v>
      </c>
      <c r="R1425" s="44">
        <f>R699/SUMIFS(R$3:R$722,$B$3:$B$722,$B1425)*SUMIFS(Calculations!$E$3:$E$53,Calculations!$A$3:$A$53,$B1425)</f>
        <v>6.7230464434479317E-2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0.10300383041264444</v>
      </c>
      <c r="H1426" s="44">
        <f>H700/SUMIFS(H$3:H$722,$B$3:$B$722,$B1426)*SUMIFS(Calculations!$E$3:$E$53,Calculations!$A$3:$A$53,$B1426)</f>
        <v>0.21553785629231412</v>
      </c>
      <c r="I1426" s="44">
        <f>I700/SUMIFS(I$3:I$722,$B$3:$B$722,$B1426)*SUMIFS(Calculations!$E$3:$E$53,Calculations!$A$3:$A$53,$B1426)</f>
        <v>0.22560045583369992</v>
      </c>
      <c r="J1426" s="44">
        <f>J700/SUMIFS(J$3:J$722,$B$3:$B$722,$B1426)*SUMIFS(Calculations!$E$3:$E$53,Calculations!$A$3:$A$53,$B1426)</f>
        <v>0.23664863301719596</v>
      </c>
      <c r="K1426" s="44">
        <f>K700/SUMIFS(K$3:K$722,$B$3:$B$722,$B1426)*SUMIFS(Calculations!$E$3:$E$53,Calculations!$A$3:$A$53,$B1426)</f>
        <v>0.24091085523454867</v>
      </c>
      <c r="L1426" s="44">
        <f>L700/SUMIFS(L$3:L$722,$B$3:$B$722,$B1426)*SUMIFS(Calculations!$E$3:$E$53,Calculations!$A$3:$A$53,$B1426)</f>
        <v>0.24532942513305506</v>
      </c>
      <c r="M1426" s="44">
        <f>M700/SUMIFS(M$3:M$722,$B$3:$B$722,$B1426)*SUMIFS(Calculations!$E$3:$E$53,Calculations!$A$3:$A$53,$B1426)</f>
        <v>0.23715916384503977</v>
      </c>
      <c r="N1426" s="44">
        <f>N700/SUMIFS(N$3:N$722,$B$3:$B$722,$B1426)*SUMIFS(Calculations!$E$3:$E$53,Calculations!$A$3:$A$53,$B1426)</f>
        <v>0.22951555543345892</v>
      </c>
      <c r="O1426" s="44">
        <f>O700/SUMIFS(O$3:O$722,$B$3:$B$722,$B1426)*SUMIFS(Calculations!$E$3:$E$53,Calculations!$A$3:$A$53,$B1426)</f>
        <v>0.22952762497801718</v>
      </c>
      <c r="P1426" s="44">
        <f>P700/SUMIFS(P$3:P$722,$B$3:$B$722,$B1426)*SUMIFS(Calculations!$E$3:$E$53,Calculations!$A$3:$A$53,$B1426)</f>
        <v>0.22953969579204558</v>
      </c>
      <c r="Q1426" s="44">
        <f>Q700/SUMIFS(Q$3:Q$722,$B$3:$B$722,$B1426)*SUMIFS(Calculations!$E$3:$E$53,Calculations!$A$3:$A$53,$B1426)</f>
        <v>0.22686830373882333</v>
      </c>
      <c r="R1426" s="44">
        <f>R700/SUMIFS(R$3:R$722,$B$3:$B$722,$B1426)*SUMIFS(Calculations!$E$3:$E$53,Calculations!$A$3:$A$53,$B1426)</f>
        <v>0.22425837589532721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7.3983464328903291E-4</v>
      </c>
      <c r="G1427" s="44">
        <f>G701/SUMIFS(G$3:G$722,$B$3:$B$722,$B1427)*SUMIFS(Calculations!$E$3:$E$53,Calculations!$A$3:$A$53,$B1427)</f>
        <v>7.7254708130390821E-4</v>
      </c>
      <c r="H1427" s="44">
        <f>H701/SUMIFS(H$3:H$722,$B$3:$B$722,$B1427)*SUMIFS(Calculations!$E$3:$E$53,Calculations!$A$3:$A$53,$B1427)</f>
        <v>8.082861633497458E-4</v>
      </c>
      <c r="I1427" s="44">
        <f>I701/SUMIFS(I$3:I$722,$B$3:$B$722,$B1427)*SUMIFS(Calculations!$E$3:$E$53,Calculations!$A$3:$A$53,$B1427)</f>
        <v>8.4602180810627978E-4</v>
      </c>
      <c r="J1427" s="44">
        <f>J701/SUMIFS(J$3:J$722,$B$3:$B$722,$B1427)*SUMIFS(Calculations!$E$3:$E$53,Calculations!$A$3:$A$53,$B1427)</f>
        <v>8.8745345682577519E-4</v>
      </c>
      <c r="K1427" s="44">
        <f>K701/SUMIFS(K$3:K$722,$B$3:$B$722,$B1427)*SUMIFS(Calculations!$E$3:$E$53,Calculations!$A$3:$A$53,$B1427)</f>
        <v>9.0343716986194731E-4</v>
      </c>
      <c r="L1427" s="44">
        <f>L701/SUMIFS(L$3:L$722,$B$3:$B$722,$B1427)*SUMIFS(Calculations!$E$3:$E$53,Calculations!$A$3:$A$53,$B1427)</f>
        <v>9.200072006314505E-4</v>
      </c>
      <c r="M1427" s="44">
        <f>M701/SUMIFS(M$3:M$722,$B$3:$B$722,$B1427)*SUMIFS(Calculations!$E$3:$E$53,Calculations!$A$3:$A$53,$B1427)</f>
        <v>8.8936799291334753E-4</v>
      </c>
      <c r="N1427" s="44">
        <f>N701/SUMIFS(N$3:N$722,$B$3:$B$722,$B1427)*SUMIFS(Calculations!$E$3:$E$53,Calculations!$A$3:$A$53,$B1427)</f>
        <v>8.6070378040134423E-4</v>
      </c>
      <c r="O1427" s="44">
        <f>O701/SUMIFS(O$3:O$722,$B$3:$B$722,$B1427)*SUMIFS(Calculations!$E$3:$E$53,Calculations!$A$3:$A$53,$B1427)</f>
        <v>8.6074904226871257E-4</v>
      </c>
      <c r="P1427" s="44">
        <f>P701/SUMIFS(P$3:P$722,$B$3:$B$722,$B1427)*SUMIFS(Calculations!$E$3:$E$53,Calculations!$A$3:$A$53,$B1427)</f>
        <v>8.6079430889670716E-4</v>
      </c>
      <c r="Q1427" s="44">
        <f>Q701/SUMIFS(Q$3:Q$722,$B$3:$B$722,$B1427)*SUMIFS(Calculations!$E$3:$E$53,Calculations!$A$3:$A$53,$B1427)</f>
        <v>8.5077635070297981E-4</v>
      </c>
      <c r="R1427" s="44">
        <f>R701/SUMIFS(R$3:R$722,$B$3:$B$722,$B1427)*SUMIFS(Calculations!$E$3:$E$53,Calculations!$A$3:$A$53,$B1427)</f>
        <v>8.4098888877156793E-4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2.4892723817669383E-4</v>
      </c>
      <c r="G1430" s="44">
        <f>G704/SUMIFS(G$3:G$722,$B$3:$B$722,$B1430)*SUMIFS(Calculations!$E$3:$E$53,Calculations!$A$3:$A$53,$B1430)</f>
        <v>2.5993377446548985E-4</v>
      </c>
      <c r="H1430" s="44">
        <f>H704/SUMIFS(H$3:H$722,$B$3:$B$722,$B1430)*SUMIFS(Calculations!$E$3:$E$53,Calculations!$A$3:$A$53,$B1430)</f>
        <v>2.7195866552640361E-4</v>
      </c>
      <c r="I1430" s="44">
        <f>I704/SUMIFS(I$3:I$722,$B$3:$B$722,$B1430)*SUMIFS(Calculations!$E$3:$E$53,Calculations!$A$3:$A$53,$B1430)</f>
        <v>2.8465532675370312E-4</v>
      </c>
      <c r="J1430" s="44">
        <f>J704/SUMIFS(J$3:J$722,$B$3:$B$722,$B1430)*SUMIFS(Calculations!$E$3:$E$53,Calculations!$A$3:$A$53,$B1430)</f>
        <v>2.9859555783426063E-4</v>
      </c>
      <c r="K1430" s="44">
        <f>K704/SUMIFS(K$3:K$722,$B$3:$B$722,$B1430)*SUMIFS(Calculations!$E$3:$E$53,Calculations!$A$3:$A$53,$B1430)</f>
        <v>3.0397349137386203E-4</v>
      </c>
      <c r="L1430" s="44">
        <f>L704/SUMIFS(L$3:L$722,$B$3:$B$722,$B1430)*SUMIFS(Calculations!$E$3:$E$53,Calculations!$A$3:$A$53,$B1430)</f>
        <v>3.0954869933873681E-4</v>
      </c>
      <c r="M1430" s="44">
        <f>M704/SUMIFS(M$3:M$722,$B$3:$B$722,$B1430)*SUMIFS(Calculations!$E$3:$E$53,Calculations!$A$3:$A$53,$B1430)</f>
        <v>2.9923972904872322E-4</v>
      </c>
      <c r="N1430" s="44">
        <f>N704/SUMIFS(N$3:N$722,$B$3:$B$722,$B1430)*SUMIFS(Calculations!$E$3:$E$53,Calculations!$A$3:$A$53,$B1430)</f>
        <v>2.895952722503745E-4</v>
      </c>
      <c r="O1430" s="44">
        <f>O704/SUMIFS(O$3:O$722,$B$3:$B$722,$B1430)*SUMIFS(Calculations!$E$3:$E$53,Calculations!$A$3:$A$53,$B1430)</f>
        <v>2.8961050120963037E-4</v>
      </c>
      <c r="P1430" s="44">
        <f>P704/SUMIFS(P$3:P$722,$B$3:$B$722,$B1430)*SUMIFS(Calculations!$E$3:$E$53,Calculations!$A$3:$A$53,$B1430)</f>
        <v>2.8962573177066246E-4</v>
      </c>
      <c r="Q1430" s="44">
        <f>Q704/SUMIFS(Q$3:Q$722,$B$3:$B$722,$B1430)*SUMIFS(Calculations!$E$3:$E$53,Calculations!$A$3:$A$53,$B1430)</f>
        <v>2.8625505605554878E-4</v>
      </c>
      <c r="R1430" s="44">
        <f>R704/SUMIFS(R$3:R$722,$B$3:$B$722,$B1430)*SUMIFS(Calculations!$E$3:$E$53,Calculations!$A$3:$A$53,$B1430)</f>
        <v>2.8296193388366092E-4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1.7418602054236508E-3</v>
      </c>
      <c r="G1431" s="44">
        <f>G705/SUMIFS(G$3:G$722,$B$3:$B$722,$B1431)*SUMIFS(Calculations!$E$3:$E$53,Calculations!$A$3:$A$53,$B1431)</f>
        <v>1.8299049652147996E-3</v>
      </c>
      <c r="H1431" s="44">
        <f>H705/SUMIFS(H$3:H$722,$B$3:$B$722,$B1431)*SUMIFS(Calculations!$E$3:$E$53,Calculations!$A$3:$A$53,$B1431)</f>
        <v>1.9260958664387032E-3</v>
      </c>
      <c r="I1431" s="44">
        <f>I705/SUMIFS(I$3:I$722,$B$3:$B$722,$B1431)*SUMIFS(Calculations!$E$3:$E$53,Calculations!$A$3:$A$53,$B1431)</f>
        <v>2.0263960393162952E-3</v>
      </c>
      <c r="J1431" s="44">
        <f>J705/SUMIFS(J$3:J$722,$B$3:$B$722,$B1431)*SUMIFS(Calculations!$E$3:$E$53,Calculations!$A$3:$A$53,$B1431)</f>
        <v>2.1365200760455078E-3</v>
      </c>
      <c r="K1431" s="44">
        <f>K705/SUMIFS(K$3:K$722,$B$3:$B$722,$B1431)*SUMIFS(Calculations!$E$3:$E$53,Calculations!$A$3:$A$53,$B1431)</f>
        <v>2.1899751116993445E-3</v>
      </c>
      <c r="L1431" s="44">
        <f>L705/SUMIFS(L$3:L$722,$B$3:$B$722,$B1431)*SUMIFS(Calculations!$E$3:$E$53,Calculations!$A$3:$A$53,$B1431)</f>
        <v>2.2453909955784195E-3</v>
      </c>
      <c r="M1431" s="44">
        <f>M705/SUMIFS(M$3:M$722,$B$3:$B$722,$B1431)*SUMIFS(Calculations!$E$3:$E$53,Calculations!$A$3:$A$53,$B1431)</f>
        <v>2.1958891713917514E-3</v>
      </c>
      <c r="N1431" s="44">
        <f>N705/SUMIFS(N$3:N$722,$B$3:$B$722,$B1431)*SUMIFS(Calculations!$E$3:$E$53,Calculations!$A$3:$A$53,$B1431)</f>
        <v>2.1495782216676791E-3</v>
      </c>
      <c r="O1431" s="44">
        <f>O705/SUMIFS(O$3:O$722,$B$3:$B$722,$B1431)*SUMIFS(Calculations!$E$3:$E$53,Calculations!$A$3:$A$53,$B1431)</f>
        <v>2.1910194279297331E-3</v>
      </c>
      <c r="P1431" s="44">
        <f>P705/SUMIFS(P$3:P$722,$B$3:$B$722,$B1431)*SUMIFS(Calculations!$E$3:$E$53,Calculations!$A$3:$A$53,$B1431)</f>
        <v>2.2324649929620572E-3</v>
      </c>
      <c r="Q1431" s="44">
        <f>Q705/SUMIFS(Q$3:Q$722,$B$3:$B$722,$B1431)*SUMIFS(Calculations!$E$3:$E$53,Calculations!$A$3:$A$53,$B1431)</f>
        <v>2.2752871362028497E-3</v>
      </c>
      <c r="R1431" s="44">
        <f>R705/SUMIFS(R$3:R$722,$B$3:$B$722,$B1431)*SUMIFS(Calculations!$E$3:$E$53,Calculations!$A$3:$A$53,$B1431)</f>
        <v>2.3171240144055534E-3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0.99999999999999978</v>
      </c>
      <c r="I1449" s="70">
        <f t="shared" si="312"/>
        <v>1.0000000000000002</v>
      </c>
      <c r="J1449" s="70">
        <f t="shared" si="312"/>
        <v>0.99999999999999989</v>
      </c>
      <c r="K1449" s="70">
        <f t="shared" si="312"/>
        <v>1</v>
      </c>
      <c r="L1449" s="70">
        <f t="shared" si="312"/>
        <v>1</v>
      </c>
      <c r="M1449" s="70">
        <f t="shared" si="312"/>
        <v>1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0.99999999999999978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PA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PA</v>
      </c>
      <c r="C7" s="1">
        <f t="shared" ref="C7:AE7" si="3">SUMIFS(C$20:C$119,$B$20:$B$119,$B$7,$A$20:$A$119,$A$7)</f>
        <v>47068059</v>
      </c>
      <c r="D7" s="1">
        <f t="shared" si="3"/>
        <v>42458225</v>
      </c>
      <c r="E7" s="1">
        <f t="shared" si="3"/>
        <v>48542382</v>
      </c>
      <c r="F7" s="1">
        <f t="shared" si="3"/>
        <v>46031503</v>
      </c>
      <c r="G7" s="1">
        <f t="shared" si="3"/>
        <v>46214573</v>
      </c>
      <c r="H7" s="1">
        <f t="shared" si="3"/>
        <v>43352789</v>
      </c>
      <c r="I7" s="1">
        <f t="shared" si="3"/>
        <v>48713174</v>
      </c>
      <c r="J7" s="1">
        <f t="shared" si="3"/>
        <v>50027029</v>
      </c>
      <c r="K7" s="1">
        <f t="shared" si="3"/>
        <v>45589687</v>
      </c>
      <c r="L7" s="1">
        <f t="shared" si="3"/>
        <v>49598244</v>
      </c>
      <c r="M7" s="1">
        <f t="shared" si="3"/>
        <v>51628652</v>
      </c>
      <c r="N7" s="1">
        <f t="shared" si="3"/>
        <v>46888935</v>
      </c>
      <c r="O7" s="1">
        <f t="shared" si="3"/>
        <v>48592359</v>
      </c>
      <c r="P7" s="1">
        <f t="shared" si="3"/>
        <v>49974683</v>
      </c>
      <c r="Q7" s="1">
        <f t="shared" si="3"/>
        <v>53374292</v>
      </c>
      <c r="R7" s="1">
        <f t="shared" si="3"/>
        <v>52545952</v>
      </c>
      <c r="S7" s="1">
        <f t="shared" si="3"/>
        <v>56097982</v>
      </c>
      <c r="T7" s="1">
        <f t="shared" si="3"/>
        <v>60243848</v>
      </c>
      <c r="U7" s="1">
        <f t="shared" si="3"/>
        <v>56477855</v>
      </c>
      <c r="V7" s="1">
        <f t="shared" si="3"/>
        <v>62615453</v>
      </c>
      <c r="W7" s="1">
        <f t="shared" si="3"/>
        <v>67915553</v>
      </c>
      <c r="X7" s="1">
        <f t="shared" si="3"/>
        <v>65984204</v>
      </c>
      <c r="Y7" s="1">
        <f t="shared" si="3"/>
        <v>66039758</v>
      </c>
      <c r="Z7" s="1">
        <f t="shared" si="3"/>
        <v>66729936</v>
      </c>
      <c r="AA7" s="1">
        <f t="shared" si="3"/>
        <v>60534177</v>
      </c>
      <c r="AB7" s="1">
        <f t="shared" si="3"/>
        <v>54898407</v>
      </c>
      <c r="AC7" s="1">
        <f t="shared" si="3"/>
        <v>55732372</v>
      </c>
      <c r="AD7" s="1">
        <f t="shared" si="3"/>
        <v>56609468</v>
      </c>
      <c r="AE7" s="1">
        <f t="shared" si="3"/>
        <v>52562189</v>
      </c>
      <c r="AF7" s="48">
        <f>AVERAGE(U7:AE7)</f>
        <v>60554488.363636367</v>
      </c>
      <c r="AG7" s="48">
        <f t="shared" ref="AG7:BK7" si="4">AF7</f>
        <v>60554488.363636367</v>
      </c>
      <c r="AH7" s="48">
        <f t="shared" si="4"/>
        <v>60554488.363636367</v>
      </c>
      <c r="AI7" s="48">
        <f t="shared" si="4"/>
        <v>60554488.363636367</v>
      </c>
      <c r="AJ7" s="48">
        <f t="shared" si="4"/>
        <v>60554488.363636367</v>
      </c>
      <c r="AK7" s="48">
        <f t="shared" si="4"/>
        <v>60554488.363636367</v>
      </c>
      <c r="AL7" s="48">
        <f t="shared" si="4"/>
        <v>60554488.363636367</v>
      </c>
      <c r="AM7" s="48">
        <f t="shared" si="4"/>
        <v>60554488.363636367</v>
      </c>
      <c r="AN7" s="48">
        <f t="shared" si="4"/>
        <v>60554488.363636367</v>
      </c>
      <c r="AO7" s="48">
        <f t="shared" si="4"/>
        <v>60554488.363636367</v>
      </c>
      <c r="AP7" s="48">
        <f t="shared" si="4"/>
        <v>60554488.363636367</v>
      </c>
      <c r="AQ7" s="48">
        <f t="shared" si="4"/>
        <v>60554488.363636367</v>
      </c>
      <c r="AR7" s="48">
        <f t="shared" si="4"/>
        <v>60554488.363636367</v>
      </c>
      <c r="AS7" s="48">
        <f t="shared" si="4"/>
        <v>60554488.363636367</v>
      </c>
      <c r="AT7" s="48">
        <f t="shared" si="4"/>
        <v>60554488.363636367</v>
      </c>
      <c r="AU7" s="48">
        <f t="shared" si="4"/>
        <v>60554488.363636367</v>
      </c>
      <c r="AV7" s="48">
        <f t="shared" si="4"/>
        <v>60554488.363636367</v>
      </c>
      <c r="AW7" s="48">
        <f t="shared" si="4"/>
        <v>60554488.363636367</v>
      </c>
      <c r="AX7" s="48">
        <f t="shared" si="4"/>
        <v>60554488.363636367</v>
      </c>
      <c r="AY7" s="48">
        <f t="shared" si="4"/>
        <v>60554488.363636367</v>
      </c>
      <c r="AZ7" s="48">
        <f t="shared" si="4"/>
        <v>60554488.363636367</v>
      </c>
      <c r="BA7" s="48">
        <f t="shared" si="4"/>
        <v>60554488.363636367</v>
      </c>
      <c r="BB7" s="48">
        <f t="shared" si="4"/>
        <v>60554488.363636367</v>
      </c>
      <c r="BC7" s="48">
        <f t="shared" si="4"/>
        <v>60554488.363636367</v>
      </c>
      <c r="BD7" s="48">
        <f t="shared" si="4"/>
        <v>60554488.363636367</v>
      </c>
      <c r="BE7" s="48">
        <f t="shared" si="4"/>
        <v>60554488.363636367</v>
      </c>
      <c r="BF7" s="48">
        <f t="shared" si="4"/>
        <v>60554488.363636367</v>
      </c>
      <c r="BG7" s="48">
        <f t="shared" si="4"/>
        <v>60554488.363636367</v>
      </c>
      <c r="BH7" s="48">
        <f t="shared" si="4"/>
        <v>60554488.363636367</v>
      </c>
      <c r="BI7" s="48">
        <f t="shared" si="4"/>
        <v>60554488.363636367</v>
      </c>
      <c r="BJ7" s="48">
        <f t="shared" si="4"/>
        <v>60554488.363636367</v>
      </c>
      <c r="BK7" s="48">
        <f t="shared" si="4"/>
        <v>60554488.363636367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PA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141341</v>
      </c>
      <c r="H10" s="29">
        <f t="shared" si="6"/>
        <v>22625</v>
      </c>
      <c r="I10" s="29">
        <f t="shared" si="6"/>
        <v>207183</v>
      </c>
      <c r="J10" s="29">
        <f t="shared" si="6"/>
        <v>113818</v>
      </c>
      <c r="K10" s="29">
        <f t="shared" si="6"/>
        <v>10965</v>
      </c>
      <c r="L10" s="29">
        <f t="shared" si="6"/>
        <v>13350</v>
      </c>
      <c r="M10" s="29">
        <f t="shared" si="6"/>
        <v>0</v>
      </c>
      <c r="N10" s="29">
        <f t="shared" si="6"/>
        <v>0</v>
      </c>
      <c r="O10" s="29">
        <f t="shared" si="6"/>
        <v>380</v>
      </c>
      <c r="P10" s="29">
        <f t="shared" si="6"/>
        <v>17906</v>
      </c>
      <c r="Q10" s="29">
        <f t="shared" si="6"/>
        <v>86274</v>
      </c>
      <c r="R10" s="29">
        <f t="shared" si="6"/>
        <v>30410</v>
      </c>
      <c r="S10" s="29">
        <f t="shared" si="6"/>
        <v>31796</v>
      </c>
      <c r="T10" s="29">
        <f t="shared" si="6"/>
        <v>157589</v>
      </c>
      <c r="U10" s="29">
        <f t="shared" si="6"/>
        <v>888943</v>
      </c>
      <c r="V10" s="29">
        <f t="shared" si="6"/>
        <v>616423</v>
      </c>
      <c r="W10" s="29">
        <f t="shared" si="6"/>
        <v>768676</v>
      </c>
      <c r="X10" s="29">
        <f t="shared" si="6"/>
        <v>666640</v>
      </c>
      <c r="Y10" s="29">
        <f t="shared" si="6"/>
        <v>1360342</v>
      </c>
      <c r="Z10" s="29">
        <f t="shared" si="6"/>
        <v>1141975</v>
      </c>
      <c r="AA10" s="29">
        <f t="shared" si="6"/>
        <v>577901</v>
      </c>
      <c r="AB10" s="29">
        <f t="shared" si="6"/>
        <v>566656</v>
      </c>
      <c r="AC10" s="29">
        <f t="shared" si="6"/>
        <v>314066</v>
      </c>
      <c r="AD10" s="29">
        <f t="shared" si="6"/>
        <v>33402</v>
      </c>
      <c r="AE10" s="29">
        <f t="shared" si="6"/>
        <v>56343</v>
      </c>
      <c r="AF10" s="35">
        <f t="shared" ref="AF10:BK10" si="7">AE10</f>
        <v>56343</v>
      </c>
      <c r="AG10" s="35">
        <f t="shared" si="7"/>
        <v>56343</v>
      </c>
      <c r="AH10" s="35">
        <f t="shared" si="7"/>
        <v>56343</v>
      </c>
      <c r="AI10" s="35">
        <f t="shared" si="7"/>
        <v>56343</v>
      </c>
      <c r="AJ10" s="35">
        <f t="shared" si="7"/>
        <v>56343</v>
      </c>
      <c r="AK10" s="35">
        <f t="shared" si="7"/>
        <v>56343</v>
      </c>
      <c r="AL10" s="35">
        <f t="shared" si="7"/>
        <v>56343</v>
      </c>
      <c r="AM10" s="35">
        <f t="shared" si="7"/>
        <v>56343</v>
      </c>
      <c r="AN10" s="35">
        <f t="shared" si="7"/>
        <v>56343</v>
      </c>
      <c r="AO10" s="35">
        <f t="shared" si="7"/>
        <v>56343</v>
      </c>
      <c r="AP10" s="35">
        <f t="shared" si="7"/>
        <v>56343</v>
      </c>
      <c r="AQ10" s="35">
        <f t="shared" si="7"/>
        <v>56343</v>
      </c>
      <c r="AR10" s="35">
        <f t="shared" si="7"/>
        <v>56343</v>
      </c>
      <c r="AS10" s="35">
        <f t="shared" si="7"/>
        <v>56343</v>
      </c>
      <c r="AT10" s="35">
        <f t="shared" si="7"/>
        <v>56343</v>
      </c>
      <c r="AU10" s="35">
        <f t="shared" si="7"/>
        <v>56343</v>
      </c>
      <c r="AV10" s="35">
        <f t="shared" si="7"/>
        <v>56343</v>
      </c>
      <c r="AW10" s="35">
        <f t="shared" si="7"/>
        <v>56343</v>
      </c>
      <c r="AX10" s="35">
        <f t="shared" si="7"/>
        <v>56343</v>
      </c>
      <c r="AY10" s="35">
        <f t="shared" si="7"/>
        <v>56343</v>
      </c>
      <c r="AZ10" s="35">
        <f t="shared" si="7"/>
        <v>56343</v>
      </c>
      <c r="BA10" s="35">
        <f t="shared" si="7"/>
        <v>56343</v>
      </c>
      <c r="BB10" s="35">
        <f t="shared" si="7"/>
        <v>56343</v>
      </c>
      <c r="BC10" s="35">
        <f t="shared" si="7"/>
        <v>56343</v>
      </c>
      <c r="BD10" s="35">
        <f t="shared" si="7"/>
        <v>56343</v>
      </c>
      <c r="BE10" s="35">
        <f t="shared" si="7"/>
        <v>56343</v>
      </c>
      <c r="BF10" s="35">
        <f t="shared" si="7"/>
        <v>56343</v>
      </c>
      <c r="BG10" s="35">
        <f t="shared" si="7"/>
        <v>56343</v>
      </c>
      <c r="BH10" s="35">
        <f t="shared" si="7"/>
        <v>56343</v>
      </c>
      <c r="BI10" s="35">
        <f t="shared" si="7"/>
        <v>56343</v>
      </c>
      <c r="BJ10" s="35">
        <f t="shared" si="7"/>
        <v>56343</v>
      </c>
      <c r="BK10" s="35">
        <f t="shared" si="7"/>
        <v>56343</v>
      </c>
    </row>
    <row r="11" spans="1:63">
      <c r="A11" s="1" t="s">
        <v>546</v>
      </c>
      <c r="B11" s="29" t="str">
        <f>About!B2</f>
        <v>PA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6900</v>
      </c>
      <c r="I11" s="29">
        <f t="shared" si="8"/>
        <v>7850</v>
      </c>
      <c r="J11" s="29">
        <f t="shared" si="8"/>
        <v>500</v>
      </c>
      <c r="K11" s="29">
        <f t="shared" si="8"/>
        <v>174823</v>
      </c>
      <c r="L11" s="29">
        <f t="shared" si="8"/>
        <v>29760</v>
      </c>
      <c r="M11" s="29">
        <f t="shared" si="8"/>
        <v>0</v>
      </c>
      <c r="N11" s="29">
        <f t="shared" si="8"/>
        <v>0</v>
      </c>
      <c r="O11" s="29">
        <f t="shared" si="8"/>
        <v>96160</v>
      </c>
      <c r="P11" s="29">
        <f t="shared" si="8"/>
        <v>102811</v>
      </c>
      <c r="Q11" s="29">
        <f t="shared" si="8"/>
        <v>262799</v>
      </c>
      <c r="R11" s="29">
        <f t="shared" si="8"/>
        <v>316538</v>
      </c>
      <c r="S11" s="29">
        <f t="shared" si="8"/>
        <v>126611</v>
      </c>
      <c r="T11" s="29">
        <f t="shared" si="8"/>
        <v>95607</v>
      </c>
      <c r="U11" s="29">
        <f t="shared" si="8"/>
        <v>356263</v>
      </c>
      <c r="V11" s="29">
        <f t="shared" si="8"/>
        <v>445954</v>
      </c>
      <c r="W11" s="29">
        <f t="shared" si="8"/>
        <v>347966</v>
      </c>
      <c r="X11" s="29">
        <f t="shared" si="8"/>
        <v>231396</v>
      </c>
      <c r="Y11" s="29">
        <f t="shared" si="8"/>
        <v>20874</v>
      </c>
      <c r="Z11" s="29">
        <f t="shared" si="8"/>
        <v>33312</v>
      </c>
      <c r="AA11" s="29">
        <f t="shared" si="8"/>
        <v>23640</v>
      </c>
      <c r="AB11" s="29">
        <f t="shared" si="8"/>
        <v>30907</v>
      </c>
      <c r="AC11" s="29">
        <f t="shared" si="8"/>
        <v>4943</v>
      </c>
      <c r="AD11" s="29">
        <f t="shared" si="8"/>
        <v>1047</v>
      </c>
      <c r="AE11" s="29">
        <f t="shared" si="8"/>
        <v>12341</v>
      </c>
      <c r="AF11" s="35">
        <f>AVERAGE(W11:AE11)</f>
        <v>78491.777777777781</v>
      </c>
      <c r="AG11" s="35">
        <f t="shared" ref="AG11:BK11" si="9">AF11</f>
        <v>78491.777777777781</v>
      </c>
      <c r="AH11" s="35">
        <f t="shared" si="9"/>
        <v>78491.777777777781</v>
      </c>
      <c r="AI11" s="35">
        <f t="shared" si="9"/>
        <v>78491.777777777781</v>
      </c>
      <c r="AJ11" s="35">
        <f t="shared" si="9"/>
        <v>78491.777777777781</v>
      </c>
      <c r="AK11" s="35">
        <f t="shared" si="9"/>
        <v>78491.777777777781</v>
      </c>
      <c r="AL11" s="35">
        <f t="shared" si="9"/>
        <v>78491.777777777781</v>
      </c>
      <c r="AM11" s="35">
        <f t="shared" si="9"/>
        <v>78491.777777777781</v>
      </c>
      <c r="AN11" s="35">
        <f t="shared" si="9"/>
        <v>78491.777777777781</v>
      </c>
      <c r="AO11" s="35">
        <f t="shared" si="9"/>
        <v>78491.777777777781</v>
      </c>
      <c r="AP11" s="35">
        <f t="shared" si="9"/>
        <v>78491.777777777781</v>
      </c>
      <c r="AQ11" s="35">
        <f t="shared" si="9"/>
        <v>78491.777777777781</v>
      </c>
      <c r="AR11" s="35">
        <f t="shared" si="9"/>
        <v>78491.777777777781</v>
      </c>
      <c r="AS11" s="35">
        <f t="shared" si="9"/>
        <v>78491.777777777781</v>
      </c>
      <c r="AT11" s="35">
        <f t="shared" si="9"/>
        <v>78491.777777777781</v>
      </c>
      <c r="AU11" s="35">
        <f t="shared" si="9"/>
        <v>78491.777777777781</v>
      </c>
      <c r="AV11" s="35">
        <f t="shared" si="9"/>
        <v>78491.777777777781</v>
      </c>
      <c r="AW11" s="35">
        <f t="shared" si="9"/>
        <v>78491.777777777781</v>
      </c>
      <c r="AX11" s="35">
        <f t="shared" si="9"/>
        <v>78491.777777777781</v>
      </c>
      <c r="AY11" s="35">
        <f t="shared" si="9"/>
        <v>78491.777777777781</v>
      </c>
      <c r="AZ11" s="35">
        <f t="shared" si="9"/>
        <v>78491.777777777781</v>
      </c>
      <c r="BA11" s="35">
        <f t="shared" si="9"/>
        <v>78491.777777777781</v>
      </c>
      <c r="BB11" s="35">
        <f t="shared" si="9"/>
        <v>78491.777777777781</v>
      </c>
      <c r="BC11" s="35">
        <f t="shared" si="9"/>
        <v>78491.777777777781</v>
      </c>
      <c r="BD11" s="35">
        <f t="shared" si="9"/>
        <v>78491.777777777781</v>
      </c>
      <c r="BE11" s="35">
        <f t="shared" si="9"/>
        <v>78491.777777777781</v>
      </c>
      <c r="BF11" s="35">
        <f t="shared" si="9"/>
        <v>78491.777777777781</v>
      </c>
      <c r="BG11" s="35">
        <f t="shared" si="9"/>
        <v>78491.777777777781</v>
      </c>
      <c r="BH11" s="35">
        <f t="shared" si="9"/>
        <v>78491.777777777781</v>
      </c>
      <c r="BI11" s="35">
        <f t="shared" si="9"/>
        <v>78491.777777777781</v>
      </c>
      <c r="BJ11" s="35">
        <f t="shared" si="9"/>
        <v>78491.777777777781</v>
      </c>
      <c r="BK11" s="35">
        <f t="shared" si="9"/>
        <v>78491.777777777781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PA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141341</v>
      </c>
      <c r="H14" s="29">
        <f t="shared" si="11"/>
        <v>15725</v>
      </c>
      <c r="I14" s="29">
        <f t="shared" si="11"/>
        <v>199333</v>
      </c>
      <c r="J14" s="29">
        <f t="shared" si="11"/>
        <v>113318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61982</v>
      </c>
      <c r="U14" s="29">
        <f t="shared" si="11"/>
        <v>532680</v>
      </c>
      <c r="V14" s="29">
        <f t="shared" si="11"/>
        <v>170469</v>
      </c>
      <c r="W14" s="29">
        <f t="shared" si="11"/>
        <v>420710</v>
      </c>
      <c r="X14" s="29">
        <f t="shared" si="11"/>
        <v>435244</v>
      </c>
      <c r="Y14" s="29">
        <f t="shared" si="11"/>
        <v>1339468</v>
      </c>
      <c r="Z14" s="29">
        <f t="shared" si="11"/>
        <v>1108663</v>
      </c>
      <c r="AA14" s="29">
        <f t="shared" si="11"/>
        <v>554261</v>
      </c>
      <c r="AB14" s="29">
        <f t="shared" si="11"/>
        <v>535749</v>
      </c>
      <c r="AC14" s="29">
        <f t="shared" si="11"/>
        <v>309123</v>
      </c>
      <c r="AD14" s="29">
        <f t="shared" si="11"/>
        <v>32355</v>
      </c>
      <c r="AE14" s="29">
        <f t="shared" si="11"/>
        <v>44002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PA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163858</v>
      </c>
      <c r="L15" s="29">
        <f t="shared" si="13"/>
        <v>16410</v>
      </c>
      <c r="M15" s="29">
        <f t="shared" si="13"/>
        <v>0</v>
      </c>
      <c r="N15" s="29">
        <f t="shared" si="13"/>
        <v>0</v>
      </c>
      <c r="O15" s="29">
        <f t="shared" si="13"/>
        <v>95780</v>
      </c>
      <c r="P15" s="29">
        <f t="shared" si="13"/>
        <v>84905</v>
      </c>
      <c r="Q15" s="29">
        <f t="shared" si="13"/>
        <v>176525</v>
      </c>
      <c r="R15" s="29">
        <f t="shared" si="13"/>
        <v>286128</v>
      </c>
      <c r="S15" s="29">
        <f t="shared" si="13"/>
        <v>94815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22148.777777777781</v>
      </c>
      <c r="AG15" s="29">
        <f t="shared" si="13"/>
        <v>22148.777777777781</v>
      </c>
      <c r="AH15" s="29">
        <f t="shared" si="13"/>
        <v>22148.777777777781</v>
      </c>
      <c r="AI15" s="29">
        <f t="shared" ref="AI15:BK15" si="14">IF(AI11&gt;AI10,AI11-AI10,0)</f>
        <v>22148.777777777781</v>
      </c>
      <c r="AJ15" s="29">
        <f t="shared" si="14"/>
        <v>22148.777777777781</v>
      </c>
      <c r="AK15" s="29">
        <f t="shared" si="14"/>
        <v>22148.777777777781</v>
      </c>
      <c r="AL15" s="29">
        <f t="shared" si="14"/>
        <v>22148.777777777781</v>
      </c>
      <c r="AM15" s="29">
        <f t="shared" si="14"/>
        <v>22148.777777777781</v>
      </c>
      <c r="AN15" s="29">
        <f t="shared" si="14"/>
        <v>22148.777777777781</v>
      </c>
      <c r="AO15" s="29">
        <f t="shared" si="14"/>
        <v>22148.777777777781</v>
      </c>
      <c r="AP15" s="29">
        <f t="shared" si="14"/>
        <v>22148.777777777781</v>
      </c>
      <c r="AQ15" s="29">
        <f t="shared" si="14"/>
        <v>22148.777777777781</v>
      </c>
      <c r="AR15" s="29">
        <f t="shared" si="14"/>
        <v>22148.777777777781</v>
      </c>
      <c r="AS15" s="29">
        <f t="shared" si="14"/>
        <v>22148.777777777781</v>
      </c>
      <c r="AT15" s="29">
        <f t="shared" si="14"/>
        <v>22148.777777777781</v>
      </c>
      <c r="AU15" s="29">
        <f t="shared" si="14"/>
        <v>22148.777777777781</v>
      </c>
      <c r="AV15" s="29">
        <f t="shared" si="14"/>
        <v>22148.777777777781</v>
      </c>
      <c r="AW15" s="29">
        <f t="shared" si="14"/>
        <v>22148.777777777781</v>
      </c>
      <c r="AX15" s="29">
        <f t="shared" si="14"/>
        <v>22148.777777777781</v>
      </c>
      <c r="AY15" s="29">
        <f t="shared" si="14"/>
        <v>22148.777777777781</v>
      </c>
      <c r="AZ15" s="29">
        <f t="shared" si="14"/>
        <v>22148.777777777781</v>
      </c>
      <c r="BA15" s="29">
        <f t="shared" si="14"/>
        <v>22148.777777777781</v>
      </c>
      <c r="BB15" s="29">
        <f t="shared" si="14"/>
        <v>22148.777777777781</v>
      </c>
      <c r="BC15" s="29">
        <f t="shared" si="14"/>
        <v>22148.777777777781</v>
      </c>
      <c r="BD15" s="29">
        <f t="shared" si="14"/>
        <v>22148.777777777781</v>
      </c>
      <c r="BE15" s="29">
        <f t="shared" si="14"/>
        <v>22148.777777777781</v>
      </c>
      <c r="BF15" s="29">
        <f t="shared" si="14"/>
        <v>22148.777777777781</v>
      </c>
      <c r="BG15" s="29">
        <f t="shared" si="14"/>
        <v>22148.777777777781</v>
      </c>
      <c r="BH15" s="29">
        <f t="shared" si="14"/>
        <v>22148.777777777781</v>
      </c>
      <c r="BI15" s="29">
        <f t="shared" si="14"/>
        <v>22148.777777777781</v>
      </c>
      <c r="BJ15" s="29">
        <f t="shared" si="14"/>
        <v>22148.777777777781</v>
      </c>
      <c r="BK15" s="29">
        <f t="shared" si="14"/>
        <v>22148.777777777781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4662.1176222040531</v>
      </c>
      <c r="C15" s="94">
        <f t="shared" ref="C15:C30" si="1">B15/SUM($B$15:$B$30)</f>
        <v>8.2745285522674544E-2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5200.3253401305492</v>
      </c>
      <c r="C16" s="9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8232.6488573965071</v>
      </c>
      <c r="C17" s="9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34453.981615594159</v>
      </c>
      <c r="C18" s="9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2642.4970871923274</v>
      </c>
      <c r="C19" s="9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287.0670893985677</v>
      </c>
      <c r="C20" s="9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324.74337861594609</v>
      </c>
      <c r="C22" s="9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324.74337861594609</v>
      </c>
      <c r="C23" s="9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214.87563085195634</v>
      </c>
      <c r="C24" s="9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4662.1176222040531</v>
      </c>
      <c r="C2" s="111">
        <f>(Calculations!C60*'EIA SEDS data'!AG$6)+('EIA SEDS data'!AG$10*IF(About!$N$12,Calculations!$B114,Calculations!C92)) + 'Manual Adjustment'!$B33</f>
        <v>4105.7755515398512</v>
      </c>
      <c r="D2" s="111">
        <f>(Calculations!D60*'EIA SEDS data'!AH$6)+('EIA SEDS data'!AH$10*IF(About!$N$12,Calculations!$B114,Calculations!D92)) + 'Manual Adjustment'!$B33</f>
        <v>3493.6429967758872</v>
      </c>
      <c r="E2" s="111">
        <f>(Calculations!E60*'EIA SEDS data'!AI$6)+('EIA SEDS data'!AI$10*IF(About!$N$12,Calculations!$B114,Calculations!E92)) + 'Manual Adjustment'!$B33</f>
        <v>2412.625212811643</v>
      </c>
      <c r="F2" s="111">
        <f>(Calculations!F60*'EIA SEDS data'!AJ$6)+('EIA SEDS data'!AJ$10*IF(About!$N$12,Calculations!$B114,Calculations!F92)) + 'Manual Adjustment'!$B33</f>
        <v>2199.2007508230931</v>
      </c>
      <c r="G2" s="111">
        <f>(Calculations!G60*'EIA SEDS data'!AK$6)+('EIA SEDS data'!AK$10*IF(About!$N$12,Calculations!$B114,Calculations!G92)) + 'Manual Adjustment'!$B33</f>
        <v>1897.4678882753337</v>
      </c>
      <c r="H2" s="111">
        <f>(Calculations!H60*'EIA SEDS data'!AL$6)+('EIA SEDS data'!AL$10*IF(About!$N$12,Calculations!$B114,Calculations!H92)) + 'Manual Adjustment'!$B33</f>
        <v>1983.7549314073588</v>
      </c>
      <c r="I2" s="111">
        <f>(Calculations!I60*'EIA SEDS data'!AM$6)+('EIA SEDS data'!AM$10*IF(About!$N$12,Calculations!$B114,Calculations!I92)) + 'Manual Adjustment'!$B33</f>
        <v>1904.111368145984</v>
      </c>
      <c r="J2" s="111">
        <f>(Calculations!J60*'EIA SEDS data'!AN$6)+('EIA SEDS data'!AN$10*IF(About!$N$12,Calculations!$B114,Calculations!J92)) + 'Manual Adjustment'!$B33</f>
        <v>1852.403077137589</v>
      </c>
      <c r="K2" s="111">
        <f>(Calculations!K60*'EIA SEDS data'!AO$6)+('EIA SEDS data'!AO$10*IF(About!$N$12,Calculations!$B114,Calculations!K92)) + 'Manual Adjustment'!$B33</f>
        <v>1070.6745383479026</v>
      </c>
      <c r="L2" s="111">
        <f>(Calculations!L60*'EIA SEDS data'!AP$6)+('EIA SEDS data'!AP$10*IF(About!$N$12,Calculations!$B114,Calculations!L92)) + 'Manual Adjustment'!$B33</f>
        <v>248.75697505684096</v>
      </c>
      <c r="M2" s="111">
        <f>(Calculations!M60*'EIA SEDS data'!AQ$6)+('EIA SEDS data'!AQ$10*IF(About!$N$12,Calculations!$B114,Calculations!M92)) + 'Manual Adjustment'!$B33</f>
        <v>259.14846597426117</v>
      </c>
      <c r="N2" s="111">
        <f t="shared" ref="N2:AG14" si="0">M2</f>
        <v>259.14846597426117</v>
      </c>
      <c r="O2" s="111">
        <f t="shared" si="0"/>
        <v>259.14846597426117</v>
      </c>
      <c r="P2" s="111">
        <f t="shared" si="0"/>
        <v>259.14846597426117</v>
      </c>
      <c r="Q2" s="111">
        <f t="shared" si="0"/>
        <v>259.14846597426117</v>
      </c>
      <c r="R2" s="111">
        <f t="shared" si="0"/>
        <v>259.14846597426117</v>
      </c>
      <c r="S2" s="111">
        <f t="shared" si="0"/>
        <v>259.14846597426117</v>
      </c>
      <c r="T2" s="111">
        <f t="shared" si="0"/>
        <v>259.14846597426117</v>
      </c>
      <c r="U2" s="111">
        <f t="shared" si="0"/>
        <v>259.14846597426117</v>
      </c>
      <c r="V2" s="111">
        <f t="shared" si="0"/>
        <v>259.14846597426117</v>
      </c>
      <c r="W2" s="111">
        <f t="shared" si="0"/>
        <v>259.14846597426117</v>
      </c>
      <c r="X2" s="111">
        <f t="shared" si="0"/>
        <v>259.14846597426117</v>
      </c>
      <c r="Y2" s="111">
        <f t="shared" si="0"/>
        <v>259.14846597426117</v>
      </c>
      <c r="Z2" s="111">
        <f t="shared" si="0"/>
        <v>259.14846597426117</v>
      </c>
      <c r="AA2" s="111">
        <f t="shared" si="0"/>
        <v>259.14846597426117</v>
      </c>
      <c r="AB2" s="111">
        <f t="shared" si="0"/>
        <v>259.14846597426117</v>
      </c>
      <c r="AC2" s="111">
        <f t="shared" si="0"/>
        <v>259.14846597426117</v>
      </c>
      <c r="AD2" s="111">
        <f t="shared" si="0"/>
        <v>259.14846597426117</v>
      </c>
      <c r="AE2" s="111">
        <f t="shared" si="0"/>
        <v>259.14846597426117</v>
      </c>
      <c r="AF2" s="111">
        <f t="shared" si="0"/>
        <v>259.14846597426117</v>
      </c>
      <c r="AG2" s="111">
        <f t="shared" si="0"/>
        <v>259.14846597426117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5200.3253401305492</v>
      </c>
      <c r="C3" s="111">
        <f>(Calculations!C61*'EIA SEDS data'!AG$6)+('EIA SEDS data'!AG$10*IF(About!$N$12,Calculations!$B115,Calculations!C93)) + 'Manual Adjustment'!$B34</f>
        <v>5979.5008423069685</v>
      </c>
      <c r="D3" s="111">
        <f>(Calculations!D61*'EIA SEDS data'!AH$6)+('EIA SEDS data'!AH$10*IF(About!$N$12,Calculations!$B115,Calculations!D93)) + 'Manual Adjustment'!$B34</f>
        <v>5998.9514076446458</v>
      </c>
      <c r="E3" s="111">
        <f>(Calculations!E61*'EIA SEDS data'!AI$6)+('EIA SEDS data'!AI$10*IF(About!$N$12,Calculations!$B115,Calculations!E93)) + 'Manual Adjustment'!$B34</f>
        <v>7285.5825830766944</v>
      </c>
      <c r="F3" s="111">
        <f>(Calculations!F61*'EIA SEDS data'!AJ$6)+('EIA SEDS data'!AJ$10*IF(About!$N$12,Calculations!$B115,Calculations!F93)) + 'Manual Adjustment'!$B34</f>
        <v>7778.0115481051707</v>
      </c>
      <c r="G3" s="111">
        <f>(Calculations!G61*'EIA SEDS data'!AK$6)+('EIA SEDS data'!AK$10*IF(About!$N$12,Calculations!$B115,Calculations!G93)) + 'Manual Adjustment'!$B34</f>
        <v>7911.5751977433902</v>
      </c>
      <c r="H3" s="111">
        <f>(Calculations!H61*'EIA SEDS data'!AL$6)+('EIA SEDS data'!AL$10*IF(About!$N$12,Calculations!$B115,Calculations!H93)) + 'Manual Adjustment'!$B34</f>
        <v>8409.9755659010389</v>
      </c>
      <c r="I3" s="111">
        <f>(Calculations!I61*'EIA SEDS data'!AM$6)+('EIA SEDS data'!AM$10*IF(About!$N$12,Calculations!$B115,Calculations!I93)) + 'Manual Adjustment'!$B34</f>
        <v>8066.0419066413378</v>
      </c>
      <c r="J3" s="111">
        <f>(Calculations!J61*'EIA SEDS data'!AN$6)+('EIA SEDS data'!AN$10*IF(About!$N$12,Calculations!$B115,Calculations!J93)) + 'Manual Adjustment'!$B34</f>
        <v>7846.3507320422532</v>
      </c>
      <c r="K3" s="111">
        <f>(Calculations!K61*'EIA SEDS data'!AO$6)+('EIA SEDS data'!AO$10*IF(About!$N$12,Calculations!$B115,Calculations!K93)) + 'Manual Adjustment'!$B34</f>
        <v>8433.7841525573458</v>
      </c>
      <c r="L3" s="111">
        <f>(Calculations!L61*'EIA SEDS data'!AP$6)+('EIA SEDS data'!AP$10*IF(About!$N$12,Calculations!$B115,Calculations!L93)) + 'Manual Adjustment'!$B34</f>
        <v>9426.2488691437684</v>
      </c>
      <c r="M3" s="111">
        <f>(Calculations!M61*'EIA SEDS data'!AQ$6)+('EIA SEDS data'!AQ$10*IF(About!$N$12,Calculations!$B115,Calculations!M93)) + 'Manual Adjustment'!$B34</f>
        <v>8984.20155443986</v>
      </c>
      <c r="N3" s="111">
        <f t="shared" si="0"/>
        <v>8984.20155443986</v>
      </c>
      <c r="O3" s="111">
        <f t="shared" si="0"/>
        <v>8984.20155443986</v>
      </c>
      <c r="P3" s="111">
        <f t="shared" si="0"/>
        <v>8984.20155443986</v>
      </c>
      <c r="Q3" s="111">
        <f t="shared" si="0"/>
        <v>8984.20155443986</v>
      </c>
      <c r="R3" s="111">
        <f t="shared" si="0"/>
        <v>8984.20155443986</v>
      </c>
      <c r="S3" s="111">
        <f t="shared" si="0"/>
        <v>8984.20155443986</v>
      </c>
      <c r="T3" s="111">
        <f t="shared" si="0"/>
        <v>8984.20155443986</v>
      </c>
      <c r="U3" s="111">
        <f t="shared" si="0"/>
        <v>8984.20155443986</v>
      </c>
      <c r="V3" s="111">
        <f t="shared" si="0"/>
        <v>8984.20155443986</v>
      </c>
      <c r="W3" s="111">
        <f t="shared" si="0"/>
        <v>8984.20155443986</v>
      </c>
      <c r="X3" s="111">
        <f t="shared" si="0"/>
        <v>8984.20155443986</v>
      </c>
      <c r="Y3" s="111">
        <f t="shared" si="0"/>
        <v>8984.20155443986</v>
      </c>
      <c r="Z3" s="111">
        <f t="shared" si="0"/>
        <v>8984.20155443986</v>
      </c>
      <c r="AA3" s="111">
        <f t="shared" si="0"/>
        <v>8984.20155443986</v>
      </c>
      <c r="AB3" s="111">
        <f t="shared" si="0"/>
        <v>8984.20155443986</v>
      </c>
      <c r="AC3" s="111">
        <f t="shared" si="0"/>
        <v>8984.20155443986</v>
      </c>
      <c r="AD3" s="111">
        <f t="shared" si="0"/>
        <v>8984.20155443986</v>
      </c>
      <c r="AE3" s="111">
        <f t="shared" si="0"/>
        <v>8984.20155443986</v>
      </c>
      <c r="AF3" s="111">
        <f t="shared" si="0"/>
        <v>8984.20155443986</v>
      </c>
      <c r="AG3" s="111">
        <f t="shared" si="0"/>
        <v>8984.20155443986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8232.6488573965071</v>
      </c>
      <c r="C4" s="111">
        <f>(Calculations!C62*'EIA SEDS data'!AG$6)+('EIA SEDS data'!AG$10*IF(About!$N$12,Calculations!$B116,Calculations!C94)) + 'Manual Adjustment'!$B35</f>
        <v>7733.2875749188534</v>
      </c>
      <c r="D4" s="111">
        <f>(Calculations!D62*'EIA SEDS data'!AH$6)+('EIA SEDS data'!AH$10*IF(About!$N$12,Calculations!$B116,Calculations!D94)) + 'Manual Adjustment'!$B35</f>
        <v>7784.3899334750686</v>
      </c>
      <c r="E4" s="111">
        <f>(Calculations!E62*'EIA SEDS data'!AI$6)+('EIA SEDS data'!AI$10*IF(About!$N$12,Calculations!$B116,Calculations!E94)) + 'Manual Adjustment'!$B35</f>
        <v>6633.932670776474</v>
      </c>
      <c r="F4" s="111">
        <f>(Calculations!F62*'EIA SEDS data'!AJ$6)+('EIA SEDS data'!AJ$10*IF(About!$N$12,Calculations!$B116,Calculations!F94)) + 'Manual Adjustment'!$B35</f>
        <v>6246.5330919444496</v>
      </c>
      <c r="G4" s="111">
        <f>(Calculations!G62*'EIA SEDS data'!AK$6)+('EIA SEDS data'!AK$10*IF(About!$N$12,Calculations!$B116,Calculations!G94)) + 'Manual Adjustment'!$B35</f>
        <v>6679.498179805405</v>
      </c>
      <c r="H4" s="111">
        <f>(Calculations!H62*'EIA SEDS data'!AL$6)+('EIA SEDS data'!AL$10*IF(About!$N$12,Calculations!$B116,Calculations!H94)) + 'Manual Adjustment'!$B35</f>
        <v>5351.1318296640293</v>
      </c>
      <c r="I4" s="111">
        <f>(Calculations!I62*'EIA SEDS data'!AM$6)+('EIA SEDS data'!AM$10*IF(About!$N$12,Calculations!$B116,Calculations!I94)) + 'Manual Adjustment'!$B35</f>
        <v>5882.0813831457262</v>
      </c>
      <c r="J4" s="111">
        <f>(Calculations!J62*'EIA SEDS data'!AN$6)+('EIA SEDS data'!AN$10*IF(About!$N$12,Calculations!$B116,Calculations!J94)) + 'Manual Adjustment'!$B35</f>
        <v>5801.4975171780643</v>
      </c>
      <c r="K4" s="111">
        <f>(Calculations!K62*'EIA SEDS data'!AO$6)+('EIA SEDS data'!AO$10*IF(About!$N$12,Calculations!$B116,Calculations!K94)) + 'Manual Adjustment'!$B35</f>
        <v>6214.1712561936811</v>
      </c>
      <c r="L4" s="111">
        <f>(Calculations!L62*'EIA SEDS data'!AP$6)+('EIA SEDS data'!AP$10*IF(About!$N$12,Calculations!$B116,Calculations!L94)) + 'Manual Adjustment'!$B35</f>
        <v>5685.8618057561089</v>
      </c>
      <c r="M4" s="111">
        <f>(Calculations!M62*'EIA SEDS data'!AQ$6)+('EIA SEDS data'!AQ$10*IF(About!$N$12,Calculations!$B116,Calculations!M94)) + 'Manual Adjustment'!$B35</f>
        <v>6104.4102409620973</v>
      </c>
      <c r="N4" s="111">
        <f t="shared" si="0"/>
        <v>6104.4102409620973</v>
      </c>
      <c r="O4" s="111">
        <f t="shared" si="0"/>
        <v>6104.4102409620973</v>
      </c>
      <c r="P4" s="111">
        <f t="shared" si="0"/>
        <v>6104.4102409620973</v>
      </c>
      <c r="Q4" s="111">
        <f t="shared" si="0"/>
        <v>6104.4102409620973</v>
      </c>
      <c r="R4" s="111">
        <f t="shared" si="0"/>
        <v>6104.4102409620973</v>
      </c>
      <c r="S4" s="111">
        <f t="shared" si="0"/>
        <v>6104.4102409620973</v>
      </c>
      <c r="T4" s="111">
        <f t="shared" si="0"/>
        <v>6104.4102409620973</v>
      </c>
      <c r="U4" s="111">
        <f t="shared" si="0"/>
        <v>6104.4102409620973</v>
      </c>
      <c r="V4" s="111">
        <f t="shared" si="0"/>
        <v>6104.4102409620973</v>
      </c>
      <c r="W4" s="111">
        <f t="shared" si="0"/>
        <v>6104.4102409620973</v>
      </c>
      <c r="X4" s="111">
        <f t="shared" si="0"/>
        <v>6104.4102409620973</v>
      </c>
      <c r="Y4" s="111">
        <f t="shared" si="0"/>
        <v>6104.4102409620973</v>
      </c>
      <c r="Z4" s="111">
        <f t="shared" si="0"/>
        <v>6104.4102409620973</v>
      </c>
      <c r="AA4" s="111">
        <f t="shared" si="0"/>
        <v>6104.4102409620973</v>
      </c>
      <c r="AB4" s="111">
        <f t="shared" si="0"/>
        <v>6104.4102409620973</v>
      </c>
      <c r="AC4" s="111">
        <f t="shared" si="0"/>
        <v>6104.4102409620973</v>
      </c>
      <c r="AD4" s="111">
        <f t="shared" si="0"/>
        <v>6104.4102409620973</v>
      </c>
      <c r="AE4" s="111">
        <f t="shared" si="0"/>
        <v>6104.4102409620973</v>
      </c>
      <c r="AF4" s="111">
        <f t="shared" si="0"/>
        <v>6104.4102409620973</v>
      </c>
      <c r="AG4" s="111">
        <f t="shared" si="0"/>
        <v>6104.4102409620973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34453.981615594159</v>
      </c>
      <c r="C5" s="111">
        <f>(Calculations!C63*'EIA SEDS data'!AG$6)+('EIA SEDS data'!AG$10*IF(About!$N$12,Calculations!$B117,Calculations!C95)) + 'Manual Adjustment'!$B36</f>
        <v>34593.554051089282</v>
      </c>
      <c r="D5" s="111">
        <f>(Calculations!D63*'EIA SEDS data'!AH$6)+('EIA SEDS data'!AH$10*IF(About!$N$12,Calculations!$B117,Calculations!D95)) + 'Manual Adjustment'!$B36</f>
        <v>35025.097695753153</v>
      </c>
      <c r="E5" s="111">
        <f>(Calculations!E63*'EIA SEDS data'!AI$6)+('EIA SEDS data'!AI$10*IF(About!$N$12,Calculations!$B117,Calculations!E95)) + 'Manual Adjustment'!$B36</f>
        <v>35521.885587097531</v>
      </c>
      <c r="F5" s="111">
        <f>(Calculations!F63*'EIA SEDS data'!AJ$6)+('EIA SEDS data'!AJ$10*IF(About!$N$12,Calculations!$B117,Calculations!F95)) + 'Manual Adjustment'!$B36</f>
        <v>35568.944176322439</v>
      </c>
      <c r="G5" s="111">
        <f>(Calculations!G63*'EIA SEDS data'!AK$6)+('EIA SEDS data'!AK$10*IF(About!$N$12,Calculations!$B117,Calculations!G95)) + 'Manual Adjustment'!$B36</f>
        <v>35286.085051917697</v>
      </c>
      <c r="H5" s="111">
        <f>(Calculations!H63*'EIA SEDS data'!AL$6)+('EIA SEDS data'!AL$10*IF(About!$N$12,Calculations!$B117,Calculations!H95)) + 'Manual Adjustment'!$B36</f>
        <v>35647.26244037514</v>
      </c>
      <c r="I5" s="111">
        <f>(Calculations!I63*'EIA SEDS data'!AM$6)+('EIA SEDS data'!AM$10*IF(About!$N$12,Calculations!$B117,Calculations!I95)) + 'Manual Adjustment'!$B36</f>
        <v>35341.108343876294</v>
      </c>
      <c r="J5" s="111">
        <f>(Calculations!J63*'EIA SEDS data'!AN$6)+('EIA SEDS data'!AN$10*IF(About!$N$12,Calculations!$B117,Calculations!J95)) + 'Manual Adjustment'!$B36</f>
        <v>35493.0090146824</v>
      </c>
      <c r="K5" s="111">
        <f>(Calculations!K63*'EIA SEDS data'!AO$6)+('EIA SEDS data'!AO$10*IF(About!$N$12,Calculations!$B117,Calculations!K95)) + 'Manual Adjustment'!$B36</f>
        <v>35081.554778091282</v>
      </c>
      <c r="L5" s="111">
        <f>(Calculations!L63*'EIA SEDS data'!AP$6)+('EIA SEDS data'!AP$10*IF(About!$N$12,Calculations!$B117,Calculations!L95)) + 'Manual Adjustment'!$B36</f>
        <v>35342.013044210151</v>
      </c>
      <c r="M5" s="111">
        <f>(Calculations!M63*'EIA SEDS data'!AQ$6)+('EIA SEDS data'!AQ$10*IF(About!$N$12,Calculations!$B117,Calculations!M95)) + 'Manual Adjustment'!$B36</f>
        <v>34979.592251258495</v>
      </c>
      <c r="N5" s="111">
        <f t="shared" si="0"/>
        <v>34979.592251258495</v>
      </c>
      <c r="O5" s="111">
        <f t="shared" si="0"/>
        <v>34979.592251258495</v>
      </c>
      <c r="P5" s="111">
        <f t="shared" si="0"/>
        <v>34979.592251258495</v>
      </c>
      <c r="Q5" s="111">
        <f t="shared" si="0"/>
        <v>34979.592251258495</v>
      </c>
      <c r="R5" s="111">
        <f t="shared" si="0"/>
        <v>34979.592251258495</v>
      </c>
      <c r="S5" s="111">
        <f t="shared" si="0"/>
        <v>34979.592251258495</v>
      </c>
      <c r="T5" s="111">
        <f t="shared" si="0"/>
        <v>34979.592251258495</v>
      </c>
      <c r="U5" s="111">
        <f t="shared" si="0"/>
        <v>34979.592251258495</v>
      </c>
      <c r="V5" s="111">
        <f t="shared" si="0"/>
        <v>34979.592251258495</v>
      </c>
      <c r="W5" s="111">
        <f t="shared" si="0"/>
        <v>34979.592251258495</v>
      </c>
      <c r="X5" s="111">
        <f t="shared" si="0"/>
        <v>34979.592251258495</v>
      </c>
      <c r="Y5" s="111">
        <f t="shared" si="0"/>
        <v>34979.592251258495</v>
      </c>
      <c r="Z5" s="111">
        <f t="shared" si="0"/>
        <v>34979.592251258495</v>
      </c>
      <c r="AA5" s="111">
        <f t="shared" si="0"/>
        <v>34979.592251258495</v>
      </c>
      <c r="AB5" s="111">
        <f t="shared" si="0"/>
        <v>34979.592251258495</v>
      </c>
      <c r="AC5" s="111">
        <f t="shared" si="0"/>
        <v>34979.592251258495</v>
      </c>
      <c r="AD5" s="111">
        <f t="shared" si="0"/>
        <v>34979.592251258495</v>
      </c>
      <c r="AE5" s="111">
        <f t="shared" si="0"/>
        <v>34979.592251258495</v>
      </c>
      <c r="AF5" s="111">
        <f t="shared" si="0"/>
        <v>34979.592251258495</v>
      </c>
      <c r="AG5" s="111">
        <f t="shared" si="0"/>
        <v>34979.592251258495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2642.4970871923274</v>
      </c>
      <c r="C6" s="111">
        <f>(Calculations!C64*'EIA SEDS data'!AG$6)+('EIA SEDS data'!AG$10*IF(About!$N$12,Calculations!$B118,Calculations!C96)) + 'Manual Adjustment'!$B37</f>
        <v>2737.0115754971721</v>
      </c>
      <c r="D6" s="111">
        <f>(Calculations!D64*'EIA SEDS data'!AH$6)+('EIA SEDS data'!AH$10*IF(About!$N$12,Calculations!$B118,Calculations!D96)) + 'Manual Adjustment'!$B37</f>
        <v>2784.85722031869</v>
      </c>
      <c r="E6" s="111">
        <f>(Calculations!E64*'EIA SEDS data'!AI$6)+('EIA SEDS data'!AI$10*IF(About!$N$12,Calculations!$B118,Calculations!E96)) + 'Manual Adjustment'!$B37</f>
        <v>3138.9639659523555</v>
      </c>
      <c r="F6" s="111">
        <f>(Calculations!F64*'EIA SEDS data'!AJ$6)+('EIA SEDS data'!AJ$10*IF(About!$N$12,Calculations!$B118,Calculations!F96)) + 'Manual Adjustment'!$B37</f>
        <v>3150.6269918464932</v>
      </c>
      <c r="G6" s="111">
        <f>(Calculations!G64*'EIA SEDS data'!AK$6)+('EIA SEDS data'!AK$10*IF(About!$N$12,Calculations!$B118,Calculations!G96)) + 'Manual Adjustment'!$B37</f>
        <v>3177.4386596870831</v>
      </c>
      <c r="H6" s="111">
        <f>(Calculations!H64*'EIA SEDS data'!AL$6)+('EIA SEDS data'!AL$10*IF(About!$N$12,Calculations!$B118,Calculations!H96)) + 'Manual Adjustment'!$B37</f>
        <v>3529.7678242511652</v>
      </c>
      <c r="I6" s="111">
        <f>(Calculations!I64*'EIA SEDS data'!AM$6)+('EIA SEDS data'!AM$10*IF(About!$N$12,Calculations!$B118,Calculations!I96)) + 'Manual Adjustment'!$B37</f>
        <v>3715.9419383356362</v>
      </c>
      <c r="J6" s="111">
        <f>(Calculations!J64*'EIA SEDS data'!AN$6)+('EIA SEDS data'!AN$10*IF(About!$N$12,Calculations!$B118,Calculations!J96)) + 'Manual Adjustment'!$B37</f>
        <v>3916.4577723920042</v>
      </c>
      <c r="K6" s="111">
        <f>(Calculations!K64*'EIA SEDS data'!AO$6)+('EIA SEDS data'!AO$10*IF(About!$N$12,Calculations!$B118,Calculations!K96)) + 'Manual Adjustment'!$B37</f>
        <v>4100.7574746068667</v>
      </c>
      <c r="L6" s="111">
        <f>(Calculations!L64*'EIA SEDS data'!AP$6)+('EIA SEDS data'!AP$10*IF(About!$N$12,Calculations!$B118,Calculations!L96)) + 'Manual Adjustment'!$B37</f>
        <v>4224.4761843896667</v>
      </c>
      <c r="M6" s="111">
        <f>(Calculations!M64*'EIA SEDS data'!AQ$6)+('EIA SEDS data'!AQ$10*IF(About!$N$12,Calculations!$B118,Calculations!M96)) + 'Manual Adjustment'!$B37</f>
        <v>4604.5919964034783</v>
      </c>
      <c r="N6" s="111">
        <f t="shared" si="0"/>
        <v>4604.5919964034783</v>
      </c>
      <c r="O6" s="111">
        <f t="shared" si="0"/>
        <v>4604.5919964034783</v>
      </c>
      <c r="P6" s="111">
        <f t="shared" si="0"/>
        <v>4604.5919964034783</v>
      </c>
      <c r="Q6" s="111">
        <f t="shared" si="0"/>
        <v>4604.5919964034783</v>
      </c>
      <c r="R6" s="111">
        <f t="shared" si="0"/>
        <v>4604.5919964034783</v>
      </c>
      <c r="S6" s="111">
        <f t="shared" si="0"/>
        <v>4604.5919964034783</v>
      </c>
      <c r="T6" s="111">
        <f t="shared" si="0"/>
        <v>4604.5919964034783</v>
      </c>
      <c r="U6" s="111">
        <f t="shared" si="0"/>
        <v>4604.5919964034783</v>
      </c>
      <c r="V6" s="111">
        <f t="shared" si="0"/>
        <v>4604.5919964034783</v>
      </c>
      <c r="W6" s="111">
        <f t="shared" si="0"/>
        <v>4604.5919964034783</v>
      </c>
      <c r="X6" s="111">
        <f t="shared" si="0"/>
        <v>4604.5919964034783</v>
      </c>
      <c r="Y6" s="111">
        <f t="shared" si="0"/>
        <v>4604.5919964034783</v>
      </c>
      <c r="Z6" s="111">
        <f t="shared" si="0"/>
        <v>4604.5919964034783</v>
      </c>
      <c r="AA6" s="111">
        <f t="shared" si="0"/>
        <v>4604.5919964034783</v>
      </c>
      <c r="AB6" s="111">
        <f t="shared" si="0"/>
        <v>4604.5919964034783</v>
      </c>
      <c r="AC6" s="111">
        <f t="shared" si="0"/>
        <v>4604.5919964034783</v>
      </c>
      <c r="AD6" s="111">
        <f t="shared" si="0"/>
        <v>4604.5919964034783</v>
      </c>
      <c r="AE6" s="111">
        <f t="shared" si="0"/>
        <v>4604.5919964034783</v>
      </c>
      <c r="AF6" s="111">
        <f t="shared" si="0"/>
        <v>4604.5919964034783</v>
      </c>
      <c r="AG6" s="111">
        <f t="shared" si="0"/>
        <v>4604.5919964034783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287.0670893985677</v>
      </c>
      <c r="C7" s="111">
        <f>(Calculations!C65*'EIA SEDS data'!AG$6)+('EIA SEDS data'!AG$10*IF(About!$N$12,Calculations!$B119,Calculations!C97)) + 'Manual Adjustment'!$B38</f>
        <v>291.11267156292644</v>
      </c>
      <c r="D7" s="111">
        <f>(Calculations!D65*'EIA SEDS data'!AH$6)+('EIA SEDS data'!AH$10*IF(About!$N$12,Calculations!$B119,Calculations!D97)) + 'Manual Adjustment'!$B38</f>
        <v>315.50511963193873</v>
      </c>
      <c r="E7" s="111">
        <f>(Calculations!E65*'EIA SEDS data'!AI$6)+('EIA SEDS data'!AI$10*IF(About!$N$12,Calculations!$B119,Calculations!E97)) + 'Manual Adjustment'!$B38</f>
        <v>385.53851899416003</v>
      </c>
      <c r="F7" s="111">
        <f>(Calculations!F65*'EIA SEDS data'!AJ$6)+('EIA SEDS data'!AJ$10*IF(About!$N$12,Calculations!$B119,Calculations!F97)) + 'Manual Adjustment'!$B38</f>
        <v>388.73740245920766</v>
      </c>
      <c r="G7" s="111">
        <f>(Calculations!G65*'EIA SEDS data'!AK$6)+('EIA SEDS data'!AK$10*IF(About!$N$12,Calculations!$B119,Calculations!G97)) + 'Manual Adjustment'!$B38</f>
        <v>394.64865554271353</v>
      </c>
      <c r="H7" s="111">
        <f>(Calculations!H65*'EIA SEDS data'!AL$6)+('EIA SEDS data'!AL$10*IF(About!$N$12,Calculations!$B119,Calculations!H97)) + 'Manual Adjustment'!$B38</f>
        <v>412.0450807109932</v>
      </c>
      <c r="I7" s="111">
        <f>(Calculations!I65*'EIA SEDS data'!AM$6)+('EIA SEDS data'!AM$10*IF(About!$N$12,Calculations!$B119,Calculations!I97)) + 'Manual Adjustment'!$B38</f>
        <v>416.27290673456037</v>
      </c>
      <c r="J7" s="111">
        <f>(Calculations!J65*'EIA SEDS data'!AN$6)+('EIA SEDS data'!AN$10*IF(About!$N$12,Calculations!$B119,Calculations!J97)) + 'Manual Adjustment'!$B38</f>
        <v>417.57955735319047</v>
      </c>
      <c r="K7" s="111">
        <f>(Calculations!K65*'EIA SEDS data'!AO$6)+('EIA SEDS data'!AO$10*IF(About!$N$12,Calculations!$B119,Calculations!K97)) + 'Manual Adjustment'!$B38</f>
        <v>418.62957686065425</v>
      </c>
      <c r="L7" s="111">
        <f>(Calculations!L65*'EIA SEDS data'!AP$6)+('EIA SEDS data'!AP$10*IF(About!$N$12,Calculations!$B119,Calculations!L97)) + 'Manual Adjustment'!$B38</f>
        <v>421.55107688325324</v>
      </c>
      <c r="M7" s="111">
        <f>(Calculations!M65*'EIA SEDS data'!AQ$6)+('EIA SEDS data'!AQ$10*IF(About!$N$12,Calculations!$B119,Calculations!M97)) + 'Manual Adjustment'!$B38</f>
        <v>427.19289245572548</v>
      </c>
      <c r="N7" s="111">
        <f t="shared" si="0"/>
        <v>427.19289245572548</v>
      </c>
      <c r="O7" s="111">
        <f t="shared" si="0"/>
        <v>427.19289245572548</v>
      </c>
      <c r="P7" s="111">
        <f t="shared" si="0"/>
        <v>427.19289245572548</v>
      </c>
      <c r="Q7" s="111">
        <f t="shared" si="0"/>
        <v>427.19289245572548</v>
      </c>
      <c r="R7" s="111">
        <f t="shared" si="0"/>
        <v>427.19289245572548</v>
      </c>
      <c r="S7" s="111">
        <f t="shared" si="0"/>
        <v>427.19289245572548</v>
      </c>
      <c r="T7" s="111">
        <f t="shared" si="0"/>
        <v>427.19289245572548</v>
      </c>
      <c r="U7" s="111">
        <f t="shared" si="0"/>
        <v>427.19289245572548</v>
      </c>
      <c r="V7" s="111">
        <f t="shared" si="0"/>
        <v>427.19289245572548</v>
      </c>
      <c r="W7" s="111">
        <f t="shared" si="0"/>
        <v>427.19289245572548</v>
      </c>
      <c r="X7" s="111">
        <f t="shared" si="0"/>
        <v>427.19289245572548</v>
      </c>
      <c r="Y7" s="111">
        <f t="shared" si="0"/>
        <v>427.19289245572548</v>
      </c>
      <c r="Z7" s="111">
        <f t="shared" si="0"/>
        <v>427.19289245572548</v>
      </c>
      <c r="AA7" s="111">
        <f t="shared" si="0"/>
        <v>427.19289245572548</v>
      </c>
      <c r="AB7" s="111">
        <f t="shared" si="0"/>
        <v>427.19289245572548</v>
      </c>
      <c r="AC7" s="111">
        <f t="shared" si="0"/>
        <v>427.19289245572548</v>
      </c>
      <c r="AD7" s="111">
        <f t="shared" si="0"/>
        <v>427.19289245572548</v>
      </c>
      <c r="AE7" s="111">
        <f t="shared" si="0"/>
        <v>427.19289245572548</v>
      </c>
      <c r="AF7" s="111">
        <f t="shared" si="0"/>
        <v>427.19289245572548</v>
      </c>
      <c r="AG7" s="111">
        <f t="shared" si="0"/>
        <v>427.19289245572548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324.74337861594609</v>
      </c>
      <c r="C9" s="111">
        <f>(Calculations!C67*'EIA SEDS data'!AG$6)+('EIA SEDS data'!AG$10*IF(About!$N$12,Calculations!$B121,Calculations!C99)) + 'Manual Adjustment'!$B40</f>
        <v>361.58819510034766</v>
      </c>
      <c r="D9" s="111">
        <f>(Calculations!D67*'EIA SEDS data'!AH$6)+('EIA SEDS data'!AH$10*IF(About!$N$12,Calculations!$B121,Calculations!D99)) + 'Manual Adjustment'!$B40</f>
        <v>372.40745629128799</v>
      </c>
      <c r="E9" s="111">
        <f>(Calculations!E67*'EIA SEDS data'!AI$6)+('EIA SEDS data'!AI$10*IF(About!$N$12,Calculations!$B121,Calculations!E99)) + 'Manual Adjustment'!$B40</f>
        <v>384.82348789135546</v>
      </c>
      <c r="F9" s="111">
        <f>(Calculations!F67*'EIA SEDS data'!AJ$6)+('EIA SEDS data'!AJ$10*IF(About!$N$12,Calculations!$B121,Calculations!F99)) + 'Manual Adjustment'!$B40</f>
        <v>412.28493589729766</v>
      </c>
      <c r="G9" s="111">
        <f>(Calculations!G67*'EIA SEDS data'!AK$6)+('EIA SEDS data'!AK$10*IF(About!$N$12,Calculations!$B121,Calculations!G99)) + 'Manual Adjustment'!$B40</f>
        <v>409.85377232188119</v>
      </c>
      <c r="H9" s="111">
        <f>(Calculations!H67*'EIA SEDS data'!AL$6)+('EIA SEDS data'!AL$10*IF(About!$N$12,Calculations!$B121,Calculations!H99)) + 'Manual Adjustment'!$B40</f>
        <v>414.85188294675623</v>
      </c>
      <c r="I9" s="111">
        <f>(Calculations!I67*'EIA SEDS data'!AM$6)+('EIA SEDS data'!AM$10*IF(About!$N$12,Calculations!$B121,Calculations!I99)) + 'Manual Adjustment'!$B40</f>
        <v>417.80171104996668</v>
      </c>
      <c r="J9" s="111">
        <f>(Calculations!J67*'EIA SEDS data'!AN$6)+('EIA SEDS data'!AN$10*IF(About!$N$12,Calculations!$B121,Calculations!J99)) + 'Manual Adjustment'!$B40</f>
        <v>420.37079082767042</v>
      </c>
      <c r="K9" s="111">
        <f>(Calculations!K67*'EIA SEDS data'!AO$6)+('EIA SEDS data'!AO$10*IF(About!$N$12,Calculations!$B121,Calculations!K99)) + 'Manual Adjustment'!$B40</f>
        <v>431.86567174814701</v>
      </c>
      <c r="L9" s="111">
        <f>(Calculations!L67*'EIA SEDS data'!AP$6)+('EIA SEDS data'!AP$10*IF(About!$N$12,Calculations!$B121,Calculations!L99)) + 'Manual Adjustment'!$B40</f>
        <v>419.26742558717922</v>
      </c>
      <c r="M9" s="111">
        <f>(Calculations!M67*'EIA SEDS data'!AQ$6)+('EIA SEDS data'!AQ$10*IF(About!$N$12,Calculations!$B121,Calculations!M99)) + 'Manual Adjustment'!$B40</f>
        <v>416.76700466001006</v>
      </c>
      <c r="N9" s="111">
        <f t="shared" si="0"/>
        <v>416.76700466001006</v>
      </c>
      <c r="O9" s="111">
        <f t="shared" si="0"/>
        <v>416.76700466001006</v>
      </c>
      <c r="P9" s="111">
        <f t="shared" si="0"/>
        <v>416.76700466001006</v>
      </c>
      <c r="Q9" s="111">
        <f t="shared" si="0"/>
        <v>416.76700466001006</v>
      </c>
      <c r="R9" s="111">
        <f t="shared" si="0"/>
        <v>416.76700466001006</v>
      </c>
      <c r="S9" s="111">
        <f t="shared" si="0"/>
        <v>416.76700466001006</v>
      </c>
      <c r="T9" s="111">
        <f t="shared" si="0"/>
        <v>416.76700466001006</v>
      </c>
      <c r="U9" s="111">
        <f t="shared" si="0"/>
        <v>416.76700466001006</v>
      </c>
      <c r="V9" s="111">
        <f t="shared" si="0"/>
        <v>416.76700466001006</v>
      </c>
      <c r="W9" s="111">
        <f t="shared" si="0"/>
        <v>416.76700466001006</v>
      </c>
      <c r="X9" s="111">
        <f t="shared" si="0"/>
        <v>416.76700466001006</v>
      </c>
      <c r="Y9" s="111">
        <f t="shared" si="0"/>
        <v>416.76700466001006</v>
      </c>
      <c r="Z9" s="111">
        <f t="shared" si="0"/>
        <v>416.76700466001006</v>
      </c>
      <c r="AA9" s="111">
        <f t="shared" si="0"/>
        <v>416.76700466001006</v>
      </c>
      <c r="AB9" s="111">
        <f t="shared" si="0"/>
        <v>416.76700466001006</v>
      </c>
      <c r="AC9" s="111">
        <f t="shared" si="0"/>
        <v>416.76700466001006</v>
      </c>
      <c r="AD9" s="111">
        <f t="shared" si="0"/>
        <v>416.76700466001006</v>
      </c>
      <c r="AE9" s="111">
        <f t="shared" si="0"/>
        <v>416.76700466001006</v>
      </c>
      <c r="AF9" s="111">
        <f t="shared" si="0"/>
        <v>416.76700466001006</v>
      </c>
      <c r="AG9" s="111">
        <f t="shared" si="0"/>
        <v>416.76700466001006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324.74337861594609</v>
      </c>
      <c r="C10" s="111">
        <f>(Calculations!C68*'EIA SEDS data'!AG$6)+('EIA SEDS data'!AG$10*IF(About!$N$12,Calculations!$B122,Calculations!C100)) + 'Manual Adjustment'!$B41</f>
        <v>361.58819510034766</v>
      </c>
      <c r="D10" s="111">
        <f>(Calculations!D68*'EIA SEDS data'!AH$6)+('EIA SEDS data'!AH$10*IF(About!$N$12,Calculations!$B122,Calculations!D100)) + 'Manual Adjustment'!$B41</f>
        <v>372.40745629128799</v>
      </c>
      <c r="E10" s="111">
        <f>(Calculations!E68*'EIA SEDS data'!AI$6)+('EIA SEDS data'!AI$10*IF(About!$N$12,Calculations!$B122,Calculations!E100)) + 'Manual Adjustment'!$B41</f>
        <v>384.82348789135546</v>
      </c>
      <c r="F10" s="111">
        <f>(Calculations!F68*'EIA SEDS data'!AJ$6)+('EIA SEDS data'!AJ$10*IF(About!$N$12,Calculations!$B122,Calculations!F100)) + 'Manual Adjustment'!$B41</f>
        <v>412.28493589729766</v>
      </c>
      <c r="G10" s="111">
        <f>(Calculations!G68*'EIA SEDS data'!AK$6)+('EIA SEDS data'!AK$10*IF(About!$N$12,Calculations!$B122,Calculations!G100)) + 'Manual Adjustment'!$B41</f>
        <v>409.85377232188119</v>
      </c>
      <c r="H10" s="111">
        <f>(Calculations!H68*'EIA SEDS data'!AL$6)+('EIA SEDS data'!AL$10*IF(About!$N$12,Calculations!$B122,Calculations!H100)) + 'Manual Adjustment'!$B41</f>
        <v>414.85188294675623</v>
      </c>
      <c r="I10" s="111">
        <f>(Calculations!I68*'EIA SEDS data'!AM$6)+('EIA SEDS data'!AM$10*IF(About!$N$12,Calculations!$B122,Calculations!I100)) + 'Manual Adjustment'!$B41</f>
        <v>417.80171104996668</v>
      </c>
      <c r="J10" s="111">
        <f>(Calculations!J68*'EIA SEDS data'!AN$6)+('EIA SEDS data'!AN$10*IF(About!$N$12,Calculations!$B122,Calculations!J100)) + 'Manual Adjustment'!$B41</f>
        <v>420.37079082767042</v>
      </c>
      <c r="K10" s="111">
        <f>(Calculations!K68*'EIA SEDS data'!AO$6)+('EIA SEDS data'!AO$10*IF(About!$N$12,Calculations!$B122,Calculations!K100)) + 'Manual Adjustment'!$B41</f>
        <v>431.86567174814701</v>
      </c>
      <c r="L10" s="111">
        <f>(Calculations!L68*'EIA SEDS data'!AP$6)+('EIA SEDS data'!AP$10*IF(About!$N$12,Calculations!$B122,Calculations!L100)) + 'Manual Adjustment'!$B41</f>
        <v>419.26742558717922</v>
      </c>
      <c r="M10" s="111">
        <f>(Calculations!M68*'EIA SEDS data'!AQ$6)+('EIA SEDS data'!AQ$10*IF(About!$N$12,Calculations!$B122,Calculations!M100)) + 'Manual Adjustment'!$B41</f>
        <v>416.76700466001006</v>
      </c>
      <c r="N10" s="111">
        <f t="shared" si="0"/>
        <v>416.76700466001006</v>
      </c>
      <c r="O10" s="111">
        <f t="shared" si="0"/>
        <v>416.76700466001006</v>
      </c>
      <c r="P10" s="111">
        <f t="shared" si="0"/>
        <v>416.76700466001006</v>
      </c>
      <c r="Q10" s="111">
        <f t="shared" si="0"/>
        <v>416.76700466001006</v>
      </c>
      <c r="R10" s="111">
        <f t="shared" si="0"/>
        <v>416.76700466001006</v>
      </c>
      <c r="S10" s="111">
        <f t="shared" si="0"/>
        <v>416.76700466001006</v>
      </c>
      <c r="T10" s="111">
        <f t="shared" si="0"/>
        <v>416.76700466001006</v>
      </c>
      <c r="U10" s="111">
        <f t="shared" si="0"/>
        <v>416.76700466001006</v>
      </c>
      <c r="V10" s="111">
        <f t="shared" si="0"/>
        <v>416.76700466001006</v>
      </c>
      <c r="W10" s="111">
        <f t="shared" si="0"/>
        <v>416.76700466001006</v>
      </c>
      <c r="X10" s="111">
        <f t="shared" si="0"/>
        <v>416.76700466001006</v>
      </c>
      <c r="Y10" s="111">
        <f t="shared" si="0"/>
        <v>416.76700466001006</v>
      </c>
      <c r="Z10" s="111">
        <f t="shared" si="0"/>
        <v>416.76700466001006</v>
      </c>
      <c r="AA10" s="111">
        <f t="shared" si="0"/>
        <v>416.76700466001006</v>
      </c>
      <c r="AB10" s="111">
        <f t="shared" si="0"/>
        <v>416.76700466001006</v>
      </c>
      <c r="AC10" s="111">
        <f t="shared" si="0"/>
        <v>416.76700466001006</v>
      </c>
      <c r="AD10" s="111">
        <f t="shared" si="0"/>
        <v>416.76700466001006</v>
      </c>
      <c r="AE10" s="111">
        <f t="shared" si="0"/>
        <v>416.76700466001006</v>
      </c>
      <c r="AF10" s="111">
        <f t="shared" si="0"/>
        <v>416.76700466001006</v>
      </c>
      <c r="AG10" s="111">
        <f t="shared" si="0"/>
        <v>416.76700466001006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214.87563085195634</v>
      </c>
      <c r="C11" s="111">
        <f>(Calculations!C69*'EIA SEDS data'!AG$6)+('EIA SEDS data'!AG$10*IF(About!$N$12,Calculations!$B123,Calculations!C101)) + 'Manual Adjustment'!$B42</f>
        <v>179.58134288424185</v>
      </c>
      <c r="D11" s="111">
        <f>(Calculations!D69*'EIA SEDS data'!AH$6)+('EIA SEDS data'!AH$10*IF(About!$N$12,Calculations!$B123,Calculations!D101)) + 'Manual Adjustment'!$B42</f>
        <v>195.74071381804058</v>
      </c>
      <c r="E11" s="111">
        <f>(Calculations!E69*'EIA SEDS data'!AI$6)+('EIA SEDS data'!AI$10*IF(About!$N$12,Calculations!$B123,Calculations!E101)) + 'Manual Adjustment'!$B42</f>
        <v>194.82448550841988</v>
      </c>
      <c r="F11" s="111">
        <f>(Calculations!F69*'EIA SEDS data'!AJ$6)+('EIA SEDS data'!AJ$10*IF(About!$N$12,Calculations!$B123,Calculations!F101)) + 'Manual Adjustment'!$B42</f>
        <v>186.37616670455216</v>
      </c>
      <c r="G11" s="111">
        <f>(Calculations!G69*'EIA SEDS data'!AK$6)+('EIA SEDS data'!AK$10*IF(About!$N$12,Calculations!$B123,Calculations!G101)) + 'Manual Adjustment'!$B42</f>
        <v>176.57882238461448</v>
      </c>
      <c r="H11" s="111">
        <f>(Calculations!H69*'EIA SEDS data'!AL$6)+('EIA SEDS data'!AL$10*IF(About!$N$12,Calculations!$B123,Calculations!H101)) + 'Manual Adjustment'!$B42</f>
        <v>179.35856179676716</v>
      </c>
      <c r="I11" s="111">
        <f>(Calculations!I69*'EIA SEDS data'!AM$6)+('EIA SEDS data'!AM$10*IF(About!$N$12,Calculations!$B123,Calculations!I101)) + 'Manual Adjustment'!$B42</f>
        <v>181.83873102053391</v>
      </c>
      <c r="J11" s="111">
        <f>(Calculations!J69*'EIA SEDS data'!AN$6)+('EIA SEDS data'!AN$10*IF(About!$N$12,Calculations!$B123,Calculations!J101)) + 'Manual Adjustment'!$B42</f>
        <v>174.96074755915842</v>
      </c>
      <c r="K11" s="111">
        <f>(Calculations!K69*'EIA SEDS data'!AO$6)+('EIA SEDS data'!AO$10*IF(About!$N$12,Calculations!$B123,Calculations!K101)) + 'Manual Adjustment'!$B42</f>
        <v>159.69687984597084</v>
      </c>
      <c r="L11" s="111">
        <f>(Calculations!L69*'EIA SEDS data'!AP$6)+('EIA SEDS data'!AP$10*IF(About!$N$12,Calculations!$B123,Calculations!L101)) + 'Manual Adjustment'!$B42</f>
        <v>155.55719338585973</v>
      </c>
      <c r="M11" s="111">
        <f>(Calculations!M69*'EIA SEDS data'!AQ$6)+('EIA SEDS data'!AQ$10*IF(About!$N$12,Calculations!$B123,Calculations!M101)) + 'Manual Adjustment'!$B42</f>
        <v>150.32858918605351</v>
      </c>
      <c r="N11" s="111">
        <f t="shared" si="0"/>
        <v>150.32858918605351</v>
      </c>
      <c r="O11" s="111">
        <f t="shared" si="0"/>
        <v>150.32858918605351</v>
      </c>
      <c r="P11" s="111">
        <f t="shared" si="0"/>
        <v>150.32858918605351</v>
      </c>
      <c r="Q11" s="111">
        <f t="shared" si="0"/>
        <v>150.32858918605351</v>
      </c>
      <c r="R11" s="111">
        <f t="shared" si="0"/>
        <v>150.32858918605351</v>
      </c>
      <c r="S11" s="111">
        <f t="shared" si="0"/>
        <v>150.32858918605351</v>
      </c>
      <c r="T11" s="111">
        <f t="shared" si="0"/>
        <v>150.32858918605351</v>
      </c>
      <c r="U11" s="111">
        <f t="shared" si="0"/>
        <v>150.32858918605351</v>
      </c>
      <c r="V11" s="111">
        <f t="shared" si="0"/>
        <v>150.32858918605351</v>
      </c>
      <c r="W11" s="111">
        <f t="shared" si="0"/>
        <v>150.32858918605351</v>
      </c>
      <c r="X11" s="111">
        <f t="shared" si="0"/>
        <v>150.32858918605351</v>
      </c>
      <c r="Y11" s="111">
        <f t="shared" si="0"/>
        <v>150.32858918605351</v>
      </c>
      <c r="Z11" s="111">
        <f t="shared" si="0"/>
        <v>150.32858918605351</v>
      </c>
      <c r="AA11" s="111">
        <f t="shared" si="0"/>
        <v>150.32858918605351</v>
      </c>
      <c r="AB11" s="111">
        <f t="shared" si="0"/>
        <v>150.32858918605351</v>
      </c>
      <c r="AC11" s="111">
        <f t="shared" si="0"/>
        <v>150.32858918605351</v>
      </c>
      <c r="AD11" s="111">
        <f t="shared" si="0"/>
        <v>150.32858918605351</v>
      </c>
      <c r="AE11" s="111">
        <f t="shared" si="0"/>
        <v>150.32858918605351</v>
      </c>
      <c r="AF11" s="111">
        <f t="shared" si="0"/>
        <v>150.32858918605351</v>
      </c>
      <c r="AG11" s="111">
        <f t="shared" si="0"/>
        <v>150.32858918605351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53.875282752752035</v>
      </c>
      <c r="C2" s="66">
        <f>SUMIFS('State Generation Costs Calcs'!C105:C155,'State Generation Costs Calcs'!$A$105:$A$155,About!$B$2)*About!$A$52</f>
        <v>51.19075301181789</v>
      </c>
      <c r="D2" s="66">
        <f>SUMIFS('State Generation Costs Calcs'!D105:D155,'State Generation Costs Calcs'!$A$105:$A$155,About!$B$2)*About!$A$52</f>
        <v>50.729060931950279</v>
      </c>
      <c r="E2" s="66">
        <f>SUMIFS('State Generation Costs Calcs'!E105:E155,'State Generation Costs Calcs'!$A$105:$A$155,About!$B$2)*About!$A$52</f>
        <v>49.993728357008827</v>
      </c>
      <c r="F2" s="66">
        <f>SUMIFS('State Generation Costs Calcs'!F105:F155,'State Generation Costs Calcs'!$A$105:$A$155,About!$B$2)*About!$A$52</f>
        <v>49.349469992276816</v>
      </c>
      <c r="G2" s="66">
        <f>SUMIFS('State Generation Costs Calcs'!G105:G155,'State Generation Costs Calcs'!$A$105:$A$155,About!$B$2)*About!$A$52</f>
        <v>49.434332699155682</v>
      </c>
      <c r="H2" s="66">
        <f>SUMIFS('State Generation Costs Calcs'!H105:H155,'State Generation Costs Calcs'!$A$105:$A$155,About!$B$2)*About!$A$52</f>
        <v>49.855208034669786</v>
      </c>
      <c r="I2" s="66">
        <f>SUMIFS('State Generation Costs Calcs'!I105:I155,'State Generation Costs Calcs'!$A$105:$A$155,About!$B$2)*About!$A$52</f>
        <v>50.223420717447411</v>
      </c>
      <c r="J2" s="66">
        <f>SUMIFS('State Generation Costs Calcs'!J105:J155,'State Generation Costs Calcs'!$A$105:$A$155,About!$B$2)*About!$A$52</f>
        <v>50.344809784059294</v>
      </c>
      <c r="K2" s="66">
        <f>SUMIFS('State Generation Costs Calcs'!K105:K155,'State Generation Costs Calcs'!$A$105:$A$155,About!$B$2)*About!$A$52</f>
        <v>49.66137946174954</v>
      </c>
      <c r="L2" s="66">
        <f>SUMIFS('State Generation Costs Calcs'!L105:L155,'State Generation Costs Calcs'!$A$105:$A$155,About!$B$2)*About!$A$52</f>
        <v>48.916001380530858</v>
      </c>
      <c r="M2" s="66">
        <f>SUMIFS('State Generation Costs Calcs'!M105:M155,'State Generation Costs Calcs'!$A$105:$A$155,About!$B$2)*About!$A$52</f>
        <v>48.359488883206566</v>
      </c>
      <c r="N2" s="66">
        <f>SUMIFS('State Generation Costs Calcs'!N105:N155,'State Generation Costs Calcs'!$A$105:$A$155,About!$B$2)*About!$A$52</f>
        <v>47.596276674787475</v>
      </c>
      <c r="O2" s="66">
        <f>SUMIFS('State Generation Costs Calcs'!O105:O155,'State Generation Costs Calcs'!$A$105:$A$155,About!$B$2)*About!$A$52</f>
        <v>46.876561408926513</v>
      </c>
      <c r="P2" s="66">
        <f>SUMIFS('State Generation Costs Calcs'!P105:P155,'State Generation Costs Calcs'!$A$105:$A$155,About!$B$2)*About!$A$52</f>
        <v>46.882905126565937</v>
      </c>
      <c r="Q2" s="66">
        <f>SUMIFS('State Generation Costs Calcs'!Q105:Q155,'State Generation Costs Calcs'!$A$105:$A$155,About!$B$2)*About!$A$52</f>
        <v>46.667778126765917</v>
      </c>
      <c r="R2" s="66">
        <f>SUMIFS('State Generation Costs Calcs'!R105:R155,'State Generation Costs Calcs'!$A$105:$A$155,About!$B$2)*About!$A$52</f>
        <v>45.947088059235575</v>
      </c>
      <c r="S2" s="66">
        <f>SUMIFS('State Generation Costs Calcs'!S105:S155,'State Generation Costs Calcs'!$A$105:$A$155,About!$B$2)*About!$A$52</f>
        <v>45.560823577650986</v>
      </c>
      <c r="T2" s="66">
        <f>SUMIFS('State Generation Costs Calcs'!T105:T155,'State Generation Costs Calcs'!$A$105:$A$155,About!$B$2)*About!$A$52</f>
        <v>45.18638680676419</v>
      </c>
      <c r="U2" s="66">
        <f>SUMIFS('State Generation Costs Calcs'!U105:U155,'State Generation Costs Calcs'!$A$105:$A$155,About!$B$2)*About!$A$52</f>
        <v>45.259529542551384</v>
      </c>
      <c r="V2" s="66">
        <f>SUMIFS('State Generation Costs Calcs'!V105:V155,'State Generation Costs Calcs'!$A$105:$A$155,About!$B$2)*About!$A$52</f>
        <v>44.927588863314973</v>
      </c>
      <c r="W2" s="66">
        <f>SUMIFS('State Generation Costs Calcs'!W105:W155,'State Generation Costs Calcs'!$A$105:$A$155,About!$B$2)*About!$A$52</f>
        <v>44.3502787329979</v>
      </c>
      <c r="X2" s="66">
        <f>SUMIFS('State Generation Costs Calcs'!X105:X155,'State Generation Costs Calcs'!$A$105:$A$155,About!$B$2)*About!$A$52</f>
        <v>44.073946945913058</v>
      </c>
      <c r="Y2" s="66">
        <f>SUMIFS('State Generation Costs Calcs'!Y105:Y155,'State Generation Costs Calcs'!$A$105:$A$155,About!$B$2)*About!$A$52</f>
        <v>43.792708801306802</v>
      </c>
      <c r="Z2" s="66">
        <f>SUMIFS('State Generation Costs Calcs'!Z105:Z155,'State Generation Costs Calcs'!$A$105:$A$155,About!$B$2)*About!$A$52</f>
        <v>43.488350417364146</v>
      </c>
      <c r="AA2" s="66">
        <f>SUMIFS('State Generation Costs Calcs'!AA105:AA155,'State Generation Costs Calcs'!$A$105:$A$155,About!$B$2)*About!$A$52</f>
        <v>43.447706435647824</v>
      </c>
      <c r="AB2" s="66">
        <f>SUMIFS('State Generation Costs Calcs'!AB105:AB155,'State Generation Costs Calcs'!$A$105:$A$155,About!$B$2)*About!$A$52</f>
        <v>43.257933846603429</v>
      </c>
      <c r="AC2" s="66">
        <f>SUMIFS('State Generation Costs Calcs'!AC105:AC155,'State Generation Costs Calcs'!$A$105:$A$155,About!$B$2)*About!$A$52</f>
        <v>43.048837317615302</v>
      </c>
      <c r="AD2" s="66">
        <f>SUMIFS('State Generation Costs Calcs'!AD105:AD155,'State Generation Costs Calcs'!$A$105:$A$155,About!$B$2)*About!$A$52</f>
        <v>43.187593773211773</v>
      </c>
      <c r="AE2" s="66">
        <f>SUMIFS('State Generation Costs Calcs'!AE105:AE155,'State Generation Costs Calcs'!$A$105:$A$155,About!$B$2)*About!$A$52</f>
        <v>43.108046591161717</v>
      </c>
      <c r="AF2" s="66">
        <f>SUMIFS('State Generation Costs Calcs'!AF105:AF155,'State Generation Costs Calcs'!$A$105:$A$155,About!$B$2)*About!$A$52</f>
        <v>42.974899314964645</v>
      </c>
      <c r="AG2" s="66">
        <f>SUMIFS('State Generation Costs Calcs'!AG105:AG155,'State Generation Costs Calcs'!$A$105:$A$155,About!$B$2)*About!$A$52</f>
        <v>43.019106180326567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53.875282752752035</v>
      </c>
      <c r="C2" s="67">
        <f>SUMIFS('State Generation Costs Calcs'!C105:C155,'State Generation Costs Calcs'!$A$105:$A$155,About!$B$2)*About!$A$52</f>
        <v>51.19075301181789</v>
      </c>
      <c r="D2" s="67">
        <f>SUMIFS('State Generation Costs Calcs'!D105:D155,'State Generation Costs Calcs'!$A$105:$A$155,About!$B$2)*About!$A$52</f>
        <v>50.729060931950279</v>
      </c>
      <c r="E2" s="67">
        <f>SUMIFS('State Generation Costs Calcs'!E105:E155,'State Generation Costs Calcs'!$A$105:$A$155,About!$B$2)*About!$A$52</f>
        <v>49.993728357008827</v>
      </c>
      <c r="F2" s="67">
        <f>SUMIFS('State Generation Costs Calcs'!F105:F155,'State Generation Costs Calcs'!$A$105:$A$155,About!$B$2)*About!$A$52</f>
        <v>49.349469992276816</v>
      </c>
      <c r="G2" s="67">
        <f>SUMIFS('State Generation Costs Calcs'!G105:G155,'State Generation Costs Calcs'!$A$105:$A$155,About!$B$2)*About!$A$52</f>
        <v>49.434332699155682</v>
      </c>
      <c r="H2" s="67">
        <f>SUMIFS('State Generation Costs Calcs'!H105:H155,'State Generation Costs Calcs'!$A$105:$A$155,About!$B$2)*About!$A$52</f>
        <v>49.855208034669786</v>
      </c>
      <c r="I2" s="67">
        <f>SUMIFS('State Generation Costs Calcs'!I105:I155,'State Generation Costs Calcs'!$A$105:$A$155,About!$B$2)*About!$A$52</f>
        <v>50.223420717447411</v>
      </c>
      <c r="J2" s="67">
        <f>SUMIFS('State Generation Costs Calcs'!J105:J155,'State Generation Costs Calcs'!$A$105:$A$155,About!$B$2)*About!$A$52</f>
        <v>50.344809784059294</v>
      </c>
      <c r="K2" s="67">
        <f>SUMIFS('State Generation Costs Calcs'!K105:K155,'State Generation Costs Calcs'!$A$105:$A$155,About!$B$2)*About!$A$52</f>
        <v>49.66137946174954</v>
      </c>
      <c r="L2" s="67">
        <f>SUMIFS('State Generation Costs Calcs'!L105:L155,'State Generation Costs Calcs'!$A$105:$A$155,About!$B$2)*About!$A$52</f>
        <v>48.916001380530858</v>
      </c>
      <c r="M2" s="67">
        <f>SUMIFS('State Generation Costs Calcs'!M105:M155,'State Generation Costs Calcs'!$A$105:$A$155,About!$B$2)*About!$A$52</f>
        <v>48.359488883206566</v>
      </c>
      <c r="N2" s="67">
        <f>SUMIFS('State Generation Costs Calcs'!N105:N155,'State Generation Costs Calcs'!$A$105:$A$155,About!$B$2)*About!$A$52</f>
        <v>47.596276674787475</v>
      </c>
      <c r="O2" s="67">
        <f>SUMIFS('State Generation Costs Calcs'!O105:O155,'State Generation Costs Calcs'!$A$105:$A$155,About!$B$2)*About!$A$52</f>
        <v>46.876561408926513</v>
      </c>
      <c r="P2" s="67">
        <f>SUMIFS('State Generation Costs Calcs'!P105:P155,'State Generation Costs Calcs'!$A$105:$A$155,About!$B$2)*About!$A$52</f>
        <v>46.882905126565937</v>
      </c>
      <c r="Q2" s="67">
        <f>SUMIFS('State Generation Costs Calcs'!Q105:Q155,'State Generation Costs Calcs'!$A$105:$A$155,About!$B$2)*About!$A$52</f>
        <v>46.667778126765917</v>
      </c>
      <c r="R2" s="67">
        <f>SUMIFS('State Generation Costs Calcs'!R105:R155,'State Generation Costs Calcs'!$A$105:$A$155,About!$B$2)*About!$A$52</f>
        <v>45.947088059235575</v>
      </c>
      <c r="S2" s="67">
        <f>SUMIFS('State Generation Costs Calcs'!S105:S155,'State Generation Costs Calcs'!$A$105:$A$155,About!$B$2)*About!$A$52</f>
        <v>45.560823577650986</v>
      </c>
      <c r="T2" s="67">
        <f>SUMIFS('State Generation Costs Calcs'!T105:T155,'State Generation Costs Calcs'!$A$105:$A$155,About!$B$2)*About!$A$52</f>
        <v>45.18638680676419</v>
      </c>
      <c r="U2" s="67">
        <f>SUMIFS('State Generation Costs Calcs'!U105:U155,'State Generation Costs Calcs'!$A$105:$A$155,About!$B$2)*About!$A$52</f>
        <v>45.259529542551384</v>
      </c>
      <c r="V2" s="67">
        <f>SUMIFS('State Generation Costs Calcs'!V105:V155,'State Generation Costs Calcs'!$A$105:$A$155,About!$B$2)*About!$A$52</f>
        <v>44.927588863314973</v>
      </c>
      <c r="W2" s="67">
        <f>SUMIFS('State Generation Costs Calcs'!W105:W155,'State Generation Costs Calcs'!$A$105:$A$155,About!$B$2)*About!$A$52</f>
        <v>44.3502787329979</v>
      </c>
      <c r="X2" s="67">
        <f>SUMIFS('State Generation Costs Calcs'!X105:X155,'State Generation Costs Calcs'!$A$105:$A$155,About!$B$2)*About!$A$52</f>
        <v>44.073946945913058</v>
      </c>
      <c r="Y2" s="67">
        <f>SUMIFS('State Generation Costs Calcs'!Y105:Y155,'State Generation Costs Calcs'!$A$105:$A$155,About!$B$2)*About!$A$52</f>
        <v>43.792708801306802</v>
      </c>
      <c r="Z2" s="67">
        <f>SUMIFS('State Generation Costs Calcs'!Z105:Z155,'State Generation Costs Calcs'!$A$105:$A$155,About!$B$2)*About!$A$52</f>
        <v>43.488350417364146</v>
      </c>
      <c r="AA2" s="67">
        <f>SUMIFS('State Generation Costs Calcs'!AA105:AA155,'State Generation Costs Calcs'!$A$105:$A$155,About!$B$2)*About!$A$52</f>
        <v>43.447706435647824</v>
      </c>
      <c r="AB2" s="67">
        <f>SUMIFS('State Generation Costs Calcs'!AB105:AB155,'State Generation Costs Calcs'!$A$105:$A$155,About!$B$2)*About!$A$52</f>
        <v>43.257933846603429</v>
      </c>
      <c r="AC2" s="67">
        <f>SUMIFS('State Generation Costs Calcs'!AC105:AC155,'State Generation Costs Calcs'!$A$105:$A$155,About!$B$2)*About!$A$52</f>
        <v>43.048837317615302</v>
      </c>
      <c r="AD2" s="67">
        <f>SUMIFS('State Generation Costs Calcs'!AD105:AD155,'State Generation Costs Calcs'!$A$105:$A$155,About!$B$2)*About!$A$52</f>
        <v>43.187593773211773</v>
      </c>
      <c r="AE2" s="67">
        <f>SUMIFS('State Generation Costs Calcs'!AE105:AE155,'State Generation Costs Calcs'!$A$105:$A$155,About!$B$2)*About!$A$52</f>
        <v>43.108046591161717</v>
      </c>
      <c r="AF2" s="67">
        <f>SUMIFS('State Generation Costs Calcs'!AF105:AF155,'State Generation Costs Calcs'!$A$105:$A$155,About!$B$2)*About!$A$52</f>
        <v>42.974899314964645</v>
      </c>
      <c r="AG2" s="67">
        <f>SUMIFS('State Generation Costs Calcs'!AG105:AG155,'State Generation Costs Calcs'!$A$105:$A$155,About!$B$2)*About!$A$52</f>
        <v>43.019106180326567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2021-05-20T15:31:11Z</dcterms:modified>
</cp:coreProperties>
</file>