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PA\elec\EIaE\"/>
    </mc:Choice>
  </mc:AlternateContent>
  <xr:revisionPtr revIDLastSave="0" documentId="8_{E4C1DF2A-3D2E-4BC2-925C-C12F0945BAAF}"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B62" i="23" s="1"/>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D66" i="23" l="1"/>
  <c r="M68" i="23"/>
  <c r="G73" i="23"/>
  <c r="K72" i="23"/>
  <c r="B64" i="23"/>
  <c r="H73" i="23"/>
  <c r="B61"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<sst xmlns="http://schemas.openxmlformats.org/spreadsheetml/2006/main" count="15218" uniqueCount="1083">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</sst>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496</v>
      </c>
      <c r="C1" s="86">
        <v>45460</v>
      </c>
      <c r="D1" s="87"/>
      <c r="E1" s="87"/>
      <c r="F1" s="87"/>
      <c r="G1" s="87"/>
      <c r="H1" s="87"/>
      <c r="I1" s="87"/>
      <c r="J1" s="87"/>
      <c r="K1" s="85" t="s">
        <v>533</v>
      </c>
      <c r="L1" s="85" t="s">
        <v>535</v>
      </c>
      <c r="M1" s="163" t="s">
        <v>1053</v>
      </c>
    </row>
    <row r="2" spans="1:13">
      <c r="A2" s="1" t="s">
        <v>1</v>
      </c>
      <c r="B2" s="87" t="str">
        <f>LOOKUP(B1,K1:L50,L1:L50)</f>
        <v>PA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PA</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PA</v>
      </c>
      <c r="C7" s="91">
        <f t="shared" ref="C7:AE7" si="3">SUMIFS(C$20:C$119,$B$20:$B$119,$B$7,$A$20:$A$119,$A$7)</f>
        <v>47068059</v>
      </c>
      <c r="D7" s="91">
        <f t="shared" si="3"/>
        <v>42458225</v>
      </c>
      <c r="E7" s="91">
        <f t="shared" si="3"/>
        <v>48542382</v>
      </c>
      <c r="F7" s="91">
        <f t="shared" si="3"/>
        <v>46031503</v>
      </c>
      <c r="G7" s="91">
        <f t="shared" si="3"/>
        <v>46214573</v>
      </c>
      <c r="H7" s="91">
        <f t="shared" si="3"/>
        <v>43352789</v>
      </c>
      <c r="I7" s="91">
        <f t="shared" si="3"/>
        <v>48713174</v>
      </c>
      <c r="J7" s="91">
        <f t="shared" si="3"/>
        <v>50027029</v>
      </c>
      <c r="K7" s="91">
        <f t="shared" si="3"/>
        <v>45589687</v>
      </c>
      <c r="L7" s="91">
        <f t="shared" si="3"/>
        <v>49598244</v>
      </c>
      <c r="M7" s="91">
        <f t="shared" si="3"/>
        <v>51628652</v>
      </c>
      <c r="N7" s="91">
        <f t="shared" si="3"/>
        <v>46888935</v>
      </c>
      <c r="O7" s="91">
        <f t="shared" si="3"/>
        <v>48592359</v>
      </c>
      <c r="P7" s="91">
        <f t="shared" si="3"/>
        <v>49974683</v>
      </c>
      <c r="Q7" s="91">
        <f t="shared" si="3"/>
        <v>53374292</v>
      </c>
      <c r="R7" s="91">
        <f t="shared" si="3"/>
        <v>52545952</v>
      </c>
      <c r="S7" s="91">
        <f t="shared" si="3"/>
        <v>56097982</v>
      </c>
      <c r="T7" s="91">
        <f t="shared" si="3"/>
        <v>60243848</v>
      </c>
      <c r="U7" s="91">
        <f t="shared" si="3"/>
        <v>56477855</v>
      </c>
      <c r="V7" s="91">
        <f t="shared" si="3"/>
        <v>62615453</v>
      </c>
      <c r="W7" s="91">
        <f t="shared" si="3"/>
        <v>67915553</v>
      </c>
      <c r="X7" s="91">
        <f t="shared" si="3"/>
        <v>65984204</v>
      </c>
      <c r="Y7" s="91">
        <f t="shared" si="3"/>
        <v>66039758</v>
      </c>
      <c r="Z7" s="91">
        <f t="shared" si="3"/>
        <v>66729936</v>
      </c>
      <c r="AA7" s="91">
        <f t="shared" si="3"/>
        <v>60534177</v>
      </c>
      <c r="AB7" s="91">
        <f t="shared" si="3"/>
        <v>54898407</v>
      </c>
      <c r="AC7" s="91">
        <f t="shared" si="3"/>
        <v>55732372</v>
      </c>
      <c r="AD7" s="91">
        <f t="shared" si="3"/>
        <v>56609468</v>
      </c>
      <c r="AE7" s="91">
        <f t="shared" si="3"/>
        <v>52562189</v>
      </c>
      <c r="AF7" s="119">
        <f>AVERAGE(U7:AE7)</f>
        <v>60554488.363636367</v>
      </c>
      <c r="AG7" s="119">
        <f t="shared" si="2"/>
        <v>60554488.363636367</v>
      </c>
      <c r="AH7" s="119">
        <f t="shared" si="2"/>
        <v>60554488.363636367</v>
      </c>
      <c r="AI7" s="119">
        <f t="shared" si="2"/>
        <v>60554488.363636367</v>
      </c>
      <c r="AJ7" s="119">
        <f t="shared" si="2"/>
        <v>60554488.363636367</v>
      </c>
      <c r="AK7" s="119">
        <f t="shared" si="2"/>
        <v>60554488.363636367</v>
      </c>
      <c r="AL7" s="119">
        <f t="shared" si="2"/>
        <v>60554488.363636367</v>
      </c>
      <c r="AM7" s="119">
        <f t="shared" si="2"/>
        <v>60554488.363636367</v>
      </c>
      <c r="AN7" s="119">
        <f t="shared" si="2"/>
        <v>60554488.363636367</v>
      </c>
      <c r="AO7" s="119">
        <f t="shared" si="2"/>
        <v>60554488.363636367</v>
      </c>
      <c r="AP7" s="119">
        <f t="shared" si="2"/>
        <v>60554488.363636367</v>
      </c>
      <c r="AQ7" s="119">
        <f t="shared" si="2"/>
        <v>60554488.363636367</v>
      </c>
      <c r="AR7" s="119">
        <f t="shared" si="2"/>
        <v>60554488.363636367</v>
      </c>
      <c r="AS7" s="119">
        <f t="shared" si="2"/>
        <v>60554488.363636367</v>
      </c>
      <c r="AT7" s="119">
        <f t="shared" si="2"/>
        <v>60554488.363636367</v>
      </c>
      <c r="AU7" s="119">
        <f t="shared" si="2"/>
        <v>60554488.363636367</v>
      </c>
      <c r="AV7" s="119">
        <f t="shared" si="2"/>
        <v>60554488.363636367</v>
      </c>
      <c r="AW7" s="119">
        <f t="shared" si="2"/>
        <v>60554488.363636367</v>
      </c>
      <c r="AX7" s="119">
        <f t="shared" si="2"/>
        <v>60554488.363636367</v>
      </c>
      <c r="AY7" s="119">
        <f t="shared" si="2"/>
        <v>60554488.363636367</v>
      </c>
      <c r="AZ7" s="119">
        <f t="shared" si="2"/>
        <v>60554488.363636367</v>
      </c>
      <c r="BA7" s="119">
        <f t="shared" si="2"/>
        <v>60554488.363636367</v>
      </c>
      <c r="BB7" s="119">
        <f t="shared" si="2"/>
        <v>60554488.363636367</v>
      </c>
      <c r="BC7" s="119">
        <f t="shared" si="2"/>
        <v>60554488.363636367</v>
      </c>
      <c r="BD7" s="119">
        <f t="shared" si="2"/>
        <v>60554488.363636367</v>
      </c>
      <c r="BE7" s="119">
        <f t="shared" si="2"/>
        <v>60554488.363636367</v>
      </c>
      <c r="BF7" s="119">
        <f t="shared" si="2"/>
        <v>60554488.363636367</v>
      </c>
      <c r="BG7" s="119">
        <f t="shared" si="2"/>
        <v>60554488.363636367</v>
      </c>
      <c r="BH7" s="119">
        <f t="shared" si="2"/>
        <v>60554488.363636367</v>
      </c>
      <c r="BI7" s="119">
        <f t="shared" si="2"/>
        <v>60554488.363636367</v>
      </c>
      <c r="BJ7" s="119">
        <f t="shared" si="2"/>
        <v>60554488.363636367</v>
      </c>
      <c r="BK7" s="119">
        <f t="shared" si="2"/>
        <v>60554488.363636367</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PA</v>
      </c>
      <c r="C10" s="91">
        <f t="shared" ref="C10:AE10" si="5">SUMIFS(C$122:C$219,$B$122:$B$219,$B$6,$A$122:$A$219,$A$6)</f>
        <v>0</v>
      </c>
      <c r="D10" s="91">
        <f t="shared" si="5"/>
        <v>0</v>
      </c>
      <c r="E10" s="91">
        <f t="shared" si="5"/>
        <v>0</v>
      </c>
      <c r="F10" s="91">
        <f t="shared" si="5"/>
        <v>0</v>
      </c>
      <c r="G10" s="91">
        <f t="shared" si="5"/>
        <v>141341</v>
      </c>
      <c r="H10" s="91">
        <f t="shared" si="5"/>
        <v>22625</v>
      </c>
      <c r="I10" s="91">
        <f t="shared" si="5"/>
        <v>207183</v>
      </c>
      <c r="J10" s="91">
        <f t="shared" si="5"/>
        <v>113818</v>
      </c>
      <c r="K10" s="91">
        <f t="shared" si="5"/>
        <v>10965</v>
      </c>
      <c r="L10" s="91">
        <f t="shared" si="5"/>
        <v>13350</v>
      </c>
      <c r="M10" s="91">
        <f t="shared" si="5"/>
        <v>0</v>
      </c>
      <c r="N10" s="91">
        <f t="shared" si="5"/>
        <v>0</v>
      </c>
      <c r="O10" s="91">
        <f t="shared" si="5"/>
        <v>380</v>
      </c>
      <c r="P10" s="91">
        <f t="shared" si="5"/>
        <v>17906</v>
      </c>
      <c r="Q10" s="91">
        <f t="shared" si="5"/>
        <v>86274</v>
      </c>
      <c r="R10" s="91">
        <f t="shared" si="5"/>
        <v>30410</v>
      </c>
      <c r="S10" s="91">
        <f t="shared" si="5"/>
        <v>31796</v>
      </c>
      <c r="T10" s="91">
        <f t="shared" si="5"/>
        <v>157589</v>
      </c>
      <c r="U10" s="91">
        <f t="shared" si="5"/>
        <v>888943</v>
      </c>
      <c r="V10" s="91">
        <f t="shared" si="5"/>
        <v>616423</v>
      </c>
      <c r="W10" s="91">
        <f t="shared" si="5"/>
        <v>768676</v>
      </c>
      <c r="X10" s="91">
        <f t="shared" si="5"/>
        <v>666640</v>
      </c>
      <c r="Y10" s="91">
        <f t="shared" si="5"/>
        <v>1360342</v>
      </c>
      <c r="Z10" s="91">
        <f t="shared" si="5"/>
        <v>1141975</v>
      </c>
      <c r="AA10" s="91">
        <f t="shared" si="5"/>
        <v>577901</v>
      </c>
      <c r="AB10" s="91">
        <f t="shared" si="5"/>
        <v>566656</v>
      </c>
      <c r="AC10" s="91">
        <f t="shared" si="5"/>
        <v>314066</v>
      </c>
      <c r="AD10" s="91">
        <f t="shared" si="5"/>
        <v>33402</v>
      </c>
      <c r="AE10" s="91">
        <f t="shared" si="5"/>
        <v>56343</v>
      </c>
      <c r="AF10" s="119">
        <f t="shared" ref="AF10:BK11" si="6">AE10</f>
        <v>56343</v>
      </c>
      <c r="AG10" s="119">
        <f t="shared" si="6"/>
        <v>56343</v>
      </c>
      <c r="AH10" s="119">
        <f t="shared" si="6"/>
        <v>56343</v>
      </c>
      <c r="AI10" s="119">
        <f t="shared" si="6"/>
        <v>56343</v>
      </c>
      <c r="AJ10" s="119">
        <f t="shared" si="6"/>
        <v>56343</v>
      </c>
      <c r="AK10" s="119">
        <f t="shared" si="6"/>
        <v>56343</v>
      </c>
      <c r="AL10" s="119">
        <f t="shared" si="6"/>
        <v>56343</v>
      </c>
      <c r="AM10" s="119">
        <f t="shared" si="6"/>
        <v>56343</v>
      </c>
      <c r="AN10" s="119">
        <f t="shared" si="6"/>
        <v>56343</v>
      </c>
      <c r="AO10" s="119">
        <f t="shared" si="6"/>
        <v>56343</v>
      </c>
      <c r="AP10" s="119">
        <f t="shared" si="6"/>
        <v>56343</v>
      </c>
      <c r="AQ10" s="119">
        <f t="shared" si="6"/>
        <v>56343</v>
      </c>
      <c r="AR10" s="119">
        <f t="shared" si="6"/>
        <v>56343</v>
      </c>
      <c r="AS10" s="119">
        <f t="shared" si="6"/>
        <v>56343</v>
      </c>
      <c r="AT10" s="119">
        <f t="shared" si="6"/>
        <v>56343</v>
      </c>
      <c r="AU10" s="119">
        <f t="shared" si="6"/>
        <v>56343</v>
      </c>
      <c r="AV10" s="119">
        <f t="shared" si="6"/>
        <v>56343</v>
      </c>
      <c r="AW10" s="119">
        <f t="shared" si="6"/>
        <v>56343</v>
      </c>
      <c r="AX10" s="119">
        <f t="shared" si="6"/>
        <v>56343</v>
      </c>
      <c r="AY10" s="119">
        <f t="shared" si="6"/>
        <v>56343</v>
      </c>
      <c r="AZ10" s="119">
        <f t="shared" si="6"/>
        <v>56343</v>
      </c>
      <c r="BA10" s="119">
        <f t="shared" si="6"/>
        <v>56343</v>
      </c>
      <c r="BB10" s="119">
        <f t="shared" si="6"/>
        <v>56343</v>
      </c>
      <c r="BC10" s="119">
        <f t="shared" si="6"/>
        <v>56343</v>
      </c>
      <c r="BD10" s="119">
        <f t="shared" si="6"/>
        <v>56343</v>
      </c>
      <c r="BE10" s="119">
        <f t="shared" si="6"/>
        <v>56343</v>
      </c>
      <c r="BF10" s="119">
        <f t="shared" si="6"/>
        <v>56343</v>
      </c>
      <c r="BG10" s="119">
        <f t="shared" si="6"/>
        <v>56343</v>
      </c>
      <c r="BH10" s="119">
        <f t="shared" si="6"/>
        <v>56343</v>
      </c>
      <c r="BI10" s="119">
        <f t="shared" si="6"/>
        <v>56343</v>
      </c>
      <c r="BJ10" s="119">
        <f t="shared" si="6"/>
        <v>56343</v>
      </c>
      <c r="BK10" s="119">
        <f t="shared" si="6"/>
        <v>56343</v>
      </c>
    </row>
    <row r="11" spans="1:63" ht="14.75">
      <c r="A11" s="91" t="s">
        <v>848</v>
      </c>
      <c r="B11" s="91" t="str">
        <f>About!B2</f>
        <v>PA</v>
      </c>
      <c r="C11" s="91">
        <f t="shared" ref="C11:AE11" si="7">SUMIFS(C$122:C$219,$B$122:$B$219,$B$7,$A$122:$A$219,$A$7)</f>
        <v>0</v>
      </c>
      <c r="D11" s="91">
        <f t="shared" si="7"/>
        <v>0</v>
      </c>
      <c r="E11" s="91">
        <f t="shared" si="7"/>
        <v>0</v>
      </c>
      <c r="F11" s="91">
        <f t="shared" si="7"/>
        <v>0</v>
      </c>
      <c r="G11" s="91">
        <f t="shared" si="7"/>
        <v>0</v>
      </c>
      <c r="H11" s="91">
        <f t="shared" si="7"/>
        <v>6900</v>
      </c>
      <c r="I11" s="91">
        <f t="shared" si="7"/>
        <v>7850</v>
      </c>
      <c r="J11" s="91">
        <f t="shared" si="7"/>
        <v>500</v>
      </c>
      <c r="K11" s="91">
        <f t="shared" si="7"/>
        <v>174823</v>
      </c>
      <c r="L11" s="91">
        <f t="shared" si="7"/>
        <v>29760</v>
      </c>
      <c r="M11" s="91">
        <f t="shared" si="7"/>
        <v>0</v>
      </c>
      <c r="N11" s="91">
        <f t="shared" si="7"/>
        <v>0</v>
      </c>
      <c r="O11" s="91">
        <f t="shared" si="7"/>
        <v>96160</v>
      </c>
      <c r="P11" s="91">
        <f t="shared" si="7"/>
        <v>102811</v>
      </c>
      <c r="Q11" s="91">
        <f t="shared" si="7"/>
        <v>262799</v>
      </c>
      <c r="R11" s="91">
        <f t="shared" si="7"/>
        <v>316538</v>
      </c>
      <c r="S11" s="91">
        <f t="shared" si="7"/>
        <v>126611</v>
      </c>
      <c r="T11" s="91">
        <f t="shared" si="7"/>
        <v>95607</v>
      </c>
      <c r="U11" s="91">
        <f t="shared" si="7"/>
        <v>356263</v>
      </c>
      <c r="V11" s="91">
        <f t="shared" si="7"/>
        <v>445954</v>
      </c>
      <c r="W11" s="91">
        <f t="shared" si="7"/>
        <v>347966</v>
      </c>
      <c r="X11" s="91">
        <f t="shared" si="7"/>
        <v>231396</v>
      </c>
      <c r="Y11" s="91">
        <f t="shared" si="7"/>
        <v>20874</v>
      </c>
      <c r="Z11" s="91">
        <f t="shared" si="7"/>
        <v>33312</v>
      </c>
      <c r="AA11" s="91">
        <f t="shared" si="7"/>
        <v>23640</v>
      </c>
      <c r="AB11" s="91">
        <f t="shared" si="7"/>
        <v>30907</v>
      </c>
      <c r="AC11" s="91">
        <f t="shared" si="7"/>
        <v>4943</v>
      </c>
      <c r="AD11" s="91">
        <f t="shared" si="7"/>
        <v>1047</v>
      </c>
      <c r="AE11" s="91">
        <f t="shared" si="7"/>
        <v>12341</v>
      </c>
      <c r="AF11" s="119">
        <f>AVERAGE(W11:AE11)</f>
        <v>78491.777777777781</v>
      </c>
      <c r="AG11" s="119">
        <f t="shared" si="6"/>
        <v>78491.777777777781</v>
      </c>
      <c r="AH11" s="119">
        <f t="shared" si="6"/>
        <v>78491.777777777781</v>
      </c>
      <c r="AI11" s="119">
        <f t="shared" si="6"/>
        <v>78491.777777777781</v>
      </c>
      <c r="AJ11" s="119">
        <f t="shared" si="6"/>
        <v>78491.777777777781</v>
      </c>
      <c r="AK11" s="119">
        <f t="shared" si="6"/>
        <v>78491.777777777781</v>
      </c>
      <c r="AL11" s="119">
        <f t="shared" si="6"/>
        <v>78491.777777777781</v>
      </c>
      <c r="AM11" s="119">
        <f t="shared" si="6"/>
        <v>78491.777777777781</v>
      </c>
      <c r="AN11" s="119">
        <f t="shared" si="6"/>
        <v>78491.777777777781</v>
      </c>
      <c r="AO11" s="119">
        <f t="shared" si="6"/>
        <v>78491.777777777781</v>
      </c>
      <c r="AP11" s="119">
        <f t="shared" si="6"/>
        <v>78491.777777777781</v>
      </c>
      <c r="AQ11" s="119">
        <f t="shared" si="6"/>
        <v>78491.777777777781</v>
      </c>
      <c r="AR11" s="119">
        <f t="shared" si="6"/>
        <v>78491.777777777781</v>
      </c>
      <c r="AS11" s="119">
        <f t="shared" si="6"/>
        <v>78491.777777777781</v>
      </c>
      <c r="AT11" s="119">
        <f t="shared" si="6"/>
        <v>78491.777777777781</v>
      </c>
      <c r="AU11" s="119">
        <f t="shared" si="6"/>
        <v>78491.777777777781</v>
      </c>
      <c r="AV11" s="119">
        <f t="shared" si="6"/>
        <v>78491.777777777781</v>
      </c>
      <c r="AW11" s="119">
        <f t="shared" si="6"/>
        <v>78491.777777777781</v>
      </c>
      <c r="AX11" s="119">
        <f t="shared" si="6"/>
        <v>78491.777777777781</v>
      </c>
      <c r="AY11" s="119">
        <f t="shared" si="6"/>
        <v>78491.777777777781</v>
      </c>
      <c r="AZ11" s="119">
        <f t="shared" si="6"/>
        <v>78491.777777777781</v>
      </c>
      <c r="BA11" s="119">
        <f t="shared" si="6"/>
        <v>78491.777777777781</v>
      </c>
      <c r="BB11" s="119">
        <f t="shared" si="6"/>
        <v>78491.777777777781</v>
      </c>
      <c r="BC11" s="119">
        <f t="shared" si="6"/>
        <v>78491.777777777781</v>
      </c>
      <c r="BD11" s="119">
        <f t="shared" si="6"/>
        <v>78491.777777777781</v>
      </c>
      <c r="BE11" s="119">
        <f t="shared" si="6"/>
        <v>78491.777777777781</v>
      </c>
      <c r="BF11" s="119">
        <f t="shared" si="6"/>
        <v>78491.777777777781</v>
      </c>
      <c r="BG11" s="119">
        <f t="shared" si="6"/>
        <v>78491.777777777781</v>
      </c>
      <c r="BH11" s="119">
        <f t="shared" si="6"/>
        <v>78491.777777777781</v>
      </c>
      <c r="BI11" s="119">
        <f t="shared" si="6"/>
        <v>78491.777777777781</v>
      </c>
      <c r="BJ11" s="119">
        <f t="shared" si="6"/>
        <v>78491.777777777781</v>
      </c>
      <c r="BK11" s="119">
        <f t="shared" si="6"/>
        <v>78491.777777777781</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PA</v>
      </c>
      <c r="C14" s="91">
        <f t="shared" ref="C14:BK14" si="9">IF(C10&gt;C11,C10-C11,0)</f>
        <v>0</v>
      </c>
      <c r="D14" s="91">
        <f t="shared" si="9"/>
        <v>0</v>
      </c>
      <c r="E14" s="91">
        <f t="shared" si="9"/>
        <v>0</v>
      </c>
      <c r="F14" s="91">
        <f t="shared" si="9"/>
        <v>0</v>
      </c>
      <c r="G14" s="91">
        <f t="shared" si="9"/>
        <v>141341</v>
      </c>
      <c r="H14" s="91">
        <f t="shared" si="9"/>
        <v>15725</v>
      </c>
      <c r="I14" s="91">
        <f t="shared" si="9"/>
        <v>199333</v>
      </c>
      <c r="J14" s="91">
        <f t="shared" si="9"/>
        <v>113318</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61982</v>
      </c>
      <c r="U14" s="91">
        <f t="shared" si="9"/>
        <v>532680</v>
      </c>
      <c r="V14" s="91">
        <f t="shared" si="9"/>
        <v>170469</v>
      </c>
      <c r="W14" s="91">
        <f t="shared" si="9"/>
        <v>420710</v>
      </c>
      <c r="X14" s="91">
        <f t="shared" si="9"/>
        <v>435244</v>
      </c>
      <c r="Y14" s="91">
        <f t="shared" si="9"/>
        <v>1339468</v>
      </c>
      <c r="Z14" s="91">
        <f t="shared" si="9"/>
        <v>1108663</v>
      </c>
      <c r="AA14" s="91">
        <f t="shared" si="9"/>
        <v>554261</v>
      </c>
      <c r="AB14" s="91">
        <f t="shared" si="9"/>
        <v>535749</v>
      </c>
      <c r="AC14" s="91">
        <f t="shared" si="9"/>
        <v>309123</v>
      </c>
      <c r="AD14" s="91">
        <f t="shared" si="9"/>
        <v>32355</v>
      </c>
      <c r="AE14" s="91">
        <f t="shared" si="9"/>
        <v>44002</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PA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163858</v>
      </c>
      <c r="L15" s="91">
        <f t="shared" si="10"/>
        <v>16410</v>
      </c>
      <c r="M15" s="91">
        <f t="shared" si="10"/>
        <v>0</v>
      </c>
      <c r="N15" s="91">
        <f t="shared" si="10"/>
        <v>0</v>
      </c>
      <c r="O15" s="91">
        <f t="shared" si="10"/>
        <v>95780</v>
      </c>
      <c r="P15" s="91">
        <f t="shared" si="10"/>
        <v>84905</v>
      </c>
      <c r="Q15" s="91">
        <f t="shared" si="10"/>
        <v>176525</v>
      </c>
      <c r="R15" s="91">
        <f t="shared" si="10"/>
        <v>286128</v>
      </c>
      <c r="S15" s="91">
        <f t="shared" si="10"/>
        <v>94815</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22148.777777777781</v>
      </c>
      <c r="AG15" s="91">
        <f t="shared" si="10"/>
        <v>22148.777777777781</v>
      </c>
      <c r="AH15" s="91">
        <f t="shared" si="10"/>
        <v>22148.777777777781</v>
      </c>
      <c r="AI15" s="91">
        <f t="shared" si="10"/>
        <v>22148.777777777781</v>
      </c>
      <c r="AJ15" s="91">
        <f t="shared" si="10"/>
        <v>22148.777777777781</v>
      </c>
      <c r="AK15" s="91">
        <f t="shared" si="10"/>
        <v>22148.777777777781</v>
      </c>
      <c r="AL15" s="91">
        <f t="shared" si="10"/>
        <v>22148.777777777781</v>
      </c>
      <c r="AM15" s="91">
        <f t="shared" si="10"/>
        <v>22148.777777777781</v>
      </c>
      <c r="AN15" s="91">
        <f t="shared" si="10"/>
        <v>22148.777777777781</v>
      </c>
      <c r="AO15" s="91">
        <f t="shared" si="10"/>
        <v>22148.777777777781</v>
      </c>
      <c r="AP15" s="91">
        <f t="shared" si="10"/>
        <v>22148.777777777781</v>
      </c>
      <c r="AQ15" s="91">
        <f t="shared" si="10"/>
        <v>22148.777777777781</v>
      </c>
      <c r="AR15" s="91">
        <f t="shared" si="10"/>
        <v>22148.777777777781</v>
      </c>
      <c r="AS15" s="91">
        <f t="shared" si="10"/>
        <v>22148.777777777781</v>
      </c>
      <c r="AT15" s="91">
        <f t="shared" si="10"/>
        <v>22148.777777777781</v>
      </c>
      <c r="AU15" s="91">
        <f t="shared" si="10"/>
        <v>22148.777777777781</v>
      </c>
      <c r="AV15" s="91">
        <f t="shared" si="10"/>
        <v>22148.777777777781</v>
      </c>
      <c r="AW15" s="91">
        <f t="shared" si="10"/>
        <v>22148.777777777781</v>
      </c>
      <c r="AX15" s="91">
        <f t="shared" si="10"/>
        <v>22148.777777777781</v>
      </c>
      <c r="AY15" s="91">
        <f t="shared" si="10"/>
        <v>22148.777777777781</v>
      </c>
      <c r="AZ15" s="91">
        <f t="shared" si="10"/>
        <v>22148.777777777781</v>
      </c>
      <c r="BA15" s="91">
        <f t="shared" si="10"/>
        <v>22148.777777777781</v>
      </c>
      <c r="BB15" s="91">
        <f t="shared" si="10"/>
        <v>22148.777777777781</v>
      </c>
      <c r="BC15" s="91">
        <f t="shared" si="10"/>
        <v>22148.777777777781</v>
      </c>
      <c r="BD15" s="91">
        <f t="shared" si="10"/>
        <v>22148.777777777781</v>
      </c>
      <c r="BE15" s="91">
        <f t="shared" si="10"/>
        <v>22148.777777777781</v>
      </c>
      <c r="BF15" s="91">
        <f t="shared" si="10"/>
        <v>22148.777777777781</v>
      </c>
      <c r="BG15" s="91">
        <f t="shared" si="10"/>
        <v>22148.777777777781</v>
      </c>
      <c r="BH15" s="91">
        <f t="shared" si="10"/>
        <v>22148.777777777781</v>
      </c>
      <c r="BI15" s="91">
        <f t="shared" si="10"/>
        <v>22148.777777777781</v>
      </c>
      <c r="BJ15" s="91">
        <f t="shared" si="10"/>
        <v>22148.777777777781</v>
      </c>
      <c r="BK15" s="91">
        <f t="shared" si="10"/>
        <v>22148.777777777781</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0.90793724086689376</v>
      </c>
      <c r="G1420" s="107">
        <f>G694/SUMIFS(G$3:G$722,$B$3:$B$722,$B1420)*SUMIFS(Calculations!$E$3:$E$53,Calculations!$A$3:$A$53,$B1420)</f>
        <v>0.79634864567575447</v>
      </c>
      <c r="H1420" s="107">
        <f>H694/SUMIFS(H$3:H$722,$B$3:$B$722,$B1420)*SUMIFS(Calculations!$E$3:$E$53,Calculations!$A$3:$A$53,$B1420)</f>
        <v>0.67443556915414415</v>
      </c>
      <c r="I1420" s="107">
        <f>I694/SUMIFS(I$3:I$722,$B$3:$B$722,$B1420)*SUMIFS(Calculations!$E$3:$E$53,Calculations!$A$3:$A$53,$B1420)</f>
        <v>0.65922589090189099</v>
      </c>
      <c r="J1420" s="107">
        <f>J694/SUMIFS(J$3:J$722,$B$3:$B$722,$B1420)*SUMIFS(Calculations!$E$3:$E$53,Calculations!$A$3:$A$53,$B1420)</f>
        <v>0.64252650626040286</v>
      </c>
      <c r="K1420" s="107">
        <f>K694/SUMIFS(K$3:K$722,$B$3:$B$722,$B1420)*SUMIFS(Calculations!$E$3:$E$53,Calculations!$A$3:$A$53,$B1420)</f>
        <v>0.63607316154659643</v>
      </c>
      <c r="L1420" s="107">
        <f>L694/SUMIFS(L$3:L$722,$B$3:$B$722,$B1420)*SUMIFS(Calculations!$E$3:$E$53,Calculations!$A$3:$A$53,$B1420)</f>
        <v>0.62938309396142467</v>
      </c>
      <c r="M1420" s="107">
        <f>M694/SUMIFS(M$3:M$722,$B$3:$B$722,$B1420)*SUMIFS(Calculations!$E$3:$E$53,Calculations!$A$3:$A$53,$B1420)</f>
        <v>0.6417005556005867</v>
      </c>
      <c r="N1420" s="107">
        <f>N694/SUMIFS(N$3:N$722,$B$3:$B$722,$B1420)*SUMIFS(Calculations!$E$3:$E$53,Calculations!$A$3:$A$53,$B1420)</f>
        <v>0.65322403692823172</v>
      </c>
      <c r="O1420" s="107">
        <f>O694/SUMIFS(O$3:O$722,$B$3:$B$722,$B1420)*SUMIFS(Calculations!$E$3:$E$53,Calculations!$A$3:$A$53,$B1420)</f>
        <v>0.65316447283918688</v>
      </c>
      <c r="P1420" s="107">
        <f>P694/SUMIFS(P$3:P$722,$B$3:$B$722,$B1420)*SUMIFS(Calculations!$E$3:$E$53,Calculations!$A$3:$A$53,$B1420)</f>
        <v>0.65310490248521413</v>
      </c>
      <c r="Q1420" s="107">
        <f>Q694/SUMIFS(Q$3:Q$722,$B$3:$B$722,$B1420)*SUMIFS(Calculations!$E$3:$E$53,Calculations!$A$3:$A$53,$B1420)</f>
        <v>0.65278703914326142</v>
      </c>
      <c r="R1420" s="107">
        <f>R694/SUMIFS(R$3:R$722,$B$3:$B$722,$B1420)*SUMIFS(Calculations!$E$3:$E$53,Calculations!$A$3:$A$53,$B1420)</f>
        <v>0.65247648929881297</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3.764278234401322E-2</v>
      </c>
      <c r="G1423" s="107">
        <f>G697/SUMIFS(G$3:G$722,$B$3:$B$722,$B1423)*SUMIFS(Calculations!$E$3:$E$53,Calculations!$A$3:$A$53,$B1423)</f>
        <v>4.3810293208867777E-2</v>
      </c>
      <c r="H1423" s="107">
        <f>H697/SUMIFS(H$3:H$722,$B$3:$B$722,$B1423)*SUMIFS(Calculations!$E$3:$E$53,Calculations!$A$3:$A$53,$B1423)</f>
        <v>5.0548439008865971E-2</v>
      </c>
      <c r="I1423" s="107">
        <f>I697/SUMIFS(I$3:I$722,$B$3:$B$722,$B1423)*SUMIFS(Calculations!$E$3:$E$53,Calculations!$A$3:$A$53,$B1423)</f>
        <v>5.2908343240717234E-2</v>
      </c>
      <c r="J1423" s="107">
        <f>J697/SUMIFS(J$3:J$722,$B$3:$B$722,$B1423)*SUMIFS(Calculations!$E$3:$E$53,Calculations!$A$3:$A$53,$B1423)</f>
        <v>5.5499387431867102E-2</v>
      </c>
      <c r="K1423" s="107">
        <f>K697/SUMIFS(K$3:K$722,$B$3:$B$722,$B1423)*SUMIFS(Calculations!$E$3:$E$53,Calculations!$A$3:$A$53,$B1423)</f>
        <v>5.64989736925001E-2</v>
      </c>
      <c r="L1423" s="107">
        <f>L697/SUMIFS(L$3:L$722,$B$3:$B$722,$B1423)*SUMIFS(Calculations!$E$3:$E$53,Calculations!$A$3:$A$53,$B1423)</f>
        <v>5.753522697469917E-2</v>
      </c>
      <c r="M1423" s="107">
        <f>M697/SUMIFS(M$3:M$722,$B$3:$B$722,$B1423)*SUMIFS(Calculations!$E$3:$E$53,Calculations!$A$3:$A$53,$B1423)</f>
        <v>5.5619118308184293E-2</v>
      </c>
      <c r="N1423" s="107">
        <f>N697/SUMIFS(N$3:N$722,$B$3:$B$722,$B1423)*SUMIFS(Calculations!$E$3:$E$53,Calculations!$A$3:$A$53,$B1423)</f>
        <v>5.3826521498292819E-2</v>
      </c>
      <c r="O1423" s="107">
        <f>O697/SUMIFS(O$3:O$722,$B$3:$B$722,$B1423)*SUMIFS(Calculations!$E$3:$E$53,Calculations!$A$3:$A$53,$B1423)</f>
        <v>5.3829352075934554E-2</v>
      </c>
      <c r="P1423" s="107">
        <f>P697/SUMIFS(P$3:P$722,$B$3:$B$722,$B1423)*SUMIFS(Calculations!$E$3:$E$53,Calculations!$A$3:$A$53,$B1423)</f>
        <v>5.3832182951295375E-2</v>
      </c>
      <c r="Q1423" s="107">
        <f>Q697/SUMIFS(Q$3:Q$722,$B$3:$B$722,$B1423)*SUMIFS(Calculations!$E$3:$E$53,Calculations!$A$3:$A$53,$B1423)</f>
        <v>5.3205681878147747E-2</v>
      </c>
      <c r="R1423" s="107">
        <f>R697/SUMIFS(R$3:R$722,$B$3:$B$722,$B1423)*SUMIFS(Calculations!$E$3:$E$53,Calculations!$A$3:$A$53,$B1423)</f>
        <v>5.2593595534319672E-2</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5.1689354702203573E-2</v>
      </c>
      <c r="G1425" s="107">
        <f>G699/SUMIFS(G$3:G$722,$B$3:$B$722,$B1425)*SUMIFS(Calculations!$E$3:$E$53,Calculations!$A$3:$A$53,$B1425)</f>
        <v>5.3974844881749216E-2</v>
      </c>
      <c r="H1425" s="107">
        <f>H699/SUMIFS(H$3:H$722,$B$3:$B$722,$B1425)*SUMIFS(Calculations!$E$3:$E$53,Calculations!$A$3:$A$53,$B1425)</f>
        <v>5.6471794849360768E-2</v>
      </c>
      <c r="I1425" s="107">
        <f>I699/SUMIFS(I$3:I$722,$B$3:$B$722,$B1425)*SUMIFS(Calculations!$E$3:$E$53,Calculations!$A$3:$A$53,$B1425)</f>
        <v>5.9108236849515682E-2</v>
      </c>
      <c r="J1425" s="107">
        <f>J699/SUMIFS(J$3:J$722,$B$3:$B$722,$B1425)*SUMIFS(Calculations!$E$3:$E$53,Calculations!$A$3:$A$53,$B1425)</f>
        <v>6.2002904199828499E-2</v>
      </c>
      <c r="K1425" s="107">
        <f>K699/SUMIFS(K$3:K$722,$B$3:$B$722,$B1425)*SUMIFS(Calculations!$E$3:$E$53,Calculations!$A$3:$A$53,$B1425)</f>
        <v>6.3119623753419576E-2</v>
      </c>
      <c r="L1425" s="107">
        <f>L699/SUMIFS(L$3:L$722,$B$3:$B$722,$B1425)*SUMIFS(Calculations!$E$3:$E$53,Calculations!$A$3:$A$53,$B1425)</f>
        <v>6.4277307035272416E-2</v>
      </c>
      <c r="M1425" s="107">
        <f>M699/SUMIFS(M$3:M$722,$B$3:$B$722,$B1425)*SUMIFS(Calculations!$E$3:$E$53,Calculations!$A$3:$A$53,$B1425)</f>
        <v>6.2136665352835276E-2</v>
      </c>
      <c r="N1425" s="107">
        <f>N699/SUMIFS(N$3:N$722,$B$3:$B$722,$B1425)*SUMIFS(Calculations!$E$3:$E$53,Calculations!$A$3:$A$53,$B1425)</f>
        <v>6.0134008865697176E-2</v>
      </c>
      <c r="O1425" s="107">
        <f>O699/SUMIFS(O$3:O$722,$B$3:$B$722,$B1425)*SUMIFS(Calculations!$E$3:$E$53,Calculations!$A$3:$A$53,$B1425)</f>
        <v>6.0137171135453145E-2</v>
      </c>
      <c r="P1425" s="107">
        <f>P699/SUMIFS(P$3:P$722,$B$3:$B$722,$B1425)*SUMIFS(Calculations!$E$3:$E$53,Calculations!$A$3:$A$53,$B1425)</f>
        <v>6.0140333737815452E-2</v>
      </c>
      <c r="Q1425" s="107">
        <f>Q699/SUMIFS(Q$3:Q$722,$B$3:$B$722,$B1425)*SUMIFS(Calculations!$E$3:$E$53,Calculations!$A$3:$A$53,$B1425)</f>
        <v>6.3726656696805994E-2</v>
      </c>
      <c r="R1425" s="107">
        <f>R699/SUMIFS(R$3:R$722,$B$3:$B$722,$B1425)*SUMIFS(Calculations!$E$3:$E$53,Calculations!$A$3:$A$53,$B1425)</f>
        <v>6.7230464434479317E-2</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0.10300383041264444</v>
      </c>
      <c r="H1426" s="107">
        <f>H700/SUMIFS(H$3:H$722,$B$3:$B$722,$B1426)*SUMIFS(Calculations!$E$3:$E$53,Calculations!$A$3:$A$53,$B1426)</f>
        <v>0.21553785629231412</v>
      </c>
      <c r="I1426" s="107">
        <f>I700/SUMIFS(I$3:I$722,$B$3:$B$722,$B1426)*SUMIFS(Calculations!$E$3:$E$53,Calculations!$A$3:$A$53,$B1426)</f>
        <v>0.22560045583369992</v>
      </c>
      <c r="J1426" s="107">
        <f>J700/SUMIFS(J$3:J$722,$B$3:$B$722,$B1426)*SUMIFS(Calculations!$E$3:$E$53,Calculations!$A$3:$A$53,$B1426)</f>
        <v>0.23664863301719596</v>
      </c>
      <c r="K1426" s="107">
        <f>K700/SUMIFS(K$3:K$722,$B$3:$B$722,$B1426)*SUMIFS(Calculations!$E$3:$E$53,Calculations!$A$3:$A$53,$B1426)</f>
        <v>0.24091085523454867</v>
      </c>
      <c r="L1426" s="107">
        <f>L700/SUMIFS(L$3:L$722,$B$3:$B$722,$B1426)*SUMIFS(Calculations!$E$3:$E$53,Calculations!$A$3:$A$53,$B1426)</f>
        <v>0.24532942513305506</v>
      </c>
      <c r="M1426" s="107">
        <f>M700/SUMIFS(M$3:M$722,$B$3:$B$722,$B1426)*SUMIFS(Calculations!$E$3:$E$53,Calculations!$A$3:$A$53,$B1426)</f>
        <v>0.23715916384503977</v>
      </c>
      <c r="N1426" s="107">
        <f>N700/SUMIFS(N$3:N$722,$B$3:$B$722,$B1426)*SUMIFS(Calculations!$E$3:$E$53,Calculations!$A$3:$A$53,$B1426)</f>
        <v>0.22951555543345892</v>
      </c>
      <c r="O1426" s="107">
        <f>O700/SUMIFS(O$3:O$722,$B$3:$B$722,$B1426)*SUMIFS(Calculations!$E$3:$E$53,Calculations!$A$3:$A$53,$B1426)</f>
        <v>0.22952762497801718</v>
      </c>
      <c r="P1426" s="107">
        <f>P700/SUMIFS(P$3:P$722,$B$3:$B$722,$B1426)*SUMIFS(Calculations!$E$3:$E$53,Calculations!$A$3:$A$53,$B1426)</f>
        <v>0.22953969579204558</v>
      </c>
      <c r="Q1426" s="107">
        <f>Q700/SUMIFS(Q$3:Q$722,$B$3:$B$722,$B1426)*SUMIFS(Calculations!$E$3:$E$53,Calculations!$A$3:$A$53,$B1426)</f>
        <v>0.22686830373882333</v>
      </c>
      <c r="R1426" s="107">
        <f>R700/SUMIFS(R$3:R$722,$B$3:$B$722,$B1426)*SUMIFS(Calculations!$E$3:$E$53,Calculations!$A$3:$A$53,$B1426)</f>
        <v>0.22425837589532721</v>
      </c>
    </row>
    <row r="1427" spans="2:18" ht="15.75" customHeight="1">
      <c r="B1427" s="107" t="s">
        <v>582</v>
      </c>
      <c r="C1427" s="107" t="s">
        <v>448</v>
      </c>
      <c r="D1427" s="107" t="s">
        <v>645</v>
      </c>
      <c r="E1427" s="107" t="str">
        <f t="shared" si="310"/>
        <v>natural gas peaker</v>
      </c>
      <c r="F1427" s="107">
        <f>F701/SUMIFS(F$3:F$722,$B$3:$B$722,$B1427)*SUMIFS(Calculations!$E$3:$E$53,Calculations!$A$3:$A$53,$B1427)</f>
        <v>7.3983464328903291E-4</v>
      </c>
      <c r="G1427" s="107">
        <f>G701/SUMIFS(G$3:G$722,$B$3:$B$722,$B1427)*SUMIFS(Calculations!$E$3:$E$53,Calculations!$A$3:$A$53,$B1427)</f>
        <v>7.7254708130390821E-4</v>
      </c>
      <c r="H1427" s="107">
        <f>H701/SUMIFS(H$3:H$722,$B$3:$B$722,$B1427)*SUMIFS(Calculations!$E$3:$E$53,Calculations!$A$3:$A$53,$B1427)</f>
        <v>8.082861633497458E-4</v>
      </c>
      <c r="I1427" s="107">
        <f>I701/SUMIFS(I$3:I$722,$B$3:$B$722,$B1427)*SUMIFS(Calculations!$E$3:$E$53,Calculations!$A$3:$A$53,$B1427)</f>
        <v>8.4602180810627978E-4</v>
      </c>
      <c r="J1427" s="107">
        <f>J701/SUMIFS(J$3:J$722,$B$3:$B$722,$B1427)*SUMIFS(Calculations!$E$3:$E$53,Calculations!$A$3:$A$53,$B1427)</f>
        <v>8.8745345682577519E-4</v>
      </c>
      <c r="K1427" s="107">
        <f>K701/SUMIFS(K$3:K$722,$B$3:$B$722,$B1427)*SUMIFS(Calculations!$E$3:$E$53,Calculations!$A$3:$A$53,$B1427)</f>
        <v>9.0343716986194731E-4</v>
      </c>
      <c r="L1427" s="107">
        <f>L701/SUMIFS(L$3:L$722,$B$3:$B$722,$B1427)*SUMIFS(Calculations!$E$3:$E$53,Calculations!$A$3:$A$53,$B1427)</f>
        <v>9.200072006314505E-4</v>
      </c>
      <c r="M1427" s="107">
        <f>M701/SUMIFS(M$3:M$722,$B$3:$B$722,$B1427)*SUMIFS(Calculations!$E$3:$E$53,Calculations!$A$3:$A$53,$B1427)</f>
        <v>8.8936799291334753E-4</v>
      </c>
      <c r="N1427" s="107">
        <f>N701/SUMIFS(N$3:N$722,$B$3:$B$722,$B1427)*SUMIFS(Calculations!$E$3:$E$53,Calculations!$A$3:$A$53,$B1427)</f>
        <v>8.6070378040134423E-4</v>
      </c>
      <c r="O1427" s="107">
        <f>O701/SUMIFS(O$3:O$722,$B$3:$B$722,$B1427)*SUMIFS(Calculations!$E$3:$E$53,Calculations!$A$3:$A$53,$B1427)</f>
        <v>8.6074904226871257E-4</v>
      </c>
      <c r="P1427" s="107">
        <f>P701/SUMIFS(P$3:P$722,$B$3:$B$722,$B1427)*SUMIFS(Calculations!$E$3:$E$53,Calculations!$A$3:$A$53,$B1427)</f>
        <v>8.6079430889670716E-4</v>
      </c>
      <c r="Q1427" s="107">
        <f>Q701/SUMIFS(Q$3:Q$722,$B$3:$B$722,$B1427)*SUMIFS(Calculations!$E$3:$E$53,Calculations!$A$3:$A$53,$B1427)</f>
        <v>8.5077635070297981E-4</v>
      </c>
      <c r="R1427" s="107">
        <f>R701/SUMIFS(R$3:R$722,$B$3:$B$722,$B1427)*SUMIFS(Calculations!$E$3:$E$53,Calculations!$A$3:$A$53,$B1427)</f>
        <v>8.4098888877156793E-4</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2.4892723817669383E-4</v>
      </c>
      <c r="G1430" s="107">
        <f>G704/SUMIFS(G$3:G$722,$B$3:$B$722,$B1430)*SUMIFS(Calculations!$E$3:$E$53,Calculations!$A$3:$A$53,$B1430)</f>
        <v>2.5993377446548985E-4</v>
      </c>
      <c r="H1430" s="107">
        <f>H704/SUMIFS(H$3:H$722,$B$3:$B$722,$B1430)*SUMIFS(Calculations!$E$3:$E$53,Calculations!$A$3:$A$53,$B1430)</f>
        <v>2.7195866552640361E-4</v>
      </c>
      <c r="I1430" s="107">
        <f>I704/SUMIFS(I$3:I$722,$B$3:$B$722,$B1430)*SUMIFS(Calculations!$E$3:$E$53,Calculations!$A$3:$A$53,$B1430)</f>
        <v>2.8465532675370312E-4</v>
      </c>
      <c r="J1430" s="107">
        <f>J704/SUMIFS(J$3:J$722,$B$3:$B$722,$B1430)*SUMIFS(Calculations!$E$3:$E$53,Calculations!$A$3:$A$53,$B1430)</f>
        <v>2.9859555783426063E-4</v>
      </c>
      <c r="K1430" s="107">
        <f>K704/SUMIFS(K$3:K$722,$B$3:$B$722,$B1430)*SUMIFS(Calculations!$E$3:$E$53,Calculations!$A$3:$A$53,$B1430)</f>
        <v>3.0397349137386203E-4</v>
      </c>
      <c r="L1430" s="107">
        <f>L704/SUMIFS(L$3:L$722,$B$3:$B$722,$B1430)*SUMIFS(Calculations!$E$3:$E$53,Calculations!$A$3:$A$53,$B1430)</f>
        <v>3.0954869933873681E-4</v>
      </c>
      <c r="M1430" s="107">
        <f>M704/SUMIFS(M$3:M$722,$B$3:$B$722,$B1430)*SUMIFS(Calculations!$E$3:$E$53,Calculations!$A$3:$A$53,$B1430)</f>
        <v>2.9923972904872322E-4</v>
      </c>
      <c r="N1430" s="107">
        <f>N704/SUMIFS(N$3:N$722,$B$3:$B$722,$B1430)*SUMIFS(Calculations!$E$3:$E$53,Calculations!$A$3:$A$53,$B1430)</f>
        <v>2.895952722503745E-4</v>
      </c>
      <c r="O1430" s="107">
        <f>O704/SUMIFS(O$3:O$722,$B$3:$B$722,$B1430)*SUMIFS(Calculations!$E$3:$E$53,Calculations!$A$3:$A$53,$B1430)</f>
        <v>2.8961050120963037E-4</v>
      </c>
      <c r="P1430" s="107">
        <f>P704/SUMIFS(P$3:P$722,$B$3:$B$722,$B1430)*SUMIFS(Calculations!$E$3:$E$53,Calculations!$A$3:$A$53,$B1430)</f>
        <v>2.8962573177066246E-4</v>
      </c>
      <c r="Q1430" s="107">
        <f>Q704/SUMIFS(Q$3:Q$722,$B$3:$B$722,$B1430)*SUMIFS(Calculations!$E$3:$E$53,Calculations!$A$3:$A$53,$B1430)</f>
        <v>2.8625505605554878E-4</v>
      </c>
      <c r="R1430" s="107">
        <f>R704/SUMIFS(R$3:R$722,$B$3:$B$722,$B1430)*SUMIFS(Calculations!$E$3:$E$53,Calculations!$A$3:$A$53,$B1430)</f>
        <v>2.8296193388366092E-4</v>
      </c>
    </row>
    <row r="1431" spans="2:18" ht="15.75" customHeight="1">
      <c r="B1431" s="107" t="s">
        <v>582</v>
      </c>
      <c r="C1431" s="107" t="s">
        <v>448</v>
      </c>
      <c r="D1431" s="107" t="s">
        <v>649</v>
      </c>
      <c r="E1431" s="107" t="str">
        <f t="shared" si="310"/>
        <v>solar PV</v>
      </c>
      <c r="F1431" s="107">
        <f>F705/SUMIFS(F$3:F$722,$B$3:$B$722,$B1431)*SUMIFS(Calculations!$E$3:$E$53,Calculations!$A$3:$A$53,$B1431)</f>
        <v>1.7418602054236508E-3</v>
      </c>
      <c r="G1431" s="107">
        <f>G705/SUMIFS(G$3:G$722,$B$3:$B$722,$B1431)*SUMIFS(Calculations!$E$3:$E$53,Calculations!$A$3:$A$53,$B1431)</f>
        <v>1.8299049652147996E-3</v>
      </c>
      <c r="H1431" s="107">
        <f>H705/SUMIFS(H$3:H$722,$B$3:$B$722,$B1431)*SUMIFS(Calculations!$E$3:$E$53,Calculations!$A$3:$A$53,$B1431)</f>
        <v>1.9260958664387032E-3</v>
      </c>
      <c r="I1431" s="107">
        <f>I705/SUMIFS(I$3:I$722,$B$3:$B$722,$B1431)*SUMIFS(Calculations!$E$3:$E$53,Calculations!$A$3:$A$53,$B1431)</f>
        <v>2.0263960393162952E-3</v>
      </c>
      <c r="J1431" s="107">
        <f>J705/SUMIFS(J$3:J$722,$B$3:$B$722,$B1431)*SUMIFS(Calculations!$E$3:$E$53,Calculations!$A$3:$A$53,$B1431)</f>
        <v>2.1365200760455078E-3</v>
      </c>
      <c r="K1431" s="107">
        <f>K705/SUMIFS(K$3:K$722,$B$3:$B$722,$B1431)*SUMIFS(Calculations!$E$3:$E$53,Calculations!$A$3:$A$53,$B1431)</f>
        <v>2.1899751116993445E-3</v>
      </c>
      <c r="L1431" s="107">
        <f>L705/SUMIFS(L$3:L$722,$B$3:$B$722,$B1431)*SUMIFS(Calculations!$E$3:$E$53,Calculations!$A$3:$A$53,$B1431)</f>
        <v>2.2453909955784195E-3</v>
      </c>
      <c r="M1431" s="107">
        <f>M705/SUMIFS(M$3:M$722,$B$3:$B$722,$B1431)*SUMIFS(Calculations!$E$3:$E$53,Calculations!$A$3:$A$53,$B1431)</f>
        <v>2.1958891713917514E-3</v>
      </c>
      <c r="N1431" s="107">
        <f>N705/SUMIFS(N$3:N$722,$B$3:$B$722,$B1431)*SUMIFS(Calculations!$E$3:$E$53,Calculations!$A$3:$A$53,$B1431)</f>
        <v>2.1495782216676791E-3</v>
      </c>
      <c r="O1431" s="107">
        <f>O705/SUMIFS(O$3:O$722,$B$3:$B$722,$B1431)*SUMIFS(Calculations!$E$3:$E$53,Calculations!$A$3:$A$53,$B1431)</f>
        <v>2.1910194279297331E-3</v>
      </c>
      <c r="P1431" s="107">
        <f>P705/SUMIFS(P$3:P$722,$B$3:$B$722,$B1431)*SUMIFS(Calculations!$E$3:$E$53,Calculations!$A$3:$A$53,$B1431)</f>
        <v>2.2324649929620572E-3</v>
      </c>
      <c r="Q1431" s="107">
        <f>Q705/SUMIFS(Q$3:Q$722,$B$3:$B$722,$B1431)*SUMIFS(Calculations!$E$3:$E$53,Calculations!$A$3:$A$53,$B1431)</f>
        <v>2.2752871362028497E-3</v>
      </c>
      <c r="R1431" s="107">
        <f>R705/SUMIFS(R$3:R$722,$B$3:$B$722,$B1431)*SUMIFS(Calculations!$E$3:$E$53,Calculations!$A$3:$A$53,$B1431)</f>
        <v>2.3171240144055534E-3</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0.99999999999999978</v>
      </c>
      <c r="I1449" s="95">
        <f t="shared" si="312"/>
        <v>1.0000000000000002</v>
      </c>
      <c r="J1449" s="95">
        <f t="shared" si="312"/>
        <v>0.99999999999999989</v>
      </c>
      <c r="K1449" s="95">
        <f t="shared" si="312"/>
        <v>1</v>
      </c>
      <c r="L1449" s="95">
        <f t="shared" si="312"/>
        <v>1</v>
      </c>
      <c r="M1449" s="95">
        <f t="shared" si="312"/>
        <v>1</v>
      </c>
      <c r="N1449" s="95">
        <f t="shared" si="312"/>
        <v>1</v>
      </c>
      <c r="O1449" s="95">
        <f t="shared" si="312"/>
        <v>0.99999999999999989</v>
      </c>
      <c r="P1449" s="95">
        <f t="shared" si="312"/>
        <v>1</v>
      </c>
      <c r="Q1449" s="95">
        <f t="shared" si="312"/>
        <v>0.99999999999999978</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PA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976.87990000000002</v>
      </c>
      <c r="R11" s="91">
        <f t="shared" si="2"/>
        <v>3.8927068846525574E-2</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6649.2247171700001</v>
      </c>
      <c r="R23" s="91">
        <f t="shared" si="2"/>
        <v>0.26496074731530062</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8384.0433269999994</v>
      </c>
      <c r="R33" s="91">
        <f t="shared" si="2"/>
        <v>0.33409043609391731</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846.50997150000001</v>
      </c>
      <c r="R35" s="91">
        <f t="shared" si="2"/>
        <v>3.3732040079697517E-2</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5745.9633079999994</v>
      </c>
      <c r="R38" s="91">
        <f t="shared" si="2"/>
        <v>0.22896725511511273</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2492.509978</v>
      </c>
      <c r="R51" s="91">
        <f t="shared" si="2"/>
        <v>9.9322452549446397E-2</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25095.131201669996</v>
      </c>
      <c r="R54" s="149">
        <f>SUM(R3:R53)</f>
        <v>1.0000000000000002</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f t="shared" si="10"/>
        <v>2707.8327319999999</v>
      </c>
      <c r="M272" s="91" t="str">
        <f t="shared" si="11"/>
        <v>OH</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f t="shared" si="10"/>
        <v>1397.2615760000001</v>
      </c>
      <c r="M274" s="91" t="str">
        <f t="shared" si="11"/>
        <v>OH</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f t="shared" si="10"/>
        <v>1640.8689999999999</v>
      </c>
      <c r="M277" s="91" t="str">
        <f t="shared" si="11"/>
        <v>OH</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f t="shared" si="10"/>
        <v>2196.172</v>
      </c>
      <c r="M281" s="91" t="str">
        <f t="shared" si="11"/>
        <v>WV</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f t="shared" si="10"/>
        <v>296.33797800000002</v>
      </c>
      <c r="M285" s="91" t="str">
        <f t="shared" si="11"/>
        <v>WV</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f t="shared" si="10"/>
        <v>379.93170300000003</v>
      </c>
      <c r="M289" s="91" t="str">
        <f t="shared" si="11"/>
        <v>MD</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f t="shared" si="10"/>
        <v>59.903014169999999</v>
      </c>
      <c r="M291" s="91" t="str">
        <f t="shared" si="11"/>
        <v>MD</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f t="shared" si="10"/>
        <v>6209.39</v>
      </c>
      <c r="M293" s="91" t="str">
        <f t="shared" si="11"/>
        <v>MD</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f t="shared" si="10"/>
        <v>976.87990000000002</v>
      </c>
      <c r="M294" s="91" t="str">
        <f t="shared" si="11"/>
        <v>DE</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f t="shared" si="10"/>
        <v>8384.0433269999994</v>
      </c>
      <c r="M295" s="91" t="str">
        <f t="shared" si="11"/>
        <v>NJ</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f t="shared" si="10"/>
        <v>846.50997150000001</v>
      </c>
      <c r="M296" s="91" t="str">
        <f t="shared" si="11"/>
        <v>NY</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25095.131201669999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3.8927068846525574E-2</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0.26496074731530062</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0.33409043609391731</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3.3732040079697517E-2</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0.22896725511511273</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9.9322452549446397E-2</v>
      </c>
      <c r="D52" s="91">
        <f t="shared" si="0"/>
        <v>9.9322452549446397E-2</v>
      </c>
      <c r="E52" s="91">
        <f t="shared" si="1"/>
        <v>1</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1.0000000000000002</v>
      </c>
      <c r="D54" s="95">
        <f>SUM(D3:D53)</f>
        <v>9.9322452549446397E-2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0.79634864567575447</v>
      </c>
      <c r="C60" s="91">
        <f>SUMIFS('ReEDs Generation Data'!H$729:H$1448,'ReEDs Generation Data'!$E$729:$E$1448,Calculations!$A60)</f>
        <v>0.67443556915414415</v>
      </c>
      <c r="D60" s="91">
        <f>SUMIFS('ReEDs Generation Data'!I$729:I$1448,'ReEDs Generation Data'!$E$729:$E$1448,Calculations!$A60)</f>
        <v>0.65922589090189099</v>
      </c>
      <c r="E60" s="91">
        <f>SUMIFS('ReEDs Generation Data'!J$729:J$1448,'ReEDs Generation Data'!$E$729:$E$1448,Calculations!$A60)</f>
        <v>0.64252650626040286</v>
      </c>
      <c r="F60" s="91">
        <f>SUMIFS('ReEDs Generation Data'!K$729:K$1448,'ReEDs Generation Data'!$E$729:$E$1448,Calculations!$A60)</f>
        <v>0.63607316154659643</v>
      </c>
      <c r="G60" s="91">
        <f>SUMIFS('ReEDs Generation Data'!L$729:L$1448,'ReEDs Generation Data'!$E$729:$E$1448,Calculations!$A60)</f>
        <v>0.62938309396142467</v>
      </c>
      <c r="H60" s="91">
        <f>SUMIFS('ReEDs Generation Data'!M$729:M$1448,'ReEDs Generation Data'!$E$729:$E$1448,Calculations!$A60)</f>
        <v>0.6417005556005867</v>
      </c>
      <c r="I60" s="91">
        <f>SUMIFS('ReEDs Generation Data'!N$729:N$1448,'ReEDs Generation Data'!$E$729:$E$1448,Calculations!$A60)</f>
        <v>0.65322403692823172</v>
      </c>
      <c r="J60" s="91">
        <f>SUMIFS('ReEDs Generation Data'!O$729:O$1448,'ReEDs Generation Data'!$E$729:$E$1448,Calculations!$A60)</f>
        <v>0.65316447283918688</v>
      </c>
      <c r="K60" s="91">
        <f>SUMIFS('ReEDs Generation Data'!P$729:P$1448,'ReEDs Generation Data'!$E$729:$E$1448,Calculations!$A60)</f>
        <v>0.65310490248521413</v>
      </c>
      <c r="L60" s="91">
        <f>SUMIFS('ReEDs Generation Data'!Q$729:Q$1448,'ReEDs Generation Data'!$E$729:$E$1448,Calculations!$A60)</f>
        <v>0.65278703914326142</v>
      </c>
      <c r="M60" s="91">
        <f>SUMIFS('ReEDs Generation Data'!R$729:R$1448,'ReEDs Generation Data'!$E$729:$E$1448,Calculations!$A60)</f>
        <v>0.65247648929881297</v>
      </c>
    </row>
    <row r="61" spans="1:33" ht="15.75" customHeight="1">
      <c r="A61" s="111" t="s">
        <v>633</v>
      </c>
      <c r="B61" s="91">
        <f>SUMIFS('ReEDs Generation Data'!G$729:G$1448,'ReEDs Generation Data'!$E$729:$E$1448,Calculations!$A61)</f>
        <v>0.10300383041264444</v>
      </c>
      <c r="C61" s="91">
        <f>SUMIFS('ReEDs Generation Data'!H$729:H$1448,'ReEDs Generation Data'!$E$729:$E$1448,Calculations!$A61)</f>
        <v>0.21553785629231412</v>
      </c>
      <c r="D61" s="91">
        <f>SUMIFS('ReEDs Generation Data'!I$729:I$1448,'ReEDs Generation Data'!$E$729:$E$1448,Calculations!$A61)</f>
        <v>0.22560045583369992</v>
      </c>
      <c r="E61" s="91">
        <f>SUMIFS('ReEDs Generation Data'!J$729:J$1448,'ReEDs Generation Data'!$E$729:$E$1448,Calculations!$A61)</f>
        <v>0.23664863301719596</v>
      </c>
      <c r="F61" s="91">
        <f>SUMIFS('ReEDs Generation Data'!K$729:K$1448,'ReEDs Generation Data'!$E$729:$E$1448,Calculations!$A61)</f>
        <v>0.24091085523454867</v>
      </c>
      <c r="G61" s="91">
        <f>SUMIFS('ReEDs Generation Data'!L$729:L$1448,'ReEDs Generation Data'!$E$729:$E$1448,Calculations!$A61)</f>
        <v>0.24532942513305506</v>
      </c>
      <c r="H61" s="91">
        <f>SUMIFS('ReEDs Generation Data'!M$729:M$1448,'ReEDs Generation Data'!$E$729:$E$1448,Calculations!$A61)</f>
        <v>0.23715916384503977</v>
      </c>
      <c r="I61" s="91">
        <f>SUMIFS('ReEDs Generation Data'!N$729:N$1448,'ReEDs Generation Data'!$E$729:$E$1448,Calculations!$A61)</f>
        <v>0.22951555543345892</v>
      </c>
      <c r="J61" s="91">
        <f>SUMIFS('ReEDs Generation Data'!O$729:O$1448,'ReEDs Generation Data'!$E$729:$E$1448,Calculations!$A61)</f>
        <v>0.22952762497801718</v>
      </c>
      <c r="K61" s="91">
        <f>SUMIFS('ReEDs Generation Data'!P$729:P$1448,'ReEDs Generation Data'!$E$729:$E$1448,Calculations!$A61)</f>
        <v>0.22953969579204558</v>
      </c>
      <c r="L61" s="91">
        <f>SUMIFS('ReEDs Generation Data'!Q$729:Q$1448,'ReEDs Generation Data'!$E$729:$E$1448,Calculations!$A61)</f>
        <v>0.22686830373882333</v>
      </c>
      <c r="M61" s="91">
        <f>SUMIFS('ReEDs Generation Data'!R$729:R$1448,'ReEDs Generation Data'!$E$729:$E$1448,Calculations!$A61)</f>
        <v>0.22425837589532721</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4.3810293208867777E-2</v>
      </c>
      <c r="C63" s="91">
        <f>SUMIFS('ReEDs Generation Data'!H$729:H$1448,'ReEDs Generation Data'!$E$729:$E$1448,Calculations!$A63)</f>
        <v>5.0548439008865971E-2</v>
      </c>
      <c r="D63" s="91">
        <f>SUMIFS('ReEDs Generation Data'!I$729:I$1448,'ReEDs Generation Data'!$E$729:$E$1448,Calculations!$A63)</f>
        <v>5.2908343240717234E-2</v>
      </c>
      <c r="E63" s="91">
        <f>SUMIFS('ReEDs Generation Data'!J$729:J$1448,'ReEDs Generation Data'!$E$729:$E$1448,Calculations!$A63)</f>
        <v>5.5499387431867102E-2</v>
      </c>
      <c r="F63" s="91">
        <f>SUMIFS('ReEDs Generation Data'!K$729:K$1448,'ReEDs Generation Data'!$E$729:$E$1448,Calculations!$A63)</f>
        <v>5.64989736925001E-2</v>
      </c>
      <c r="G63" s="91">
        <f>SUMIFS('ReEDs Generation Data'!L$729:L$1448,'ReEDs Generation Data'!$E$729:$E$1448,Calculations!$A63)</f>
        <v>5.753522697469917E-2</v>
      </c>
      <c r="H63" s="91">
        <f>SUMIFS('ReEDs Generation Data'!M$729:M$1448,'ReEDs Generation Data'!$E$729:$E$1448,Calculations!$A63)</f>
        <v>5.5619118308184293E-2</v>
      </c>
      <c r="I63" s="91">
        <f>SUMIFS('ReEDs Generation Data'!N$729:N$1448,'ReEDs Generation Data'!$E$729:$E$1448,Calculations!$A63)</f>
        <v>5.3826521498292819E-2</v>
      </c>
      <c r="J63" s="91">
        <f>SUMIFS('ReEDs Generation Data'!O$729:O$1448,'ReEDs Generation Data'!$E$729:$E$1448,Calculations!$A63)</f>
        <v>5.3829352075934554E-2</v>
      </c>
      <c r="K63" s="91">
        <f>SUMIFS('ReEDs Generation Data'!P$729:P$1448,'ReEDs Generation Data'!$E$729:$E$1448,Calculations!$A63)</f>
        <v>5.3832182951295375E-2</v>
      </c>
      <c r="L63" s="91">
        <f>SUMIFS('ReEDs Generation Data'!Q$729:Q$1448,'ReEDs Generation Data'!$E$729:$E$1448,Calculations!$A63)</f>
        <v>5.3205681878147747E-2</v>
      </c>
      <c r="M63" s="91">
        <f>SUMIFS('ReEDs Generation Data'!R$729:R$1448,'ReEDs Generation Data'!$E$729:$E$1448,Calculations!$A63)</f>
        <v>5.2593595534319672E-2</v>
      </c>
    </row>
    <row r="64" spans="1:33" ht="15.75" customHeight="1">
      <c r="A64" s="111" t="s">
        <v>100</v>
      </c>
      <c r="B64" s="91">
        <f>SUMIFS('ReEDs Generation Data'!G$729:G$1448,'ReEDs Generation Data'!$E$729:$E$1448,Calculations!$A64)</f>
        <v>5.3974844881749216E-2</v>
      </c>
      <c r="C64" s="91">
        <f>SUMIFS('ReEDs Generation Data'!H$729:H$1448,'ReEDs Generation Data'!$E$729:$E$1448,Calculations!$A64)</f>
        <v>5.6471794849360768E-2</v>
      </c>
      <c r="D64" s="91">
        <f>SUMIFS('ReEDs Generation Data'!I$729:I$1448,'ReEDs Generation Data'!$E$729:$E$1448,Calculations!$A64)</f>
        <v>5.9108236849515682E-2</v>
      </c>
      <c r="E64" s="91">
        <f>SUMIFS('ReEDs Generation Data'!J$729:J$1448,'ReEDs Generation Data'!$E$729:$E$1448,Calculations!$A64)</f>
        <v>6.2002904199828499E-2</v>
      </c>
      <c r="F64" s="91">
        <f>SUMIFS('ReEDs Generation Data'!K$729:K$1448,'ReEDs Generation Data'!$E$729:$E$1448,Calculations!$A64)</f>
        <v>6.3119623753419576E-2</v>
      </c>
      <c r="G64" s="91">
        <f>SUMIFS('ReEDs Generation Data'!L$729:L$1448,'ReEDs Generation Data'!$E$729:$E$1448,Calculations!$A64)</f>
        <v>6.4277307035272416E-2</v>
      </c>
      <c r="H64" s="91">
        <f>SUMIFS('ReEDs Generation Data'!M$729:M$1448,'ReEDs Generation Data'!$E$729:$E$1448,Calculations!$A64)</f>
        <v>6.2136665352835276E-2</v>
      </c>
      <c r="I64" s="91">
        <f>SUMIFS('ReEDs Generation Data'!N$729:N$1448,'ReEDs Generation Data'!$E$729:$E$1448,Calculations!$A64)</f>
        <v>6.0134008865697176E-2</v>
      </c>
      <c r="J64" s="91">
        <f>SUMIFS('ReEDs Generation Data'!O$729:O$1448,'ReEDs Generation Data'!$E$729:$E$1448,Calculations!$A64)</f>
        <v>6.0137171135453145E-2</v>
      </c>
      <c r="K64" s="91">
        <f>SUMIFS('ReEDs Generation Data'!P$729:P$1448,'ReEDs Generation Data'!$E$729:$E$1448,Calculations!$A64)</f>
        <v>6.0140333737815452E-2</v>
      </c>
      <c r="L64" s="91">
        <f>SUMIFS('ReEDs Generation Data'!Q$729:Q$1448,'ReEDs Generation Data'!$E$729:$E$1448,Calculations!$A64)</f>
        <v>6.3726656696805994E-2</v>
      </c>
      <c r="M64" s="91">
        <f>SUMIFS('ReEDs Generation Data'!R$729:R$1448,'ReEDs Generation Data'!$E$729:$E$1448,Calculations!$A64)</f>
        <v>6.7230464434479317E-2</v>
      </c>
    </row>
    <row r="65" spans="1:37" ht="15.75" customHeight="1">
      <c r="A65" s="111" t="s">
        <v>102</v>
      </c>
      <c r="B65" s="91">
        <f>SUMIFS('ReEDs Generation Data'!G$729:G$1448,'ReEDs Generation Data'!$E$729:$E$1448,Calculations!$A65)</f>
        <v>1.8299049652147996E-3</v>
      </c>
      <c r="C65" s="91">
        <f>SUMIFS('ReEDs Generation Data'!H$729:H$1448,'ReEDs Generation Data'!$E$729:$E$1448,Calculations!$A65)</f>
        <v>1.9260958664387032E-3</v>
      </c>
      <c r="D65" s="91">
        <f>SUMIFS('ReEDs Generation Data'!I$729:I$1448,'ReEDs Generation Data'!$E$729:$E$1448,Calculations!$A65)</f>
        <v>2.0263960393162952E-3</v>
      </c>
      <c r="E65" s="91">
        <f>SUMIFS('ReEDs Generation Data'!J$729:J$1448,'ReEDs Generation Data'!$E$729:$E$1448,Calculations!$A65)</f>
        <v>2.1365200760455078E-3</v>
      </c>
      <c r="F65" s="91">
        <f>SUMIFS('ReEDs Generation Data'!K$729:K$1448,'ReEDs Generation Data'!$E$729:$E$1448,Calculations!$A65)</f>
        <v>2.1899751116993445E-3</v>
      </c>
      <c r="G65" s="91">
        <f>SUMIFS('ReEDs Generation Data'!L$729:L$1448,'ReEDs Generation Data'!$E$729:$E$1448,Calculations!$A65)</f>
        <v>2.2453909955784195E-3</v>
      </c>
      <c r="H65" s="91">
        <f>SUMIFS('ReEDs Generation Data'!M$729:M$1448,'ReEDs Generation Data'!$E$729:$E$1448,Calculations!$A65)</f>
        <v>2.1958891713917514E-3</v>
      </c>
      <c r="I65" s="91">
        <f>SUMIFS('ReEDs Generation Data'!N$729:N$1448,'ReEDs Generation Data'!$E$729:$E$1448,Calculations!$A65)</f>
        <v>2.1495782216676791E-3</v>
      </c>
      <c r="J65" s="91">
        <f>SUMIFS('ReEDs Generation Data'!O$729:O$1448,'ReEDs Generation Data'!$E$729:$E$1448,Calculations!$A65)</f>
        <v>2.1910194279297331E-3</v>
      </c>
      <c r="K65" s="91">
        <f>SUMIFS('ReEDs Generation Data'!P$729:P$1448,'ReEDs Generation Data'!$E$729:$E$1448,Calculations!$A65)</f>
        <v>2.2324649929620572E-3</v>
      </c>
      <c r="L65" s="91">
        <f>SUMIFS('ReEDs Generation Data'!Q$729:Q$1448,'ReEDs Generation Data'!$E$729:$E$1448,Calculations!$A65)</f>
        <v>2.2752871362028497E-3</v>
      </c>
      <c r="M65" s="91">
        <f>SUMIFS('ReEDs Generation Data'!R$729:R$1448,'ReEDs Generation Data'!$E$729:$E$1448,Calculations!$A65)</f>
        <v>2.3171240144055534E-3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7.7254708130390821E-4</v>
      </c>
      <c r="C70" s="91">
        <f>SUMIFS('ReEDs Generation Data'!H$729:H$1448,'ReEDs Generation Data'!$E$729:$E$1448,Calculations!$A70)</f>
        <v>8.082861633497458E-4</v>
      </c>
      <c r="D70" s="91">
        <f>SUMIFS('ReEDs Generation Data'!I$729:I$1448,'ReEDs Generation Data'!$E$729:$E$1448,Calculations!$A70)</f>
        <v>8.4602180810627978E-4</v>
      </c>
      <c r="E70" s="91">
        <f>SUMIFS('ReEDs Generation Data'!J$729:J$1448,'ReEDs Generation Data'!$E$729:$E$1448,Calculations!$A70)</f>
        <v>8.8745345682577519E-4</v>
      </c>
      <c r="F70" s="91">
        <f>SUMIFS('ReEDs Generation Data'!K$729:K$1448,'ReEDs Generation Data'!$E$729:$E$1448,Calculations!$A70)</f>
        <v>9.0343716986194731E-4</v>
      </c>
      <c r="G70" s="91">
        <f>SUMIFS('ReEDs Generation Data'!L$729:L$1448,'ReEDs Generation Data'!$E$729:$E$1448,Calculations!$A70)</f>
        <v>9.200072006314505E-4</v>
      </c>
      <c r="H70" s="91">
        <f>SUMIFS('ReEDs Generation Data'!M$729:M$1448,'ReEDs Generation Data'!$E$729:$E$1448,Calculations!$A70)</f>
        <v>8.8936799291334753E-4</v>
      </c>
      <c r="I70" s="91">
        <f>SUMIFS('ReEDs Generation Data'!N$729:N$1448,'ReEDs Generation Data'!$E$729:$E$1448,Calculations!$A70)</f>
        <v>8.6070378040134423E-4</v>
      </c>
      <c r="J70" s="91">
        <f>SUMIFS('ReEDs Generation Data'!O$729:O$1448,'ReEDs Generation Data'!$E$729:$E$1448,Calculations!$A70)</f>
        <v>8.6074904226871257E-4</v>
      </c>
      <c r="K70" s="91">
        <f>SUMIFS('ReEDs Generation Data'!P$729:P$1448,'ReEDs Generation Data'!$E$729:$E$1448,Calculations!$A70)</f>
        <v>8.6079430889670716E-4</v>
      </c>
      <c r="L70" s="91">
        <f>SUMIFS('ReEDs Generation Data'!Q$729:Q$1448,'ReEDs Generation Data'!$E$729:$E$1448,Calculations!$A70)</f>
        <v>8.5077635070297981E-4</v>
      </c>
      <c r="M70" s="91">
        <f>SUMIFS('ReEDs Generation Data'!R$729:R$1448,'ReEDs Generation Data'!$E$729:$E$1448,Calculations!$A70)</f>
        <v>8.4098888877156793E-4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2.5993377446548985E-4</v>
      </c>
      <c r="C73" s="91">
        <f>SUMIFS('ReEDs Generation Data'!H$729:H$1448,'ReEDs Generation Data'!$E$729:$E$1448,Calculations!$A73)</f>
        <v>2.7195866552640361E-4</v>
      </c>
      <c r="D73" s="91">
        <f>SUMIFS('ReEDs Generation Data'!I$729:I$1448,'ReEDs Generation Data'!$E$729:$E$1448,Calculations!$A73)</f>
        <v>2.8465532675370312E-4</v>
      </c>
      <c r="E73" s="91">
        <f>SUMIFS('ReEDs Generation Data'!J$729:J$1448,'ReEDs Generation Data'!$E$729:$E$1448,Calculations!$A73)</f>
        <v>2.9859555783426063E-4</v>
      </c>
      <c r="F73" s="91">
        <f>SUMIFS('ReEDs Generation Data'!K$729:K$1448,'ReEDs Generation Data'!$E$729:$E$1448,Calculations!$A73)</f>
        <v>3.0397349137386203E-4</v>
      </c>
      <c r="G73" s="91">
        <f>SUMIFS('ReEDs Generation Data'!L$729:L$1448,'ReEDs Generation Data'!$E$729:$E$1448,Calculations!$A73)</f>
        <v>3.0954869933873681E-4</v>
      </c>
      <c r="H73" s="91">
        <f>SUMIFS('ReEDs Generation Data'!M$729:M$1448,'ReEDs Generation Data'!$E$729:$E$1448,Calculations!$A73)</f>
        <v>2.9923972904872322E-4</v>
      </c>
      <c r="I73" s="91">
        <f>SUMIFS('ReEDs Generation Data'!N$729:N$1448,'ReEDs Generation Data'!$E$729:$E$1448,Calculations!$A73)</f>
        <v>2.895952722503745E-4</v>
      </c>
      <c r="J73" s="91">
        <f>SUMIFS('ReEDs Generation Data'!O$729:O$1448,'ReEDs Generation Data'!$E$729:$E$1448,Calculations!$A73)</f>
        <v>2.8961050120963037E-4</v>
      </c>
      <c r="K73" s="91">
        <f>SUMIFS('ReEDs Generation Data'!P$729:P$1448,'ReEDs Generation Data'!$E$729:$E$1448,Calculations!$A73)</f>
        <v>2.8962573177066246E-4</v>
      </c>
      <c r="L73" s="91">
        <f>SUMIFS('ReEDs Generation Data'!Q$729:Q$1448,'ReEDs Generation Data'!$E$729:$E$1448,Calculations!$A73)</f>
        <v>2.8625505605554878E-4</v>
      </c>
      <c r="M73" s="91">
        <f>SUMIFS('ReEDs Generation Data'!R$729:R$1448,'ReEDs Generation Data'!$E$729:$E$1448,Calculations!$A73)</f>
        <v>2.8296193388366092E-4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Pennsylvania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8.3915853138274796E-3</v>
      </c>
      <c r="D39">
        <f>SUMPRODUCT(P$57:P$106,$B$57:$B$106)</f>
        <v>7.754128138676224E-3</v>
      </c>
      <c r="E39">
        <f>SUMPRODUCT(AB$57:AB$106,$B$57:$B$106)</f>
        <v>7.6327448521486298E-3</v>
      </c>
      <c r="F39">
        <f>SUMPRODUCT(AN$57:AN$106,$B$57:$B$106)</f>
        <v>7.598437396371574E-3</v>
      </c>
      <c r="G39">
        <f>SUMPRODUCT(AZ$57:AZ$106,$B$57:$B$106)</f>
        <v>7.4600102337036532E-3</v>
      </c>
      <c r="H39">
        <f>SUMPRODUCT(BL$57:BL$106,$B$57:$B$106)</f>
        <v>7.4706137633466221E-3</v>
      </c>
      <c r="I39">
        <f>SUMPRODUCT(BX$57:BX$106,$B$57:$B$106)</f>
        <v>7.738195496667725E-3</v>
      </c>
      <c r="J39">
        <f>SUMPRODUCT(CJ$57:CJ$106,$B$57:$B$106)</f>
        <v>7.8439099815112677E-3</v>
      </c>
      <c r="K39">
        <f>SUMPRODUCT(CV$57:CV$106,$B$57:$B$106)</f>
        <v>8.2402426302674719E-3</v>
      </c>
      <c r="L39" s="156">
        <f>K39</f>
        <v>8.2402426302674719E-3</v>
      </c>
      <c r="M39" s="156">
        <f t="shared" ref="M39:AE50" si="53">L39</f>
        <v>8.2402426302674719E-3</v>
      </c>
      <c r="N39" s="156">
        <f t="shared" si="53"/>
        <v>8.2402426302674719E-3</v>
      </c>
      <c r="O39" s="156">
        <f t="shared" si="53"/>
        <v>8.2402426302674719E-3</v>
      </c>
      <c r="P39" s="156">
        <f t="shared" si="53"/>
        <v>8.2402426302674719E-3</v>
      </c>
      <c r="Q39" s="156">
        <f t="shared" si="53"/>
        <v>8.2402426302674719E-3</v>
      </c>
      <c r="R39" s="156">
        <f t="shared" si="53"/>
        <v>8.2402426302674719E-3</v>
      </c>
      <c r="S39" s="156">
        <f t="shared" si="53"/>
        <v>8.2402426302674719E-3</v>
      </c>
      <c r="T39" s="156">
        <f t="shared" si="53"/>
        <v>8.2402426302674719E-3</v>
      </c>
      <c r="U39" s="156">
        <f t="shared" si="53"/>
        <v>8.2402426302674719E-3</v>
      </c>
      <c r="V39" s="156">
        <f t="shared" si="53"/>
        <v>8.2402426302674719E-3</v>
      </c>
      <c r="W39" s="156">
        <f t="shared" si="53"/>
        <v>8.2402426302674719E-3</v>
      </c>
      <c r="X39" s="156">
        <f t="shared" si="53"/>
        <v>8.2402426302674719E-3</v>
      </c>
      <c r="Y39" s="156">
        <f t="shared" si="53"/>
        <v>8.2402426302674719E-3</v>
      </c>
      <c r="Z39" s="156">
        <f t="shared" si="53"/>
        <v>8.2402426302674719E-3</v>
      </c>
      <c r="AA39" s="156">
        <f t="shared" si="53"/>
        <v>8.2402426302674719E-3</v>
      </c>
      <c r="AB39" s="156">
        <f t="shared" si="53"/>
        <v>8.2402426302674719E-3</v>
      </c>
      <c r="AC39" s="156">
        <f t="shared" si="53"/>
        <v>8.2402426302674719E-3</v>
      </c>
      <c r="AD39" s="156">
        <f t="shared" si="53"/>
        <v>8.2402426302674719E-3</v>
      </c>
      <c r="AE39" s="156">
        <f t="shared" si="53"/>
        <v>8.2402426302674719E-3</v>
      </c>
    </row>
    <row r="40" spans="1:32">
      <c r="B40" s="2" t="s">
        <v>98</v>
      </c>
      <c r="C40">
        <f>SUMPRODUCT(E57:E106,$B$57:$B$106)</f>
        <v>0.15414391358523019</v>
      </c>
      <c r="D40">
        <f>SUMPRODUCT(Q$57:Q$106,$B$57:$B$106)</f>
        <v>0.13147321905694254</v>
      </c>
      <c r="E40">
        <f>SUMPRODUCT(AC$57:AC$106,$B$57:$B$106)</f>
        <v>0.12231298018662101</v>
      </c>
      <c r="F40">
        <f>SUMPRODUCT(AO$57:AO$106,$B$57:$B$106)</f>
        <v>0.12253163342449672</v>
      </c>
      <c r="G40">
        <f>SUMPRODUCT(BA$57:BA$106,$B$57:$B$106)</f>
        <v>0.11698673211540267</v>
      </c>
      <c r="H40">
        <f>SUMPRODUCT(BM$57:BM$106,$B$57:$B$106)</f>
        <v>9.3297202449384109E-2</v>
      </c>
      <c r="I40">
        <f>SUMPRODUCT(BY$57:BY$106,$B$57:$B$106)</f>
        <v>4.5430454614200214E-2</v>
      </c>
      <c r="J40">
        <f>SUMPRODUCT(CK$57:CK$106,$B$57:$B$106)</f>
        <v>2.6004599336521009E-2</v>
      </c>
      <c r="K40">
        <f>SUMPRODUCT(CW$57:CW$106,$B$57:$B$106)</f>
        <v>8.6710393304463788E-3</v>
      </c>
      <c r="L40" s="156">
        <f t="shared" ref="L40:AA50" si="54">K40</f>
        <v>8.6710393304463788E-3</v>
      </c>
      <c r="M40" s="156">
        <f t="shared" si="54"/>
        <v>8.6710393304463788E-3</v>
      </c>
      <c r="N40" s="156">
        <f t="shared" si="54"/>
        <v>8.6710393304463788E-3</v>
      </c>
      <c r="O40" s="156">
        <f t="shared" si="54"/>
        <v>8.6710393304463788E-3</v>
      </c>
      <c r="P40" s="156">
        <f t="shared" si="54"/>
        <v>8.6710393304463788E-3</v>
      </c>
      <c r="Q40" s="156">
        <f t="shared" si="54"/>
        <v>8.6710393304463788E-3</v>
      </c>
      <c r="R40" s="156">
        <f t="shared" si="54"/>
        <v>8.6710393304463788E-3</v>
      </c>
      <c r="S40" s="156">
        <f t="shared" si="54"/>
        <v>8.6710393304463788E-3</v>
      </c>
      <c r="T40" s="156">
        <f t="shared" si="54"/>
        <v>8.6710393304463788E-3</v>
      </c>
      <c r="U40" s="156">
        <f t="shared" si="54"/>
        <v>8.6710393304463788E-3</v>
      </c>
      <c r="V40" s="156">
        <f t="shared" si="54"/>
        <v>8.6710393304463788E-3</v>
      </c>
      <c r="W40" s="156">
        <f t="shared" si="54"/>
        <v>8.6710393304463788E-3</v>
      </c>
      <c r="X40" s="156">
        <f t="shared" si="54"/>
        <v>8.6710393304463788E-3</v>
      </c>
      <c r="Y40" s="156">
        <f t="shared" si="54"/>
        <v>8.6710393304463788E-3</v>
      </c>
      <c r="Z40" s="156">
        <f t="shared" si="54"/>
        <v>8.6710393304463788E-3</v>
      </c>
      <c r="AA40" s="156">
        <f t="shared" si="54"/>
        <v>8.6710393304463788E-3</v>
      </c>
      <c r="AB40" s="156">
        <f t="shared" si="53"/>
        <v>8.6710393304463788E-3</v>
      </c>
      <c r="AC40" s="156">
        <f t="shared" si="53"/>
        <v>8.6710393304463788E-3</v>
      </c>
      <c r="AD40" s="156">
        <f t="shared" si="53"/>
        <v>8.6710393304463788E-3</v>
      </c>
      <c r="AE40" s="156">
        <f t="shared" si="53"/>
        <v>8.6710393304463788E-3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2.3972129206405186E-2</v>
      </c>
      <c r="D42">
        <f>SUMPRODUCT(S$57:S$106,$B$57:$B$106)</f>
        <v>2.218287992267565E-2</v>
      </c>
      <c r="E42">
        <f>SUMPRODUCT(AE$57:AE$106,$B$57:$B$106)</f>
        <v>2.257239132497919E-2</v>
      </c>
      <c r="F42">
        <f>SUMPRODUCT(AQ$57:AQ$106,$B$57:$B$106)</f>
        <v>2.3299847467886745E-2</v>
      </c>
      <c r="G42">
        <f>SUMPRODUCT(BC$57:BC$106,$B$57:$B$106)</f>
        <v>2.2919833128778731E-2</v>
      </c>
      <c r="H42">
        <f>SUMPRODUCT(BO$57:BO$106,$B$57:$B$106)</f>
        <v>2.4169565777755093E-2</v>
      </c>
      <c r="I42">
        <f>SUMPRODUCT(CA$57:CA$106,$B$57:$B$106)</f>
        <v>2.8928188981268439E-2</v>
      </c>
      <c r="J42">
        <f>SUMPRODUCT(CM$57:CM$106,$B$57:$B$106)</f>
        <v>3.0386740722428245E-2</v>
      </c>
      <c r="K42">
        <f>SUMPRODUCT(CY$57:CY$106,$B$57:$B$106)</f>
        <v>3.190594054176462E-2</v>
      </c>
      <c r="L42" s="156">
        <f t="shared" si="54"/>
        <v>3.190594054176462E-2</v>
      </c>
      <c r="M42" s="156">
        <f t="shared" si="53"/>
        <v>3.190594054176462E-2</v>
      </c>
      <c r="N42" s="156">
        <f t="shared" si="53"/>
        <v>3.190594054176462E-2</v>
      </c>
      <c r="O42" s="156">
        <f t="shared" si="53"/>
        <v>3.190594054176462E-2</v>
      </c>
      <c r="P42" s="156">
        <f t="shared" si="53"/>
        <v>3.190594054176462E-2</v>
      </c>
      <c r="Q42" s="156">
        <f t="shared" si="53"/>
        <v>3.190594054176462E-2</v>
      </c>
      <c r="R42" s="156">
        <f t="shared" si="53"/>
        <v>3.190594054176462E-2</v>
      </c>
      <c r="S42" s="156">
        <f t="shared" si="53"/>
        <v>3.190594054176462E-2</v>
      </c>
      <c r="T42" s="156">
        <f t="shared" si="53"/>
        <v>3.190594054176462E-2</v>
      </c>
      <c r="U42" s="156">
        <f t="shared" si="53"/>
        <v>3.190594054176462E-2</v>
      </c>
      <c r="V42" s="156">
        <f t="shared" si="53"/>
        <v>3.190594054176462E-2</v>
      </c>
      <c r="W42" s="156">
        <f t="shared" si="53"/>
        <v>3.190594054176462E-2</v>
      </c>
      <c r="X42" s="156">
        <f t="shared" si="53"/>
        <v>3.190594054176462E-2</v>
      </c>
      <c r="Y42" s="156">
        <f t="shared" si="53"/>
        <v>3.190594054176462E-2</v>
      </c>
      <c r="Z42" s="156">
        <f t="shared" si="53"/>
        <v>3.190594054176462E-2</v>
      </c>
      <c r="AA42" s="156">
        <f t="shared" si="53"/>
        <v>3.190594054176462E-2</v>
      </c>
      <c r="AB42" s="156">
        <f t="shared" si="53"/>
        <v>3.190594054176462E-2</v>
      </c>
      <c r="AC42" s="156">
        <f t="shared" si="53"/>
        <v>3.190594054176462E-2</v>
      </c>
      <c r="AD42" s="156">
        <f t="shared" si="53"/>
        <v>3.190594054176462E-2</v>
      </c>
      <c r="AE42" s="156">
        <f t="shared" si="53"/>
        <v>3.190594054176462E-2</v>
      </c>
    </row>
    <row r="43" spans="1:32">
      <c r="B43" s="2" t="s">
        <v>346</v>
      </c>
      <c r="C43">
        <f>SUMPRODUCT(H57:H106,$B$57:$B$106)</f>
        <v>0.47144836336538781</v>
      </c>
      <c r="D43">
        <f>SUMPRODUCT(T$57:T$106,$B$57:$B$106)</f>
        <v>0.4648448674823133</v>
      </c>
      <c r="E43">
        <f>SUMPRODUCT(AF$57:AF$106,$B$57:$B$106)</f>
        <v>0.46591527765287799</v>
      </c>
      <c r="F43">
        <f>SUMPRODUCT(AR$57:AR$106,$B$57:$B$106)</f>
        <v>0.44999349780344405</v>
      </c>
      <c r="G43">
        <f>SUMPRODUCT(BD$57:BD$106,$B$57:$B$106)</f>
        <v>0.44660588577796018</v>
      </c>
      <c r="H43">
        <f>SUMPRODUCT(BP$57:BP$106,$B$57:$B$106)</f>
        <v>0.44821549026761726</v>
      </c>
      <c r="I43">
        <f>SUMPRODUCT(CB$57:CB$106,$B$57:$B$106)</f>
        <v>0.43954148949419325</v>
      </c>
      <c r="J43">
        <f>SUMPRODUCT(CN$57:CN$106,$B$57:$B$106)</f>
        <v>0.44023392733867339</v>
      </c>
      <c r="K43">
        <f>SUMPRODUCT(CZ$57:CZ$106,$B$57:$B$106)</f>
        <v>0.41770379725890561</v>
      </c>
      <c r="L43" s="156">
        <f t="shared" si="54"/>
        <v>0.41770379725890561</v>
      </c>
      <c r="M43" s="156">
        <f t="shared" si="53"/>
        <v>0.41770379725890561</v>
      </c>
      <c r="N43" s="156">
        <f t="shared" si="53"/>
        <v>0.41770379725890561</v>
      </c>
      <c r="O43" s="156">
        <f t="shared" si="53"/>
        <v>0.41770379725890561</v>
      </c>
      <c r="P43" s="156">
        <f t="shared" si="53"/>
        <v>0.41770379725890561</v>
      </c>
      <c r="Q43" s="156">
        <f t="shared" si="53"/>
        <v>0.41770379725890561</v>
      </c>
      <c r="R43" s="156">
        <f t="shared" si="53"/>
        <v>0.41770379725890561</v>
      </c>
      <c r="S43" s="156">
        <f t="shared" si="53"/>
        <v>0.41770379725890561</v>
      </c>
      <c r="T43" s="156">
        <f t="shared" si="53"/>
        <v>0.41770379725890561</v>
      </c>
      <c r="U43" s="156">
        <f t="shared" si="53"/>
        <v>0.41770379725890561</v>
      </c>
      <c r="V43" s="156">
        <f t="shared" si="53"/>
        <v>0.41770379725890561</v>
      </c>
      <c r="W43" s="156">
        <f t="shared" si="53"/>
        <v>0.41770379725890561</v>
      </c>
      <c r="X43" s="156">
        <f t="shared" si="53"/>
        <v>0.41770379725890561</v>
      </c>
      <c r="Y43" s="156">
        <f t="shared" si="53"/>
        <v>0.41770379725890561</v>
      </c>
      <c r="Z43" s="156">
        <f t="shared" si="53"/>
        <v>0.41770379725890561</v>
      </c>
      <c r="AA43" s="156">
        <f t="shared" si="53"/>
        <v>0.41770379725890561</v>
      </c>
      <c r="AB43" s="156">
        <f t="shared" si="53"/>
        <v>0.41770379725890561</v>
      </c>
      <c r="AC43" s="156">
        <f t="shared" si="53"/>
        <v>0.41770379725890561</v>
      </c>
      <c r="AD43" s="156">
        <f t="shared" si="53"/>
        <v>0.41770379725890561</v>
      </c>
      <c r="AE43" s="156">
        <f t="shared" si="53"/>
        <v>0.41770379725890561</v>
      </c>
    </row>
    <row r="44" spans="1:32">
      <c r="B44" s="2" t="s">
        <v>99</v>
      </c>
      <c r="C44">
        <f>SUMPRODUCT(I57:I106,$B$57:$B$106)</f>
        <v>0.24677528851166197</v>
      </c>
      <c r="D44">
        <f>SUMPRODUCT(U$57:U$106,$B$57:$B$106)</f>
        <v>0.23357959936137393</v>
      </c>
      <c r="E44">
        <f>SUMPRODUCT(AG$57:AG$106,$B$57:$B$106)</f>
        <v>0.22874447489992819</v>
      </c>
      <c r="F44">
        <f>SUMPRODUCT(AS$57:AS$106,$B$57:$B$106)</f>
        <v>0.22897210900750711</v>
      </c>
      <c r="G44">
        <f>SUMPRODUCT(BE$57:BE$106,$B$57:$B$106)</f>
        <v>0.22454417853723443</v>
      </c>
      <c r="H44">
        <f>SUMPRODUCT(BQ$57:BQ$106,$B$57:$B$106)</f>
        <v>0.22076123836860906</v>
      </c>
      <c r="I44">
        <f>SUMPRODUCT(CC$57:CC$106,$B$57:$B$106)</f>
        <v>0.22286298925958806</v>
      </c>
      <c r="J44">
        <f>SUMPRODUCT(CO$57:CO$106,$B$57:$B$106)</f>
        <v>0.22393497063042794</v>
      </c>
      <c r="K44">
        <f>SUMPRODUCT(DA$57:DA$106,$B$57:$B$106)</f>
        <v>0.23582899756006306</v>
      </c>
      <c r="L44" s="156">
        <f t="shared" si="54"/>
        <v>0.23582899756006306</v>
      </c>
      <c r="M44" s="156">
        <f t="shared" si="53"/>
        <v>0.23582899756006306</v>
      </c>
      <c r="N44" s="156">
        <f t="shared" si="53"/>
        <v>0.23582899756006306</v>
      </c>
      <c r="O44" s="156">
        <f t="shared" si="53"/>
        <v>0.23582899756006306</v>
      </c>
      <c r="P44" s="156">
        <f t="shared" si="53"/>
        <v>0.23582899756006306</v>
      </c>
      <c r="Q44" s="156">
        <f t="shared" si="53"/>
        <v>0.23582899756006306</v>
      </c>
      <c r="R44" s="156">
        <f t="shared" si="53"/>
        <v>0.23582899756006306</v>
      </c>
      <c r="S44" s="156">
        <f t="shared" si="53"/>
        <v>0.23582899756006306</v>
      </c>
      <c r="T44" s="156">
        <f t="shared" si="53"/>
        <v>0.23582899756006306</v>
      </c>
      <c r="U44" s="156">
        <f t="shared" si="53"/>
        <v>0.23582899756006306</v>
      </c>
      <c r="V44" s="156">
        <f t="shared" si="53"/>
        <v>0.23582899756006306</v>
      </c>
      <c r="W44" s="156">
        <f t="shared" si="53"/>
        <v>0.23582899756006306</v>
      </c>
      <c r="X44" s="156">
        <f t="shared" si="53"/>
        <v>0.23582899756006306</v>
      </c>
      <c r="Y44" s="156">
        <f t="shared" si="53"/>
        <v>0.23582899756006306</v>
      </c>
      <c r="Z44" s="156">
        <f t="shared" si="53"/>
        <v>0.23582899756006306</v>
      </c>
      <c r="AA44" s="156">
        <f t="shared" si="53"/>
        <v>0.23582899756006306</v>
      </c>
      <c r="AB44" s="156">
        <f t="shared" si="53"/>
        <v>0.23582899756006306</v>
      </c>
      <c r="AC44" s="156">
        <f t="shared" si="53"/>
        <v>0.23582899756006306</v>
      </c>
      <c r="AD44" s="156">
        <f t="shared" si="53"/>
        <v>0.23582899756006306</v>
      </c>
      <c r="AE44" s="156">
        <f t="shared" si="53"/>
        <v>0.23582899756006306</v>
      </c>
    </row>
    <row r="45" spans="1:32">
      <c r="B45" s="2" t="s">
        <v>109</v>
      </c>
      <c r="C45">
        <f>SUMPRODUCT(J57:J106,$B$57:$B$106)</f>
        <v>0</v>
      </c>
      <c r="D45">
        <f>SUMPRODUCT(V$57:V$106,$B$57:$B$106)</f>
        <v>9.9907717699850577E-5</v>
      </c>
      <c r="E45">
        <f>SUMPRODUCT(AH$57:AH$106,$B$57:$B$106)</f>
        <v>1.3718367070517202E-2</v>
      </c>
      <c r="F45">
        <f>SUMPRODUCT(AT$57:AT$106,$B$57:$B$106)</f>
        <v>2.7521059154232173E-2</v>
      </c>
      <c r="G45">
        <f>SUMPRODUCT(BF$57:BF$106,$B$57:$B$106)</f>
        <v>4.6413678989272178E-2</v>
      </c>
      <c r="H45">
        <f>SUMPRODUCT(BR$57:BR$106,$B$57:$B$106)</f>
        <v>6.7411749173117014E-2</v>
      </c>
      <c r="I45">
        <f>SUMPRODUCT(CD$57:CD$106,$B$57:$B$106)</f>
        <v>9.0230639771526552E-2</v>
      </c>
      <c r="J45">
        <f>SUMPRODUCT(CP$57:CP$106,$B$57:$B$106)</f>
        <v>9.4821202961941312E-2</v>
      </c>
      <c r="K45">
        <f>SUMPRODUCT(DB$57:DB$106,$B$57:$B$106)</f>
        <v>9.9202961365933442E-2</v>
      </c>
      <c r="L45" s="156">
        <f t="shared" si="54"/>
        <v>9.9202961365933442E-2</v>
      </c>
      <c r="M45" s="156">
        <f t="shared" si="53"/>
        <v>9.9202961365933442E-2</v>
      </c>
      <c r="N45" s="156">
        <f t="shared" si="53"/>
        <v>9.9202961365933442E-2</v>
      </c>
      <c r="O45" s="156">
        <f t="shared" si="53"/>
        <v>9.9202961365933442E-2</v>
      </c>
      <c r="P45" s="156">
        <f t="shared" si="53"/>
        <v>9.9202961365933442E-2</v>
      </c>
      <c r="Q45" s="156">
        <f t="shared" si="53"/>
        <v>9.9202961365933442E-2</v>
      </c>
      <c r="R45" s="156">
        <f t="shared" si="53"/>
        <v>9.9202961365933442E-2</v>
      </c>
      <c r="S45" s="156">
        <f t="shared" si="53"/>
        <v>9.9202961365933442E-2</v>
      </c>
      <c r="T45" s="156">
        <f t="shared" si="53"/>
        <v>9.9202961365933442E-2</v>
      </c>
      <c r="U45" s="156">
        <f t="shared" si="53"/>
        <v>9.9202961365933442E-2</v>
      </c>
      <c r="V45" s="156">
        <f t="shared" si="53"/>
        <v>9.9202961365933442E-2</v>
      </c>
      <c r="W45" s="156">
        <f t="shared" si="53"/>
        <v>9.9202961365933442E-2</v>
      </c>
      <c r="X45" s="156">
        <f t="shared" si="53"/>
        <v>9.9202961365933442E-2</v>
      </c>
      <c r="Y45" s="156">
        <f t="shared" si="53"/>
        <v>9.9202961365933442E-2</v>
      </c>
      <c r="Z45" s="156">
        <f t="shared" si="53"/>
        <v>9.9202961365933442E-2</v>
      </c>
      <c r="AA45" s="156">
        <f t="shared" si="53"/>
        <v>9.9202961365933442E-2</v>
      </c>
      <c r="AB45" s="156">
        <f t="shared" si="53"/>
        <v>9.9202961365933442E-2</v>
      </c>
      <c r="AC45" s="156">
        <f t="shared" si="53"/>
        <v>9.9202961365933442E-2</v>
      </c>
      <c r="AD45" s="156">
        <f t="shared" si="53"/>
        <v>9.9202961365933442E-2</v>
      </c>
      <c r="AE45" s="156">
        <f t="shared" si="53"/>
        <v>9.9202961365933442E-2</v>
      </c>
    </row>
    <row r="46" spans="1:32">
      <c r="B46" s="2" t="s">
        <v>106</v>
      </c>
      <c r="C46">
        <f>SUMPRODUCT(K57:K106,$B$57:$B$106)</f>
        <v>8.3984922343471602E-3</v>
      </c>
      <c r="D46">
        <f>SUMPRODUCT(W$57:W$106,$B$57:$B$106)</f>
        <v>5.5825098238366771E-3</v>
      </c>
      <c r="E46">
        <f>SUMPRODUCT(AI$57:AI$106,$B$57:$B$106)</f>
        <v>4.5199775245959974E-3</v>
      </c>
      <c r="F46">
        <f>SUMPRODUCT(AU$57:AU$106,$B$57:$B$106)</f>
        <v>3.5684577138525905E-3</v>
      </c>
      <c r="G46">
        <f>SUMPRODUCT(BG$57:BG$106,$B$57:$B$106)</f>
        <v>1.618621135993635E-3</v>
      </c>
      <c r="H46">
        <f>SUMPRODUCT(BS$57:BS$106,$B$57:$B$106)</f>
        <v>1.4747730067663815E-3</v>
      </c>
      <c r="I46">
        <f>SUMPRODUCT(CE$57:CE$106,$B$57:$B$106)</f>
        <v>1.468229620825872E-3</v>
      </c>
      <c r="J46">
        <f>SUMPRODUCT(CQ$57:CQ$106,$B$57:$B$106)</f>
        <v>1.3966094245871704E-3</v>
      </c>
      <c r="K46">
        <f>SUMPRODUCT(DC$57:DC$106,$B$57:$B$106)</f>
        <v>1.2532440396290239E-3</v>
      </c>
      <c r="L46" s="156">
        <f t="shared" si="54"/>
        <v>1.2532440396290239E-3</v>
      </c>
      <c r="M46" s="156">
        <f t="shared" si="53"/>
        <v>1.2532440396290239E-3</v>
      </c>
      <c r="N46" s="156">
        <f t="shared" si="53"/>
        <v>1.2532440396290239E-3</v>
      </c>
      <c r="O46" s="156">
        <f t="shared" si="53"/>
        <v>1.2532440396290239E-3</v>
      </c>
      <c r="P46" s="156">
        <f t="shared" si="53"/>
        <v>1.2532440396290239E-3</v>
      </c>
      <c r="Q46" s="156">
        <f t="shared" si="53"/>
        <v>1.2532440396290239E-3</v>
      </c>
      <c r="R46" s="156">
        <f t="shared" si="53"/>
        <v>1.2532440396290239E-3</v>
      </c>
      <c r="S46" s="156">
        <f t="shared" si="53"/>
        <v>1.2532440396290239E-3</v>
      </c>
      <c r="T46" s="156">
        <f t="shared" si="53"/>
        <v>1.2532440396290239E-3</v>
      </c>
      <c r="U46" s="156">
        <f t="shared" si="53"/>
        <v>1.2532440396290239E-3</v>
      </c>
      <c r="V46" s="156">
        <f t="shared" si="53"/>
        <v>1.2532440396290239E-3</v>
      </c>
      <c r="W46" s="156">
        <f t="shared" si="53"/>
        <v>1.2532440396290239E-3</v>
      </c>
      <c r="X46" s="156">
        <f t="shared" si="53"/>
        <v>1.2532440396290239E-3</v>
      </c>
      <c r="Y46" s="156">
        <f t="shared" si="53"/>
        <v>1.2532440396290239E-3</v>
      </c>
      <c r="Z46" s="156">
        <f t="shared" si="53"/>
        <v>1.2532440396290239E-3</v>
      </c>
      <c r="AA46" s="156">
        <f t="shared" si="53"/>
        <v>1.2532440396290239E-3</v>
      </c>
      <c r="AB46" s="156">
        <f t="shared" si="53"/>
        <v>1.2532440396290239E-3</v>
      </c>
      <c r="AC46" s="156">
        <f t="shared" si="53"/>
        <v>1.2532440396290239E-3</v>
      </c>
      <c r="AD46" s="156">
        <f t="shared" si="53"/>
        <v>1.2532440396290239E-3</v>
      </c>
      <c r="AE46" s="156">
        <f t="shared" si="53"/>
        <v>1.2532440396290239E-3</v>
      </c>
    </row>
    <row r="47" spans="1:32">
      <c r="B47" s="2" t="s">
        <v>100</v>
      </c>
      <c r="C47">
        <f>SUMPRODUCT(L57:L106,$B$57:$B$106)</f>
        <v>1.8488050925259292E-2</v>
      </c>
      <c r="D47">
        <f>SUMPRODUCT(X$57:X$106,$B$57:$B$106)</f>
        <v>2.1099945360422666E-2</v>
      </c>
      <c r="E47">
        <f>SUMPRODUCT(AJ$57:AJ$106,$B$57:$B$106)</f>
        <v>2.4012434419088985E-2</v>
      </c>
      <c r="F47">
        <f>SUMPRODUCT(AV$57:AV$106,$B$57:$B$106)</f>
        <v>2.4817468745987226E-2</v>
      </c>
      <c r="G47">
        <f>SUMPRODUCT(BH$57:BH$106,$B$57:$B$106)</f>
        <v>2.5803721192437217E-2</v>
      </c>
      <c r="H47">
        <f>SUMPRODUCT(BT$57:BT$106,$B$57:$B$106)</f>
        <v>2.9334595567527745E-2</v>
      </c>
      <c r="I47">
        <f>SUMPRODUCT(CF$57:CF$106,$B$57:$B$106)</f>
        <v>4.2234909251256531E-2</v>
      </c>
      <c r="J47">
        <f>SUMPRODUCT(CR$57:CR$106,$B$57:$B$106)</f>
        <v>4.9200171933727388E-2</v>
      </c>
      <c r="K47">
        <f>SUMPRODUCT(DD$57:DD$106,$B$57:$B$106)</f>
        <v>5.5386030127241415E-2</v>
      </c>
      <c r="L47" s="156">
        <f t="shared" si="54"/>
        <v>5.5386030127241415E-2</v>
      </c>
      <c r="M47" s="156">
        <f t="shared" si="53"/>
        <v>5.5386030127241415E-2</v>
      </c>
      <c r="N47" s="156">
        <f t="shared" si="53"/>
        <v>5.5386030127241415E-2</v>
      </c>
      <c r="O47" s="156">
        <f t="shared" si="53"/>
        <v>5.5386030127241415E-2</v>
      </c>
      <c r="P47" s="156">
        <f t="shared" si="53"/>
        <v>5.5386030127241415E-2</v>
      </c>
      <c r="Q47" s="156">
        <f t="shared" si="53"/>
        <v>5.5386030127241415E-2</v>
      </c>
      <c r="R47" s="156">
        <f t="shared" si="53"/>
        <v>5.5386030127241415E-2</v>
      </c>
      <c r="S47" s="156">
        <f t="shared" si="53"/>
        <v>5.5386030127241415E-2</v>
      </c>
      <c r="T47" s="156">
        <f t="shared" si="53"/>
        <v>5.5386030127241415E-2</v>
      </c>
      <c r="U47" s="156">
        <f t="shared" si="53"/>
        <v>5.5386030127241415E-2</v>
      </c>
      <c r="V47" s="156">
        <f t="shared" si="53"/>
        <v>5.5386030127241415E-2</v>
      </c>
      <c r="W47" s="156">
        <f t="shared" si="53"/>
        <v>5.5386030127241415E-2</v>
      </c>
      <c r="X47" s="156">
        <f t="shared" si="53"/>
        <v>5.5386030127241415E-2</v>
      </c>
      <c r="Y47" s="156">
        <f t="shared" si="53"/>
        <v>5.5386030127241415E-2</v>
      </c>
      <c r="Z47" s="156">
        <f t="shared" si="53"/>
        <v>5.5386030127241415E-2</v>
      </c>
      <c r="AA47" s="156">
        <f t="shared" si="53"/>
        <v>5.5386030127241415E-2</v>
      </c>
      <c r="AB47" s="156">
        <f t="shared" si="53"/>
        <v>5.5386030127241415E-2</v>
      </c>
      <c r="AC47" s="156">
        <f t="shared" si="53"/>
        <v>5.5386030127241415E-2</v>
      </c>
      <c r="AD47" s="156">
        <f t="shared" si="53"/>
        <v>5.5386030127241415E-2</v>
      </c>
      <c r="AE47" s="156">
        <f t="shared" si="53"/>
        <v>5.5386030127241415E-2</v>
      </c>
    </row>
    <row r="48" spans="1:32">
      <c r="B48" s="2" t="s">
        <v>102</v>
      </c>
      <c r="C48">
        <f>SUMPRODUCT(N57:N106,$B$57:$B$106)</f>
        <v>6.8382176857881047E-2</v>
      </c>
      <c r="D48">
        <f>SUMPRODUCT(Z$57:Z$106,$B$57:$B$106)</f>
        <v>0.11338294313605926</v>
      </c>
      <c r="E48">
        <f>SUMPRODUCT(AL$57:AL$106,$B$57:$B$106)</f>
        <v>0.11057135206924296</v>
      </c>
      <c r="F48">
        <f>SUMPRODUCT(AX$57:AX$106,$B$57:$B$106)</f>
        <v>0.11169748928622197</v>
      </c>
      <c r="G48">
        <f>SUMPRODUCT(BJ$57:BJ$106,$B$57:$B$106)</f>
        <v>0.10764733888921747</v>
      </c>
      <c r="H48">
        <f>SUMPRODUCT(BV$57:BV$106,$B$57:$B$106)</f>
        <v>0.10786477162587688</v>
      </c>
      <c r="I48">
        <f>SUMPRODUCT(CH$57:CH$106,$B$57:$B$106)</f>
        <v>0.12156490351047354</v>
      </c>
      <c r="J48">
        <f>SUMPRODUCT(CT$57:CT$106,$B$57:$B$106)</f>
        <v>0.12617786767018241</v>
      </c>
      <c r="K48">
        <f>SUMPRODUCT(DF$57:DF$106,$B$57:$B$106)</f>
        <v>0.14180774714574917</v>
      </c>
      <c r="L48" s="156">
        <f t="shared" si="54"/>
        <v>0.14180774714574917</v>
      </c>
      <c r="M48" s="156">
        <f t="shared" si="53"/>
        <v>0.14180774714574917</v>
      </c>
      <c r="N48" s="156">
        <f t="shared" si="53"/>
        <v>0.14180774714574917</v>
      </c>
      <c r="O48" s="156">
        <f t="shared" si="53"/>
        <v>0.14180774714574917</v>
      </c>
      <c r="P48" s="156">
        <f t="shared" si="53"/>
        <v>0.14180774714574917</v>
      </c>
      <c r="Q48" s="156">
        <f t="shared" si="53"/>
        <v>0.14180774714574917</v>
      </c>
      <c r="R48" s="156">
        <f t="shared" si="53"/>
        <v>0.14180774714574917</v>
      </c>
      <c r="S48" s="156">
        <f t="shared" si="53"/>
        <v>0.14180774714574917</v>
      </c>
      <c r="T48" s="156">
        <f t="shared" si="53"/>
        <v>0.14180774714574917</v>
      </c>
      <c r="U48" s="156">
        <f t="shared" si="53"/>
        <v>0.14180774714574917</v>
      </c>
      <c r="V48" s="156">
        <f t="shared" si="53"/>
        <v>0.14180774714574917</v>
      </c>
      <c r="W48" s="156">
        <f t="shared" si="53"/>
        <v>0.14180774714574917</v>
      </c>
      <c r="X48" s="156">
        <f t="shared" si="53"/>
        <v>0.14180774714574917</v>
      </c>
      <c r="Y48" s="156">
        <f t="shared" si="53"/>
        <v>0.14180774714574917</v>
      </c>
      <c r="Z48" s="156">
        <f t="shared" si="53"/>
        <v>0.14180774714574917</v>
      </c>
      <c r="AA48" s="156">
        <f t="shared" si="53"/>
        <v>0.14180774714574917</v>
      </c>
      <c r="AB48" s="156">
        <f t="shared" si="53"/>
        <v>0.14180774714574917</v>
      </c>
      <c r="AC48" s="156">
        <f t="shared" si="53"/>
        <v>0.14180774714574917</v>
      </c>
      <c r="AD48" s="156">
        <f t="shared" si="53"/>
        <v>0.14180774714574917</v>
      </c>
      <c r="AE48" s="156">
        <f t="shared" si="53"/>
        <v>0.14180774714574917</v>
      </c>
    </row>
    <row r="49" spans="1:110">
      <c r="B49" s="1"/>
    </row>
    <row r="50" spans="1:110">
      <c r="B50" s="1"/>
      <c r="C50" s="160">
        <f>SUM(C39:C48)</f>
        <v>1</v>
      </c>
      <c r="D50" s="160">
        <f>SUM(D39:D48)</f>
        <v>1.0000000000000002</v>
      </c>
      <c r="E50" s="160">
        <f>SUM(E39:E48)</f>
        <v>1</v>
      </c>
      <c r="F50" s="160">
        <f>SUM(F39:F48)</f>
        <v>1.0000000000000002</v>
      </c>
      <c r="G50" s="160">
        <f t="shared" ref="G50:K50" si="55">SUM(G39:G48)</f>
        <v>1.0000000000000002</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3.8927068846525574E-2</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0.26496074731530062</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0.33409043609391731</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3.3732040079697517E-2</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0.22896725511511273</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9.9322452549446397E-2</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84594859</v>
      </c>
      <c r="D2" s="91">
        <f>C2</f>
        <v>84594859</v>
      </c>
      <c r="E2" s="91">
        <f t="shared" ref="E2:AH2" si="0">D2</f>
        <v>84594859</v>
      </c>
      <c r="F2" s="91">
        <f t="shared" si="0"/>
        <v>84594859</v>
      </c>
      <c r="G2" s="91">
        <f t="shared" si="0"/>
        <v>84594859</v>
      </c>
      <c r="H2" s="91">
        <f t="shared" si="0"/>
        <v>84594859</v>
      </c>
      <c r="I2" s="91">
        <f t="shared" si="0"/>
        <v>84594859</v>
      </c>
      <c r="J2" s="91">
        <f t="shared" si="0"/>
        <v>84594859</v>
      </c>
      <c r="K2" s="91">
        <f t="shared" si="0"/>
        <v>84594859</v>
      </c>
      <c r="L2" s="91">
        <f t="shared" si="0"/>
        <v>84594859</v>
      </c>
      <c r="M2" s="91">
        <f t="shared" si="0"/>
        <v>84594859</v>
      </c>
      <c r="N2" s="91">
        <f t="shared" si="0"/>
        <v>84594859</v>
      </c>
      <c r="O2" s="91">
        <f t="shared" si="0"/>
        <v>84594859</v>
      </c>
      <c r="P2" s="91">
        <f t="shared" si="0"/>
        <v>84594859</v>
      </c>
      <c r="Q2" s="91">
        <f t="shared" si="0"/>
        <v>84594859</v>
      </c>
      <c r="R2" s="91">
        <f t="shared" si="0"/>
        <v>84594859</v>
      </c>
      <c r="S2" s="91">
        <f t="shared" si="0"/>
        <v>84594859</v>
      </c>
      <c r="T2" s="91">
        <f t="shared" si="0"/>
        <v>84594859</v>
      </c>
      <c r="U2" s="91">
        <f t="shared" si="0"/>
        <v>84594859</v>
      </c>
      <c r="V2" s="91">
        <f t="shared" si="0"/>
        <v>84594859</v>
      </c>
      <c r="W2" s="91">
        <f t="shared" si="0"/>
        <v>84594859</v>
      </c>
      <c r="X2" s="91">
        <f t="shared" si="0"/>
        <v>84594859</v>
      </c>
      <c r="Y2" s="91">
        <f t="shared" si="0"/>
        <v>84594859</v>
      </c>
      <c r="Z2" s="91">
        <f t="shared" si="0"/>
        <v>84594859</v>
      </c>
      <c r="AA2" s="91">
        <f t="shared" si="0"/>
        <v>84594859</v>
      </c>
      <c r="AB2" s="91">
        <f t="shared" si="0"/>
        <v>84594859</v>
      </c>
      <c r="AC2" s="91">
        <f t="shared" si="0"/>
        <v>84594859</v>
      </c>
      <c r="AD2" s="91">
        <f t="shared" si="0"/>
        <v>84594859</v>
      </c>
      <c r="AE2" s="91">
        <f t="shared" si="0"/>
        <v>84594859</v>
      </c>
      <c r="AF2" s="91">
        <f t="shared" si="0"/>
        <v>84594859</v>
      </c>
      <c r="AG2" s="91">
        <f t="shared" si="0"/>
        <v>84594859</v>
      </c>
      <c r="AH2" s="91">
        <f t="shared" si="0"/>
        <v>84594859</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84594859</v>
      </c>
      <c r="C2">
        <f>exports!E2*IFERROR(INDEX('state specific adjustments'!$C$4:$AG$5,MATCH(About!$B$2,'state specific adjustments'!$B$4:$B$5,0),MATCH('EIaE-BEE'!C$1,'state specific adjustments'!$C$3:$AG$3,0)),1)</f>
        <v>84594859</v>
      </c>
      <c r="D2">
        <f>exports!F2*IFERROR(INDEX('state specific adjustments'!$C$4:$AG$5,MATCH(About!$B$2,'state specific adjustments'!$B$4:$B$5,0),MATCH('EIaE-BEE'!D$1,'state specific adjustments'!$C$3:$AG$3,0)),1)</f>
        <v>84594859</v>
      </c>
      <c r="E2">
        <f>exports!G2*IFERROR(INDEX('state specific adjustments'!$C$4:$AG$5,MATCH(About!$B$2,'state specific adjustments'!$B$4:$B$5,0),MATCH('EIaE-BEE'!E$1,'state specific adjustments'!$C$3:$AG$3,0)),1)</f>
        <v>84594859</v>
      </c>
      <c r="F2">
        <f>exports!H2*IFERROR(INDEX('state specific adjustments'!$C$4:$AG$5,MATCH(About!$B$2,'state specific adjustments'!$B$4:$B$5,0),MATCH('EIaE-BEE'!F$1,'state specific adjustments'!$C$3:$AG$3,0)),1)</f>
        <v>84594859</v>
      </c>
      <c r="G2">
        <f>exports!I2*IFERROR(INDEX('state specific adjustments'!$C$4:$AG$5,MATCH(About!$B$2,'state specific adjustments'!$B$4:$B$5,0),MATCH('EIaE-BEE'!G$1,'state specific adjustments'!$C$3:$AG$3,0)),1)</f>
        <v>84594859</v>
      </c>
      <c r="H2">
        <f>exports!J2*IFERROR(INDEX('state specific adjustments'!$C$4:$AG$5,MATCH(About!$B$2,'state specific adjustments'!$B$4:$B$5,0),MATCH('EIaE-BEE'!H$1,'state specific adjustments'!$C$3:$AG$3,0)),1)</f>
        <v>84594859</v>
      </c>
      <c r="I2">
        <f>exports!K2*IFERROR(INDEX('state specific adjustments'!$C$4:$AG$5,MATCH(About!$B$2,'state specific adjustments'!$B$4:$B$5,0),MATCH('EIaE-BEE'!I$1,'state specific adjustments'!$C$3:$AG$3,0)),1)</f>
        <v>84594859</v>
      </c>
      <c r="J2">
        <f>exports!L2*IFERROR(INDEX('state specific adjustments'!$C$4:$AG$5,MATCH(About!$B$2,'state specific adjustments'!$B$4:$B$5,0),MATCH('EIaE-BEE'!J$1,'state specific adjustments'!$C$3:$AG$3,0)),1)</f>
        <v>84594859</v>
      </c>
      <c r="K2">
        <f>exports!M2*IFERROR(INDEX('state specific adjustments'!$C$4:$AG$5,MATCH(About!$B$2,'state specific adjustments'!$B$4:$B$5,0),MATCH('EIaE-BEE'!K$1,'state specific adjustments'!$C$3:$AG$3,0)),1)</f>
        <v>84594859</v>
      </c>
      <c r="L2">
        <f>exports!N2*IFERROR(INDEX('state specific adjustments'!$C$4:$AG$5,MATCH(About!$B$2,'state specific adjustments'!$B$4:$B$5,0),MATCH('EIaE-BEE'!L$1,'state specific adjustments'!$C$3:$AG$3,0)),1)</f>
        <v>84594859</v>
      </c>
      <c r="M2">
        <f>exports!O2*IFERROR(INDEX('state specific adjustments'!$C$4:$AG$5,MATCH(About!$B$2,'state specific adjustments'!$B$4:$B$5,0),MATCH('EIaE-BEE'!M$1,'state specific adjustments'!$C$3:$AG$3,0)),1)</f>
        <v>84594859</v>
      </c>
      <c r="N2">
        <f>exports!P2*IFERROR(INDEX('state specific adjustments'!$C$4:$AG$5,MATCH(About!$B$2,'state specific adjustments'!$B$4:$B$5,0),MATCH('EIaE-BEE'!N$1,'state specific adjustments'!$C$3:$AG$3,0)),1)</f>
        <v>84594859</v>
      </c>
      <c r="O2">
        <f>exports!Q2*IFERROR(INDEX('state specific adjustments'!$C$4:$AG$5,MATCH(About!$B$2,'state specific adjustments'!$B$4:$B$5,0),MATCH('EIaE-BEE'!O$1,'state specific adjustments'!$C$3:$AG$3,0)),1)</f>
        <v>84594859</v>
      </c>
      <c r="P2">
        <f>exports!R2*IFERROR(INDEX('state specific adjustments'!$C$4:$AG$5,MATCH(About!$B$2,'state specific adjustments'!$B$4:$B$5,0),MATCH('EIaE-BEE'!P$1,'state specific adjustments'!$C$3:$AG$3,0)),1)</f>
        <v>84594859</v>
      </c>
      <c r="Q2">
        <f>exports!S2*IFERROR(INDEX('state specific adjustments'!$C$4:$AG$5,MATCH(About!$B$2,'state specific adjustments'!$B$4:$B$5,0),MATCH('EIaE-BEE'!Q$1,'state specific adjustments'!$C$3:$AG$3,0)),1)</f>
        <v>84594859</v>
      </c>
      <c r="R2">
        <f>exports!T2*IFERROR(INDEX('state specific adjustments'!$C$4:$AG$5,MATCH(About!$B$2,'state specific adjustments'!$B$4:$B$5,0),MATCH('EIaE-BEE'!R$1,'state specific adjustments'!$C$3:$AG$3,0)),1)</f>
        <v>84594859</v>
      </c>
      <c r="S2">
        <f>exports!U2*IFERROR(INDEX('state specific adjustments'!$C$4:$AG$5,MATCH(About!$B$2,'state specific adjustments'!$B$4:$B$5,0),MATCH('EIaE-BEE'!S$1,'state specific adjustments'!$C$3:$AG$3,0)),1)</f>
        <v>84594859</v>
      </c>
      <c r="T2">
        <f>exports!V2*IFERROR(INDEX('state specific adjustments'!$C$4:$AG$5,MATCH(About!$B$2,'state specific adjustments'!$B$4:$B$5,0),MATCH('EIaE-BEE'!T$1,'state specific adjustments'!$C$3:$AG$3,0)),1)</f>
        <v>84594859</v>
      </c>
      <c r="U2">
        <f>exports!W2*IFERROR(INDEX('state specific adjustments'!$C$4:$AG$5,MATCH(About!$B$2,'state specific adjustments'!$B$4:$B$5,0),MATCH('EIaE-BEE'!U$1,'state specific adjustments'!$C$3:$AG$3,0)),1)</f>
        <v>84594859</v>
      </c>
      <c r="V2">
        <f>exports!X2*IFERROR(INDEX('state specific adjustments'!$C$4:$AG$5,MATCH(About!$B$2,'state specific adjustments'!$B$4:$B$5,0),MATCH('EIaE-BEE'!V$1,'state specific adjustments'!$C$3:$AG$3,0)),1)</f>
        <v>84594859</v>
      </c>
      <c r="W2">
        <f>exports!Y2*IFERROR(INDEX('state specific adjustments'!$C$4:$AG$5,MATCH(About!$B$2,'state specific adjustments'!$B$4:$B$5,0),MATCH('EIaE-BEE'!W$1,'state specific adjustments'!$C$3:$AG$3,0)),1)</f>
        <v>84594859</v>
      </c>
      <c r="X2">
        <f>exports!Z2*IFERROR(INDEX('state specific adjustments'!$C$4:$AG$5,MATCH(About!$B$2,'state specific adjustments'!$B$4:$B$5,0),MATCH('EIaE-BEE'!X$1,'state specific adjustments'!$C$3:$AG$3,0)),1)</f>
        <v>84594859</v>
      </c>
      <c r="Y2">
        <f>exports!AA2*IFERROR(INDEX('state specific adjustments'!$C$4:$AG$5,MATCH(About!$B$2,'state specific adjustments'!$B$4:$B$5,0),MATCH('EIaE-BEE'!Y$1,'state specific adjustments'!$C$3:$AG$3,0)),1)</f>
        <v>84594859</v>
      </c>
      <c r="Z2">
        <f>exports!AB2*IFERROR(INDEX('state specific adjustments'!$C$4:$AG$5,MATCH(About!$B$2,'state specific adjustments'!$B$4:$B$5,0),MATCH('EIaE-BEE'!Z$1,'state specific adjustments'!$C$3:$AG$3,0)),1)</f>
        <v>84594859</v>
      </c>
      <c r="AA2">
        <f>exports!AC2*IFERROR(INDEX('state specific adjustments'!$C$4:$AG$5,MATCH(About!$B$2,'state specific adjustments'!$B$4:$B$5,0),MATCH('EIaE-BEE'!AA$1,'state specific adjustments'!$C$3:$AG$3,0)),1)</f>
        <v>84594859</v>
      </c>
      <c r="AB2">
        <f>exports!AD2*IFERROR(INDEX('state specific adjustments'!$C$4:$AG$5,MATCH(About!$B$2,'state specific adjustments'!$B$4:$B$5,0),MATCH('EIaE-BEE'!AB$1,'state specific adjustments'!$C$3:$AG$3,0)),1)</f>
        <v>84594859</v>
      </c>
      <c r="AC2">
        <f>exports!AE2*IFERROR(INDEX('state specific adjustments'!$C$4:$AG$5,MATCH(About!$B$2,'state specific adjustments'!$B$4:$B$5,0),MATCH('EIaE-BEE'!AC$1,'state specific adjustments'!$C$3:$AG$3,0)),1)</f>
        <v>84594859</v>
      </c>
      <c r="AD2">
        <f>exports!AF2*IFERROR(INDEX('state specific adjustments'!$C$4:$AG$5,MATCH(About!$B$2,'state specific adjustments'!$B$4:$B$5,0),MATCH('EIaE-BEE'!AD$1,'state specific adjustments'!$C$3:$AG$3,0)),1)</f>
        <v>84594859</v>
      </c>
      <c r="AE2">
        <f>exports!AG2*IFERROR(INDEX('state specific adjustments'!$C$4:$AG$5,MATCH(About!$B$2,'state specific adjustments'!$B$4:$B$5,0),MATCH('EIaE-BEE'!AE$1,'state specific adjustments'!$C$3:$AG$3,0)),1)</f>
        <v>84594859</v>
      </c>
      <c r="AF2">
        <f>exports!AH2*IFERROR(INDEX('state specific adjustments'!$C$4:$AG$5,MATCH(About!$B$2,'state specific adjustments'!$B$4:$B$5,0),MATCH('EIaE-BEE'!AF$1,'state specific adjustments'!$C$3:$AG$3,0)),1)</f>
        <v>84594859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5">
        <f>SUMIFS('Table 7_Wholesale prices'!D$18:D$65,'Table 7_Wholesale prices'!$B$18:$B$65,About!$B$2)</f>
        <v>29.642824661472524</v>
      </c>
      <c r="F2" s="195">
        <f>SUMIFS('Table 7_Wholesale prices'!E$18:E$65,'Table 7_Wholesale prices'!$B$18:$B$65,About!$B$2)</f>
        <v>29.243467847273731</v>
      </c>
      <c r="G2" s="195">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5">
        <f>SUMIFS('Table 7_Wholesale prices'!D$18:D$65,'Table 7_Wholesale prices'!$B$18:$B$65,About!$B$2)</f>
        <v>29.642824661472524</v>
      </c>
      <c r="F2" s="195">
        <f>SUMIFS('Table 7_Wholesale prices'!E$18:E$65,'Table 7_Wholesale prices'!$B$18:$B$65,About!$B$2)</f>
        <v>29.243467847273731</v>
      </c>
      <c r="G2" s="195">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2024-06-17T19:09:06Z</dcterms:modified>
</cp:coreProperties>
</file>