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PA\elec\EIaE\"/>
    </mc:Choice>
  </mc:AlternateContent>
  <xr:revisionPtr revIDLastSave="0" documentId="8_{F358135A-E6E3-43C2-9919-D9068D3ACECD}"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<sst xmlns="http://schemas.openxmlformats.org/spreadsheetml/2006/main" count="18126" uniqueCount="751">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</sst>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117</v>
      </c>
      <c r="C1" s="77">
        <v>44909</v>
      </c>
      <c r="K1" s="44" t="s">
        <v>2</v>
      </c>
      <c r="L1" s="44" t="s">
        <v>3</v>
      </c>
    </row>
    <row r="2" spans="1:15">
      <c r="A2" s="70" t="s">
        <v>4</v>
      </c>
      <c r="B2" s="1" t="str">
        <f>LOOKUP(B1,K1:L50,L1:L50)</f>
        <v>PA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PA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976.87990000000002</v>
      </c>
      <c r="R11" s="1">
        <f t="shared" si="3"/>
        <v>3.8927068846525574E-2</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6649.2247171700001</v>
      </c>
      <c r="R23" s="1">
        <f t="shared" si="3"/>
        <v>0.26496074731530062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8384.0433269999994</v>
      </c>
      <c r="R33" s="1">
        <f t="shared" si="3"/>
        <v>0.33409043609391731</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846.50997150000001</v>
      </c>
      <c r="R35" s="1">
        <f t="shared" si="3"/>
        <v>3.3732040079697517E-2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5745.9633079999994</v>
      </c>
      <c r="R38" s="1">
        <f t="shared" si="5"/>
        <v>0.22896725511511273</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2492.509978</v>
      </c>
      <c r="R51" s="1">
        <f t="shared" si="5"/>
        <v>9.9322452549446397E-2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25095.131201669996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f t="shared" si="12"/>
        <v>2707.8327319999999</v>
      </c>
      <c r="M272" s="1" t="str">
        <f t="shared" si="13"/>
        <v>OH</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f t="shared" si="12"/>
        <v>1397.2615760000001</v>
      </c>
      <c r="M274" s="1" t="str">
        <f t="shared" si="13"/>
        <v>OH</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f t="shared" si="12"/>
        <v>1640.8689999999999</v>
      </c>
      <c r="M277" s="1" t="str">
        <f t="shared" si="13"/>
        <v>OH</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f t="shared" si="12"/>
        <v>2196.172</v>
      </c>
      <c r="M281" s="1" t="str">
        <f t="shared" si="13"/>
        <v>WV</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f t="shared" si="12"/>
        <v>296.33797800000002</v>
      </c>
      <c r="M285" s="1" t="str">
        <f t="shared" si="13"/>
        <v>WV</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f t="shared" si="12"/>
        <v>379.93170300000003</v>
      </c>
      <c r="M289" s="1" t="str">
        <f t="shared" si="13"/>
        <v>MD</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f t="shared" si="12"/>
        <v>59.903014169999999</v>
      </c>
      <c r="M291" s="1" t="str">
        <f t="shared" si="13"/>
        <v>MD</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f t="shared" si="12"/>
        <v>6209.39</v>
      </c>
      <c r="M293" s="1" t="str">
        <f t="shared" si="13"/>
        <v>MD</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f t="shared" si="12"/>
        <v>976.87990000000002</v>
      </c>
      <c r="M294" s="1" t="str">
        <f t="shared" si="13"/>
        <v>DE</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f t="shared" si="12"/>
        <v>8384.0433269999994</v>
      </c>
      <c r="M295" s="1" t="str">
        <f t="shared" si="13"/>
        <v>NJ</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f t="shared" si="12"/>
        <v>846.50997150000001</v>
      </c>
      <c r="M296" s="1" t="str">
        <f t="shared" si="13"/>
        <v>NY</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25095.131201669999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3.8927068846525574E-2</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0.26496074731530062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0.33409043609391731</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3.3732040079697517E-2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0.22896725511511273</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9.9322452549446397E-2</v>
      </c>
      <c r="D52" s="1">
        <f t="shared" si="2"/>
        <v>9.9322452549446397E-2</v>
      </c>
      <c r="E52" s="1">
        <f t="shared" si="3"/>
        <v>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1.0000000000000002</v>
      </c>
      <c r="D54" s="70">
        <f>SUM(D3:D53)</f>
        <v>9.9322452549446397E-2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0.79634864567575447</v>
      </c>
      <c r="C60" s="1">
        <f>SUMIFS('ReEDs Generation Data'!H$729:H$1448,'ReEDs Generation Data'!$E$729:$E$1448,Calculations!$A60)</f>
        <v>0.67443556915414415</v>
      </c>
      <c r="D60" s="1">
        <f>SUMIFS('ReEDs Generation Data'!I$729:I$1448,'ReEDs Generation Data'!$E$729:$E$1448,Calculations!$A60)</f>
        <v>0.65922589090189099</v>
      </c>
      <c r="E60" s="1">
        <f>SUMIFS('ReEDs Generation Data'!J$729:J$1448,'ReEDs Generation Data'!$E$729:$E$1448,Calculations!$A60)</f>
        <v>0.64252650626040286</v>
      </c>
      <c r="F60" s="1">
        <f>SUMIFS('ReEDs Generation Data'!K$729:K$1448,'ReEDs Generation Data'!$E$729:$E$1448,Calculations!$A60)</f>
        <v>0.63607316154659643</v>
      </c>
      <c r="G60" s="1">
        <f>SUMIFS('ReEDs Generation Data'!L$729:L$1448,'ReEDs Generation Data'!$E$729:$E$1448,Calculations!$A60)</f>
        <v>0.62938309396142467</v>
      </c>
      <c r="H60" s="1">
        <f>SUMIFS('ReEDs Generation Data'!M$729:M$1448,'ReEDs Generation Data'!$E$729:$E$1448,Calculations!$A60)</f>
        <v>0.6417005556005867</v>
      </c>
      <c r="I60" s="1">
        <f>SUMIFS('ReEDs Generation Data'!N$729:N$1448,'ReEDs Generation Data'!$E$729:$E$1448,Calculations!$A60)</f>
        <v>0.65322403692823172</v>
      </c>
      <c r="J60" s="1">
        <f>SUMIFS('ReEDs Generation Data'!O$729:O$1448,'ReEDs Generation Data'!$E$729:$E$1448,Calculations!$A60)</f>
        <v>0.65316447283918688</v>
      </c>
      <c r="K60" s="1">
        <f>SUMIFS('ReEDs Generation Data'!P$729:P$1448,'ReEDs Generation Data'!$E$729:$E$1448,Calculations!$A60)</f>
        <v>0.65310490248521413</v>
      </c>
      <c r="L60" s="1">
        <f>SUMIFS('ReEDs Generation Data'!Q$729:Q$1448,'ReEDs Generation Data'!$E$729:$E$1448,Calculations!$A60)</f>
        <v>0.65278703914326142</v>
      </c>
      <c r="M60" s="1">
        <f>SUMIFS('ReEDs Generation Data'!R$729:R$1448,'ReEDs Generation Data'!$E$729:$E$1448,Calculations!$A60)</f>
        <v>0.65247648929881297</v>
      </c>
    </row>
    <row r="61" spans="1:33" ht="15.75" customHeight="1">
      <c r="A61" s="4" t="s">
        <v>488</v>
      </c>
      <c r="B61" s="1">
        <f>SUMIFS('ReEDs Generation Data'!G$729:G$1448,'ReEDs Generation Data'!$E$729:$E$1448,Calculations!$A61)</f>
        <v>0.10300383041264444</v>
      </c>
      <c r="C61" s="1">
        <f>SUMIFS('ReEDs Generation Data'!H$729:H$1448,'ReEDs Generation Data'!$E$729:$E$1448,Calculations!$A61)</f>
        <v>0.21553785629231412</v>
      </c>
      <c r="D61" s="1">
        <f>SUMIFS('ReEDs Generation Data'!I$729:I$1448,'ReEDs Generation Data'!$E$729:$E$1448,Calculations!$A61)</f>
        <v>0.22560045583369992</v>
      </c>
      <c r="E61" s="1">
        <f>SUMIFS('ReEDs Generation Data'!J$729:J$1448,'ReEDs Generation Data'!$E$729:$E$1448,Calculations!$A61)</f>
        <v>0.23664863301719596</v>
      </c>
      <c r="F61" s="1">
        <f>SUMIFS('ReEDs Generation Data'!K$729:K$1448,'ReEDs Generation Data'!$E$729:$E$1448,Calculations!$A61)</f>
        <v>0.24091085523454867</v>
      </c>
      <c r="G61" s="1">
        <f>SUMIFS('ReEDs Generation Data'!L$729:L$1448,'ReEDs Generation Data'!$E$729:$E$1448,Calculations!$A61)</f>
        <v>0.24532942513305506</v>
      </c>
      <c r="H61" s="1">
        <f>SUMIFS('ReEDs Generation Data'!M$729:M$1448,'ReEDs Generation Data'!$E$729:$E$1448,Calculations!$A61)</f>
        <v>0.23715916384503977</v>
      </c>
      <c r="I61" s="1">
        <f>SUMIFS('ReEDs Generation Data'!N$729:N$1448,'ReEDs Generation Data'!$E$729:$E$1448,Calculations!$A61)</f>
        <v>0.22951555543345892</v>
      </c>
      <c r="J61" s="1">
        <f>SUMIFS('ReEDs Generation Data'!O$729:O$1448,'ReEDs Generation Data'!$E$729:$E$1448,Calculations!$A61)</f>
        <v>0.22952762497801718</v>
      </c>
      <c r="K61" s="1">
        <f>SUMIFS('ReEDs Generation Data'!P$729:P$1448,'ReEDs Generation Data'!$E$729:$E$1448,Calculations!$A61)</f>
        <v>0.22953969579204558</v>
      </c>
      <c r="L61" s="1">
        <f>SUMIFS('ReEDs Generation Data'!Q$729:Q$1448,'ReEDs Generation Data'!$E$729:$E$1448,Calculations!$A61)</f>
        <v>0.22686830373882333</v>
      </c>
      <c r="M61" s="1">
        <f>SUMIFS('ReEDs Generation Data'!R$729:R$1448,'ReEDs Generation Data'!$E$729:$E$1448,Calculations!$A61)</f>
        <v>0.22425837589532721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4.3810293208867777E-2</v>
      </c>
      <c r="C63" s="1">
        <f>SUMIFS('ReEDs Generation Data'!H$729:H$1448,'ReEDs Generation Data'!$E$729:$E$1448,Calculations!$A63)</f>
        <v>5.0548439008865971E-2</v>
      </c>
      <c r="D63" s="1">
        <f>SUMIFS('ReEDs Generation Data'!I$729:I$1448,'ReEDs Generation Data'!$E$729:$E$1448,Calculations!$A63)</f>
        <v>5.2908343240717234E-2</v>
      </c>
      <c r="E63" s="1">
        <f>SUMIFS('ReEDs Generation Data'!J$729:J$1448,'ReEDs Generation Data'!$E$729:$E$1448,Calculations!$A63)</f>
        <v>5.5499387431867102E-2</v>
      </c>
      <c r="F63" s="1">
        <f>SUMIFS('ReEDs Generation Data'!K$729:K$1448,'ReEDs Generation Data'!$E$729:$E$1448,Calculations!$A63)</f>
        <v>5.64989736925001E-2</v>
      </c>
      <c r="G63" s="1">
        <f>SUMIFS('ReEDs Generation Data'!L$729:L$1448,'ReEDs Generation Data'!$E$729:$E$1448,Calculations!$A63)</f>
        <v>5.753522697469917E-2</v>
      </c>
      <c r="H63" s="1">
        <f>SUMIFS('ReEDs Generation Data'!M$729:M$1448,'ReEDs Generation Data'!$E$729:$E$1448,Calculations!$A63)</f>
        <v>5.5619118308184293E-2</v>
      </c>
      <c r="I63" s="1">
        <f>SUMIFS('ReEDs Generation Data'!N$729:N$1448,'ReEDs Generation Data'!$E$729:$E$1448,Calculations!$A63)</f>
        <v>5.3826521498292819E-2</v>
      </c>
      <c r="J63" s="1">
        <f>SUMIFS('ReEDs Generation Data'!O$729:O$1448,'ReEDs Generation Data'!$E$729:$E$1448,Calculations!$A63)</f>
        <v>5.3829352075934554E-2</v>
      </c>
      <c r="K63" s="1">
        <f>SUMIFS('ReEDs Generation Data'!P$729:P$1448,'ReEDs Generation Data'!$E$729:$E$1448,Calculations!$A63)</f>
        <v>5.3832182951295375E-2</v>
      </c>
      <c r="L63" s="1">
        <f>SUMIFS('ReEDs Generation Data'!Q$729:Q$1448,'ReEDs Generation Data'!$E$729:$E$1448,Calculations!$A63)</f>
        <v>5.3205681878147747E-2</v>
      </c>
      <c r="M63" s="1">
        <f>SUMIFS('ReEDs Generation Data'!R$729:R$1448,'ReEDs Generation Data'!$E$729:$E$1448,Calculations!$A63)</f>
        <v>5.2593595534319672E-2</v>
      </c>
    </row>
    <row r="64" spans="1:33" ht="15.75" customHeight="1">
      <c r="A64" s="4" t="s">
        <v>491</v>
      </c>
      <c r="B64" s="1">
        <f>SUMIFS('ReEDs Generation Data'!G$729:G$1448,'ReEDs Generation Data'!$E$729:$E$1448,Calculations!$A64)</f>
        <v>5.3974844881749216E-2</v>
      </c>
      <c r="C64" s="1">
        <f>SUMIFS('ReEDs Generation Data'!H$729:H$1448,'ReEDs Generation Data'!$E$729:$E$1448,Calculations!$A64)</f>
        <v>5.6471794849360768E-2</v>
      </c>
      <c r="D64" s="1">
        <f>SUMIFS('ReEDs Generation Data'!I$729:I$1448,'ReEDs Generation Data'!$E$729:$E$1448,Calculations!$A64)</f>
        <v>5.9108236849515682E-2</v>
      </c>
      <c r="E64" s="1">
        <f>SUMIFS('ReEDs Generation Data'!J$729:J$1448,'ReEDs Generation Data'!$E$729:$E$1448,Calculations!$A64)</f>
        <v>6.2002904199828499E-2</v>
      </c>
      <c r="F64" s="1">
        <f>SUMIFS('ReEDs Generation Data'!K$729:K$1448,'ReEDs Generation Data'!$E$729:$E$1448,Calculations!$A64)</f>
        <v>6.3119623753419576E-2</v>
      </c>
      <c r="G64" s="1">
        <f>SUMIFS('ReEDs Generation Data'!L$729:L$1448,'ReEDs Generation Data'!$E$729:$E$1448,Calculations!$A64)</f>
        <v>6.4277307035272416E-2</v>
      </c>
      <c r="H64" s="1">
        <f>SUMIFS('ReEDs Generation Data'!M$729:M$1448,'ReEDs Generation Data'!$E$729:$E$1448,Calculations!$A64)</f>
        <v>6.2136665352835276E-2</v>
      </c>
      <c r="I64" s="1">
        <f>SUMIFS('ReEDs Generation Data'!N$729:N$1448,'ReEDs Generation Data'!$E$729:$E$1448,Calculations!$A64)</f>
        <v>6.0134008865697176E-2</v>
      </c>
      <c r="J64" s="1">
        <f>SUMIFS('ReEDs Generation Data'!O$729:O$1448,'ReEDs Generation Data'!$E$729:$E$1448,Calculations!$A64)</f>
        <v>6.0137171135453145E-2</v>
      </c>
      <c r="K64" s="1">
        <f>SUMIFS('ReEDs Generation Data'!P$729:P$1448,'ReEDs Generation Data'!$E$729:$E$1448,Calculations!$A64)</f>
        <v>6.0140333737815452E-2</v>
      </c>
      <c r="L64" s="1">
        <f>SUMIFS('ReEDs Generation Data'!Q$729:Q$1448,'ReEDs Generation Data'!$E$729:$E$1448,Calculations!$A64)</f>
        <v>6.3726656696805994E-2</v>
      </c>
      <c r="M64" s="1">
        <f>SUMIFS('ReEDs Generation Data'!R$729:R$1448,'ReEDs Generation Data'!$E$729:$E$1448,Calculations!$A64)</f>
        <v>6.7230464434479317E-2</v>
      </c>
    </row>
    <row r="65" spans="1:37" ht="15.75" customHeight="1">
      <c r="A65" s="4" t="s">
        <v>492</v>
      </c>
      <c r="B65" s="1">
        <f>SUMIFS('ReEDs Generation Data'!G$729:G$1448,'ReEDs Generation Data'!$E$729:$E$1448,Calculations!$A65)</f>
        <v>1.8299049652147996E-3</v>
      </c>
      <c r="C65" s="1">
        <f>SUMIFS('ReEDs Generation Data'!H$729:H$1448,'ReEDs Generation Data'!$E$729:$E$1448,Calculations!$A65)</f>
        <v>1.9260958664387032E-3</v>
      </c>
      <c r="D65" s="1">
        <f>SUMIFS('ReEDs Generation Data'!I$729:I$1448,'ReEDs Generation Data'!$E$729:$E$1448,Calculations!$A65)</f>
        <v>2.0263960393162952E-3</v>
      </c>
      <c r="E65" s="1">
        <f>SUMIFS('ReEDs Generation Data'!J$729:J$1448,'ReEDs Generation Data'!$E$729:$E$1448,Calculations!$A65)</f>
        <v>2.1365200760455078E-3</v>
      </c>
      <c r="F65" s="1">
        <f>SUMIFS('ReEDs Generation Data'!K$729:K$1448,'ReEDs Generation Data'!$E$729:$E$1448,Calculations!$A65)</f>
        <v>2.1899751116993445E-3</v>
      </c>
      <c r="G65" s="1">
        <f>SUMIFS('ReEDs Generation Data'!L$729:L$1448,'ReEDs Generation Data'!$E$729:$E$1448,Calculations!$A65)</f>
        <v>2.2453909955784195E-3</v>
      </c>
      <c r="H65" s="1">
        <f>SUMIFS('ReEDs Generation Data'!M$729:M$1448,'ReEDs Generation Data'!$E$729:$E$1448,Calculations!$A65)</f>
        <v>2.1958891713917514E-3</v>
      </c>
      <c r="I65" s="1">
        <f>SUMIFS('ReEDs Generation Data'!N$729:N$1448,'ReEDs Generation Data'!$E$729:$E$1448,Calculations!$A65)</f>
        <v>2.1495782216676791E-3</v>
      </c>
      <c r="J65" s="1">
        <f>SUMIFS('ReEDs Generation Data'!O$729:O$1448,'ReEDs Generation Data'!$E$729:$E$1448,Calculations!$A65)</f>
        <v>2.1910194279297331E-3</v>
      </c>
      <c r="K65" s="1">
        <f>SUMIFS('ReEDs Generation Data'!P$729:P$1448,'ReEDs Generation Data'!$E$729:$E$1448,Calculations!$A65)</f>
        <v>2.2324649929620572E-3</v>
      </c>
      <c r="L65" s="1">
        <f>SUMIFS('ReEDs Generation Data'!Q$729:Q$1448,'ReEDs Generation Data'!$E$729:$E$1448,Calculations!$A65)</f>
        <v>2.2752871362028497E-3</v>
      </c>
      <c r="M65" s="1">
        <f>SUMIFS('ReEDs Generation Data'!R$729:R$1448,'ReEDs Generation Data'!$E$729:$E$1448,Calculations!$A65)</f>
        <v>2.3171240144055534E-3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7.7254708130390821E-4</v>
      </c>
      <c r="C70" s="1">
        <f>SUMIFS('ReEDs Generation Data'!H$729:H$1448,'ReEDs Generation Data'!$E$729:$E$1448,Calculations!$A70)</f>
        <v>8.082861633497458E-4</v>
      </c>
      <c r="D70" s="1">
        <f>SUMIFS('ReEDs Generation Data'!I$729:I$1448,'ReEDs Generation Data'!$E$729:$E$1448,Calculations!$A70)</f>
        <v>8.4602180810627978E-4</v>
      </c>
      <c r="E70" s="1">
        <f>SUMIFS('ReEDs Generation Data'!J$729:J$1448,'ReEDs Generation Data'!$E$729:$E$1448,Calculations!$A70)</f>
        <v>8.8745345682577519E-4</v>
      </c>
      <c r="F70" s="1">
        <f>SUMIFS('ReEDs Generation Data'!K$729:K$1448,'ReEDs Generation Data'!$E$729:$E$1448,Calculations!$A70)</f>
        <v>9.0343716986194731E-4</v>
      </c>
      <c r="G70" s="1">
        <f>SUMIFS('ReEDs Generation Data'!L$729:L$1448,'ReEDs Generation Data'!$E$729:$E$1448,Calculations!$A70)</f>
        <v>9.200072006314505E-4</v>
      </c>
      <c r="H70" s="1">
        <f>SUMIFS('ReEDs Generation Data'!M$729:M$1448,'ReEDs Generation Data'!$E$729:$E$1448,Calculations!$A70)</f>
        <v>8.8936799291334753E-4</v>
      </c>
      <c r="I70" s="1">
        <f>SUMIFS('ReEDs Generation Data'!N$729:N$1448,'ReEDs Generation Data'!$E$729:$E$1448,Calculations!$A70)</f>
        <v>8.6070378040134423E-4</v>
      </c>
      <c r="J70" s="1">
        <f>SUMIFS('ReEDs Generation Data'!O$729:O$1448,'ReEDs Generation Data'!$E$729:$E$1448,Calculations!$A70)</f>
        <v>8.6074904226871257E-4</v>
      </c>
      <c r="K70" s="1">
        <f>SUMIFS('ReEDs Generation Data'!P$729:P$1448,'ReEDs Generation Data'!$E$729:$E$1448,Calculations!$A70)</f>
        <v>8.6079430889670716E-4</v>
      </c>
      <c r="L70" s="1">
        <f>SUMIFS('ReEDs Generation Data'!Q$729:Q$1448,'ReEDs Generation Data'!$E$729:$E$1448,Calculations!$A70)</f>
        <v>8.5077635070297981E-4</v>
      </c>
      <c r="M70" s="1">
        <f>SUMIFS('ReEDs Generation Data'!R$729:R$1448,'ReEDs Generation Data'!$E$729:$E$1448,Calculations!$A70)</f>
        <v>8.4098888877156793E-4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2.5993377446548985E-4</v>
      </c>
      <c r="C73" s="1">
        <f>SUMIFS('ReEDs Generation Data'!H$729:H$1448,'ReEDs Generation Data'!$E$729:$E$1448,Calculations!$A73)</f>
        <v>2.7195866552640361E-4</v>
      </c>
      <c r="D73" s="1">
        <f>SUMIFS('ReEDs Generation Data'!I$729:I$1448,'ReEDs Generation Data'!$E$729:$E$1448,Calculations!$A73)</f>
        <v>2.8465532675370312E-4</v>
      </c>
      <c r="E73" s="1">
        <f>SUMIFS('ReEDs Generation Data'!J$729:J$1448,'ReEDs Generation Data'!$E$729:$E$1448,Calculations!$A73)</f>
        <v>2.9859555783426063E-4</v>
      </c>
      <c r="F73" s="1">
        <f>SUMIFS('ReEDs Generation Data'!K$729:K$1448,'ReEDs Generation Data'!$E$729:$E$1448,Calculations!$A73)</f>
        <v>3.0397349137386203E-4</v>
      </c>
      <c r="G73" s="1">
        <f>SUMIFS('ReEDs Generation Data'!L$729:L$1448,'ReEDs Generation Data'!$E$729:$E$1448,Calculations!$A73)</f>
        <v>3.0954869933873681E-4</v>
      </c>
      <c r="H73" s="1">
        <f>SUMIFS('ReEDs Generation Data'!M$729:M$1448,'ReEDs Generation Data'!$E$729:$E$1448,Calculations!$A73)</f>
        <v>2.9923972904872322E-4</v>
      </c>
      <c r="I73" s="1">
        <f>SUMIFS('ReEDs Generation Data'!N$729:N$1448,'ReEDs Generation Data'!$E$729:$E$1448,Calculations!$A73)</f>
        <v>2.895952722503745E-4</v>
      </c>
      <c r="J73" s="1">
        <f>SUMIFS('ReEDs Generation Data'!O$729:O$1448,'ReEDs Generation Data'!$E$729:$E$1448,Calculations!$A73)</f>
        <v>2.8961050120963037E-4</v>
      </c>
      <c r="K73" s="1">
        <f>SUMIFS('ReEDs Generation Data'!P$729:P$1448,'ReEDs Generation Data'!$E$729:$E$1448,Calculations!$A73)</f>
        <v>2.8962573177066246E-4</v>
      </c>
      <c r="L73" s="1">
        <f>SUMIFS('ReEDs Generation Data'!Q$729:Q$1448,'ReEDs Generation Data'!$E$729:$E$1448,Calculations!$A73)</f>
        <v>2.8625505605554878E-4</v>
      </c>
      <c r="M73" s="1">
        <f>SUMIFS('ReEDs Generation Data'!R$729:R$1448,'ReEDs Generation Data'!$E$729:$E$1448,Calculations!$A73)</f>
        <v>2.8296193388366092E-4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0.90793724086689376</v>
      </c>
      <c r="G1420" s="44">
        <f>G694/SUMIFS(G$3:G$722,$B$3:$B$722,$B1420)*SUMIFS(Calculations!$E$3:$E$53,Calculations!$A$3:$A$53,$B1420)</f>
        <v>0.79634864567575447</v>
      </c>
      <c r="H1420" s="44">
        <f>H694/SUMIFS(H$3:H$722,$B$3:$B$722,$B1420)*SUMIFS(Calculations!$E$3:$E$53,Calculations!$A$3:$A$53,$B1420)</f>
        <v>0.67443556915414415</v>
      </c>
      <c r="I1420" s="44">
        <f>I694/SUMIFS(I$3:I$722,$B$3:$B$722,$B1420)*SUMIFS(Calculations!$E$3:$E$53,Calculations!$A$3:$A$53,$B1420)</f>
        <v>0.65922589090189099</v>
      </c>
      <c r="J1420" s="44">
        <f>J694/SUMIFS(J$3:J$722,$B$3:$B$722,$B1420)*SUMIFS(Calculations!$E$3:$E$53,Calculations!$A$3:$A$53,$B1420)</f>
        <v>0.64252650626040286</v>
      </c>
      <c r="K1420" s="44">
        <f>K694/SUMIFS(K$3:K$722,$B$3:$B$722,$B1420)*SUMIFS(Calculations!$E$3:$E$53,Calculations!$A$3:$A$53,$B1420)</f>
        <v>0.63607316154659643</v>
      </c>
      <c r="L1420" s="44">
        <f>L694/SUMIFS(L$3:L$722,$B$3:$B$722,$B1420)*SUMIFS(Calculations!$E$3:$E$53,Calculations!$A$3:$A$53,$B1420)</f>
        <v>0.62938309396142467</v>
      </c>
      <c r="M1420" s="44">
        <f>M694/SUMIFS(M$3:M$722,$B$3:$B$722,$B1420)*SUMIFS(Calculations!$E$3:$E$53,Calculations!$A$3:$A$53,$B1420)</f>
        <v>0.6417005556005867</v>
      </c>
      <c r="N1420" s="44">
        <f>N694/SUMIFS(N$3:N$722,$B$3:$B$722,$B1420)*SUMIFS(Calculations!$E$3:$E$53,Calculations!$A$3:$A$53,$B1420)</f>
        <v>0.65322403692823172</v>
      </c>
      <c r="O1420" s="44">
        <f>O694/SUMIFS(O$3:O$722,$B$3:$B$722,$B1420)*SUMIFS(Calculations!$E$3:$E$53,Calculations!$A$3:$A$53,$B1420)</f>
        <v>0.65316447283918688</v>
      </c>
      <c r="P1420" s="44">
        <f>P694/SUMIFS(P$3:P$722,$B$3:$B$722,$B1420)*SUMIFS(Calculations!$E$3:$E$53,Calculations!$A$3:$A$53,$B1420)</f>
        <v>0.65310490248521413</v>
      </c>
      <c r="Q1420" s="44">
        <f>Q694/SUMIFS(Q$3:Q$722,$B$3:$B$722,$B1420)*SUMIFS(Calculations!$E$3:$E$53,Calculations!$A$3:$A$53,$B1420)</f>
        <v>0.65278703914326142</v>
      </c>
      <c r="R1420" s="44">
        <f>R694/SUMIFS(R$3:R$722,$B$3:$B$722,$B1420)*SUMIFS(Calculations!$E$3:$E$53,Calculations!$A$3:$A$53,$B1420)</f>
        <v>0.65247648929881297</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3.764278234401322E-2</v>
      </c>
      <c r="G1423" s="44">
        <f>G697/SUMIFS(G$3:G$722,$B$3:$B$722,$B1423)*SUMIFS(Calculations!$E$3:$E$53,Calculations!$A$3:$A$53,$B1423)</f>
        <v>4.3810293208867777E-2</v>
      </c>
      <c r="H1423" s="44">
        <f>H697/SUMIFS(H$3:H$722,$B$3:$B$722,$B1423)*SUMIFS(Calculations!$E$3:$E$53,Calculations!$A$3:$A$53,$B1423)</f>
        <v>5.0548439008865971E-2</v>
      </c>
      <c r="I1423" s="44">
        <f>I697/SUMIFS(I$3:I$722,$B$3:$B$722,$B1423)*SUMIFS(Calculations!$E$3:$E$53,Calculations!$A$3:$A$53,$B1423)</f>
        <v>5.2908343240717234E-2</v>
      </c>
      <c r="J1423" s="44">
        <f>J697/SUMIFS(J$3:J$722,$B$3:$B$722,$B1423)*SUMIFS(Calculations!$E$3:$E$53,Calculations!$A$3:$A$53,$B1423)</f>
        <v>5.5499387431867102E-2</v>
      </c>
      <c r="K1423" s="44">
        <f>K697/SUMIFS(K$3:K$722,$B$3:$B$722,$B1423)*SUMIFS(Calculations!$E$3:$E$53,Calculations!$A$3:$A$53,$B1423)</f>
        <v>5.64989736925001E-2</v>
      </c>
      <c r="L1423" s="44">
        <f>L697/SUMIFS(L$3:L$722,$B$3:$B$722,$B1423)*SUMIFS(Calculations!$E$3:$E$53,Calculations!$A$3:$A$53,$B1423)</f>
        <v>5.753522697469917E-2</v>
      </c>
      <c r="M1423" s="44">
        <f>M697/SUMIFS(M$3:M$722,$B$3:$B$722,$B1423)*SUMIFS(Calculations!$E$3:$E$53,Calculations!$A$3:$A$53,$B1423)</f>
        <v>5.5619118308184293E-2</v>
      </c>
      <c r="N1423" s="44">
        <f>N697/SUMIFS(N$3:N$722,$B$3:$B$722,$B1423)*SUMIFS(Calculations!$E$3:$E$53,Calculations!$A$3:$A$53,$B1423)</f>
        <v>5.3826521498292819E-2</v>
      </c>
      <c r="O1423" s="44">
        <f>O697/SUMIFS(O$3:O$722,$B$3:$B$722,$B1423)*SUMIFS(Calculations!$E$3:$E$53,Calculations!$A$3:$A$53,$B1423)</f>
        <v>5.3829352075934554E-2</v>
      </c>
      <c r="P1423" s="44">
        <f>P697/SUMIFS(P$3:P$722,$B$3:$B$722,$B1423)*SUMIFS(Calculations!$E$3:$E$53,Calculations!$A$3:$A$53,$B1423)</f>
        <v>5.3832182951295375E-2</v>
      </c>
      <c r="Q1423" s="44">
        <f>Q697/SUMIFS(Q$3:Q$722,$B$3:$B$722,$B1423)*SUMIFS(Calculations!$E$3:$E$53,Calculations!$A$3:$A$53,$B1423)</f>
        <v>5.3205681878147747E-2</v>
      </c>
      <c r="R1423" s="44">
        <f>R697/SUMIFS(R$3:R$722,$B$3:$B$722,$B1423)*SUMIFS(Calculations!$E$3:$E$53,Calculations!$A$3:$A$53,$B1423)</f>
        <v>5.2593595534319672E-2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5.1689354702203573E-2</v>
      </c>
      <c r="G1425" s="44">
        <f>G699/SUMIFS(G$3:G$722,$B$3:$B$722,$B1425)*SUMIFS(Calculations!$E$3:$E$53,Calculations!$A$3:$A$53,$B1425)</f>
        <v>5.3974844881749216E-2</v>
      </c>
      <c r="H1425" s="44">
        <f>H699/SUMIFS(H$3:H$722,$B$3:$B$722,$B1425)*SUMIFS(Calculations!$E$3:$E$53,Calculations!$A$3:$A$53,$B1425)</f>
        <v>5.6471794849360768E-2</v>
      </c>
      <c r="I1425" s="44">
        <f>I699/SUMIFS(I$3:I$722,$B$3:$B$722,$B1425)*SUMIFS(Calculations!$E$3:$E$53,Calculations!$A$3:$A$53,$B1425)</f>
        <v>5.9108236849515682E-2</v>
      </c>
      <c r="J1425" s="44">
        <f>J699/SUMIFS(J$3:J$722,$B$3:$B$722,$B1425)*SUMIFS(Calculations!$E$3:$E$53,Calculations!$A$3:$A$53,$B1425)</f>
        <v>6.2002904199828499E-2</v>
      </c>
      <c r="K1425" s="44">
        <f>K699/SUMIFS(K$3:K$722,$B$3:$B$722,$B1425)*SUMIFS(Calculations!$E$3:$E$53,Calculations!$A$3:$A$53,$B1425)</f>
        <v>6.3119623753419576E-2</v>
      </c>
      <c r="L1425" s="44">
        <f>L699/SUMIFS(L$3:L$722,$B$3:$B$722,$B1425)*SUMIFS(Calculations!$E$3:$E$53,Calculations!$A$3:$A$53,$B1425)</f>
        <v>6.4277307035272416E-2</v>
      </c>
      <c r="M1425" s="44">
        <f>M699/SUMIFS(M$3:M$722,$B$3:$B$722,$B1425)*SUMIFS(Calculations!$E$3:$E$53,Calculations!$A$3:$A$53,$B1425)</f>
        <v>6.2136665352835276E-2</v>
      </c>
      <c r="N1425" s="44">
        <f>N699/SUMIFS(N$3:N$722,$B$3:$B$722,$B1425)*SUMIFS(Calculations!$E$3:$E$53,Calculations!$A$3:$A$53,$B1425)</f>
        <v>6.0134008865697176E-2</v>
      </c>
      <c r="O1425" s="44">
        <f>O699/SUMIFS(O$3:O$722,$B$3:$B$722,$B1425)*SUMIFS(Calculations!$E$3:$E$53,Calculations!$A$3:$A$53,$B1425)</f>
        <v>6.0137171135453145E-2</v>
      </c>
      <c r="P1425" s="44">
        <f>P699/SUMIFS(P$3:P$722,$B$3:$B$722,$B1425)*SUMIFS(Calculations!$E$3:$E$53,Calculations!$A$3:$A$53,$B1425)</f>
        <v>6.0140333737815452E-2</v>
      </c>
      <c r="Q1425" s="44">
        <f>Q699/SUMIFS(Q$3:Q$722,$B$3:$B$722,$B1425)*SUMIFS(Calculations!$E$3:$E$53,Calculations!$A$3:$A$53,$B1425)</f>
        <v>6.3726656696805994E-2</v>
      </c>
      <c r="R1425" s="44">
        <f>R699/SUMIFS(R$3:R$722,$B$3:$B$722,$B1425)*SUMIFS(Calculations!$E$3:$E$53,Calculations!$A$3:$A$53,$B1425)</f>
        <v>6.7230464434479317E-2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0.10300383041264444</v>
      </c>
      <c r="H1426" s="44">
        <f>H700/SUMIFS(H$3:H$722,$B$3:$B$722,$B1426)*SUMIFS(Calculations!$E$3:$E$53,Calculations!$A$3:$A$53,$B1426)</f>
        <v>0.21553785629231412</v>
      </c>
      <c r="I1426" s="44">
        <f>I700/SUMIFS(I$3:I$722,$B$3:$B$722,$B1426)*SUMIFS(Calculations!$E$3:$E$53,Calculations!$A$3:$A$53,$B1426)</f>
        <v>0.22560045583369992</v>
      </c>
      <c r="J1426" s="44">
        <f>J700/SUMIFS(J$3:J$722,$B$3:$B$722,$B1426)*SUMIFS(Calculations!$E$3:$E$53,Calculations!$A$3:$A$53,$B1426)</f>
        <v>0.23664863301719596</v>
      </c>
      <c r="K1426" s="44">
        <f>K700/SUMIFS(K$3:K$722,$B$3:$B$722,$B1426)*SUMIFS(Calculations!$E$3:$E$53,Calculations!$A$3:$A$53,$B1426)</f>
        <v>0.24091085523454867</v>
      </c>
      <c r="L1426" s="44">
        <f>L700/SUMIFS(L$3:L$722,$B$3:$B$722,$B1426)*SUMIFS(Calculations!$E$3:$E$53,Calculations!$A$3:$A$53,$B1426)</f>
        <v>0.24532942513305506</v>
      </c>
      <c r="M1426" s="44">
        <f>M700/SUMIFS(M$3:M$722,$B$3:$B$722,$B1426)*SUMIFS(Calculations!$E$3:$E$53,Calculations!$A$3:$A$53,$B1426)</f>
        <v>0.23715916384503977</v>
      </c>
      <c r="N1426" s="44">
        <f>N700/SUMIFS(N$3:N$722,$B$3:$B$722,$B1426)*SUMIFS(Calculations!$E$3:$E$53,Calculations!$A$3:$A$53,$B1426)</f>
        <v>0.22951555543345892</v>
      </c>
      <c r="O1426" s="44">
        <f>O700/SUMIFS(O$3:O$722,$B$3:$B$722,$B1426)*SUMIFS(Calculations!$E$3:$E$53,Calculations!$A$3:$A$53,$B1426)</f>
        <v>0.22952762497801718</v>
      </c>
      <c r="P1426" s="44">
        <f>P700/SUMIFS(P$3:P$722,$B$3:$B$722,$B1426)*SUMIFS(Calculations!$E$3:$E$53,Calculations!$A$3:$A$53,$B1426)</f>
        <v>0.22953969579204558</v>
      </c>
      <c r="Q1426" s="44">
        <f>Q700/SUMIFS(Q$3:Q$722,$B$3:$B$722,$B1426)*SUMIFS(Calculations!$E$3:$E$53,Calculations!$A$3:$A$53,$B1426)</f>
        <v>0.22686830373882333</v>
      </c>
      <c r="R1426" s="44">
        <f>R700/SUMIFS(R$3:R$722,$B$3:$B$722,$B1426)*SUMIFS(Calculations!$E$3:$E$53,Calculations!$A$3:$A$53,$B1426)</f>
        <v>0.22425837589532721</v>
      </c>
    </row>
    <row r="1427" spans="2:18" ht="15.75" customHeight="1">
      <c r="B1427" s="44" t="s">
        <v>146</v>
      </c>
      <c r="C1427" s="44" t="s">
        <v>522</v>
      </c>
      <c r="D1427" s="44" t="s">
        <v>533</v>
      </c>
      <c r="E1427" s="44" t="str">
        <f t="shared" si="310"/>
        <v>natural gas peaker</v>
      </c>
      <c r="F1427" s="44">
        <f>F701/SUMIFS(F$3:F$722,$B$3:$B$722,$B1427)*SUMIFS(Calculations!$E$3:$E$53,Calculations!$A$3:$A$53,$B1427)</f>
        <v>7.3983464328903291E-4</v>
      </c>
      <c r="G1427" s="44">
        <f>G701/SUMIFS(G$3:G$722,$B$3:$B$722,$B1427)*SUMIFS(Calculations!$E$3:$E$53,Calculations!$A$3:$A$53,$B1427)</f>
        <v>7.7254708130390821E-4</v>
      </c>
      <c r="H1427" s="44">
        <f>H701/SUMIFS(H$3:H$722,$B$3:$B$722,$B1427)*SUMIFS(Calculations!$E$3:$E$53,Calculations!$A$3:$A$53,$B1427)</f>
        <v>8.082861633497458E-4</v>
      </c>
      <c r="I1427" s="44">
        <f>I701/SUMIFS(I$3:I$722,$B$3:$B$722,$B1427)*SUMIFS(Calculations!$E$3:$E$53,Calculations!$A$3:$A$53,$B1427)</f>
        <v>8.4602180810627978E-4</v>
      </c>
      <c r="J1427" s="44">
        <f>J701/SUMIFS(J$3:J$722,$B$3:$B$722,$B1427)*SUMIFS(Calculations!$E$3:$E$53,Calculations!$A$3:$A$53,$B1427)</f>
        <v>8.8745345682577519E-4</v>
      </c>
      <c r="K1427" s="44">
        <f>K701/SUMIFS(K$3:K$722,$B$3:$B$722,$B1427)*SUMIFS(Calculations!$E$3:$E$53,Calculations!$A$3:$A$53,$B1427)</f>
        <v>9.0343716986194731E-4</v>
      </c>
      <c r="L1427" s="44">
        <f>L701/SUMIFS(L$3:L$722,$B$3:$B$722,$B1427)*SUMIFS(Calculations!$E$3:$E$53,Calculations!$A$3:$A$53,$B1427)</f>
        <v>9.200072006314505E-4</v>
      </c>
      <c r="M1427" s="44">
        <f>M701/SUMIFS(M$3:M$722,$B$3:$B$722,$B1427)*SUMIFS(Calculations!$E$3:$E$53,Calculations!$A$3:$A$53,$B1427)</f>
        <v>8.8936799291334753E-4</v>
      </c>
      <c r="N1427" s="44">
        <f>N701/SUMIFS(N$3:N$722,$B$3:$B$722,$B1427)*SUMIFS(Calculations!$E$3:$E$53,Calculations!$A$3:$A$53,$B1427)</f>
        <v>8.6070378040134423E-4</v>
      </c>
      <c r="O1427" s="44">
        <f>O701/SUMIFS(O$3:O$722,$B$3:$B$722,$B1427)*SUMIFS(Calculations!$E$3:$E$53,Calculations!$A$3:$A$53,$B1427)</f>
        <v>8.6074904226871257E-4</v>
      </c>
      <c r="P1427" s="44">
        <f>P701/SUMIFS(P$3:P$722,$B$3:$B$722,$B1427)*SUMIFS(Calculations!$E$3:$E$53,Calculations!$A$3:$A$53,$B1427)</f>
        <v>8.6079430889670716E-4</v>
      </c>
      <c r="Q1427" s="44">
        <f>Q701/SUMIFS(Q$3:Q$722,$B$3:$B$722,$B1427)*SUMIFS(Calculations!$E$3:$E$53,Calculations!$A$3:$A$53,$B1427)</f>
        <v>8.5077635070297981E-4</v>
      </c>
      <c r="R1427" s="44">
        <f>R701/SUMIFS(R$3:R$722,$B$3:$B$722,$B1427)*SUMIFS(Calculations!$E$3:$E$53,Calculations!$A$3:$A$53,$B1427)</f>
        <v>8.4098888877156793E-4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2.4892723817669383E-4</v>
      </c>
      <c r="G1430" s="44">
        <f>G704/SUMIFS(G$3:G$722,$B$3:$B$722,$B1430)*SUMIFS(Calculations!$E$3:$E$53,Calculations!$A$3:$A$53,$B1430)</f>
        <v>2.5993377446548985E-4</v>
      </c>
      <c r="H1430" s="44">
        <f>H704/SUMIFS(H$3:H$722,$B$3:$B$722,$B1430)*SUMIFS(Calculations!$E$3:$E$53,Calculations!$A$3:$A$53,$B1430)</f>
        <v>2.7195866552640361E-4</v>
      </c>
      <c r="I1430" s="44">
        <f>I704/SUMIFS(I$3:I$722,$B$3:$B$722,$B1430)*SUMIFS(Calculations!$E$3:$E$53,Calculations!$A$3:$A$53,$B1430)</f>
        <v>2.8465532675370312E-4</v>
      </c>
      <c r="J1430" s="44">
        <f>J704/SUMIFS(J$3:J$722,$B$3:$B$722,$B1430)*SUMIFS(Calculations!$E$3:$E$53,Calculations!$A$3:$A$53,$B1430)</f>
        <v>2.9859555783426063E-4</v>
      </c>
      <c r="K1430" s="44">
        <f>K704/SUMIFS(K$3:K$722,$B$3:$B$722,$B1430)*SUMIFS(Calculations!$E$3:$E$53,Calculations!$A$3:$A$53,$B1430)</f>
        <v>3.0397349137386203E-4</v>
      </c>
      <c r="L1430" s="44">
        <f>L704/SUMIFS(L$3:L$722,$B$3:$B$722,$B1430)*SUMIFS(Calculations!$E$3:$E$53,Calculations!$A$3:$A$53,$B1430)</f>
        <v>3.0954869933873681E-4</v>
      </c>
      <c r="M1430" s="44">
        <f>M704/SUMIFS(M$3:M$722,$B$3:$B$722,$B1430)*SUMIFS(Calculations!$E$3:$E$53,Calculations!$A$3:$A$53,$B1430)</f>
        <v>2.9923972904872322E-4</v>
      </c>
      <c r="N1430" s="44">
        <f>N704/SUMIFS(N$3:N$722,$B$3:$B$722,$B1430)*SUMIFS(Calculations!$E$3:$E$53,Calculations!$A$3:$A$53,$B1430)</f>
        <v>2.895952722503745E-4</v>
      </c>
      <c r="O1430" s="44">
        <f>O704/SUMIFS(O$3:O$722,$B$3:$B$722,$B1430)*SUMIFS(Calculations!$E$3:$E$53,Calculations!$A$3:$A$53,$B1430)</f>
        <v>2.8961050120963037E-4</v>
      </c>
      <c r="P1430" s="44">
        <f>P704/SUMIFS(P$3:P$722,$B$3:$B$722,$B1430)*SUMIFS(Calculations!$E$3:$E$53,Calculations!$A$3:$A$53,$B1430)</f>
        <v>2.8962573177066246E-4</v>
      </c>
      <c r="Q1430" s="44">
        <f>Q704/SUMIFS(Q$3:Q$722,$B$3:$B$722,$B1430)*SUMIFS(Calculations!$E$3:$E$53,Calculations!$A$3:$A$53,$B1430)</f>
        <v>2.8625505605554878E-4</v>
      </c>
      <c r="R1430" s="44">
        <f>R704/SUMIFS(R$3:R$722,$B$3:$B$722,$B1430)*SUMIFS(Calculations!$E$3:$E$53,Calculations!$A$3:$A$53,$B1430)</f>
        <v>2.8296193388366092E-4</v>
      </c>
    </row>
    <row r="1431" spans="2:18" ht="15.75" customHeight="1">
      <c r="B1431" s="44" t="s">
        <v>146</v>
      </c>
      <c r="C1431" s="44" t="s">
        <v>522</v>
      </c>
      <c r="D1431" s="44" t="s">
        <v>537</v>
      </c>
      <c r="E1431" s="44" t="str">
        <f t="shared" si="310"/>
        <v>solar PV</v>
      </c>
      <c r="F1431" s="44">
        <f>F705/SUMIFS(F$3:F$722,$B$3:$B$722,$B1431)*SUMIFS(Calculations!$E$3:$E$53,Calculations!$A$3:$A$53,$B1431)</f>
        <v>1.7418602054236508E-3</v>
      </c>
      <c r="G1431" s="44">
        <f>G705/SUMIFS(G$3:G$722,$B$3:$B$722,$B1431)*SUMIFS(Calculations!$E$3:$E$53,Calculations!$A$3:$A$53,$B1431)</f>
        <v>1.8299049652147996E-3</v>
      </c>
      <c r="H1431" s="44">
        <f>H705/SUMIFS(H$3:H$722,$B$3:$B$722,$B1431)*SUMIFS(Calculations!$E$3:$E$53,Calculations!$A$3:$A$53,$B1431)</f>
        <v>1.9260958664387032E-3</v>
      </c>
      <c r="I1431" s="44">
        <f>I705/SUMIFS(I$3:I$722,$B$3:$B$722,$B1431)*SUMIFS(Calculations!$E$3:$E$53,Calculations!$A$3:$A$53,$B1431)</f>
        <v>2.0263960393162952E-3</v>
      </c>
      <c r="J1431" s="44">
        <f>J705/SUMIFS(J$3:J$722,$B$3:$B$722,$B1431)*SUMIFS(Calculations!$E$3:$E$53,Calculations!$A$3:$A$53,$B1431)</f>
        <v>2.1365200760455078E-3</v>
      </c>
      <c r="K1431" s="44">
        <f>K705/SUMIFS(K$3:K$722,$B$3:$B$722,$B1431)*SUMIFS(Calculations!$E$3:$E$53,Calculations!$A$3:$A$53,$B1431)</f>
        <v>2.1899751116993445E-3</v>
      </c>
      <c r="L1431" s="44">
        <f>L705/SUMIFS(L$3:L$722,$B$3:$B$722,$B1431)*SUMIFS(Calculations!$E$3:$E$53,Calculations!$A$3:$A$53,$B1431)</f>
        <v>2.2453909955784195E-3</v>
      </c>
      <c r="M1431" s="44">
        <f>M705/SUMIFS(M$3:M$722,$B$3:$B$722,$B1431)*SUMIFS(Calculations!$E$3:$E$53,Calculations!$A$3:$A$53,$B1431)</f>
        <v>2.1958891713917514E-3</v>
      </c>
      <c r="N1431" s="44">
        <f>N705/SUMIFS(N$3:N$722,$B$3:$B$722,$B1431)*SUMIFS(Calculations!$E$3:$E$53,Calculations!$A$3:$A$53,$B1431)</f>
        <v>2.1495782216676791E-3</v>
      </c>
      <c r="O1431" s="44">
        <f>O705/SUMIFS(O$3:O$722,$B$3:$B$722,$B1431)*SUMIFS(Calculations!$E$3:$E$53,Calculations!$A$3:$A$53,$B1431)</f>
        <v>2.1910194279297331E-3</v>
      </c>
      <c r="P1431" s="44">
        <f>P705/SUMIFS(P$3:P$722,$B$3:$B$722,$B1431)*SUMIFS(Calculations!$E$3:$E$53,Calculations!$A$3:$A$53,$B1431)</f>
        <v>2.2324649929620572E-3</v>
      </c>
      <c r="Q1431" s="44">
        <f>Q705/SUMIFS(Q$3:Q$722,$B$3:$B$722,$B1431)*SUMIFS(Calculations!$E$3:$E$53,Calculations!$A$3:$A$53,$B1431)</f>
        <v>2.2752871362028497E-3</v>
      </c>
      <c r="R1431" s="44">
        <f>R705/SUMIFS(R$3:R$722,$B$3:$B$722,$B1431)*SUMIFS(Calculations!$E$3:$E$53,Calculations!$A$3:$A$53,$B1431)</f>
        <v>2.3171240144055534E-3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1.0000000000000002</v>
      </c>
      <c r="J1449" s="70">
        <f t="shared" si="312"/>
        <v>0.99999999999999989</v>
      </c>
      <c r="K1449" s="70">
        <f t="shared" si="312"/>
        <v>1</v>
      </c>
      <c r="L1449" s="70">
        <f t="shared" si="312"/>
        <v>1</v>
      </c>
      <c r="M1449" s="70">
        <f t="shared" si="312"/>
        <v>1</v>
      </c>
      <c r="N1449" s="70">
        <f t="shared" si="312"/>
        <v>1</v>
      </c>
      <c r="O1449" s="70">
        <f t="shared" si="312"/>
        <v>0.99999999999999989</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PA</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PA</v>
      </c>
      <c r="C7" s="1">
        <f t="shared" ref="C7:AE7" si="3">SUMIFS(C$20:C$119,$B$20:$B$119,$B$7,$A$20:$A$119,$A$7)</f>
        <v>47068059</v>
      </c>
      <c r="D7" s="1">
        <f t="shared" si="3"/>
        <v>42458225</v>
      </c>
      <c r="E7" s="1">
        <f t="shared" si="3"/>
        <v>48542382</v>
      </c>
      <c r="F7" s="1">
        <f t="shared" si="3"/>
        <v>46031503</v>
      </c>
      <c r="G7" s="1">
        <f t="shared" si="3"/>
        <v>46214573</v>
      </c>
      <c r="H7" s="1">
        <f t="shared" si="3"/>
        <v>43352789</v>
      </c>
      <c r="I7" s="1">
        <f t="shared" si="3"/>
        <v>48713174</v>
      </c>
      <c r="J7" s="1">
        <f t="shared" si="3"/>
        <v>50027029</v>
      </c>
      <c r="K7" s="1">
        <f t="shared" si="3"/>
        <v>45589687</v>
      </c>
      <c r="L7" s="1">
        <f t="shared" si="3"/>
        <v>49598244</v>
      </c>
      <c r="M7" s="1">
        <f t="shared" si="3"/>
        <v>51628652</v>
      </c>
      <c r="N7" s="1">
        <f t="shared" si="3"/>
        <v>46888935</v>
      </c>
      <c r="O7" s="1">
        <f t="shared" si="3"/>
        <v>48592359</v>
      </c>
      <c r="P7" s="1">
        <f t="shared" si="3"/>
        <v>49974683</v>
      </c>
      <c r="Q7" s="1">
        <f t="shared" si="3"/>
        <v>53374292</v>
      </c>
      <c r="R7" s="1">
        <f t="shared" si="3"/>
        <v>52545952</v>
      </c>
      <c r="S7" s="1">
        <f t="shared" si="3"/>
        <v>56097982</v>
      </c>
      <c r="T7" s="1">
        <f t="shared" si="3"/>
        <v>60243848</v>
      </c>
      <c r="U7" s="1">
        <f t="shared" si="3"/>
        <v>56477855</v>
      </c>
      <c r="V7" s="1">
        <f t="shared" si="3"/>
        <v>62615453</v>
      </c>
      <c r="W7" s="1">
        <f t="shared" si="3"/>
        <v>67915553</v>
      </c>
      <c r="X7" s="1">
        <f t="shared" si="3"/>
        <v>65984204</v>
      </c>
      <c r="Y7" s="1">
        <f t="shared" si="3"/>
        <v>66039758</v>
      </c>
      <c r="Z7" s="1">
        <f t="shared" si="3"/>
        <v>66729936</v>
      </c>
      <c r="AA7" s="1">
        <f t="shared" si="3"/>
        <v>60534177</v>
      </c>
      <c r="AB7" s="1">
        <f t="shared" si="3"/>
        <v>54898407</v>
      </c>
      <c r="AC7" s="1">
        <f t="shared" si="3"/>
        <v>55732372</v>
      </c>
      <c r="AD7" s="1">
        <f t="shared" si="3"/>
        <v>56609468</v>
      </c>
      <c r="AE7" s="1">
        <f t="shared" si="3"/>
        <v>52562189</v>
      </c>
      <c r="AF7" s="48">
        <f>AVERAGE(U7:AE7)</f>
        <v>60554488.363636367</v>
      </c>
      <c r="AG7" s="48">
        <f t="shared" ref="AG7:BK7" si="4">AF7</f>
        <v>60554488.363636367</v>
      </c>
      <c r="AH7" s="48">
        <f t="shared" si="4"/>
        <v>60554488.363636367</v>
      </c>
      <c r="AI7" s="48">
        <f t="shared" si="4"/>
        <v>60554488.363636367</v>
      </c>
      <c r="AJ7" s="48">
        <f t="shared" si="4"/>
        <v>60554488.363636367</v>
      </c>
      <c r="AK7" s="48">
        <f t="shared" si="4"/>
        <v>60554488.363636367</v>
      </c>
      <c r="AL7" s="48">
        <f t="shared" si="4"/>
        <v>60554488.363636367</v>
      </c>
      <c r="AM7" s="48">
        <f t="shared" si="4"/>
        <v>60554488.363636367</v>
      </c>
      <c r="AN7" s="48">
        <f t="shared" si="4"/>
        <v>60554488.363636367</v>
      </c>
      <c r="AO7" s="48">
        <f t="shared" si="4"/>
        <v>60554488.363636367</v>
      </c>
      <c r="AP7" s="48">
        <f t="shared" si="4"/>
        <v>60554488.363636367</v>
      </c>
      <c r="AQ7" s="48">
        <f t="shared" si="4"/>
        <v>60554488.363636367</v>
      </c>
      <c r="AR7" s="48">
        <f t="shared" si="4"/>
        <v>60554488.363636367</v>
      </c>
      <c r="AS7" s="48">
        <f t="shared" si="4"/>
        <v>60554488.363636367</v>
      </c>
      <c r="AT7" s="48">
        <f t="shared" si="4"/>
        <v>60554488.363636367</v>
      </c>
      <c r="AU7" s="48">
        <f t="shared" si="4"/>
        <v>60554488.363636367</v>
      </c>
      <c r="AV7" s="48">
        <f t="shared" si="4"/>
        <v>60554488.363636367</v>
      </c>
      <c r="AW7" s="48">
        <f t="shared" si="4"/>
        <v>60554488.363636367</v>
      </c>
      <c r="AX7" s="48">
        <f t="shared" si="4"/>
        <v>60554488.363636367</v>
      </c>
      <c r="AY7" s="48">
        <f t="shared" si="4"/>
        <v>60554488.363636367</v>
      </c>
      <c r="AZ7" s="48">
        <f t="shared" si="4"/>
        <v>60554488.363636367</v>
      </c>
      <c r="BA7" s="48">
        <f t="shared" si="4"/>
        <v>60554488.363636367</v>
      </c>
      <c r="BB7" s="48">
        <f t="shared" si="4"/>
        <v>60554488.363636367</v>
      </c>
      <c r="BC7" s="48">
        <f t="shared" si="4"/>
        <v>60554488.363636367</v>
      </c>
      <c r="BD7" s="48">
        <f t="shared" si="4"/>
        <v>60554488.363636367</v>
      </c>
      <c r="BE7" s="48">
        <f t="shared" si="4"/>
        <v>60554488.363636367</v>
      </c>
      <c r="BF7" s="48">
        <f t="shared" si="4"/>
        <v>60554488.363636367</v>
      </c>
      <c r="BG7" s="48">
        <f t="shared" si="4"/>
        <v>60554488.363636367</v>
      </c>
      <c r="BH7" s="48">
        <f t="shared" si="4"/>
        <v>60554488.363636367</v>
      </c>
      <c r="BI7" s="48">
        <f t="shared" si="4"/>
        <v>60554488.363636367</v>
      </c>
      <c r="BJ7" s="48">
        <f t="shared" si="4"/>
        <v>60554488.363636367</v>
      </c>
      <c r="BK7" s="48">
        <f t="shared" si="4"/>
        <v>60554488.363636367</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PA</v>
      </c>
      <c r="C10" s="29">
        <f t="shared" ref="C10:AE10" si="6">SUMIFS(C$122:C$219,$B$122:$B$219,$B$6,$A$122:$A$219,$A$6)</f>
        <v>0</v>
      </c>
      <c r="D10" s="29">
        <f t="shared" si="6"/>
        <v>0</v>
      </c>
      <c r="E10" s="29">
        <f t="shared" si="6"/>
        <v>0</v>
      </c>
      <c r="F10" s="29">
        <f t="shared" si="6"/>
        <v>0</v>
      </c>
      <c r="G10" s="29">
        <f t="shared" si="6"/>
        <v>141341</v>
      </c>
      <c r="H10" s="29">
        <f t="shared" si="6"/>
        <v>22625</v>
      </c>
      <c r="I10" s="29">
        <f t="shared" si="6"/>
        <v>207183</v>
      </c>
      <c r="J10" s="29">
        <f t="shared" si="6"/>
        <v>113818</v>
      </c>
      <c r="K10" s="29">
        <f t="shared" si="6"/>
        <v>10965</v>
      </c>
      <c r="L10" s="29">
        <f t="shared" si="6"/>
        <v>13350</v>
      </c>
      <c r="M10" s="29">
        <f t="shared" si="6"/>
        <v>0</v>
      </c>
      <c r="N10" s="29">
        <f t="shared" si="6"/>
        <v>0</v>
      </c>
      <c r="O10" s="29">
        <f t="shared" si="6"/>
        <v>380</v>
      </c>
      <c r="P10" s="29">
        <f t="shared" si="6"/>
        <v>17906</v>
      </c>
      <c r="Q10" s="29">
        <f t="shared" si="6"/>
        <v>86274</v>
      </c>
      <c r="R10" s="29">
        <f t="shared" si="6"/>
        <v>30410</v>
      </c>
      <c r="S10" s="29">
        <f t="shared" si="6"/>
        <v>31796</v>
      </c>
      <c r="T10" s="29">
        <f t="shared" si="6"/>
        <v>157589</v>
      </c>
      <c r="U10" s="29">
        <f t="shared" si="6"/>
        <v>888943</v>
      </c>
      <c r="V10" s="29">
        <f t="shared" si="6"/>
        <v>616423</v>
      </c>
      <c r="W10" s="29">
        <f t="shared" si="6"/>
        <v>768676</v>
      </c>
      <c r="X10" s="29">
        <f t="shared" si="6"/>
        <v>666640</v>
      </c>
      <c r="Y10" s="29">
        <f t="shared" si="6"/>
        <v>1360342</v>
      </c>
      <c r="Z10" s="29">
        <f t="shared" si="6"/>
        <v>1141975</v>
      </c>
      <c r="AA10" s="29">
        <f t="shared" si="6"/>
        <v>577901</v>
      </c>
      <c r="AB10" s="29">
        <f t="shared" si="6"/>
        <v>566656</v>
      </c>
      <c r="AC10" s="29">
        <f t="shared" si="6"/>
        <v>314066</v>
      </c>
      <c r="AD10" s="29">
        <f t="shared" si="6"/>
        <v>33402</v>
      </c>
      <c r="AE10" s="29">
        <f t="shared" si="6"/>
        <v>56343</v>
      </c>
      <c r="AF10" s="35">
        <f t="shared" ref="AF10:BK10" si="7">AE10</f>
        <v>56343</v>
      </c>
      <c r="AG10" s="35">
        <f t="shared" si="7"/>
        <v>56343</v>
      </c>
      <c r="AH10" s="35">
        <f t="shared" si="7"/>
        <v>56343</v>
      </c>
      <c r="AI10" s="35">
        <f t="shared" si="7"/>
        <v>56343</v>
      </c>
      <c r="AJ10" s="35">
        <f t="shared" si="7"/>
        <v>56343</v>
      </c>
      <c r="AK10" s="35">
        <f t="shared" si="7"/>
        <v>56343</v>
      </c>
      <c r="AL10" s="35">
        <f t="shared" si="7"/>
        <v>56343</v>
      </c>
      <c r="AM10" s="35">
        <f t="shared" si="7"/>
        <v>56343</v>
      </c>
      <c r="AN10" s="35">
        <f t="shared" si="7"/>
        <v>56343</v>
      </c>
      <c r="AO10" s="35">
        <f t="shared" si="7"/>
        <v>56343</v>
      </c>
      <c r="AP10" s="35">
        <f t="shared" si="7"/>
        <v>56343</v>
      </c>
      <c r="AQ10" s="35">
        <f t="shared" si="7"/>
        <v>56343</v>
      </c>
      <c r="AR10" s="35">
        <f t="shared" si="7"/>
        <v>56343</v>
      </c>
      <c r="AS10" s="35">
        <f t="shared" si="7"/>
        <v>56343</v>
      </c>
      <c r="AT10" s="35">
        <f t="shared" si="7"/>
        <v>56343</v>
      </c>
      <c r="AU10" s="35">
        <f t="shared" si="7"/>
        <v>56343</v>
      </c>
      <c r="AV10" s="35">
        <f t="shared" si="7"/>
        <v>56343</v>
      </c>
      <c r="AW10" s="35">
        <f t="shared" si="7"/>
        <v>56343</v>
      </c>
      <c r="AX10" s="35">
        <f t="shared" si="7"/>
        <v>56343</v>
      </c>
      <c r="AY10" s="35">
        <f t="shared" si="7"/>
        <v>56343</v>
      </c>
      <c r="AZ10" s="35">
        <f t="shared" si="7"/>
        <v>56343</v>
      </c>
      <c r="BA10" s="35">
        <f t="shared" si="7"/>
        <v>56343</v>
      </c>
      <c r="BB10" s="35">
        <f t="shared" si="7"/>
        <v>56343</v>
      </c>
      <c r="BC10" s="35">
        <f t="shared" si="7"/>
        <v>56343</v>
      </c>
      <c r="BD10" s="35">
        <f t="shared" si="7"/>
        <v>56343</v>
      </c>
      <c r="BE10" s="35">
        <f t="shared" si="7"/>
        <v>56343</v>
      </c>
      <c r="BF10" s="35">
        <f t="shared" si="7"/>
        <v>56343</v>
      </c>
      <c r="BG10" s="35">
        <f t="shared" si="7"/>
        <v>56343</v>
      </c>
      <c r="BH10" s="35">
        <f t="shared" si="7"/>
        <v>56343</v>
      </c>
      <c r="BI10" s="35">
        <f t="shared" si="7"/>
        <v>56343</v>
      </c>
      <c r="BJ10" s="35">
        <f t="shared" si="7"/>
        <v>56343</v>
      </c>
      <c r="BK10" s="35">
        <f t="shared" si="7"/>
        <v>56343</v>
      </c>
    </row>
    <row r="11" spans="1:63">
      <c r="A11" s="1" t="s">
        <v>546</v>
      </c>
      <c r="B11" s="29" t="str">
        <f>About!B2</f>
        <v>PA</v>
      </c>
      <c r="C11" s="29">
        <f t="shared" ref="C11:AE11" si="8">SUMIFS(C$122:C$219,$B$122:$B$219,$B$7,$A$122:$A$219,$A$7)</f>
        <v>0</v>
      </c>
      <c r="D11" s="29">
        <f t="shared" si="8"/>
        <v>0</v>
      </c>
      <c r="E11" s="29">
        <f t="shared" si="8"/>
        <v>0</v>
      </c>
      <c r="F11" s="29">
        <f t="shared" si="8"/>
        <v>0</v>
      </c>
      <c r="G11" s="29">
        <f t="shared" si="8"/>
        <v>0</v>
      </c>
      <c r="H11" s="29">
        <f t="shared" si="8"/>
        <v>6900</v>
      </c>
      <c r="I11" s="29">
        <f t="shared" si="8"/>
        <v>7850</v>
      </c>
      <c r="J11" s="29">
        <f t="shared" si="8"/>
        <v>500</v>
      </c>
      <c r="K11" s="29">
        <f t="shared" si="8"/>
        <v>174823</v>
      </c>
      <c r="L11" s="29">
        <f t="shared" si="8"/>
        <v>29760</v>
      </c>
      <c r="M11" s="29">
        <f t="shared" si="8"/>
        <v>0</v>
      </c>
      <c r="N11" s="29">
        <f t="shared" si="8"/>
        <v>0</v>
      </c>
      <c r="O11" s="29">
        <f t="shared" si="8"/>
        <v>96160</v>
      </c>
      <c r="P11" s="29">
        <f t="shared" si="8"/>
        <v>102811</v>
      </c>
      <c r="Q11" s="29">
        <f t="shared" si="8"/>
        <v>262799</v>
      </c>
      <c r="R11" s="29">
        <f t="shared" si="8"/>
        <v>316538</v>
      </c>
      <c r="S11" s="29">
        <f t="shared" si="8"/>
        <v>126611</v>
      </c>
      <c r="T11" s="29">
        <f t="shared" si="8"/>
        <v>95607</v>
      </c>
      <c r="U11" s="29">
        <f t="shared" si="8"/>
        <v>356263</v>
      </c>
      <c r="V11" s="29">
        <f t="shared" si="8"/>
        <v>445954</v>
      </c>
      <c r="W11" s="29">
        <f t="shared" si="8"/>
        <v>347966</v>
      </c>
      <c r="X11" s="29">
        <f t="shared" si="8"/>
        <v>231396</v>
      </c>
      <c r="Y11" s="29">
        <f t="shared" si="8"/>
        <v>20874</v>
      </c>
      <c r="Z11" s="29">
        <f t="shared" si="8"/>
        <v>33312</v>
      </c>
      <c r="AA11" s="29">
        <f t="shared" si="8"/>
        <v>23640</v>
      </c>
      <c r="AB11" s="29">
        <f t="shared" si="8"/>
        <v>30907</v>
      </c>
      <c r="AC11" s="29">
        <f t="shared" si="8"/>
        <v>4943</v>
      </c>
      <c r="AD11" s="29">
        <f t="shared" si="8"/>
        <v>1047</v>
      </c>
      <c r="AE11" s="29">
        <f t="shared" si="8"/>
        <v>12341</v>
      </c>
      <c r="AF11" s="35">
        <f>AVERAGE(W11:AE11)</f>
        <v>78491.777777777781</v>
      </c>
      <c r="AG11" s="35">
        <f t="shared" ref="AG11:BK11" si="9">AF11</f>
        <v>78491.777777777781</v>
      </c>
      <c r="AH11" s="35">
        <f t="shared" si="9"/>
        <v>78491.777777777781</v>
      </c>
      <c r="AI11" s="35">
        <f t="shared" si="9"/>
        <v>78491.777777777781</v>
      </c>
      <c r="AJ11" s="35">
        <f t="shared" si="9"/>
        <v>78491.777777777781</v>
      </c>
      <c r="AK11" s="35">
        <f t="shared" si="9"/>
        <v>78491.777777777781</v>
      </c>
      <c r="AL11" s="35">
        <f t="shared" si="9"/>
        <v>78491.777777777781</v>
      </c>
      <c r="AM11" s="35">
        <f t="shared" si="9"/>
        <v>78491.777777777781</v>
      </c>
      <c r="AN11" s="35">
        <f t="shared" si="9"/>
        <v>78491.777777777781</v>
      </c>
      <c r="AO11" s="35">
        <f t="shared" si="9"/>
        <v>78491.777777777781</v>
      </c>
      <c r="AP11" s="35">
        <f t="shared" si="9"/>
        <v>78491.777777777781</v>
      </c>
      <c r="AQ11" s="35">
        <f t="shared" si="9"/>
        <v>78491.777777777781</v>
      </c>
      <c r="AR11" s="35">
        <f t="shared" si="9"/>
        <v>78491.777777777781</v>
      </c>
      <c r="AS11" s="35">
        <f t="shared" si="9"/>
        <v>78491.777777777781</v>
      </c>
      <c r="AT11" s="35">
        <f t="shared" si="9"/>
        <v>78491.777777777781</v>
      </c>
      <c r="AU11" s="35">
        <f t="shared" si="9"/>
        <v>78491.777777777781</v>
      </c>
      <c r="AV11" s="35">
        <f t="shared" si="9"/>
        <v>78491.777777777781</v>
      </c>
      <c r="AW11" s="35">
        <f t="shared" si="9"/>
        <v>78491.777777777781</v>
      </c>
      <c r="AX11" s="35">
        <f t="shared" si="9"/>
        <v>78491.777777777781</v>
      </c>
      <c r="AY11" s="35">
        <f t="shared" si="9"/>
        <v>78491.777777777781</v>
      </c>
      <c r="AZ11" s="35">
        <f t="shared" si="9"/>
        <v>78491.777777777781</v>
      </c>
      <c r="BA11" s="35">
        <f t="shared" si="9"/>
        <v>78491.777777777781</v>
      </c>
      <c r="BB11" s="35">
        <f t="shared" si="9"/>
        <v>78491.777777777781</v>
      </c>
      <c r="BC11" s="35">
        <f t="shared" si="9"/>
        <v>78491.777777777781</v>
      </c>
      <c r="BD11" s="35">
        <f t="shared" si="9"/>
        <v>78491.777777777781</v>
      </c>
      <c r="BE11" s="35">
        <f t="shared" si="9"/>
        <v>78491.777777777781</v>
      </c>
      <c r="BF11" s="35">
        <f t="shared" si="9"/>
        <v>78491.777777777781</v>
      </c>
      <c r="BG11" s="35">
        <f t="shared" si="9"/>
        <v>78491.777777777781</v>
      </c>
      <c r="BH11" s="35">
        <f t="shared" si="9"/>
        <v>78491.777777777781</v>
      </c>
      <c r="BI11" s="35">
        <f t="shared" si="9"/>
        <v>78491.777777777781</v>
      </c>
      <c r="BJ11" s="35">
        <f t="shared" si="9"/>
        <v>78491.777777777781</v>
      </c>
      <c r="BK11" s="35">
        <f t="shared" si="9"/>
        <v>78491.777777777781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PA</v>
      </c>
      <c r="C14" s="29">
        <f t="shared" ref="C14:AH14" si="11">IF(C10&gt;C11,C10-C11,0)</f>
        <v>0</v>
      </c>
      <c r="D14" s="29">
        <f t="shared" si="11"/>
        <v>0</v>
      </c>
      <c r="E14" s="29">
        <f t="shared" si="11"/>
        <v>0</v>
      </c>
      <c r="F14" s="29">
        <f t="shared" si="11"/>
        <v>0</v>
      </c>
      <c r="G14" s="29">
        <f t="shared" si="11"/>
        <v>141341</v>
      </c>
      <c r="H14" s="29">
        <f t="shared" si="11"/>
        <v>15725</v>
      </c>
      <c r="I14" s="29">
        <f t="shared" si="11"/>
        <v>199333</v>
      </c>
      <c r="J14" s="29">
        <f t="shared" si="11"/>
        <v>113318</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61982</v>
      </c>
      <c r="U14" s="29">
        <f t="shared" si="11"/>
        <v>532680</v>
      </c>
      <c r="V14" s="29">
        <f t="shared" si="11"/>
        <v>170469</v>
      </c>
      <c r="W14" s="29">
        <f t="shared" si="11"/>
        <v>420710</v>
      </c>
      <c r="X14" s="29">
        <f t="shared" si="11"/>
        <v>435244</v>
      </c>
      <c r="Y14" s="29">
        <f t="shared" si="11"/>
        <v>1339468</v>
      </c>
      <c r="Z14" s="29">
        <f t="shared" si="11"/>
        <v>1108663</v>
      </c>
      <c r="AA14" s="29">
        <f t="shared" si="11"/>
        <v>554261</v>
      </c>
      <c r="AB14" s="29">
        <f t="shared" si="11"/>
        <v>535749</v>
      </c>
      <c r="AC14" s="29">
        <f t="shared" si="11"/>
        <v>309123</v>
      </c>
      <c r="AD14" s="29">
        <f t="shared" si="11"/>
        <v>32355</v>
      </c>
      <c r="AE14" s="29">
        <f t="shared" si="11"/>
        <v>44002</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PA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163858</v>
      </c>
      <c r="L15" s="29">
        <f t="shared" si="13"/>
        <v>16410</v>
      </c>
      <c r="M15" s="29">
        <f t="shared" si="13"/>
        <v>0</v>
      </c>
      <c r="N15" s="29">
        <f t="shared" si="13"/>
        <v>0</v>
      </c>
      <c r="O15" s="29">
        <f t="shared" si="13"/>
        <v>95780</v>
      </c>
      <c r="P15" s="29">
        <f t="shared" si="13"/>
        <v>84905</v>
      </c>
      <c r="Q15" s="29">
        <f t="shared" si="13"/>
        <v>176525</v>
      </c>
      <c r="R15" s="29">
        <f t="shared" si="13"/>
        <v>286128</v>
      </c>
      <c r="S15" s="29">
        <f t="shared" si="13"/>
        <v>94815</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22148.777777777781</v>
      </c>
      <c r="AG15" s="29">
        <f t="shared" si="13"/>
        <v>22148.777777777781</v>
      </c>
      <c r="AH15" s="29">
        <f t="shared" si="13"/>
        <v>22148.777777777781</v>
      </c>
      <c r="AI15" s="29">
        <f t="shared" ref="AI15:BK15" si="14">IF(AI11&gt;AI10,AI11-AI10,0)</f>
        <v>22148.777777777781</v>
      </c>
      <c r="AJ15" s="29">
        <f t="shared" si="14"/>
        <v>22148.777777777781</v>
      </c>
      <c r="AK15" s="29">
        <f t="shared" si="14"/>
        <v>22148.777777777781</v>
      </c>
      <c r="AL15" s="29">
        <f t="shared" si="14"/>
        <v>22148.777777777781</v>
      </c>
      <c r="AM15" s="29">
        <f t="shared" si="14"/>
        <v>22148.777777777781</v>
      </c>
      <c r="AN15" s="29">
        <f t="shared" si="14"/>
        <v>22148.777777777781</v>
      </c>
      <c r="AO15" s="29">
        <f t="shared" si="14"/>
        <v>22148.777777777781</v>
      </c>
      <c r="AP15" s="29">
        <f t="shared" si="14"/>
        <v>22148.777777777781</v>
      </c>
      <c r="AQ15" s="29">
        <f t="shared" si="14"/>
        <v>22148.777777777781</v>
      </c>
      <c r="AR15" s="29">
        <f t="shared" si="14"/>
        <v>22148.777777777781</v>
      </c>
      <c r="AS15" s="29">
        <f t="shared" si="14"/>
        <v>22148.777777777781</v>
      </c>
      <c r="AT15" s="29">
        <f t="shared" si="14"/>
        <v>22148.777777777781</v>
      </c>
      <c r="AU15" s="29">
        <f t="shared" si="14"/>
        <v>22148.777777777781</v>
      </c>
      <c r="AV15" s="29">
        <f t="shared" si="14"/>
        <v>22148.777777777781</v>
      </c>
      <c r="AW15" s="29">
        <f t="shared" si="14"/>
        <v>22148.777777777781</v>
      </c>
      <c r="AX15" s="29">
        <f t="shared" si="14"/>
        <v>22148.777777777781</v>
      </c>
      <c r="AY15" s="29">
        <f t="shared" si="14"/>
        <v>22148.777777777781</v>
      </c>
      <c r="AZ15" s="29">
        <f t="shared" si="14"/>
        <v>22148.777777777781</v>
      </c>
      <c r="BA15" s="29">
        <f t="shared" si="14"/>
        <v>22148.777777777781</v>
      </c>
      <c r="BB15" s="29">
        <f t="shared" si="14"/>
        <v>22148.777777777781</v>
      </c>
      <c r="BC15" s="29">
        <f t="shared" si="14"/>
        <v>22148.777777777781</v>
      </c>
      <c r="BD15" s="29">
        <f t="shared" si="14"/>
        <v>22148.777777777781</v>
      </c>
      <c r="BE15" s="29">
        <f t="shared" si="14"/>
        <v>22148.777777777781</v>
      </c>
      <c r="BF15" s="29">
        <f t="shared" si="14"/>
        <v>22148.777777777781</v>
      </c>
      <c r="BG15" s="29">
        <f t="shared" si="14"/>
        <v>22148.777777777781</v>
      </c>
      <c r="BH15" s="29">
        <f t="shared" si="14"/>
        <v>22148.777777777781</v>
      </c>
      <c r="BI15" s="29">
        <f t="shared" si="14"/>
        <v>22148.777777777781</v>
      </c>
      <c r="BJ15" s="29">
        <f t="shared" si="14"/>
        <v>22148.777777777781</v>
      </c>
      <c r="BK15" s="29">
        <f t="shared" si="14"/>
        <v>22148.777777777781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Pennsylvania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4662.1176222040531</v>
      </c>
      <c r="C9" s="104">
        <f>B9/SUM($B$9:$B$24)</f>
        <v>8.2745285522674544E-2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5200.3253401305492</v>
      </c>
      <c r="C10" s="104">
        <f t="shared" ref="C10:C24" si="0">B10/SUM($B$9:$B$24)</f>
        <v>9.2297629521511951E-2</v>
      </c>
      <c r="E10" s="78"/>
      <c r="F10" s="78"/>
      <c r="G10" s="78"/>
      <c r="H10" s="78"/>
      <c r="I10" s="78"/>
      <c r="J10" s="78"/>
      <c r="K10" s="78"/>
      <c r="L10" s="78"/>
    </row>
    <row r="11" spans="1:12" ht="15" customHeight="1">
      <c r="A11" s="102" t="s">
        <v>489</v>
      </c>
      <c r="B11" s="103">
        <f>(Calculations!B62*'EIA SEDS data'!AF$6)+('EIA SEDS data'!AF$10*IF(About!$N$12,Calculations!$B116,Calculations!B94))</f>
        <v>8232.6488573965071</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34453.981615594159</v>
      </c>
      <c r="C12" s="104">
        <f t="shared" si="0"/>
        <v>0.61150420843040221</v>
      </c>
      <c r="F12" s="78"/>
      <c r="G12" s="80"/>
      <c r="H12" s="81"/>
    </row>
    <row r="13" spans="1:12" ht="15" customHeight="1">
      <c r="A13" s="102" t="s">
        <v>491</v>
      </c>
      <c r="B13" s="103">
        <f>(Calculations!B64*'EIA SEDS data'!AF$6)+('EIA SEDS data'!AF$10*IF(About!$N$12,Calculations!$B118,Calculations!B96))</f>
        <v>2642.4970871923274</v>
      </c>
      <c r="C13" s="104">
        <f t="shared" si="0"/>
        <v>4.6900184356394349E-2</v>
      </c>
      <c r="F13" s="78"/>
      <c r="G13" s="80"/>
      <c r="H13" s="81"/>
    </row>
    <row r="14" spans="1:12" ht="15" customHeight="1">
      <c r="A14" s="102" t="s">
        <v>492</v>
      </c>
      <c r="B14" s="103">
        <f>(Calculations!B65*'EIA SEDS data'!AF$6)+('EIA SEDS data'!AF$10*IF(About!$N$12,Calculations!$B119,Calculations!B97))</f>
        <v>287.0670893985677</v>
      </c>
      <c r="C14" s="104">
        <f t="shared" si="0"/>
        <v>5.0949912038508356E-3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324.74337861594609</v>
      </c>
      <c r="C16" s="104">
        <f t="shared" si="0"/>
        <v>5.7636863251148505E-3</v>
      </c>
      <c r="F16" s="78"/>
      <c r="G16" s="80"/>
      <c r="H16" s="81"/>
    </row>
    <row r="17" spans="1:8" ht="15" customHeight="1">
      <c r="A17" s="102" t="s">
        <v>495</v>
      </c>
      <c r="B17" s="103">
        <f>(Calculations!B68*'EIA SEDS data'!AF$6)+('EIA SEDS data'!AF$10*IF(About!$N$12,Calculations!$B122,Calculations!B100))</f>
        <v>324.74337861594609</v>
      </c>
      <c r="C17" s="104">
        <f t="shared" si="0"/>
        <v>5.7636863251148505E-3</v>
      </c>
      <c r="F17" s="78"/>
      <c r="G17" s="80"/>
      <c r="H17" s="81"/>
    </row>
    <row r="18" spans="1:8" ht="15" customHeight="1">
      <c r="A18" s="102" t="s">
        <v>496</v>
      </c>
      <c r="B18" s="103">
        <f>(Calculations!B69*'EIA SEDS data'!AF$6)+('EIA SEDS data'!AF$10*IF(About!$N$12,Calculations!$B123,Calculations!B101))</f>
        <v>214.87563085195634</v>
      </c>
      <c r="C18" s="104">
        <f t="shared" si="0"/>
        <v>3.8137058880776012E-3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70342052</v>
      </c>
      <c r="D2" s="1">
        <f>SUMIFS(all!$D:$D,all!$A:$A,About!$B$1,all!$B:$B,exports!$A$2)</f>
        <v>77709259</v>
      </c>
      <c r="E2" s="1">
        <f>SUMIFS(all!$C:$C,all!$A:$A,About!$B$1,all!$B:$B,exports!$A$2)</f>
        <v>84594859</v>
      </c>
      <c r="F2" s="1">
        <f>E2</f>
        <v>84594859</v>
      </c>
      <c r="G2" s="1">
        <f t="shared" ref="G2:AH2" si="0">F2</f>
        <v>84594859</v>
      </c>
      <c r="H2" s="1">
        <f t="shared" si="0"/>
        <v>84594859</v>
      </c>
      <c r="I2" s="1">
        <f t="shared" si="0"/>
        <v>84594859</v>
      </c>
      <c r="J2" s="1">
        <f t="shared" si="0"/>
        <v>84594859</v>
      </c>
      <c r="K2" s="1">
        <f t="shared" si="0"/>
        <v>84594859</v>
      </c>
      <c r="L2" s="1">
        <f t="shared" si="0"/>
        <v>84594859</v>
      </c>
      <c r="M2" s="1">
        <f t="shared" si="0"/>
        <v>84594859</v>
      </c>
      <c r="N2" s="1">
        <f t="shared" si="0"/>
        <v>84594859</v>
      </c>
      <c r="O2" s="1">
        <f t="shared" si="0"/>
        <v>84594859</v>
      </c>
      <c r="P2" s="1">
        <f t="shared" si="0"/>
        <v>84594859</v>
      </c>
      <c r="Q2" s="1">
        <f t="shared" si="0"/>
        <v>84594859</v>
      </c>
      <c r="R2" s="1">
        <f t="shared" si="0"/>
        <v>84594859</v>
      </c>
      <c r="S2" s="1">
        <f t="shared" si="0"/>
        <v>84594859</v>
      </c>
      <c r="T2" s="1">
        <f t="shared" si="0"/>
        <v>84594859</v>
      </c>
      <c r="U2" s="1">
        <f t="shared" si="0"/>
        <v>84594859</v>
      </c>
      <c r="V2" s="1">
        <f t="shared" si="0"/>
        <v>84594859</v>
      </c>
      <c r="W2" s="1">
        <f t="shared" si="0"/>
        <v>84594859</v>
      </c>
      <c r="X2" s="1">
        <f t="shared" si="0"/>
        <v>84594859</v>
      </c>
      <c r="Y2" s="1">
        <f t="shared" si="0"/>
        <v>84594859</v>
      </c>
      <c r="Z2" s="1">
        <f t="shared" si="0"/>
        <v>84594859</v>
      </c>
      <c r="AA2" s="1">
        <f t="shared" si="0"/>
        <v>84594859</v>
      </c>
      <c r="AB2" s="1">
        <f t="shared" si="0"/>
        <v>84594859</v>
      </c>
      <c r="AC2" s="1">
        <f t="shared" si="0"/>
        <v>84594859</v>
      </c>
      <c r="AD2" s="1">
        <f t="shared" si="0"/>
        <v>84594859</v>
      </c>
      <c r="AE2" s="1">
        <f t="shared" si="0"/>
        <v>84594859</v>
      </c>
      <c r="AF2" s="1">
        <f t="shared" si="0"/>
        <v>84594859</v>
      </c>
      <c r="AG2" s="1">
        <f t="shared" si="0"/>
        <v>84594859</v>
      </c>
      <c r="AH2" s="1">
        <f t="shared" si="0"/>
        <v>84594859</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227193712</v>
      </c>
    </row>
    <row r="4" spans="1:3" s="78" customFormat="1" ht="15">
      <c r="B4" s="93" t="s">
        <v>716</v>
      </c>
      <c r="C4">
        <f>SUMIFS(all!D:D,all!A:A,About!$B$1,all!B:B,B4)</f>
        <v>0</v>
      </c>
    </row>
    <row r="5" spans="1:3" ht="15">
      <c r="B5" s="89" t="s">
        <v>723</v>
      </c>
      <c r="C5">
        <f>SUMIFS(all!D:D,all!A:A,About!$B$1,all!B:B,B5)</f>
        <v>139720837</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70342052</v>
      </c>
      <c r="C2" s="1">
        <f>exports!D2</f>
        <v>77709259</v>
      </c>
      <c r="D2" s="1">
        <f>exports!E2</f>
        <v>84594859</v>
      </c>
      <c r="E2" s="1">
        <f>exports!F2</f>
        <v>84594859</v>
      </c>
      <c r="F2" s="1">
        <f>exports!G2</f>
        <v>84594859</v>
      </c>
      <c r="G2" s="1">
        <f>exports!H2</f>
        <v>84594859</v>
      </c>
      <c r="H2" s="1">
        <f>exports!I2</f>
        <v>84594859</v>
      </c>
      <c r="I2" s="1">
        <f>exports!J2</f>
        <v>84594859</v>
      </c>
      <c r="J2" s="1">
        <f>exports!K2</f>
        <v>84594859</v>
      </c>
      <c r="K2" s="1">
        <f>exports!L2</f>
        <v>84594859</v>
      </c>
      <c r="L2" s="1">
        <f>exports!M2</f>
        <v>84594859</v>
      </c>
      <c r="M2" s="1">
        <f>exports!N2</f>
        <v>84594859</v>
      </c>
      <c r="N2" s="1">
        <f>exports!O2</f>
        <v>84594859</v>
      </c>
      <c r="O2" s="1">
        <f>exports!P2</f>
        <v>84594859</v>
      </c>
      <c r="P2" s="1">
        <f>exports!Q2</f>
        <v>84594859</v>
      </c>
      <c r="Q2" s="1">
        <f>exports!R2</f>
        <v>84594859</v>
      </c>
      <c r="R2" s="1">
        <f>exports!S2</f>
        <v>84594859</v>
      </c>
      <c r="S2" s="1">
        <f>exports!T2</f>
        <v>84594859</v>
      </c>
      <c r="T2" s="1">
        <f>exports!U2</f>
        <v>84594859</v>
      </c>
      <c r="U2" s="1">
        <f>exports!V2</f>
        <v>84594859</v>
      </c>
      <c r="V2" s="1">
        <f>exports!W2</f>
        <v>84594859</v>
      </c>
      <c r="W2" s="1">
        <f>exports!X2</f>
        <v>84594859</v>
      </c>
      <c r="X2" s="1">
        <f>exports!Y2</f>
        <v>84594859</v>
      </c>
      <c r="Y2" s="1">
        <f>exports!Z2</f>
        <v>84594859</v>
      </c>
      <c r="Z2" s="1">
        <f>exports!AA2</f>
        <v>84594859</v>
      </c>
      <c r="AA2" s="1">
        <f>exports!AB2</f>
        <v>84594859</v>
      </c>
      <c r="AB2" s="1">
        <f>exports!AC2</f>
        <v>84594859</v>
      </c>
      <c r="AC2" s="1">
        <f>exports!AD2</f>
        <v>84594859</v>
      </c>
      <c r="AD2" s="1">
        <f>exports!AE2</f>
        <v>84594859</v>
      </c>
      <c r="AE2" s="1">
        <f>exports!AF2</f>
        <v>84594859</v>
      </c>
      <c r="AF2" s="1">
        <f>exports!AG2</f>
        <v>84594859</v>
      </c>
      <c r="AG2" s="1">
        <f>exports!AH2</f>
        <v>84594859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53.875282752752035</v>
      </c>
      <c r="C2" s="66">
        <f>SUMIFS('State Generation Costs Calcs'!C105:C155,'State Generation Costs Calcs'!$A$105:$A$155,About!$B$2)*About!$A$52</f>
        <v>51.19075301181789</v>
      </c>
      <c r="D2" s="66">
        <f>SUMIFS('State Generation Costs Calcs'!D105:D155,'State Generation Costs Calcs'!$A$105:$A$155,About!$B$2)*About!$A$52</f>
        <v>50.729060931950279</v>
      </c>
      <c r="E2" s="66">
        <f>SUMIFS('State Generation Costs Calcs'!E105:E155,'State Generation Costs Calcs'!$A$105:$A$155,About!$B$2)*About!$A$52</f>
        <v>49.993728357008827</v>
      </c>
      <c r="F2" s="66">
        <f>SUMIFS('State Generation Costs Calcs'!F105:F155,'State Generation Costs Calcs'!$A$105:$A$155,About!$B$2)*About!$A$52</f>
        <v>49.349469992276816</v>
      </c>
      <c r="G2" s="66">
        <f>SUMIFS('State Generation Costs Calcs'!G105:G155,'State Generation Costs Calcs'!$A$105:$A$155,About!$B$2)*About!$A$52</f>
        <v>49.434332699155682</v>
      </c>
      <c r="H2" s="66">
        <f>SUMIFS('State Generation Costs Calcs'!H105:H155,'State Generation Costs Calcs'!$A$105:$A$155,About!$B$2)*About!$A$52</f>
        <v>49.855208034669786</v>
      </c>
      <c r="I2" s="66">
        <f>SUMIFS('State Generation Costs Calcs'!I105:I155,'State Generation Costs Calcs'!$A$105:$A$155,About!$B$2)*About!$A$52</f>
        <v>50.223420717447411</v>
      </c>
      <c r="J2" s="66">
        <f>SUMIFS('State Generation Costs Calcs'!J105:J155,'State Generation Costs Calcs'!$A$105:$A$155,About!$B$2)*About!$A$52</f>
        <v>50.344809784059294</v>
      </c>
      <c r="K2" s="66">
        <f>SUMIFS('State Generation Costs Calcs'!K105:K155,'State Generation Costs Calcs'!$A$105:$A$155,About!$B$2)*About!$A$52</f>
        <v>49.66137946174954</v>
      </c>
      <c r="L2" s="66">
        <f>SUMIFS('State Generation Costs Calcs'!L105:L155,'State Generation Costs Calcs'!$A$105:$A$155,About!$B$2)*About!$A$52</f>
        <v>48.916001380530858</v>
      </c>
      <c r="M2" s="66">
        <f>SUMIFS('State Generation Costs Calcs'!M105:M155,'State Generation Costs Calcs'!$A$105:$A$155,About!$B$2)*About!$A$52</f>
        <v>48.359488883206566</v>
      </c>
      <c r="N2" s="66">
        <f>SUMIFS('State Generation Costs Calcs'!N105:N155,'State Generation Costs Calcs'!$A$105:$A$155,About!$B$2)*About!$A$52</f>
        <v>47.596276674787475</v>
      </c>
      <c r="O2" s="66">
        <f>SUMIFS('State Generation Costs Calcs'!O105:O155,'State Generation Costs Calcs'!$A$105:$A$155,About!$B$2)*About!$A$52</f>
        <v>46.876561408926513</v>
      </c>
      <c r="P2" s="66">
        <f>SUMIFS('State Generation Costs Calcs'!P105:P155,'State Generation Costs Calcs'!$A$105:$A$155,About!$B$2)*About!$A$52</f>
        <v>46.882905126565937</v>
      </c>
      <c r="Q2" s="66">
        <f>SUMIFS('State Generation Costs Calcs'!Q105:Q155,'State Generation Costs Calcs'!$A$105:$A$155,About!$B$2)*About!$A$52</f>
        <v>46.667778126765917</v>
      </c>
      <c r="R2" s="66">
        <f>SUMIFS('State Generation Costs Calcs'!R105:R155,'State Generation Costs Calcs'!$A$105:$A$155,About!$B$2)*About!$A$52</f>
        <v>45.947088059235575</v>
      </c>
      <c r="S2" s="66">
        <f>SUMIFS('State Generation Costs Calcs'!S105:S155,'State Generation Costs Calcs'!$A$105:$A$155,About!$B$2)*About!$A$52</f>
        <v>45.560823577650986</v>
      </c>
      <c r="T2" s="66">
        <f>SUMIFS('State Generation Costs Calcs'!T105:T155,'State Generation Costs Calcs'!$A$105:$A$155,About!$B$2)*About!$A$52</f>
        <v>45.18638680676419</v>
      </c>
      <c r="U2" s="66">
        <f>SUMIFS('State Generation Costs Calcs'!U105:U155,'State Generation Costs Calcs'!$A$105:$A$155,About!$B$2)*About!$A$52</f>
        <v>45.259529542551384</v>
      </c>
      <c r="V2" s="66">
        <f>SUMIFS('State Generation Costs Calcs'!V105:V155,'State Generation Costs Calcs'!$A$105:$A$155,About!$B$2)*About!$A$52</f>
        <v>44.927588863314973</v>
      </c>
      <c r="W2" s="66">
        <f>SUMIFS('State Generation Costs Calcs'!W105:W155,'State Generation Costs Calcs'!$A$105:$A$155,About!$B$2)*About!$A$52</f>
        <v>44.3502787329979</v>
      </c>
      <c r="X2" s="66">
        <f>SUMIFS('State Generation Costs Calcs'!X105:X155,'State Generation Costs Calcs'!$A$105:$A$155,About!$B$2)*About!$A$52</f>
        <v>44.073946945913058</v>
      </c>
      <c r="Y2" s="66">
        <f>SUMIFS('State Generation Costs Calcs'!Y105:Y155,'State Generation Costs Calcs'!$A$105:$A$155,About!$B$2)*About!$A$52</f>
        <v>43.792708801306802</v>
      </c>
      <c r="Z2" s="66">
        <f>SUMIFS('State Generation Costs Calcs'!Z105:Z155,'State Generation Costs Calcs'!$A$105:$A$155,About!$B$2)*About!$A$52</f>
        <v>43.488350417364146</v>
      </c>
      <c r="AA2" s="66">
        <f>SUMIFS('State Generation Costs Calcs'!AA105:AA155,'State Generation Costs Calcs'!$A$105:$A$155,About!$B$2)*About!$A$52</f>
        <v>43.447706435647824</v>
      </c>
      <c r="AB2" s="66">
        <f>SUMIFS('State Generation Costs Calcs'!AB105:AB155,'State Generation Costs Calcs'!$A$105:$A$155,About!$B$2)*About!$A$52</f>
        <v>43.257933846603429</v>
      </c>
      <c r="AC2" s="66">
        <f>SUMIFS('State Generation Costs Calcs'!AC105:AC155,'State Generation Costs Calcs'!$A$105:$A$155,About!$B$2)*About!$A$52</f>
        <v>43.048837317615302</v>
      </c>
      <c r="AD2" s="66">
        <f>SUMIFS('State Generation Costs Calcs'!AD105:AD155,'State Generation Costs Calcs'!$A$105:$A$155,About!$B$2)*About!$A$52</f>
        <v>43.187593773211773</v>
      </c>
      <c r="AE2" s="66">
        <f>SUMIFS('State Generation Costs Calcs'!AE105:AE155,'State Generation Costs Calcs'!$A$105:$A$155,About!$B$2)*About!$A$52</f>
        <v>43.108046591161717</v>
      </c>
      <c r="AF2" s="66">
        <f>SUMIFS('State Generation Costs Calcs'!AF105:AF155,'State Generation Costs Calcs'!$A$105:$A$155,About!$B$2)*About!$A$52</f>
        <v>42.974899314964645</v>
      </c>
      <c r="AG2" s="66">
        <f>SUMIFS('State Generation Costs Calcs'!AG105:AG155,'State Generation Costs Calcs'!$A$105:$A$155,About!$B$2)*About!$A$52</f>
        <v>43.019106180326567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53.875282752752035</v>
      </c>
      <c r="C2" s="67">
        <f>SUMIFS('State Generation Costs Calcs'!C105:C155,'State Generation Costs Calcs'!$A$105:$A$155,About!$B$2)*About!$A$52</f>
        <v>51.19075301181789</v>
      </c>
      <c r="D2" s="67">
        <f>SUMIFS('State Generation Costs Calcs'!D105:D155,'State Generation Costs Calcs'!$A$105:$A$155,About!$B$2)*About!$A$52</f>
        <v>50.729060931950279</v>
      </c>
      <c r="E2" s="67">
        <f>SUMIFS('State Generation Costs Calcs'!E105:E155,'State Generation Costs Calcs'!$A$105:$A$155,About!$B$2)*About!$A$52</f>
        <v>49.993728357008827</v>
      </c>
      <c r="F2" s="67">
        <f>SUMIFS('State Generation Costs Calcs'!F105:F155,'State Generation Costs Calcs'!$A$105:$A$155,About!$B$2)*About!$A$52</f>
        <v>49.349469992276816</v>
      </c>
      <c r="G2" s="67">
        <f>SUMIFS('State Generation Costs Calcs'!G105:G155,'State Generation Costs Calcs'!$A$105:$A$155,About!$B$2)*About!$A$52</f>
        <v>49.434332699155682</v>
      </c>
      <c r="H2" s="67">
        <f>SUMIFS('State Generation Costs Calcs'!H105:H155,'State Generation Costs Calcs'!$A$105:$A$155,About!$B$2)*About!$A$52</f>
        <v>49.855208034669786</v>
      </c>
      <c r="I2" s="67">
        <f>SUMIFS('State Generation Costs Calcs'!I105:I155,'State Generation Costs Calcs'!$A$105:$A$155,About!$B$2)*About!$A$52</f>
        <v>50.223420717447411</v>
      </c>
      <c r="J2" s="67">
        <f>SUMIFS('State Generation Costs Calcs'!J105:J155,'State Generation Costs Calcs'!$A$105:$A$155,About!$B$2)*About!$A$52</f>
        <v>50.344809784059294</v>
      </c>
      <c r="K2" s="67">
        <f>SUMIFS('State Generation Costs Calcs'!K105:K155,'State Generation Costs Calcs'!$A$105:$A$155,About!$B$2)*About!$A$52</f>
        <v>49.66137946174954</v>
      </c>
      <c r="L2" s="67">
        <f>SUMIFS('State Generation Costs Calcs'!L105:L155,'State Generation Costs Calcs'!$A$105:$A$155,About!$B$2)*About!$A$52</f>
        <v>48.916001380530858</v>
      </c>
      <c r="M2" s="67">
        <f>SUMIFS('State Generation Costs Calcs'!M105:M155,'State Generation Costs Calcs'!$A$105:$A$155,About!$B$2)*About!$A$52</f>
        <v>48.359488883206566</v>
      </c>
      <c r="N2" s="67">
        <f>SUMIFS('State Generation Costs Calcs'!N105:N155,'State Generation Costs Calcs'!$A$105:$A$155,About!$B$2)*About!$A$52</f>
        <v>47.596276674787475</v>
      </c>
      <c r="O2" s="67">
        <f>SUMIFS('State Generation Costs Calcs'!O105:O155,'State Generation Costs Calcs'!$A$105:$A$155,About!$B$2)*About!$A$52</f>
        <v>46.876561408926513</v>
      </c>
      <c r="P2" s="67">
        <f>SUMIFS('State Generation Costs Calcs'!P105:P155,'State Generation Costs Calcs'!$A$105:$A$155,About!$B$2)*About!$A$52</f>
        <v>46.882905126565937</v>
      </c>
      <c r="Q2" s="67">
        <f>SUMIFS('State Generation Costs Calcs'!Q105:Q155,'State Generation Costs Calcs'!$A$105:$A$155,About!$B$2)*About!$A$52</f>
        <v>46.667778126765917</v>
      </c>
      <c r="R2" s="67">
        <f>SUMIFS('State Generation Costs Calcs'!R105:R155,'State Generation Costs Calcs'!$A$105:$A$155,About!$B$2)*About!$A$52</f>
        <v>45.947088059235575</v>
      </c>
      <c r="S2" s="67">
        <f>SUMIFS('State Generation Costs Calcs'!S105:S155,'State Generation Costs Calcs'!$A$105:$A$155,About!$B$2)*About!$A$52</f>
        <v>45.560823577650986</v>
      </c>
      <c r="T2" s="67">
        <f>SUMIFS('State Generation Costs Calcs'!T105:T155,'State Generation Costs Calcs'!$A$105:$A$155,About!$B$2)*About!$A$52</f>
        <v>45.18638680676419</v>
      </c>
      <c r="U2" s="67">
        <f>SUMIFS('State Generation Costs Calcs'!U105:U155,'State Generation Costs Calcs'!$A$105:$A$155,About!$B$2)*About!$A$52</f>
        <v>45.259529542551384</v>
      </c>
      <c r="V2" s="67">
        <f>SUMIFS('State Generation Costs Calcs'!V105:V155,'State Generation Costs Calcs'!$A$105:$A$155,About!$B$2)*About!$A$52</f>
        <v>44.927588863314973</v>
      </c>
      <c r="W2" s="67">
        <f>SUMIFS('State Generation Costs Calcs'!W105:W155,'State Generation Costs Calcs'!$A$105:$A$155,About!$B$2)*About!$A$52</f>
        <v>44.3502787329979</v>
      </c>
      <c r="X2" s="67">
        <f>SUMIFS('State Generation Costs Calcs'!X105:X155,'State Generation Costs Calcs'!$A$105:$A$155,About!$B$2)*About!$A$52</f>
        <v>44.073946945913058</v>
      </c>
      <c r="Y2" s="67">
        <f>SUMIFS('State Generation Costs Calcs'!Y105:Y155,'State Generation Costs Calcs'!$A$105:$A$155,About!$B$2)*About!$A$52</f>
        <v>43.792708801306802</v>
      </c>
      <c r="Z2" s="67">
        <f>SUMIFS('State Generation Costs Calcs'!Z105:Z155,'State Generation Costs Calcs'!$A$105:$A$155,About!$B$2)*About!$A$52</f>
        <v>43.488350417364146</v>
      </c>
      <c r="AA2" s="67">
        <f>SUMIFS('State Generation Costs Calcs'!AA105:AA155,'State Generation Costs Calcs'!$A$105:$A$155,About!$B$2)*About!$A$52</f>
        <v>43.447706435647824</v>
      </c>
      <c r="AB2" s="67">
        <f>SUMIFS('State Generation Costs Calcs'!AB105:AB155,'State Generation Costs Calcs'!$A$105:$A$155,About!$B$2)*About!$A$52</f>
        <v>43.257933846603429</v>
      </c>
      <c r="AC2" s="67">
        <f>SUMIFS('State Generation Costs Calcs'!AC105:AC155,'State Generation Costs Calcs'!$A$105:$A$155,About!$B$2)*About!$A$52</f>
        <v>43.048837317615302</v>
      </c>
      <c r="AD2" s="67">
        <f>SUMIFS('State Generation Costs Calcs'!AD105:AD155,'State Generation Costs Calcs'!$A$105:$A$155,About!$B$2)*About!$A$52</f>
        <v>43.187593773211773</v>
      </c>
      <c r="AE2" s="67">
        <f>SUMIFS('State Generation Costs Calcs'!AE105:AE155,'State Generation Costs Calcs'!$A$105:$A$155,About!$B$2)*About!$A$52</f>
        <v>43.108046591161717</v>
      </c>
      <c r="AF2" s="67">
        <f>SUMIFS('State Generation Costs Calcs'!AF105:AF155,'State Generation Costs Calcs'!$A$105:$A$155,About!$B$2)*About!$A$52</f>
        <v>42.974899314964645</v>
      </c>
      <c r="AG2" s="67">
        <f>SUMIFS('State Generation Costs Calcs'!AG105:AG155,'State Generation Costs Calcs'!$A$105:$A$155,About!$B$2)*About!$A$52</f>
        <v>43.019106180326567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2022-12-15T02:45:09Z</dcterms:modified>
</cp:coreProperties>
</file>