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PA\bldgs\SYDEC\"/>
    </mc:Choice>
  </mc:AlternateContent>
  <xr:revisionPtr revIDLastSave="0" documentId="8_{F3804136-DA25-4380-B134-FAB1B4D5363A}"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<sst xmlns="http://schemas.openxmlformats.org/spreadsheetml/2006/main" count="51018" uniqueCount="1393">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</sst>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77</v>
      </c>
      <c r="C1" s="17">
        <v>45330</v>
      </c>
      <c r="D1" s="2"/>
      <c r="E1" s="2"/>
      <c r="F1" s="19" t="s">
        <v>145</v>
      </c>
      <c r="G1" s="19" t="s">
        <v>145</v>
      </c>
    </row>
    <row r="2" spans="1:7" ht="14.25" customHeight="1" x14ac:dyDescent="0.25">
      <c r="A2" s="1"/>
      <c r="B2" s="18" t="str">
        <f>LOOKUP(B1,F2:G51,G2:G51)</f>
        <v>PA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b">
        <f>IF(A42=About!$B$1,SUM('BDESC-rural-residential'!$AF$8,'BDESC-urban-residential'!$AF$8,'BDESC-commercial'!$AF$8)='REEDS calc'!Q42,"NA")</f>
        <v>1</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PENNSYLVANIA</v>
      </c>
    </row>
    <row r="3" spans="1:7" x14ac:dyDescent="0.2">
      <c r="A3" s="18" t="s">
        <v>94</v>
      </c>
      <c r="B3" s="18">
        <v>0.59</v>
      </c>
      <c r="C3" s="18">
        <v>0.41</v>
      </c>
      <c r="F3" s="14" t="s">
        <v>12</v>
      </c>
      <c r="G3">
        <f>SUMIFS(B:B,A:A,G2)</f>
        <v>0.78700000000000003</v>
      </c>
    </row>
    <row r="4" spans="1:7" x14ac:dyDescent="0.2">
      <c r="A4" s="18" t="s">
        <v>95</v>
      </c>
      <c r="B4" s="18">
        <v>0.66</v>
      </c>
      <c r="C4" s="18">
        <v>0.33999999999999903</v>
      </c>
      <c r="F4" s="14" t="s">
        <v>13</v>
      </c>
      <c r="G4">
        <f>SUMIFS(C:C,A:A,G2)</f>
        <v>0.212999999999999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117.6079850590435</v>
      </c>
      <c r="C8" s="71">
        <f>INDEX('REEDS calc'!$C$64:$AG$113,MATCH(About!$B$2,'REEDS calc'!$B$64:$B$113,0),MATCH(C$1,'REEDS calc'!$C$63:$AG$63,0))*SUMIFS('res v com'!$E$3:$E$52,'res v com'!$B$3:$B$52,About!$B$2)*SUMIFS('Urban and Rural'!$C$2:$C$53,'Urban and Rural'!$A$2:$A$53,About!$B$1)</f>
        <v>117.6079850590435</v>
      </c>
      <c r="D8" s="71">
        <f>INDEX('REEDS calc'!$C$64:$AG$113,MATCH(About!$B$2,'REEDS calc'!$B$64:$B$113,0),MATCH(D$1,'REEDS calc'!$C$63:$AG$63,0))*SUMIFS('res v com'!$E$3:$E$52,'res v com'!$B$3:$B$52,About!$B$2)*SUMIFS('Urban and Rural'!$C$2:$C$53,'Urban and Rural'!$A$2:$A$53,About!$B$1)</f>
        <v>117.6079850590435</v>
      </c>
      <c r="E8" s="71">
        <f>INDEX('REEDS calc'!$C$64:$AG$113,MATCH(About!$B$2,'REEDS calc'!$B$64:$B$113,0),MATCH(E$1,'REEDS calc'!$C$63:$AG$63,0))*SUMIFS('res v com'!$E$3:$E$52,'res v com'!$B$3:$B$52,About!$B$2)*SUMIFS('Urban and Rural'!$C$2:$C$53,'Urban and Rural'!$A$2:$A$53,About!$B$1)</f>
        <v>174.09227354340089</v>
      </c>
      <c r="F8" s="71">
        <f>INDEX('REEDS calc'!$C$64:$AG$113,MATCH(About!$B$2,'REEDS calc'!$B$64:$B$113,0),MATCH(F$1,'REEDS calc'!$C$63:$AG$63,0))*SUMIFS('res v com'!$E$3:$E$52,'res v com'!$B$3:$B$52,About!$B$2)*SUMIFS('Urban and Rural'!$C$2:$C$53,'Urban and Rural'!$A$2:$A$53,About!$B$1)</f>
        <v>230.57656202775829</v>
      </c>
      <c r="G8" s="71">
        <f>INDEX('REEDS calc'!$C$64:$AG$113,MATCH(About!$B$2,'REEDS calc'!$B$64:$B$113,0),MATCH(G$1,'REEDS calc'!$C$63:$AG$63,0))*SUMIFS('res v com'!$E$3:$E$52,'res v com'!$B$3:$B$52,About!$B$2)*SUMIFS('Urban and Rural'!$C$2:$C$53,'Urban and Rural'!$A$2:$A$53,About!$B$1)</f>
        <v>295.37946408946266</v>
      </c>
      <c r="H8" s="71">
        <f>INDEX('REEDS calc'!$C$64:$AG$113,MATCH(About!$B$2,'REEDS calc'!$B$64:$B$113,0),MATCH(H$1,'REEDS calc'!$C$63:$AG$63,0))*SUMIFS('res v com'!$E$3:$E$52,'res v com'!$B$3:$B$52,About!$B$2)*SUMIFS('Urban and Rural'!$C$2:$C$53,'Urban and Rural'!$A$2:$A$53,About!$B$1)</f>
        <v>360.182366151167</v>
      </c>
      <c r="I8" s="71">
        <f>INDEX('REEDS calc'!$C$64:$AG$113,MATCH(About!$B$2,'REEDS calc'!$B$64:$B$113,0),MATCH(I$1,'REEDS calc'!$C$63:$AG$63,0))*SUMIFS('res v com'!$E$3:$E$52,'res v com'!$B$3:$B$52,About!$B$2)*SUMIFS('Urban and Rural'!$C$2:$C$53,'Urban and Rural'!$A$2:$A$53,About!$B$1)</f>
        <v>453.70179024890149</v>
      </c>
      <c r="J8" s="71">
        <f>INDEX('REEDS calc'!$C$64:$AG$113,MATCH(About!$B$2,'REEDS calc'!$B$64:$B$113,0),MATCH(J$1,'REEDS calc'!$C$63:$AG$63,0))*SUMIFS('res v com'!$E$3:$E$52,'res v com'!$B$3:$B$52,About!$B$2)*SUMIFS('Urban and Rural'!$C$2:$C$53,'Urban and Rural'!$A$2:$A$53,About!$B$1)</f>
        <v>547.22121434663609</v>
      </c>
      <c r="K8" s="71">
        <f>INDEX('REEDS calc'!$C$64:$AG$113,MATCH(About!$B$2,'REEDS calc'!$B$64:$B$113,0),MATCH(K$1,'REEDS calc'!$C$63:$AG$63,0))*SUMIFS('res v com'!$E$3:$E$52,'res v com'!$B$3:$B$52,About!$B$2)*SUMIFS('Urban and Rural'!$C$2:$C$53,'Urban and Rural'!$A$2:$A$53,About!$B$1)</f>
        <v>677.39734918884142</v>
      </c>
      <c r="L8" s="71">
        <f>INDEX('REEDS calc'!$C$64:$AG$113,MATCH(About!$B$2,'REEDS calc'!$B$64:$B$113,0),MATCH(L$1,'REEDS calc'!$C$63:$AG$63,0))*SUMIFS('res v com'!$E$3:$E$52,'res v com'!$B$3:$B$52,About!$B$2)*SUMIFS('Urban and Rural'!$C$2:$C$53,'Urban and Rural'!$A$2:$A$53,About!$B$1)</f>
        <v>807.57348403104675</v>
      </c>
      <c r="M8" s="71">
        <f>INDEX('REEDS calc'!$C$64:$AG$113,MATCH(About!$B$2,'REEDS calc'!$B$64:$B$113,0),MATCH(M$1,'REEDS calc'!$C$63:$AG$63,0))*SUMIFS('res v com'!$E$3:$E$52,'res v com'!$B$3:$B$52,About!$B$2)*SUMIFS('Urban and Rural'!$C$2:$C$53,'Urban and Rural'!$A$2:$A$53,About!$B$1)</f>
        <v>839.86753512134635</v>
      </c>
      <c r="N8" s="71">
        <f>INDEX('REEDS calc'!$C$64:$AG$113,MATCH(About!$B$2,'REEDS calc'!$B$64:$B$113,0),MATCH(N$1,'REEDS calc'!$C$63:$AG$63,0))*SUMIFS('res v com'!$E$3:$E$52,'res v com'!$B$3:$B$52,About!$B$2)*SUMIFS('Urban and Rural'!$C$2:$C$53,'Urban and Rural'!$A$2:$A$53,About!$B$1)</f>
        <v>872.16158621164595</v>
      </c>
      <c r="O8" s="71">
        <f>INDEX('REEDS calc'!$C$64:$AG$113,MATCH(About!$B$2,'REEDS calc'!$B$64:$B$113,0),MATCH(O$1,'REEDS calc'!$C$63:$AG$63,0))*SUMIFS('res v com'!$E$3:$E$52,'res v com'!$B$3:$B$52,About!$B$2)*SUMIFS('Urban and Rural'!$C$2:$C$53,'Urban and Rural'!$A$2:$A$53,About!$B$1)</f>
        <v>883.99780034978778</v>
      </c>
      <c r="P8" s="71">
        <f>INDEX('REEDS calc'!$C$64:$AG$113,MATCH(About!$B$2,'REEDS calc'!$B$64:$B$113,0),MATCH(P$1,'REEDS calc'!$C$63:$AG$63,0))*SUMIFS('res v com'!$E$3:$E$52,'res v com'!$B$3:$B$52,About!$B$2)*SUMIFS('Urban and Rural'!$C$2:$C$53,'Urban and Rural'!$A$2:$A$53,About!$B$1)</f>
        <v>895.83401448792984</v>
      </c>
      <c r="Q8" s="71">
        <f>INDEX('REEDS calc'!$C$64:$AG$113,MATCH(About!$B$2,'REEDS calc'!$B$64:$B$113,0),MATCH(Q$1,'REEDS calc'!$C$63:$AG$63,0))*SUMIFS('res v com'!$E$3:$E$52,'res v com'!$B$3:$B$52,About!$B$2)*SUMIFS('Urban and Rural'!$C$2:$C$53,'Urban and Rural'!$A$2:$A$53,About!$B$1)</f>
        <v>897.43390325754103</v>
      </c>
      <c r="R8" s="71">
        <f>INDEX('REEDS calc'!$C$64:$AG$113,MATCH(About!$B$2,'REEDS calc'!$B$64:$B$113,0),MATCH(R$1,'REEDS calc'!$C$63:$AG$63,0))*SUMIFS('res v com'!$E$3:$E$52,'res v com'!$B$3:$B$52,About!$B$2)*SUMIFS('Urban and Rural'!$C$2:$C$53,'Urban and Rural'!$A$2:$A$53,About!$B$1)</f>
        <v>899.033792027152</v>
      </c>
      <c r="S8" s="71">
        <f>INDEX('REEDS calc'!$C$64:$AG$113,MATCH(About!$B$2,'REEDS calc'!$B$64:$B$113,0),MATCH(S$1,'REEDS calc'!$C$63:$AG$63,0))*SUMIFS('res v com'!$E$3:$E$52,'res v com'!$B$3:$B$52,About!$B$2)*SUMIFS('Urban and Rural'!$C$2:$C$53,'Urban and Rural'!$A$2:$A$53,About!$B$1)</f>
        <v>901.0040254193583</v>
      </c>
      <c r="T8" s="71">
        <f>INDEX('REEDS calc'!$C$64:$AG$113,MATCH(About!$B$2,'REEDS calc'!$B$64:$B$113,0),MATCH(T$1,'REEDS calc'!$C$63:$AG$63,0))*SUMIFS('res v com'!$E$3:$E$52,'res v com'!$B$3:$B$52,About!$B$2)*SUMIFS('Urban and Rural'!$C$2:$C$53,'Urban and Rural'!$A$2:$A$53,About!$B$1)</f>
        <v>902.97425881156482</v>
      </c>
      <c r="U8" s="71">
        <f>INDEX('REEDS calc'!$C$64:$AG$113,MATCH(About!$B$2,'REEDS calc'!$B$64:$B$113,0),MATCH(U$1,'REEDS calc'!$C$63:$AG$63,0))*SUMIFS('res v com'!$E$3:$E$52,'res v com'!$B$3:$B$52,About!$B$2)*SUMIFS('Urban and Rural'!$C$2:$C$53,'Urban and Rural'!$A$2:$A$53,About!$B$1)</f>
        <v>905.27039547165487</v>
      </c>
      <c r="V8" s="71">
        <f>INDEX('REEDS calc'!$C$64:$AG$113,MATCH(About!$B$2,'REEDS calc'!$B$64:$B$113,0),MATCH(V$1,'REEDS calc'!$C$63:$AG$63,0))*SUMIFS('res v com'!$E$3:$E$52,'res v com'!$B$3:$B$52,About!$B$2)*SUMIFS('Urban and Rural'!$C$2:$C$53,'Urban and Rural'!$A$2:$A$53,About!$B$1)</f>
        <v>907.56653213174491</v>
      </c>
      <c r="W8" s="71">
        <f>INDEX('REEDS calc'!$C$64:$AG$113,MATCH(About!$B$2,'REEDS calc'!$B$64:$B$113,0),MATCH(W$1,'REEDS calc'!$C$63:$AG$63,0))*SUMIFS('res v com'!$E$3:$E$52,'res v com'!$B$3:$B$52,About!$B$2)*SUMIFS('Urban and Rural'!$C$2:$C$53,'Urban and Rural'!$A$2:$A$53,About!$B$1)</f>
        <v>910.23301341443027</v>
      </c>
      <c r="X8" s="71">
        <f>INDEX('REEDS calc'!$C$64:$AG$113,MATCH(About!$B$2,'REEDS calc'!$B$64:$B$113,0),MATCH(X$1,'REEDS calc'!$C$63:$AG$63,0))*SUMIFS('res v com'!$E$3:$E$52,'res v com'!$B$3:$B$52,About!$B$2)*SUMIFS('Urban and Rural'!$C$2:$C$53,'Urban and Rural'!$A$2:$A$53,About!$B$1)</f>
        <v>912.89949469711553</v>
      </c>
      <c r="Y8" s="71">
        <f>INDEX('REEDS calc'!$C$64:$AG$113,MATCH(About!$B$2,'REEDS calc'!$B$64:$B$113,0),MATCH(Y$1,'REEDS calc'!$C$63:$AG$63,0))*SUMIFS('res v com'!$E$3:$E$52,'res v com'!$B$3:$B$52,About!$B$2)*SUMIFS('Urban and Rural'!$C$2:$C$53,'Urban and Rural'!$A$2:$A$53,About!$B$1)</f>
        <v>916.58812713816349</v>
      </c>
      <c r="Z8" s="71">
        <f>INDEX('REEDS calc'!$C$64:$AG$113,MATCH(About!$B$2,'REEDS calc'!$B$64:$B$113,0),MATCH(Z$1,'REEDS calc'!$C$63:$AG$63,0))*SUMIFS('res v com'!$E$3:$E$52,'res v com'!$B$3:$B$52,About!$B$2)*SUMIFS('Urban and Rural'!$C$2:$C$53,'Urban and Rural'!$A$2:$A$53,About!$B$1)</f>
        <v>920.27675957921156</v>
      </c>
      <c r="AA8" s="71">
        <f>INDEX('REEDS calc'!$C$64:$AG$113,MATCH(About!$B$2,'REEDS calc'!$B$64:$B$113,0),MATCH(AA$1,'REEDS calc'!$C$63:$AG$63,0))*SUMIFS('res v com'!$E$3:$E$52,'res v com'!$B$3:$B$52,About!$B$2)*SUMIFS('Urban and Rural'!$C$2:$C$53,'Urban and Rural'!$A$2:$A$53,About!$B$1)</f>
        <v>924.59497787867156</v>
      </c>
      <c r="AB8" s="71">
        <f>INDEX('REEDS calc'!$C$64:$AG$113,MATCH(About!$B$2,'REEDS calc'!$B$64:$B$113,0),MATCH(AB$1,'REEDS calc'!$C$63:$AG$63,0))*SUMIFS('res v com'!$E$3:$E$52,'res v com'!$B$3:$B$52,About!$B$2)*SUMIFS('Urban and Rural'!$C$2:$C$53,'Urban and Rural'!$A$2:$A$53,About!$B$1)</f>
        <v>928.91319617813122</v>
      </c>
      <c r="AC8" s="71">
        <f>INDEX('REEDS calc'!$C$64:$AG$113,MATCH(About!$B$2,'REEDS calc'!$B$64:$B$113,0),MATCH(AC$1,'REEDS calc'!$C$63:$AG$63,0))*SUMIFS('res v com'!$E$3:$E$52,'res v com'!$B$3:$B$52,About!$B$2)*SUMIFS('Urban and Rural'!$C$2:$C$53,'Urban and Rural'!$A$2:$A$53,About!$B$1)</f>
        <v>933.74249005677223</v>
      </c>
      <c r="AD8" s="71">
        <f>INDEX('REEDS calc'!$C$64:$AG$113,MATCH(About!$B$2,'REEDS calc'!$B$64:$B$113,0),MATCH(AD$1,'REEDS calc'!$C$63:$AG$63,0))*SUMIFS('res v com'!$E$3:$E$52,'res v com'!$B$3:$B$52,About!$B$2)*SUMIFS('Urban and Rural'!$C$2:$C$53,'Urban and Rural'!$A$2:$A$53,About!$B$1)</f>
        <v>938.57178393541346</v>
      </c>
      <c r="AE8" s="71">
        <f>INDEX('REEDS calc'!$C$64:$AG$113,MATCH(About!$B$2,'REEDS calc'!$B$64:$B$113,0),MATCH(AE$1,'REEDS calc'!$C$63:$AG$63,0))*SUMIFS('res v com'!$E$3:$E$52,'res v com'!$B$3:$B$52,About!$B$2)*SUMIFS('Urban and Rural'!$C$2:$C$53,'Urban and Rural'!$A$2:$A$53,About!$B$1)</f>
        <v>946.03793152693231</v>
      </c>
      <c r="AF8" s="71">
        <f>INDEX('REEDS calc'!$C$64:$AG$113,MATCH(About!$B$2,'REEDS calc'!$B$64:$B$113,0),MATCH(AF$1,'REEDS calc'!$C$63:$AG$63,0))*SUMIFS('res v com'!$E$3:$E$52,'res v com'!$B$3:$B$52,About!$B$2)*SUMIFS('Urban and Rural'!$C$2:$C$53,'Urban and Rural'!$A$2:$A$53,About!$B$1)</f>
        <v>953.50407911845105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434.54217953740692</v>
      </c>
      <c r="C8" s="71">
        <f>INDEX('REEDS calc'!$C$64:$AG$113,MATCH(About!$B$2,'REEDS calc'!$B$64:$B$113,0),MATCH(C$1,'REEDS calc'!$C$63:$AG$63,0))*SUMIFS('res v com'!$E$3:$E$52,'res v com'!$B$3:$B$52,About!$B$2)*SUMIFS('Urban and Rural'!$B$2:$B$53,'Urban and Rural'!$A$2:$A$53,About!$B$1)</f>
        <v>434.54217953740692</v>
      </c>
      <c r="D8" s="71">
        <f>INDEX('REEDS calc'!$C$64:$AG$113,MATCH(About!$B$2,'REEDS calc'!$B$64:$B$113,0),MATCH(D$1,'REEDS calc'!$C$63:$AG$63,0))*SUMIFS('res v com'!$E$3:$E$52,'res v com'!$B$3:$B$52,About!$B$2)*SUMIFS('Urban and Rural'!$B$2:$B$53,'Urban and Rural'!$A$2:$A$53,About!$B$1)</f>
        <v>434.54217953740692</v>
      </c>
      <c r="E8" s="71">
        <f>INDEX('REEDS calc'!$C$64:$AG$113,MATCH(About!$B$2,'REEDS calc'!$B$64:$B$113,0),MATCH(E$1,'REEDS calc'!$C$63:$AG$63,0))*SUMIFS('res v com'!$E$3:$E$52,'res v com'!$B$3:$B$52,About!$B$2)*SUMIFS('Urban and Rural'!$B$2:$B$53,'Urban and Rural'!$A$2:$A$53,About!$B$1)</f>
        <v>643.24234403125422</v>
      </c>
      <c r="F8" s="71">
        <f>INDEX('REEDS calc'!$C$64:$AG$113,MATCH(About!$B$2,'REEDS calc'!$B$64:$B$113,0),MATCH(F$1,'REEDS calc'!$C$63:$AG$63,0))*SUMIFS('res v com'!$E$3:$E$52,'res v com'!$B$3:$B$52,About!$B$2)*SUMIFS('Urban and Rural'!$B$2:$B$53,'Urban and Rural'!$A$2:$A$53,About!$B$1)</f>
        <v>851.94250852510163</v>
      </c>
      <c r="G8" s="71">
        <f>INDEX('REEDS calc'!$C$64:$AG$113,MATCH(About!$B$2,'REEDS calc'!$B$64:$B$113,0),MATCH(G$1,'REEDS calc'!$C$63:$AG$63,0))*SUMIFS('res v com'!$E$3:$E$52,'res v com'!$B$3:$B$52,About!$B$2)*SUMIFS('Urban and Rural'!$B$2:$B$53,'Urban and Rural'!$A$2:$A$53,About!$B$1)</f>
        <v>1091.3785832789119</v>
      </c>
      <c r="H8" s="71">
        <f>INDEX('REEDS calc'!$C$64:$AG$113,MATCH(About!$B$2,'REEDS calc'!$B$64:$B$113,0),MATCH(H$1,'REEDS calc'!$C$63:$AG$63,0))*SUMIFS('res v com'!$E$3:$E$52,'res v com'!$B$3:$B$52,About!$B$2)*SUMIFS('Urban and Rural'!$B$2:$B$53,'Urban and Rural'!$A$2:$A$53,About!$B$1)</f>
        <v>1330.814658032722</v>
      </c>
      <c r="I8" s="71">
        <f>INDEX('REEDS calc'!$C$64:$AG$113,MATCH(About!$B$2,'REEDS calc'!$B$64:$B$113,0),MATCH(I$1,'REEDS calc'!$C$63:$AG$63,0))*SUMIFS('res v com'!$E$3:$E$52,'res v com'!$B$3:$B$52,About!$B$2)*SUMIFS('Urban and Rural'!$B$2:$B$53,'Urban and Rural'!$A$2:$A$53,About!$B$1)</f>
        <v>1676.3535630323343</v>
      </c>
      <c r="J8" s="71">
        <f>INDEX('REEDS calc'!$C$64:$AG$113,MATCH(About!$B$2,'REEDS calc'!$B$64:$B$113,0),MATCH(J$1,'REEDS calc'!$C$63:$AG$63,0))*SUMIFS('res v com'!$E$3:$E$52,'res v com'!$B$3:$B$52,About!$B$2)*SUMIFS('Urban and Rural'!$B$2:$B$53,'Urban and Rural'!$A$2:$A$53,About!$B$1)</f>
        <v>2021.8924680319469</v>
      </c>
      <c r="K8" s="71">
        <f>INDEX('REEDS calc'!$C$64:$AG$113,MATCH(About!$B$2,'REEDS calc'!$B$64:$B$113,0),MATCH(K$1,'REEDS calc'!$C$63:$AG$63,0))*SUMIFS('res v com'!$E$3:$E$52,'res v com'!$B$3:$B$52,About!$B$2)*SUMIFS('Urban and Rural'!$B$2:$B$53,'Urban and Rural'!$A$2:$A$53,About!$B$1)</f>
        <v>2502.8718958292052</v>
      </c>
      <c r="L8" s="71">
        <f>INDEX('REEDS calc'!$C$64:$AG$113,MATCH(About!$B$2,'REEDS calc'!$B$64:$B$113,0),MATCH(L$1,'REEDS calc'!$C$63:$AG$63,0))*SUMIFS('res v com'!$E$3:$E$52,'res v com'!$B$3:$B$52,About!$B$2)*SUMIFS('Urban and Rural'!$B$2:$B$53,'Urban and Rural'!$A$2:$A$53,About!$B$1)</f>
        <v>2983.8513236264639</v>
      </c>
      <c r="M8" s="71">
        <f>INDEX('REEDS calc'!$C$64:$AG$113,MATCH(About!$B$2,'REEDS calc'!$B$64:$B$113,0),MATCH(M$1,'REEDS calc'!$C$63:$AG$63,0))*SUMIFS('res v com'!$E$3:$E$52,'res v com'!$B$3:$B$52,About!$B$2)*SUMIFS('Urban and Rural'!$B$2:$B$53,'Urban and Rural'!$A$2:$A$53,About!$B$1)</f>
        <v>3103.172535870905</v>
      </c>
      <c r="N8" s="71">
        <f>INDEX('REEDS calc'!$C$64:$AG$113,MATCH(About!$B$2,'REEDS calc'!$B$64:$B$113,0),MATCH(N$1,'REEDS calc'!$C$63:$AG$63,0))*SUMIFS('res v com'!$E$3:$E$52,'res v com'!$B$3:$B$52,About!$B$2)*SUMIFS('Urban and Rural'!$B$2:$B$53,'Urban and Rural'!$A$2:$A$53,About!$B$1)</f>
        <v>3222.4937481153456</v>
      </c>
      <c r="O8" s="71">
        <f>INDEX('REEDS calc'!$C$64:$AG$113,MATCH(About!$B$2,'REEDS calc'!$B$64:$B$113,0),MATCH(O$1,'REEDS calc'!$C$63:$AG$63,0))*SUMIFS('res v com'!$E$3:$E$52,'res v com'!$B$3:$B$52,About!$B$2)*SUMIFS('Urban and Rural'!$B$2:$B$53,'Urban and Rural'!$A$2:$A$53,About!$B$1)</f>
        <v>3266.2266144379637</v>
      </c>
      <c r="P8" s="71">
        <f>INDEX('REEDS calc'!$C$64:$AG$113,MATCH(About!$B$2,'REEDS calc'!$B$64:$B$113,0),MATCH(P$1,'REEDS calc'!$C$63:$AG$63,0))*SUMIFS('res v com'!$E$3:$E$52,'res v com'!$B$3:$B$52,About!$B$2)*SUMIFS('Urban and Rural'!$B$2:$B$53,'Urban and Rural'!$A$2:$A$53,About!$B$1)</f>
        <v>3309.9594807605827</v>
      </c>
      <c r="Q8" s="71">
        <f>INDEX('REEDS calc'!$C$64:$AG$113,MATCH(About!$B$2,'REEDS calc'!$B$64:$B$113,0),MATCH(Q$1,'REEDS calc'!$C$63:$AG$63,0))*SUMIFS('res v com'!$E$3:$E$52,'res v com'!$B$3:$B$52,About!$B$2)*SUMIFS('Urban and Rural'!$B$2:$B$53,'Urban and Rural'!$A$2:$A$53,About!$B$1)</f>
        <v>3315.8708068717756</v>
      </c>
      <c r="R8" s="71">
        <f>INDEX('REEDS calc'!$C$64:$AG$113,MATCH(About!$B$2,'REEDS calc'!$B$64:$B$113,0),MATCH(R$1,'REEDS calc'!$C$63:$AG$63,0))*SUMIFS('res v com'!$E$3:$E$52,'res v com'!$B$3:$B$52,About!$B$2)*SUMIFS('Urban and Rural'!$B$2:$B$53,'Urban and Rural'!$A$2:$A$53,About!$B$1)</f>
        <v>3321.7821329829671</v>
      </c>
      <c r="S8" s="71">
        <f>INDEX('REEDS calc'!$C$64:$AG$113,MATCH(About!$B$2,'REEDS calc'!$B$64:$B$113,0),MATCH(S$1,'REEDS calc'!$C$63:$AG$63,0))*SUMIFS('res v com'!$E$3:$E$52,'res v com'!$B$3:$B$52,About!$B$2)*SUMIFS('Urban and Rural'!$B$2:$B$53,'Urban and Rural'!$A$2:$A$53,About!$B$1)</f>
        <v>3329.0618216198986</v>
      </c>
      <c r="T8" s="71">
        <f>INDEX('REEDS calc'!$C$64:$AG$113,MATCH(About!$B$2,'REEDS calc'!$B$64:$B$113,0),MATCH(T$1,'REEDS calc'!$C$63:$AG$63,0))*SUMIFS('res v com'!$E$3:$E$52,'res v com'!$B$3:$B$52,About!$B$2)*SUMIFS('Urban and Rural'!$B$2:$B$53,'Urban and Rural'!$A$2:$A$53,About!$B$1)</f>
        <v>3336.3415102568306</v>
      </c>
      <c r="U8" s="71">
        <f>INDEX('REEDS calc'!$C$64:$AG$113,MATCH(About!$B$2,'REEDS calc'!$B$64:$B$113,0),MATCH(U$1,'REEDS calc'!$C$63:$AG$63,0))*SUMIFS('res v com'!$E$3:$E$52,'res v com'!$B$3:$B$52,About!$B$2)*SUMIFS('Urban and Rural'!$B$2:$B$53,'Urban and Rural'!$A$2:$A$53,About!$B$1)</f>
        <v>3344.825357916412</v>
      </c>
      <c r="V8" s="71">
        <f>INDEX('REEDS calc'!$C$64:$AG$113,MATCH(About!$B$2,'REEDS calc'!$B$64:$B$113,0),MATCH(V$1,'REEDS calc'!$C$63:$AG$63,0))*SUMIFS('res v com'!$E$3:$E$52,'res v com'!$B$3:$B$52,About!$B$2)*SUMIFS('Urban and Rural'!$B$2:$B$53,'Urban and Rural'!$A$2:$A$53,About!$B$1)</f>
        <v>3353.3092055759935</v>
      </c>
      <c r="W8" s="71">
        <f>INDEX('REEDS calc'!$C$64:$AG$113,MATCH(About!$B$2,'REEDS calc'!$B$64:$B$113,0),MATCH(W$1,'REEDS calc'!$C$63:$AG$63,0))*SUMIFS('res v com'!$E$3:$E$52,'res v com'!$B$3:$B$52,About!$B$2)*SUMIFS('Urban and Rural'!$B$2:$B$53,'Urban and Rural'!$A$2:$A$53,About!$B$1)</f>
        <v>3363.1614157613144</v>
      </c>
      <c r="X8" s="71">
        <f>INDEX('REEDS calc'!$C$64:$AG$113,MATCH(About!$B$2,'REEDS calc'!$B$64:$B$113,0),MATCH(X$1,'REEDS calc'!$C$63:$AG$63,0))*SUMIFS('res v com'!$E$3:$E$52,'res v com'!$B$3:$B$52,About!$B$2)*SUMIFS('Urban and Rural'!$B$2:$B$53,'Urban and Rural'!$A$2:$A$53,About!$B$1)</f>
        <v>3373.0136259466353</v>
      </c>
      <c r="Y8" s="71">
        <f>INDEX('REEDS calc'!$C$64:$AG$113,MATCH(About!$B$2,'REEDS calc'!$B$64:$B$113,0),MATCH(Y$1,'REEDS calc'!$C$63:$AG$63,0))*SUMIFS('res v com'!$E$3:$E$52,'res v com'!$B$3:$B$52,About!$B$2)*SUMIFS('Urban and Rural'!$B$2:$B$53,'Urban and Rural'!$A$2:$A$53,About!$B$1)</f>
        <v>3386.6425167029956</v>
      </c>
      <c r="Z8" s="71">
        <f>INDEX('REEDS calc'!$C$64:$AG$113,MATCH(About!$B$2,'REEDS calc'!$B$64:$B$113,0),MATCH(Z$1,'REEDS calc'!$C$63:$AG$63,0))*SUMIFS('res v com'!$E$3:$E$52,'res v com'!$B$3:$B$52,About!$B$2)*SUMIFS('Urban and Rural'!$B$2:$B$53,'Urban and Rural'!$A$2:$A$53,About!$B$1)</f>
        <v>3400.2714074593569</v>
      </c>
      <c r="AA8" s="71">
        <f>INDEX('REEDS calc'!$C$64:$AG$113,MATCH(About!$B$2,'REEDS calc'!$B$64:$B$113,0),MATCH(AA$1,'REEDS calc'!$C$63:$AG$63,0))*SUMIFS('res v com'!$E$3:$E$52,'res v com'!$B$3:$B$52,About!$B$2)*SUMIFS('Urban and Rural'!$B$2:$B$53,'Urban and Rural'!$A$2:$A$53,About!$B$1)</f>
        <v>3416.2265145094739</v>
      </c>
      <c r="AB8" s="71">
        <f>INDEX('REEDS calc'!$C$64:$AG$113,MATCH(About!$B$2,'REEDS calc'!$B$64:$B$113,0),MATCH(AB$1,'REEDS calc'!$C$63:$AG$63,0))*SUMIFS('res v com'!$E$3:$E$52,'res v com'!$B$3:$B$52,About!$B$2)*SUMIFS('Urban and Rural'!$B$2:$B$53,'Urban and Rural'!$A$2:$A$53,About!$B$1)</f>
        <v>3432.1816215595904</v>
      </c>
      <c r="AC8" s="71">
        <f>INDEX('REEDS calc'!$C$64:$AG$113,MATCH(About!$B$2,'REEDS calc'!$B$64:$B$113,0),MATCH(AC$1,'REEDS calc'!$C$63:$AG$63,0))*SUMIFS('res v com'!$E$3:$E$52,'res v com'!$B$3:$B$52,About!$B$2)*SUMIFS('Urban and Rural'!$B$2:$B$53,'Urban and Rural'!$A$2:$A$53,About!$B$1)</f>
        <v>3450.0250688952265</v>
      </c>
      <c r="AD8" s="71">
        <f>INDEX('REEDS calc'!$C$64:$AG$113,MATCH(About!$B$2,'REEDS calc'!$B$64:$B$113,0),MATCH(AD$1,'REEDS calc'!$C$63:$AG$63,0))*SUMIFS('res v com'!$E$3:$E$52,'res v com'!$B$3:$B$52,About!$B$2)*SUMIFS('Urban and Rural'!$B$2:$B$53,'Urban and Rural'!$A$2:$A$53,About!$B$1)</f>
        <v>3467.8685162308634</v>
      </c>
      <c r="AE8" s="71">
        <f>INDEX('REEDS calc'!$C$64:$AG$113,MATCH(About!$B$2,'REEDS calc'!$B$64:$B$113,0),MATCH(AE$1,'REEDS calc'!$C$63:$AG$63,0))*SUMIFS('res v com'!$E$3:$E$52,'res v com'!$B$3:$B$52,About!$B$2)*SUMIFS('Urban and Rural'!$B$2:$B$53,'Urban and Rural'!$A$2:$A$53,About!$B$1)</f>
        <v>3495.4547047497617</v>
      </c>
      <c r="AF8" s="71">
        <f>INDEX('REEDS calc'!$C$64:$AG$113,MATCH(About!$B$2,'REEDS calc'!$B$64:$B$113,0),MATCH(AF$1,'REEDS calc'!$C$63:$AG$63,0))*SUMIFS('res v com'!$E$3:$E$52,'res v com'!$B$3:$B$52,About!$B$2)*SUMIFS('Urban and Rural'!$B$2:$B$53,'Urban and Rural'!$A$2:$A$53,About!$B$1)</f>
        <v>3523.0408932686596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241.75892631264009</v>
      </c>
      <c r="C8" s="71">
        <f>INDEX('REEDS calc'!$C$64:$AG$113,MATCH(About!$B$2,'REEDS calc'!$B$64:$B$113,0),MATCH(C$1,'REEDS calc'!$C$63:$AG$63,0))*SUMIFS('res v com'!$F$3:$F$52,'res v com'!$B$3:$B$52,About!$B$2)</f>
        <v>241.75892631264009</v>
      </c>
      <c r="D8" s="71">
        <f>INDEX('REEDS calc'!$C$64:$AG$113,MATCH(About!$B$2,'REEDS calc'!$B$64:$B$113,0),MATCH(D$1,'REEDS calc'!$C$63:$AG$63,0))*SUMIFS('res v com'!$F$3:$F$52,'res v com'!$B$3:$B$52,About!$B$2)</f>
        <v>241.75892631264009</v>
      </c>
      <c r="E8" s="71">
        <f>INDEX('REEDS calc'!$C$64:$AG$113,MATCH(About!$B$2,'REEDS calc'!$B$64:$B$113,0),MATCH(E$1,'REEDS calc'!$C$63:$AG$63,0))*SUMIFS('res v com'!$F$3:$F$52,'res v com'!$B$3:$B$52,About!$B$2)</f>
        <v>357.86992787988964</v>
      </c>
      <c r="F8" s="71">
        <f>INDEX('REEDS calc'!$C$64:$AG$113,MATCH(About!$B$2,'REEDS calc'!$B$64:$B$113,0),MATCH(F$1,'REEDS calc'!$C$63:$AG$63,0))*SUMIFS('res v com'!$F$3:$F$52,'res v com'!$B$3:$B$52,About!$B$2)</f>
        <v>473.9809294471392</v>
      </c>
      <c r="G8" s="71">
        <f>INDEX('REEDS calc'!$C$64:$AG$113,MATCH(About!$B$2,'REEDS calc'!$B$64:$B$113,0),MATCH(G$1,'REEDS calc'!$C$63:$AG$63,0))*SUMIFS('res v com'!$F$3:$F$52,'res v com'!$B$3:$B$52,About!$B$2)</f>
        <v>607.1919526316243</v>
      </c>
      <c r="H8" s="71">
        <f>INDEX('REEDS calc'!$C$64:$AG$113,MATCH(About!$B$2,'REEDS calc'!$B$64:$B$113,0),MATCH(H$1,'REEDS calc'!$C$63:$AG$63,0))*SUMIFS('res v com'!$F$3:$F$52,'res v com'!$B$3:$B$52,About!$B$2)</f>
        <v>740.40297581610946</v>
      </c>
      <c r="I8" s="71">
        <f>INDEX('REEDS calc'!$C$64:$AG$113,MATCH(About!$B$2,'REEDS calc'!$B$64:$B$113,0),MATCH(I$1,'REEDS calc'!$C$63:$AG$63,0))*SUMIFS('res v com'!$F$3:$F$52,'res v com'!$B$3:$B$52,About!$B$2)</f>
        <v>932.64464671876203</v>
      </c>
      <c r="J8" s="71">
        <f>INDEX('REEDS calc'!$C$64:$AG$113,MATCH(About!$B$2,'REEDS calc'!$B$64:$B$113,0),MATCH(J$1,'REEDS calc'!$C$63:$AG$63,0))*SUMIFS('res v com'!$F$3:$F$52,'res v com'!$B$3:$B$52,About!$B$2)</f>
        <v>1124.8863176214149</v>
      </c>
      <c r="K8" s="71">
        <f>INDEX('REEDS calc'!$C$64:$AG$113,MATCH(About!$B$2,'REEDS calc'!$B$64:$B$113,0),MATCH(K$1,'REEDS calc'!$C$63:$AG$63,0))*SUMIFS('res v com'!$F$3:$F$52,'res v com'!$B$3:$B$52,About!$B$2)</f>
        <v>1392.4807549819504</v>
      </c>
      <c r="L8" s="71">
        <f>INDEX('REEDS calc'!$C$64:$AG$113,MATCH(About!$B$2,'REEDS calc'!$B$64:$B$113,0),MATCH(L$1,'REEDS calc'!$C$63:$AG$63,0))*SUMIFS('res v com'!$F$3:$F$52,'res v com'!$B$3:$B$52,About!$B$2)</f>
        <v>1660.0751923424859</v>
      </c>
      <c r="M8" s="71">
        <f>INDEX('REEDS calc'!$C$64:$AG$113,MATCH(About!$B$2,'REEDS calc'!$B$64:$B$113,0),MATCH(M$1,'REEDS calc'!$C$63:$AG$63,0))*SUMIFS('res v com'!$F$3:$F$52,'res v com'!$B$3:$B$52,About!$B$2)</f>
        <v>1726.4599290077454</v>
      </c>
      <c r="N8" s="71">
        <f>INDEX('REEDS calc'!$C$64:$AG$113,MATCH(About!$B$2,'REEDS calc'!$B$64:$B$113,0),MATCH(N$1,'REEDS calc'!$C$63:$AG$63,0))*SUMIFS('res v com'!$F$3:$F$52,'res v com'!$B$3:$B$52,About!$B$2)</f>
        <v>1792.8446656730048</v>
      </c>
      <c r="O8" s="71">
        <f>INDEX('REEDS calc'!$C$64:$AG$113,MATCH(About!$B$2,'REEDS calc'!$B$64:$B$113,0),MATCH(O$1,'REEDS calc'!$C$63:$AG$63,0))*SUMIFS('res v com'!$F$3:$F$52,'res v com'!$B$3:$B$52,About!$B$2)</f>
        <v>1817.1755852122444</v>
      </c>
      <c r="P8" s="71">
        <f>INDEX('REEDS calc'!$C$64:$AG$113,MATCH(About!$B$2,'REEDS calc'!$B$64:$B$113,0),MATCH(P$1,'REEDS calc'!$C$63:$AG$63,0))*SUMIFS('res v com'!$F$3:$F$52,'res v com'!$B$3:$B$52,About!$B$2)</f>
        <v>1841.506504751484</v>
      </c>
      <c r="Q8" s="71">
        <f>INDEX('REEDS calc'!$C$64:$AG$113,MATCH(About!$B$2,'REEDS calc'!$B$64:$B$113,0),MATCH(Q$1,'REEDS calc'!$C$63:$AG$63,0))*SUMIFS('res v com'!$F$3:$F$52,'res v com'!$B$3:$B$52,About!$B$2)</f>
        <v>1844.7952898706806</v>
      </c>
      <c r="R8" s="71">
        <f>INDEX('REEDS calc'!$C$64:$AG$113,MATCH(About!$B$2,'REEDS calc'!$B$64:$B$113,0),MATCH(R$1,'REEDS calc'!$C$63:$AG$63,0))*SUMIFS('res v com'!$F$3:$F$52,'res v com'!$B$3:$B$52,About!$B$2)</f>
        <v>1848.0840749898766</v>
      </c>
      <c r="S8" s="71">
        <f>INDEX('REEDS calc'!$C$64:$AG$113,MATCH(About!$B$2,'REEDS calc'!$B$64:$B$113,0),MATCH(S$1,'REEDS calc'!$C$63:$AG$63,0))*SUMIFS('res v com'!$F$3:$F$52,'res v com'!$B$3:$B$52,About!$B$2)</f>
        <v>1852.1341529607389</v>
      </c>
      <c r="T8" s="71">
        <f>INDEX('REEDS calc'!$C$64:$AG$113,MATCH(About!$B$2,'REEDS calc'!$B$64:$B$113,0),MATCH(T$1,'REEDS calc'!$C$63:$AG$63,0))*SUMIFS('res v com'!$F$3:$F$52,'res v com'!$B$3:$B$52,About!$B$2)</f>
        <v>1856.184230931601</v>
      </c>
      <c r="U8" s="71">
        <f>INDEX('REEDS calc'!$C$64:$AG$113,MATCH(About!$B$2,'REEDS calc'!$B$64:$B$113,0),MATCH(U$1,'REEDS calc'!$C$63:$AG$63,0))*SUMIFS('res v com'!$F$3:$F$52,'res v com'!$B$3:$B$52,About!$B$2)</f>
        <v>1860.9042466119292</v>
      </c>
      <c r="V8" s="71">
        <f>INDEX('REEDS calc'!$C$64:$AG$113,MATCH(About!$B$2,'REEDS calc'!$B$64:$B$113,0),MATCH(V$1,'REEDS calc'!$C$63:$AG$63,0))*SUMIFS('res v com'!$F$3:$F$52,'res v com'!$B$3:$B$52,About!$B$2)</f>
        <v>1865.6242622922573</v>
      </c>
      <c r="W8" s="71">
        <f>INDEX('REEDS calc'!$C$64:$AG$113,MATCH(About!$B$2,'REEDS calc'!$B$64:$B$113,0),MATCH(W$1,'REEDS calc'!$C$63:$AG$63,0))*SUMIFS('res v com'!$F$3:$F$52,'res v com'!$B$3:$B$52,About!$B$2)</f>
        <v>1871.1055708242511</v>
      </c>
      <c r="X8" s="71">
        <f>INDEX('REEDS calc'!$C$64:$AG$113,MATCH(About!$B$2,'REEDS calc'!$B$64:$B$113,0),MATCH(X$1,'REEDS calc'!$C$63:$AG$63,0))*SUMIFS('res v com'!$F$3:$F$52,'res v com'!$B$3:$B$52,About!$B$2)</f>
        <v>1876.5868793562449</v>
      </c>
      <c r="Y8" s="71">
        <f>INDEX('REEDS calc'!$C$64:$AG$113,MATCH(About!$B$2,'REEDS calc'!$B$64:$B$113,0),MATCH(Y$1,'REEDS calc'!$C$63:$AG$63,0))*SUMIFS('res v com'!$F$3:$F$52,'res v com'!$B$3:$B$52,About!$B$2)</f>
        <v>1884.1693561588365</v>
      </c>
      <c r="Z8" s="71">
        <f>INDEX('REEDS calc'!$C$64:$AG$113,MATCH(About!$B$2,'REEDS calc'!$B$64:$B$113,0),MATCH(Z$1,'REEDS calc'!$C$63:$AG$63,0))*SUMIFS('res v com'!$F$3:$F$52,'res v com'!$B$3:$B$52,About!$B$2)</f>
        <v>1891.7518329614281</v>
      </c>
      <c r="AA8" s="71">
        <f>INDEX('REEDS calc'!$C$64:$AG$113,MATCH(About!$B$2,'REEDS calc'!$B$64:$B$113,0),MATCH(AA$1,'REEDS calc'!$C$63:$AG$63,0))*SUMIFS('res v com'!$F$3:$F$52,'res v com'!$B$3:$B$52,About!$B$2)</f>
        <v>1900.6285076118518</v>
      </c>
      <c r="AB8" s="71">
        <f>INDEX('REEDS calc'!$C$64:$AG$113,MATCH(About!$B$2,'REEDS calc'!$B$64:$B$113,0),MATCH(AB$1,'REEDS calc'!$C$63:$AG$63,0))*SUMIFS('res v com'!$F$3:$F$52,'res v com'!$B$3:$B$52,About!$B$2)</f>
        <v>1909.5051822622752</v>
      </c>
      <c r="AC8" s="71">
        <f>INDEX('REEDS calc'!$C$64:$AG$113,MATCH(About!$B$2,'REEDS calc'!$B$64:$B$113,0),MATCH(AC$1,'REEDS calc'!$C$63:$AG$63,0))*SUMIFS('res v com'!$F$3:$F$52,'res v com'!$B$3:$B$52,About!$B$2)</f>
        <v>1919.4324410479976</v>
      </c>
      <c r="AD8" s="71">
        <f>INDEX('REEDS calc'!$C$64:$AG$113,MATCH(About!$B$2,'REEDS calc'!$B$64:$B$113,0),MATCH(AD$1,'REEDS calc'!$C$63:$AG$63,0))*SUMIFS('res v com'!$F$3:$F$52,'res v com'!$B$3:$B$52,About!$B$2)</f>
        <v>1929.3596998337196</v>
      </c>
      <c r="AE8" s="71">
        <f>INDEX('REEDS calc'!$C$64:$AG$113,MATCH(About!$B$2,'REEDS calc'!$B$64:$B$113,0),MATCH(AE$1,'REEDS calc'!$C$63:$AG$63,0))*SUMIFS('res v com'!$F$3:$F$52,'res v com'!$B$3:$B$52,About!$B$2)</f>
        <v>1944.7073637233027</v>
      </c>
      <c r="AF8" s="71">
        <f>INDEX('REEDS calc'!$C$64:$AG$113,MATCH(About!$B$2,'REEDS calc'!$B$64:$B$113,0),MATCH(AF$1,'REEDS calc'!$C$63:$AG$63,0))*SUMIFS('res v com'!$F$3:$F$52,'res v com'!$B$3:$B$52,About!$B$2)</f>
        <v>1960.0550276128856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434.54217953740692</v>
      </c>
      <c r="C8" s="24">
        <f>'BDESC-rural-residential'!B8</f>
        <v>117.6079850590435</v>
      </c>
      <c r="D8" s="24">
        <f>'BDESC-commercial'!B8</f>
        <v>241.75892631264009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2024-02-08T19:18:12Z</dcterms:modified>
</cp:coreProperties>
</file>