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PA\elec\EIaE\"/>
    </mc:Choice>
  </mc:AlternateContent>
  <xr:revisionPtr revIDLastSave="0" documentId="8_{FD7F6445-6BB0-4EE3-B796-53C54176AB2E}"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<sst xmlns="http://schemas.openxmlformats.org/spreadsheetml/2006/main" count="67265" uniqueCount="4671">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</sst>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117</v>
      </c>
      <c r="C1" s="93">
        <v>44816</v>
      </c>
      <c r="K1" s="44" t="s">
        <v>2</v>
      </c>
      <c r="L1" s="44" t="s">
        <v>3</v>
      </c>
    </row>
    <row r="2" spans="1:15">
      <c r="A2" s="70" t="s">
        <v>4</v>
      </c>
      <c r="B2" s="1" t="str">
        <f>LOOKUP(B1,K1:L50,L1:L50)</f>
        <v>PA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PA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976.87990000000002</v>
      </c>
      <c r="R11" s="1">
        <f t="shared" si="3"/>
        <v>3.8927068846525574E-2</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6649.2247171700001</v>
      </c>
      <c r="R23" s="1">
        <f t="shared" si="3"/>
        <v>0.26496074731530062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8384.0433269999994</v>
      </c>
      <c r="R33" s="1">
        <f t="shared" si="3"/>
        <v>0.33409043609391731</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846.50997150000001</v>
      </c>
      <c r="R35" s="1">
        <f t="shared" si="3"/>
        <v>3.3732040079697517E-2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5745.9633079999994</v>
      </c>
      <c r="R38" s="1">
        <f t="shared" si="5"/>
        <v>0.22896725511511273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2492.509978</v>
      </c>
      <c r="R51" s="1">
        <f t="shared" si="5"/>
        <v>9.9322452549446397E-2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25095.131201669996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OH</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OH</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OH</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WV</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WV</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MD</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MD</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MD</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DE</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NJ</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f t="shared" si="12"/>
        <v>846.50997150000001</v>
      </c>
      <c r="M296" s="1" t="str">
        <f t="shared" si="13"/>
        <v>NY</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25095.131201669999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3.8927068846525574E-2</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0.26496074731530062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0.33409043609391731</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3.3732040079697517E-2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0.22896725511511273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9.9322452549446397E-2</v>
      </c>
      <c r="D52" s="1">
        <f t="shared" si="2"/>
        <v>9.9322452549446397E-2</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1.0000000000000002</v>
      </c>
      <c r="D54" s="70">
        <f>SUM(D3:D53)</f>
        <v>9.9322452549446397E-2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PA</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PA</v>
      </c>
      <c r="C7" s="1">
        <f t="shared" ref="C7:AE7" si="3">SUMIFS(C$20:C$119,$B$20:$B$119,$B$7,$A$20:$A$119,$A$7)</f>
        <v>47068059</v>
      </c>
      <c r="D7" s="1">
        <f t="shared" si="3"/>
        <v>42458225</v>
      </c>
      <c r="E7" s="1">
        <f t="shared" si="3"/>
        <v>48542382</v>
      </c>
      <c r="F7" s="1">
        <f t="shared" si="3"/>
        <v>46031503</v>
      </c>
      <c r="G7" s="1">
        <f t="shared" si="3"/>
        <v>46214573</v>
      </c>
      <c r="H7" s="1">
        <f t="shared" si="3"/>
        <v>43352789</v>
      </c>
      <c r="I7" s="1">
        <f t="shared" si="3"/>
        <v>48713174</v>
      </c>
      <c r="J7" s="1">
        <f t="shared" si="3"/>
        <v>50027029</v>
      </c>
      <c r="K7" s="1">
        <f t="shared" si="3"/>
        <v>45589687</v>
      </c>
      <c r="L7" s="1">
        <f t="shared" si="3"/>
        <v>49598244</v>
      </c>
      <c r="M7" s="1">
        <f t="shared" si="3"/>
        <v>51628652</v>
      </c>
      <c r="N7" s="1">
        <f t="shared" si="3"/>
        <v>46888935</v>
      </c>
      <c r="O7" s="1">
        <f t="shared" si="3"/>
        <v>48592359</v>
      </c>
      <c r="P7" s="1">
        <f t="shared" si="3"/>
        <v>49974683</v>
      </c>
      <c r="Q7" s="1">
        <f t="shared" si="3"/>
        <v>53374292</v>
      </c>
      <c r="R7" s="1">
        <f t="shared" si="3"/>
        <v>52545952</v>
      </c>
      <c r="S7" s="1">
        <f t="shared" si="3"/>
        <v>56097982</v>
      </c>
      <c r="T7" s="1">
        <f t="shared" si="3"/>
        <v>60243848</v>
      </c>
      <c r="U7" s="1">
        <f t="shared" si="3"/>
        <v>56477855</v>
      </c>
      <c r="V7" s="1">
        <f t="shared" si="3"/>
        <v>62615453</v>
      </c>
      <c r="W7" s="1">
        <f t="shared" si="3"/>
        <v>67915553</v>
      </c>
      <c r="X7" s="1">
        <f t="shared" si="3"/>
        <v>65984204</v>
      </c>
      <c r="Y7" s="1">
        <f t="shared" si="3"/>
        <v>66039758</v>
      </c>
      <c r="Z7" s="1">
        <f t="shared" si="3"/>
        <v>66729936</v>
      </c>
      <c r="AA7" s="1">
        <f t="shared" si="3"/>
        <v>60534177</v>
      </c>
      <c r="AB7" s="1">
        <f t="shared" si="3"/>
        <v>54898407</v>
      </c>
      <c r="AC7" s="1">
        <f t="shared" si="3"/>
        <v>55732372</v>
      </c>
      <c r="AD7" s="1">
        <f t="shared" si="3"/>
        <v>56609468</v>
      </c>
      <c r="AE7" s="1">
        <f t="shared" si="3"/>
        <v>52562189</v>
      </c>
      <c r="AF7" s="48">
        <f>AVERAGE(U7:AE7)</f>
        <v>60554488.363636367</v>
      </c>
      <c r="AG7" s="48">
        <f t="shared" ref="AG7:BK7" si="4">AF7</f>
        <v>60554488.363636367</v>
      </c>
      <c r="AH7" s="48">
        <f t="shared" si="4"/>
        <v>60554488.363636367</v>
      </c>
      <c r="AI7" s="48">
        <f t="shared" si="4"/>
        <v>60554488.363636367</v>
      </c>
      <c r="AJ7" s="48">
        <f t="shared" si="4"/>
        <v>60554488.363636367</v>
      </c>
      <c r="AK7" s="48">
        <f t="shared" si="4"/>
        <v>60554488.363636367</v>
      </c>
      <c r="AL7" s="48">
        <f t="shared" si="4"/>
        <v>60554488.363636367</v>
      </c>
      <c r="AM7" s="48">
        <f t="shared" si="4"/>
        <v>60554488.363636367</v>
      </c>
      <c r="AN7" s="48">
        <f t="shared" si="4"/>
        <v>60554488.363636367</v>
      </c>
      <c r="AO7" s="48">
        <f t="shared" si="4"/>
        <v>60554488.363636367</v>
      </c>
      <c r="AP7" s="48">
        <f t="shared" si="4"/>
        <v>60554488.363636367</v>
      </c>
      <c r="AQ7" s="48">
        <f t="shared" si="4"/>
        <v>60554488.363636367</v>
      </c>
      <c r="AR7" s="48">
        <f t="shared" si="4"/>
        <v>60554488.363636367</v>
      </c>
      <c r="AS7" s="48">
        <f t="shared" si="4"/>
        <v>60554488.363636367</v>
      </c>
      <c r="AT7" s="48">
        <f t="shared" si="4"/>
        <v>60554488.363636367</v>
      </c>
      <c r="AU7" s="48">
        <f t="shared" si="4"/>
        <v>60554488.363636367</v>
      </c>
      <c r="AV7" s="48">
        <f t="shared" si="4"/>
        <v>60554488.363636367</v>
      </c>
      <c r="AW7" s="48">
        <f t="shared" si="4"/>
        <v>60554488.363636367</v>
      </c>
      <c r="AX7" s="48">
        <f t="shared" si="4"/>
        <v>60554488.363636367</v>
      </c>
      <c r="AY7" s="48">
        <f t="shared" si="4"/>
        <v>60554488.363636367</v>
      </c>
      <c r="AZ7" s="48">
        <f t="shared" si="4"/>
        <v>60554488.363636367</v>
      </c>
      <c r="BA7" s="48">
        <f t="shared" si="4"/>
        <v>60554488.363636367</v>
      </c>
      <c r="BB7" s="48">
        <f t="shared" si="4"/>
        <v>60554488.363636367</v>
      </c>
      <c r="BC7" s="48">
        <f t="shared" si="4"/>
        <v>60554488.363636367</v>
      </c>
      <c r="BD7" s="48">
        <f t="shared" si="4"/>
        <v>60554488.363636367</v>
      </c>
      <c r="BE7" s="48">
        <f t="shared" si="4"/>
        <v>60554488.363636367</v>
      </c>
      <c r="BF7" s="48">
        <f t="shared" si="4"/>
        <v>60554488.363636367</v>
      </c>
      <c r="BG7" s="48">
        <f t="shared" si="4"/>
        <v>60554488.363636367</v>
      </c>
      <c r="BH7" s="48">
        <f t="shared" si="4"/>
        <v>60554488.363636367</v>
      </c>
      <c r="BI7" s="48">
        <f t="shared" si="4"/>
        <v>60554488.363636367</v>
      </c>
      <c r="BJ7" s="48">
        <f t="shared" si="4"/>
        <v>60554488.363636367</v>
      </c>
      <c r="BK7" s="48">
        <f t="shared" si="4"/>
        <v>60554488.363636367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PA</v>
      </c>
      <c r="C10" s="29">
        <f t="shared" ref="C10:AE10" si="6">SUMIFS(C$122:C$219,$B$122:$B$219,$B$6,$A$122:$A$219,$A$6)</f>
        <v>0</v>
      </c>
      <c r="D10" s="29">
        <f t="shared" si="6"/>
        <v>0</v>
      </c>
      <c r="E10" s="29">
        <f t="shared" si="6"/>
        <v>0</v>
      </c>
      <c r="F10" s="29">
        <f t="shared" si="6"/>
        <v>0</v>
      </c>
      <c r="G10" s="29">
        <f t="shared" si="6"/>
        <v>141341</v>
      </c>
      <c r="H10" s="29">
        <f t="shared" si="6"/>
        <v>22625</v>
      </c>
      <c r="I10" s="29">
        <f t="shared" si="6"/>
        <v>207183</v>
      </c>
      <c r="J10" s="29">
        <f t="shared" si="6"/>
        <v>113818</v>
      </c>
      <c r="K10" s="29">
        <f t="shared" si="6"/>
        <v>10965</v>
      </c>
      <c r="L10" s="29">
        <f t="shared" si="6"/>
        <v>13350</v>
      </c>
      <c r="M10" s="29">
        <f t="shared" si="6"/>
        <v>0</v>
      </c>
      <c r="N10" s="29">
        <f t="shared" si="6"/>
        <v>0</v>
      </c>
      <c r="O10" s="29">
        <f t="shared" si="6"/>
        <v>380</v>
      </c>
      <c r="P10" s="29">
        <f t="shared" si="6"/>
        <v>17906</v>
      </c>
      <c r="Q10" s="29">
        <f t="shared" si="6"/>
        <v>86274</v>
      </c>
      <c r="R10" s="29">
        <f t="shared" si="6"/>
        <v>30410</v>
      </c>
      <c r="S10" s="29">
        <f t="shared" si="6"/>
        <v>31796</v>
      </c>
      <c r="T10" s="29">
        <f t="shared" si="6"/>
        <v>157589</v>
      </c>
      <c r="U10" s="29">
        <f t="shared" si="6"/>
        <v>888943</v>
      </c>
      <c r="V10" s="29">
        <f t="shared" si="6"/>
        <v>616423</v>
      </c>
      <c r="W10" s="29">
        <f t="shared" si="6"/>
        <v>768676</v>
      </c>
      <c r="X10" s="29">
        <f t="shared" si="6"/>
        <v>666640</v>
      </c>
      <c r="Y10" s="29">
        <f t="shared" si="6"/>
        <v>1360342</v>
      </c>
      <c r="Z10" s="29">
        <f t="shared" si="6"/>
        <v>1141975</v>
      </c>
      <c r="AA10" s="29">
        <f t="shared" si="6"/>
        <v>577901</v>
      </c>
      <c r="AB10" s="29">
        <f t="shared" si="6"/>
        <v>566656</v>
      </c>
      <c r="AC10" s="29">
        <f t="shared" si="6"/>
        <v>314066</v>
      </c>
      <c r="AD10" s="29">
        <f t="shared" si="6"/>
        <v>33402</v>
      </c>
      <c r="AE10" s="29">
        <f t="shared" si="6"/>
        <v>56343</v>
      </c>
      <c r="AF10" s="35">
        <f t="shared" ref="AF10:BK10" si="7">AE10</f>
        <v>56343</v>
      </c>
      <c r="AG10" s="35">
        <f t="shared" si="7"/>
        <v>56343</v>
      </c>
      <c r="AH10" s="35">
        <f t="shared" si="7"/>
        <v>56343</v>
      </c>
      <c r="AI10" s="35">
        <f t="shared" si="7"/>
        <v>56343</v>
      </c>
      <c r="AJ10" s="35">
        <f t="shared" si="7"/>
        <v>56343</v>
      </c>
      <c r="AK10" s="35">
        <f t="shared" si="7"/>
        <v>56343</v>
      </c>
      <c r="AL10" s="35">
        <f t="shared" si="7"/>
        <v>56343</v>
      </c>
      <c r="AM10" s="35">
        <f t="shared" si="7"/>
        <v>56343</v>
      </c>
      <c r="AN10" s="35">
        <f t="shared" si="7"/>
        <v>56343</v>
      </c>
      <c r="AO10" s="35">
        <f t="shared" si="7"/>
        <v>56343</v>
      </c>
      <c r="AP10" s="35">
        <f t="shared" si="7"/>
        <v>56343</v>
      </c>
      <c r="AQ10" s="35">
        <f t="shared" si="7"/>
        <v>56343</v>
      </c>
      <c r="AR10" s="35">
        <f t="shared" si="7"/>
        <v>56343</v>
      </c>
      <c r="AS10" s="35">
        <f t="shared" si="7"/>
        <v>56343</v>
      </c>
      <c r="AT10" s="35">
        <f t="shared" si="7"/>
        <v>56343</v>
      </c>
      <c r="AU10" s="35">
        <f t="shared" si="7"/>
        <v>56343</v>
      </c>
      <c r="AV10" s="35">
        <f t="shared" si="7"/>
        <v>56343</v>
      </c>
      <c r="AW10" s="35">
        <f t="shared" si="7"/>
        <v>56343</v>
      </c>
      <c r="AX10" s="35">
        <f t="shared" si="7"/>
        <v>56343</v>
      </c>
      <c r="AY10" s="35">
        <f t="shared" si="7"/>
        <v>56343</v>
      </c>
      <c r="AZ10" s="35">
        <f t="shared" si="7"/>
        <v>56343</v>
      </c>
      <c r="BA10" s="35">
        <f t="shared" si="7"/>
        <v>56343</v>
      </c>
      <c r="BB10" s="35">
        <f t="shared" si="7"/>
        <v>56343</v>
      </c>
      <c r="BC10" s="35">
        <f t="shared" si="7"/>
        <v>56343</v>
      </c>
      <c r="BD10" s="35">
        <f t="shared" si="7"/>
        <v>56343</v>
      </c>
      <c r="BE10" s="35">
        <f t="shared" si="7"/>
        <v>56343</v>
      </c>
      <c r="BF10" s="35">
        <f t="shared" si="7"/>
        <v>56343</v>
      </c>
      <c r="BG10" s="35">
        <f t="shared" si="7"/>
        <v>56343</v>
      </c>
      <c r="BH10" s="35">
        <f t="shared" si="7"/>
        <v>56343</v>
      </c>
      <c r="BI10" s="35">
        <f t="shared" si="7"/>
        <v>56343</v>
      </c>
      <c r="BJ10" s="35">
        <f t="shared" si="7"/>
        <v>56343</v>
      </c>
      <c r="BK10" s="35">
        <f t="shared" si="7"/>
        <v>56343</v>
      </c>
    </row>
    <row r="11" spans="1:63">
      <c r="A11" s="1" t="s">
        <v>546</v>
      </c>
      <c r="B11" s="29" t="str">
        <f>About!B2</f>
        <v>PA</v>
      </c>
      <c r="C11" s="29">
        <f t="shared" ref="C11:AE11" si="8">SUMIFS(C$122:C$219,$B$122:$B$219,$B$7,$A$122:$A$219,$A$7)</f>
        <v>0</v>
      </c>
      <c r="D11" s="29">
        <f t="shared" si="8"/>
        <v>0</v>
      </c>
      <c r="E11" s="29">
        <f t="shared" si="8"/>
        <v>0</v>
      </c>
      <c r="F11" s="29">
        <f t="shared" si="8"/>
        <v>0</v>
      </c>
      <c r="G11" s="29">
        <f t="shared" si="8"/>
        <v>0</v>
      </c>
      <c r="H11" s="29">
        <f t="shared" si="8"/>
        <v>6900</v>
      </c>
      <c r="I11" s="29">
        <f t="shared" si="8"/>
        <v>7850</v>
      </c>
      <c r="J11" s="29">
        <f t="shared" si="8"/>
        <v>500</v>
      </c>
      <c r="K11" s="29">
        <f t="shared" si="8"/>
        <v>174823</v>
      </c>
      <c r="L11" s="29">
        <f t="shared" si="8"/>
        <v>29760</v>
      </c>
      <c r="M11" s="29">
        <f t="shared" si="8"/>
        <v>0</v>
      </c>
      <c r="N11" s="29">
        <f t="shared" si="8"/>
        <v>0</v>
      </c>
      <c r="O11" s="29">
        <f t="shared" si="8"/>
        <v>96160</v>
      </c>
      <c r="P11" s="29">
        <f t="shared" si="8"/>
        <v>102811</v>
      </c>
      <c r="Q11" s="29">
        <f t="shared" si="8"/>
        <v>262799</v>
      </c>
      <c r="R11" s="29">
        <f t="shared" si="8"/>
        <v>316538</v>
      </c>
      <c r="S11" s="29">
        <f t="shared" si="8"/>
        <v>126611</v>
      </c>
      <c r="T11" s="29">
        <f t="shared" si="8"/>
        <v>95607</v>
      </c>
      <c r="U11" s="29">
        <f t="shared" si="8"/>
        <v>356263</v>
      </c>
      <c r="V11" s="29">
        <f t="shared" si="8"/>
        <v>445954</v>
      </c>
      <c r="W11" s="29">
        <f t="shared" si="8"/>
        <v>347966</v>
      </c>
      <c r="X11" s="29">
        <f t="shared" si="8"/>
        <v>231396</v>
      </c>
      <c r="Y11" s="29">
        <f t="shared" si="8"/>
        <v>20874</v>
      </c>
      <c r="Z11" s="29">
        <f t="shared" si="8"/>
        <v>33312</v>
      </c>
      <c r="AA11" s="29">
        <f t="shared" si="8"/>
        <v>23640</v>
      </c>
      <c r="AB11" s="29">
        <f t="shared" si="8"/>
        <v>30907</v>
      </c>
      <c r="AC11" s="29">
        <f t="shared" si="8"/>
        <v>4943</v>
      </c>
      <c r="AD11" s="29">
        <f t="shared" si="8"/>
        <v>1047</v>
      </c>
      <c r="AE11" s="29">
        <f t="shared" si="8"/>
        <v>12341</v>
      </c>
      <c r="AF11" s="35">
        <f>AVERAGE(W11:AE11)</f>
        <v>78491.777777777781</v>
      </c>
      <c r="AG11" s="35">
        <f t="shared" ref="AG11:BK11" si="9">AF11</f>
        <v>78491.777777777781</v>
      </c>
      <c r="AH11" s="35">
        <f t="shared" si="9"/>
        <v>78491.777777777781</v>
      </c>
      <c r="AI11" s="35">
        <f t="shared" si="9"/>
        <v>78491.777777777781</v>
      </c>
      <c r="AJ11" s="35">
        <f t="shared" si="9"/>
        <v>78491.777777777781</v>
      </c>
      <c r="AK11" s="35">
        <f t="shared" si="9"/>
        <v>78491.777777777781</v>
      </c>
      <c r="AL11" s="35">
        <f t="shared" si="9"/>
        <v>78491.777777777781</v>
      </c>
      <c r="AM11" s="35">
        <f t="shared" si="9"/>
        <v>78491.777777777781</v>
      </c>
      <c r="AN11" s="35">
        <f t="shared" si="9"/>
        <v>78491.777777777781</v>
      </c>
      <c r="AO11" s="35">
        <f t="shared" si="9"/>
        <v>78491.777777777781</v>
      </c>
      <c r="AP11" s="35">
        <f t="shared" si="9"/>
        <v>78491.777777777781</v>
      </c>
      <c r="AQ11" s="35">
        <f t="shared" si="9"/>
        <v>78491.777777777781</v>
      </c>
      <c r="AR11" s="35">
        <f t="shared" si="9"/>
        <v>78491.777777777781</v>
      </c>
      <c r="AS11" s="35">
        <f t="shared" si="9"/>
        <v>78491.777777777781</v>
      </c>
      <c r="AT11" s="35">
        <f t="shared" si="9"/>
        <v>78491.777777777781</v>
      </c>
      <c r="AU11" s="35">
        <f t="shared" si="9"/>
        <v>78491.777777777781</v>
      </c>
      <c r="AV11" s="35">
        <f t="shared" si="9"/>
        <v>78491.777777777781</v>
      </c>
      <c r="AW11" s="35">
        <f t="shared" si="9"/>
        <v>78491.777777777781</v>
      </c>
      <c r="AX11" s="35">
        <f t="shared" si="9"/>
        <v>78491.777777777781</v>
      </c>
      <c r="AY11" s="35">
        <f t="shared" si="9"/>
        <v>78491.777777777781</v>
      </c>
      <c r="AZ11" s="35">
        <f t="shared" si="9"/>
        <v>78491.777777777781</v>
      </c>
      <c r="BA11" s="35">
        <f t="shared" si="9"/>
        <v>78491.777777777781</v>
      </c>
      <c r="BB11" s="35">
        <f t="shared" si="9"/>
        <v>78491.777777777781</v>
      </c>
      <c r="BC11" s="35">
        <f t="shared" si="9"/>
        <v>78491.777777777781</v>
      </c>
      <c r="BD11" s="35">
        <f t="shared" si="9"/>
        <v>78491.777777777781</v>
      </c>
      <c r="BE11" s="35">
        <f t="shared" si="9"/>
        <v>78491.777777777781</v>
      </c>
      <c r="BF11" s="35">
        <f t="shared" si="9"/>
        <v>78491.777777777781</v>
      </c>
      <c r="BG11" s="35">
        <f t="shared" si="9"/>
        <v>78491.777777777781</v>
      </c>
      <c r="BH11" s="35">
        <f t="shared" si="9"/>
        <v>78491.777777777781</v>
      </c>
      <c r="BI11" s="35">
        <f t="shared" si="9"/>
        <v>78491.777777777781</v>
      </c>
      <c r="BJ11" s="35">
        <f t="shared" si="9"/>
        <v>78491.777777777781</v>
      </c>
      <c r="BK11" s="35">
        <f t="shared" si="9"/>
        <v>78491.777777777781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PA</v>
      </c>
      <c r="C14" s="29">
        <f t="shared" ref="C14:AH14" si="11">IF(C10&gt;C11,C10-C11,0)</f>
        <v>0</v>
      </c>
      <c r="D14" s="29">
        <f t="shared" si="11"/>
        <v>0</v>
      </c>
      <c r="E14" s="29">
        <f t="shared" si="11"/>
        <v>0</v>
      </c>
      <c r="F14" s="29">
        <f t="shared" si="11"/>
        <v>0</v>
      </c>
      <c r="G14" s="29">
        <f t="shared" si="11"/>
        <v>141341</v>
      </c>
      <c r="H14" s="29">
        <f t="shared" si="11"/>
        <v>15725</v>
      </c>
      <c r="I14" s="29">
        <f t="shared" si="11"/>
        <v>199333</v>
      </c>
      <c r="J14" s="29">
        <f t="shared" si="11"/>
        <v>113318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61982</v>
      </c>
      <c r="U14" s="29">
        <f t="shared" si="11"/>
        <v>532680</v>
      </c>
      <c r="V14" s="29">
        <f t="shared" si="11"/>
        <v>170469</v>
      </c>
      <c r="W14" s="29">
        <f t="shared" si="11"/>
        <v>420710</v>
      </c>
      <c r="X14" s="29">
        <f t="shared" si="11"/>
        <v>435244</v>
      </c>
      <c r="Y14" s="29">
        <f t="shared" si="11"/>
        <v>1339468</v>
      </c>
      <c r="Z14" s="29">
        <f t="shared" si="11"/>
        <v>1108663</v>
      </c>
      <c r="AA14" s="29">
        <f t="shared" si="11"/>
        <v>554261</v>
      </c>
      <c r="AB14" s="29">
        <f t="shared" si="11"/>
        <v>535749</v>
      </c>
      <c r="AC14" s="29">
        <f t="shared" si="11"/>
        <v>309123</v>
      </c>
      <c r="AD14" s="29">
        <f t="shared" si="11"/>
        <v>32355</v>
      </c>
      <c r="AE14" s="29">
        <f t="shared" si="11"/>
        <v>44002</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PA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163858</v>
      </c>
      <c r="L15" s="29">
        <f t="shared" si="13"/>
        <v>16410</v>
      </c>
      <c r="M15" s="29">
        <f t="shared" si="13"/>
        <v>0</v>
      </c>
      <c r="N15" s="29">
        <f t="shared" si="13"/>
        <v>0</v>
      </c>
      <c r="O15" s="29">
        <f t="shared" si="13"/>
        <v>95780</v>
      </c>
      <c r="P15" s="29">
        <f t="shared" si="13"/>
        <v>84905</v>
      </c>
      <c r="Q15" s="29">
        <f t="shared" si="13"/>
        <v>176525</v>
      </c>
      <c r="R15" s="29">
        <f t="shared" si="13"/>
        <v>286128</v>
      </c>
      <c r="S15" s="29">
        <f t="shared" si="13"/>
        <v>94815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22148.777777777781</v>
      </c>
      <c r="AG15" s="29">
        <f t="shared" si="13"/>
        <v>22148.777777777781</v>
      </c>
      <c r="AH15" s="29">
        <f t="shared" si="13"/>
        <v>22148.777777777781</v>
      </c>
      <c r="AI15" s="29">
        <f t="shared" ref="AI15:BK15" si="14">IF(AI11&gt;AI10,AI11-AI10,0)</f>
        <v>22148.777777777781</v>
      </c>
      <c r="AJ15" s="29">
        <f t="shared" si="14"/>
        <v>22148.777777777781</v>
      </c>
      <c r="AK15" s="29">
        <f t="shared" si="14"/>
        <v>22148.777777777781</v>
      </c>
      <c r="AL15" s="29">
        <f t="shared" si="14"/>
        <v>22148.777777777781</v>
      </c>
      <c r="AM15" s="29">
        <f t="shared" si="14"/>
        <v>22148.777777777781</v>
      </c>
      <c r="AN15" s="29">
        <f t="shared" si="14"/>
        <v>22148.777777777781</v>
      </c>
      <c r="AO15" s="29">
        <f t="shared" si="14"/>
        <v>22148.777777777781</v>
      </c>
      <c r="AP15" s="29">
        <f t="shared" si="14"/>
        <v>22148.777777777781</v>
      </c>
      <c r="AQ15" s="29">
        <f t="shared" si="14"/>
        <v>22148.777777777781</v>
      </c>
      <c r="AR15" s="29">
        <f t="shared" si="14"/>
        <v>22148.777777777781</v>
      </c>
      <c r="AS15" s="29">
        <f t="shared" si="14"/>
        <v>22148.777777777781</v>
      </c>
      <c r="AT15" s="29">
        <f t="shared" si="14"/>
        <v>22148.777777777781</v>
      </c>
      <c r="AU15" s="29">
        <f t="shared" si="14"/>
        <v>22148.777777777781</v>
      </c>
      <c r="AV15" s="29">
        <f t="shared" si="14"/>
        <v>22148.777777777781</v>
      </c>
      <c r="AW15" s="29">
        <f t="shared" si="14"/>
        <v>22148.777777777781</v>
      </c>
      <c r="AX15" s="29">
        <f t="shared" si="14"/>
        <v>22148.777777777781</v>
      </c>
      <c r="AY15" s="29">
        <f t="shared" si="14"/>
        <v>22148.777777777781</v>
      </c>
      <c r="AZ15" s="29">
        <f t="shared" si="14"/>
        <v>22148.777777777781</v>
      </c>
      <c r="BA15" s="29">
        <f t="shared" si="14"/>
        <v>22148.777777777781</v>
      </c>
      <c r="BB15" s="29">
        <f t="shared" si="14"/>
        <v>22148.777777777781</v>
      </c>
      <c r="BC15" s="29">
        <f t="shared" si="14"/>
        <v>22148.777777777781</v>
      </c>
      <c r="BD15" s="29">
        <f t="shared" si="14"/>
        <v>22148.777777777781</v>
      </c>
      <c r="BE15" s="29">
        <f t="shared" si="14"/>
        <v>22148.777777777781</v>
      </c>
      <c r="BF15" s="29">
        <f t="shared" si="14"/>
        <v>22148.777777777781</v>
      </c>
      <c r="BG15" s="29">
        <f t="shared" si="14"/>
        <v>22148.777777777781</v>
      </c>
      <c r="BH15" s="29">
        <f t="shared" si="14"/>
        <v>22148.777777777781</v>
      </c>
      <c r="BI15" s="29">
        <f t="shared" si="14"/>
        <v>22148.777777777781</v>
      </c>
      <c r="BJ15" s="29">
        <f t="shared" si="14"/>
        <v>22148.777777777781</v>
      </c>
      <c r="BK15" s="29">
        <f t="shared" si="14"/>
        <v>22148.777777777781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Pennsylvania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4662.1176222040531</v>
      </c>
      <c r="C7" s="130">
        <f>B7/SUM($B$7:$B$22)</f>
        <v>8.2745285522674544E-2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5200.3253401305492</v>
      </c>
      <c r="C8" s="130">
        <f t="shared" ref="C8:C22" si="0">B8/SUM($B$7:$B$22)</f>
        <v>9.2297629521511951E-2</v>
      </c>
      <c r="E8" s="94"/>
      <c r="F8" s="94"/>
      <c r="G8" s="94"/>
      <c r="H8" s="94"/>
      <c r="I8" s="94"/>
      <c r="J8" s="94"/>
      <c r="K8" s="94"/>
      <c r="L8" s="94"/>
    </row>
    <row r="9" spans="1:12" ht="15" customHeight="1">
      <c r="A9" s="83" t="s">
        <v>489</v>
      </c>
      <c r="B9" s="84">
        <f>(Calculations!B62*'EIA SEDS data'!AF$6)+('EIA SEDS data'!AF$10*IF(About!$N$12,Calculations!$B116,Calculations!B94))</f>
        <v>8232.6488573965071</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34453.981615594159</v>
      </c>
      <c r="C10" s="130">
        <f t="shared" si="0"/>
        <v>0.61150420843040221</v>
      </c>
      <c r="F10" s="94"/>
      <c r="G10" s="128"/>
      <c r="H10" s="129"/>
    </row>
    <row r="11" spans="1:12" ht="15" customHeight="1">
      <c r="A11" s="83" t="s">
        <v>491</v>
      </c>
      <c r="B11" s="84">
        <f>(Calculations!B64*'EIA SEDS data'!AF$6)+('EIA SEDS data'!AF$10*IF(About!$N$12,Calculations!$B118,Calculations!B96))</f>
        <v>2642.4970871923274</v>
      </c>
      <c r="C11" s="130">
        <f t="shared" si="0"/>
        <v>4.6900184356394349E-2</v>
      </c>
      <c r="F11" s="94"/>
      <c r="G11" s="128"/>
      <c r="H11" s="129"/>
    </row>
    <row r="12" spans="1:12" ht="15" customHeight="1">
      <c r="A12" s="83" t="s">
        <v>492</v>
      </c>
      <c r="B12" s="84">
        <f>(Calculations!B65*'EIA SEDS data'!AF$6)+('EIA SEDS data'!AF$10*IF(About!$N$12,Calculations!$B119,Calculations!B97))</f>
        <v>287.0670893985677</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324.74337861594609</v>
      </c>
      <c r="C14" s="130">
        <f t="shared" si="0"/>
        <v>5.7636863251148505E-3</v>
      </c>
      <c r="F14" s="94"/>
      <c r="G14" s="128"/>
      <c r="H14" s="129"/>
    </row>
    <row r="15" spans="1:12" ht="15" customHeight="1">
      <c r="A15" s="83" t="s">
        <v>495</v>
      </c>
      <c r="B15" s="84">
        <f>(Calculations!B68*'EIA SEDS data'!AF$6)+('EIA SEDS data'!AF$10*IF(About!$N$12,Calculations!$B122,Calculations!B100))</f>
        <v>324.74337861594609</v>
      </c>
      <c r="C15" s="130">
        <f t="shared" si="0"/>
        <v>5.7636863251148505E-3</v>
      </c>
      <c r="F15" s="94"/>
      <c r="G15" s="128"/>
      <c r="H15" s="129"/>
    </row>
    <row r="16" spans="1:12" ht="15" customHeight="1">
      <c r="A16" s="83" t="s">
        <v>496</v>
      </c>
      <c r="B16" s="84">
        <f>(Calculations!B69*'EIA SEDS data'!AF$6)+('EIA SEDS data'!AF$10*IF(About!$N$12,Calculations!$B123,Calculations!B101))</f>
        <v>214.87563085195634</v>
      </c>
      <c r="C16" s="130">
        <f t="shared" si="0"/>
        <v>3.8137058880776012E-3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70483639</v>
      </c>
      <c r="D44" s="136">
        <f>SUMIFS('Source-Disposition'!$D:$D,'Source-Disposition'!$A:$A,$A$1,'Source-Disposition'!$B:$B,$A44)</f>
        <v>77812471</v>
      </c>
      <c r="E44" s="136">
        <f>SUMIFS('Source-Disposition'!$C:$C,'Source-Disposition'!$A:$A,$A$1,'Source-Disposition'!$B:$B,$A44)</f>
        <v>64366941.75</v>
      </c>
      <c r="F44" s="136">
        <f>E44</f>
        <v>64366941.75</v>
      </c>
      <c r="G44" s="136">
        <f t="shared" ref="G44:AH44" si="2">F44</f>
        <v>64366941.75</v>
      </c>
      <c r="H44" s="136">
        <f t="shared" si="2"/>
        <v>64366941.75</v>
      </c>
      <c r="I44" s="136">
        <f t="shared" si="2"/>
        <v>64366941.75</v>
      </c>
      <c r="J44" s="136">
        <f t="shared" si="2"/>
        <v>64366941.75</v>
      </c>
      <c r="K44" s="136">
        <f t="shared" si="2"/>
        <v>64366941.75</v>
      </c>
      <c r="L44" s="136">
        <f t="shared" si="2"/>
        <v>64366941.75</v>
      </c>
      <c r="M44" s="136">
        <f t="shared" si="2"/>
        <v>64366941.75</v>
      </c>
      <c r="N44" s="136">
        <f t="shared" si="2"/>
        <v>64366941.75</v>
      </c>
      <c r="O44" s="136">
        <f t="shared" si="2"/>
        <v>64366941.75</v>
      </c>
      <c r="P44" s="136">
        <f t="shared" si="2"/>
        <v>64366941.75</v>
      </c>
      <c r="Q44" s="136">
        <f t="shared" si="2"/>
        <v>64366941.75</v>
      </c>
      <c r="R44" s="136">
        <f t="shared" si="2"/>
        <v>64366941.75</v>
      </c>
      <c r="S44" s="136">
        <f t="shared" si="2"/>
        <v>64366941.75</v>
      </c>
      <c r="T44" s="136">
        <f t="shared" si="2"/>
        <v>64366941.75</v>
      </c>
      <c r="U44" s="136">
        <f t="shared" si="2"/>
        <v>64366941.75</v>
      </c>
      <c r="V44" s="136">
        <f t="shared" si="2"/>
        <v>64366941.75</v>
      </c>
      <c r="W44" s="136">
        <f t="shared" si="2"/>
        <v>64366941.75</v>
      </c>
      <c r="X44" s="136">
        <f t="shared" si="2"/>
        <v>64366941.75</v>
      </c>
      <c r="Y44" s="136">
        <f t="shared" si="2"/>
        <v>64366941.75</v>
      </c>
      <c r="Z44" s="136">
        <f t="shared" si="2"/>
        <v>64366941.75</v>
      </c>
      <c r="AA44" s="136">
        <f t="shared" si="2"/>
        <v>64366941.75</v>
      </c>
      <c r="AB44" s="136">
        <f t="shared" si="2"/>
        <v>64366941.75</v>
      </c>
      <c r="AC44" s="136">
        <f t="shared" si="2"/>
        <v>64366941.75</v>
      </c>
      <c r="AD44" s="136">
        <f t="shared" si="2"/>
        <v>64366941.75</v>
      </c>
      <c r="AE44" s="136">
        <f t="shared" si="2"/>
        <v>64366941.75</v>
      </c>
      <c r="AF44" s="136">
        <f t="shared" si="2"/>
        <v>64366941.75</v>
      </c>
      <c r="AG44" s="136">
        <f t="shared" si="2"/>
        <v>64366941.75</v>
      </c>
      <c r="AH44" s="136">
        <f t="shared" si="2"/>
        <v>64366941.75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70483639</v>
      </c>
      <c r="C2" s="1">
        <f>'Manual Adjustment'!D44</f>
        <v>77812471</v>
      </c>
      <c r="D2" s="1">
        <f>'Manual Adjustment'!E44</f>
        <v>64366941.75</v>
      </c>
      <c r="E2" s="1">
        <f>'Manual Adjustment'!F44</f>
        <v>64366941.75</v>
      </c>
      <c r="F2" s="1">
        <f>'Manual Adjustment'!G44</f>
        <v>64366941.75</v>
      </c>
      <c r="G2" s="1">
        <f>'Manual Adjustment'!H44</f>
        <v>64366941.75</v>
      </c>
      <c r="H2" s="1">
        <f>'Manual Adjustment'!I44</f>
        <v>64366941.75</v>
      </c>
      <c r="I2" s="1">
        <f>'Manual Adjustment'!J44</f>
        <v>64366941.75</v>
      </c>
      <c r="J2" s="1">
        <f>'Manual Adjustment'!K44</f>
        <v>64366941.75</v>
      </c>
      <c r="K2" s="1">
        <f>'Manual Adjustment'!L44</f>
        <v>64366941.75</v>
      </c>
      <c r="L2" s="1">
        <f>'Manual Adjustment'!M44</f>
        <v>64366941.75</v>
      </c>
      <c r="M2" s="1">
        <f>'Manual Adjustment'!N44</f>
        <v>64366941.75</v>
      </c>
      <c r="N2" s="1">
        <f>'Manual Adjustment'!O44</f>
        <v>64366941.75</v>
      </c>
      <c r="O2" s="1">
        <f>'Manual Adjustment'!P44</f>
        <v>64366941.75</v>
      </c>
      <c r="P2" s="1">
        <f>'Manual Adjustment'!Q44</f>
        <v>64366941.75</v>
      </c>
      <c r="Q2" s="1">
        <f>'Manual Adjustment'!R44</f>
        <v>64366941.75</v>
      </c>
      <c r="R2" s="1">
        <f>'Manual Adjustment'!S44</f>
        <v>64366941.75</v>
      </c>
      <c r="S2" s="1">
        <f>'Manual Adjustment'!T44</f>
        <v>64366941.75</v>
      </c>
      <c r="T2" s="1">
        <f>'Manual Adjustment'!U44</f>
        <v>64366941.75</v>
      </c>
      <c r="U2" s="1">
        <f>'Manual Adjustment'!V44</f>
        <v>64366941.75</v>
      </c>
      <c r="V2" s="1">
        <f>'Manual Adjustment'!W44</f>
        <v>64366941.75</v>
      </c>
      <c r="W2" s="1">
        <f>'Manual Adjustment'!X44</f>
        <v>64366941.75</v>
      </c>
      <c r="X2" s="1">
        <f>'Manual Adjustment'!Y44</f>
        <v>64366941.75</v>
      </c>
      <c r="Y2" s="1">
        <f>'Manual Adjustment'!Z44</f>
        <v>64366941.75</v>
      </c>
      <c r="Z2" s="1">
        <f>'Manual Adjustment'!AA44</f>
        <v>64366941.75</v>
      </c>
      <c r="AA2" s="1">
        <f>'Manual Adjustment'!AB44</f>
        <v>64366941.75</v>
      </c>
      <c r="AB2" s="1">
        <f>'Manual Adjustment'!AC44</f>
        <v>64366941.75</v>
      </c>
      <c r="AC2" s="1">
        <f>'Manual Adjustment'!AD44</f>
        <v>64366941.75</v>
      </c>
      <c r="AD2" s="1">
        <f>'Manual Adjustment'!AE44</f>
        <v>64366941.75</v>
      </c>
      <c r="AE2" s="1">
        <f>'Manual Adjustment'!AF44</f>
        <v>64366941.75</v>
      </c>
      <c r="AF2" s="1">
        <f>'Manual Adjustment'!AG44</f>
        <v>64366941.75</v>
      </c>
      <c r="AG2" s="1">
        <f>'Manual Adjustment'!AH44</f>
        <v>64366941.75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53.875282752752035</v>
      </c>
      <c r="C2" s="66">
        <f>SUMIFS('State Generation Costs Calcs'!C105:C155,'State Generation Costs Calcs'!$A$105:$A$155,About!$B$2)*About!$A$52</f>
        <v>51.19075301181789</v>
      </c>
      <c r="D2" s="66">
        <f>SUMIFS('State Generation Costs Calcs'!D105:D155,'State Generation Costs Calcs'!$A$105:$A$155,About!$B$2)*About!$A$52</f>
        <v>50.729060931950279</v>
      </c>
      <c r="E2" s="66">
        <f>SUMIFS('State Generation Costs Calcs'!E105:E155,'State Generation Costs Calcs'!$A$105:$A$155,About!$B$2)*About!$A$52</f>
        <v>49.993728357008827</v>
      </c>
      <c r="F2" s="66">
        <f>SUMIFS('State Generation Costs Calcs'!F105:F155,'State Generation Costs Calcs'!$A$105:$A$155,About!$B$2)*About!$A$52</f>
        <v>49.349469992276816</v>
      </c>
      <c r="G2" s="66">
        <f>SUMIFS('State Generation Costs Calcs'!G105:G155,'State Generation Costs Calcs'!$A$105:$A$155,About!$B$2)*About!$A$52</f>
        <v>49.434332699155682</v>
      </c>
      <c r="H2" s="66">
        <f>SUMIFS('State Generation Costs Calcs'!H105:H155,'State Generation Costs Calcs'!$A$105:$A$155,About!$B$2)*About!$A$52</f>
        <v>49.855208034669786</v>
      </c>
      <c r="I2" s="66">
        <f>SUMIFS('State Generation Costs Calcs'!I105:I155,'State Generation Costs Calcs'!$A$105:$A$155,About!$B$2)*About!$A$52</f>
        <v>50.223420717447411</v>
      </c>
      <c r="J2" s="66">
        <f>SUMIFS('State Generation Costs Calcs'!J105:J155,'State Generation Costs Calcs'!$A$105:$A$155,About!$B$2)*About!$A$52</f>
        <v>50.344809784059294</v>
      </c>
      <c r="K2" s="66">
        <f>SUMIFS('State Generation Costs Calcs'!K105:K155,'State Generation Costs Calcs'!$A$105:$A$155,About!$B$2)*About!$A$52</f>
        <v>49.66137946174954</v>
      </c>
      <c r="L2" s="66">
        <f>SUMIFS('State Generation Costs Calcs'!L105:L155,'State Generation Costs Calcs'!$A$105:$A$155,About!$B$2)*About!$A$52</f>
        <v>48.916001380530858</v>
      </c>
      <c r="M2" s="66">
        <f>SUMIFS('State Generation Costs Calcs'!M105:M155,'State Generation Costs Calcs'!$A$105:$A$155,About!$B$2)*About!$A$52</f>
        <v>48.359488883206566</v>
      </c>
      <c r="N2" s="66">
        <f>SUMIFS('State Generation Costs Calcs'!N105:N155,'State Generation Costs Calcs'!$A$105:$A$155,About!$B$2)*About!$A$52</f>
        <v>47.596276674787475</v>
      </c>
      <c r="O2" s="66">
        <f>SUMIFS('State Generation Costs Calcs'!O105:O155,'State Generation Costs Calcs'!$A$105:$A$155,About!$B$2)*About!$A$52</f>
        <v>46.876561408926513</v>
      </c>
      <c r="P2" s="66">
        <f>SUMIFS('State Generation Costs Calcs'!P105:P155,'State Generation Costs Calcs'!$A$105:$A$155,About!$B$2)*About!$A$52</f>
        <v>46.882905126565937</v>
      </c>
      <c r="Q2" s="66">
        <f>SUMIFS('State Generation Costs Calcs'!Q105:Q155,'State Generation Costs Calcs'!$A$105:$A$155,About!$B$2)*About!$A$52</f>
        <v>46.667778126765917</v>
      </c>
      <c r="R2" s="66">
        <f>SUMIFS('State Generation Costs Calcs'!R105:R155,'State Generation Costs Calcs'!$A$105:$A$155,About!$B$2)*About!$A$52</f>
        <v>45.947088059235575</v>
      </c>
      <c r="S2" s="66">
        <f>SUMIFS('State Generation Costs Calcs'!S105:S155,'State Generation Costs Calcs'!$A$105:$A$155,About!$B$2)*About!$A$52</f>
        <v>45.560823577650986</v>
      </c>
      <c r="T2" s="66">
        <f>SUMIFS('State Generation Costs Calcs'!T105:T155,'State Generation Costs Calcs'!$A$105:$A$155,About!$B$2)*About!$A$52</f>
        <v>45.18638680676419</v>
      </c>
      <c r="U2" s="66">
        <f>SUMIFS('State Generation Costs Calcs'!U105:U155,'State Generation Costs Calcs'!$A$105:$A$155,About!$B$2)*About!$A$52</f>
        <v>45.259529542551384</v>
      </c>
      <c r="V2" s="66">
        <f>SUMIFS('State Generation Costs Calcs'!V105:V155,'State Generation Costs Calcs'!$A$105:$A$155,About!$B$2)*About!$A$52</f>
        <v>44.927588863314973</v>
      </c>
      <c r="W2" s="66">
        <f>SUMIFS('State Generation Costs Calcs'!W105:W155,'State Generation Costs Calcs'!$A$105:$A$155,About!$B$2)*About!$A$52</f>
        <v>44.3502787329979</v>
      </c>
      <c r="X2" s="66">
        <f>SUMIFS('State Generation Costs Calcs'!X105:X155,'State Generation Costs Calcs'!$A$105:$A$155,About!$B$2)*About!$A$52</f>
        <v>44.073946945913058</v>
      </c>
      <c r="Y2" s="66">
        <f>SUMIFS('State Generation Costs Calcs'!Y105:Y155,'State Generation Costs Calcs'!$A$105:$A$155,About!$B$2)*About!$A$52</f>
        <v>43.792708801306802</v>
      </c>
      <c r="Z2" s="66">
        <f>SUMIFS('State Generation Costs Calcs'!Z105:Z155,'State Generation Costs Calcs'!$A$105:$A$155,About!$B$2)*About!$A$52</f>
        <v>43.488350417364146</v>
      </c>
      <c r="AA2" s="66">
        <f>SUMIFS('State Generation Costs Calcs'!AA105:AA155,'State Generation Costs Calcs'!$A$105:$A$155,About!$B$2)*About!$A$52</f>
        <v>43.447706435647824</v>
      </c>
      <c r="AB2" s="66">
        <f>SUMIFS('State Generation Costs Calcs'!AB105:AB155,'State Generation Costs Calcs'!$A$105:$A$155,About!$B$2)*About!$A$52</f>
        <v>43.257933846603429</v>
      </c>
      <c r="AC2" s="66">
        <f>SUMIFS('State Generation Costs Calcs'!AC105:AC155,'State Generation Costs Calcs'!$A$105:$A$155,About!$B$2)*About!$A$52</f>
        <v>43.048837317615302</v>
      </c>
      <c r="AD2" s="66">
        <f>SUMIFS('State Generation Costs Calcs'!AD105:AD155,'State Generation Costs Calcs'!$A$105:$A$155,About!$B$2)*About!$A$52</f>
        <v>43.187593773211773</v>
      </c>
      <c r="AE2" s="66">
        <f>SUMIFS('State Generation Costs Calcs'!AE105:AE155,'State Generation Costs Calcs'!$A$105:$A$155,About!$B$2)*About!$A$52</f>
        <v>43.108046591161717</v>
      </c>
      <c r="AF2" s="66">
        <f>SUMIFS('State Generation Costs Calcs'!AF105:AF155,'State Generation Costs Calcs'!$A$105:$A$155,About!$B$2)*About!$A$52</f>
        <v>42.974899314964645</v>
      </c>
      <c r="AG2" s="66">
        <f>SUMIFS('State Generation Costs Calcs'!AG105:AG155,'State Generation Costs Calcs'!$A$105:$A$155,About!$B$2)*About!$A$52</f>
        <v>43.019106180326567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53.875282752752035</v>
      </c>
      <c r="C2" s="67">
        <f>SUMIFS('State Generation Costs Calcs'!C105:C155,'State Generation Costs Calcs'!$A$105:$A$155,About!$B$2)*About!$A$52</f>
        <v>51.19075301181789</v>
      </c>
      <c r="D2" s="67">
        <f>SUMIFS('State Generation Costs Calcs'!D105:D155,'State Generation Costs Calcs'!$A$105:$A$155,About!$B$2)*About!$A$52</f>
        <v>50.729060931950279</v>
      </c>
      <c r="E2" s="67">
        <f>SUMIFS('State Generation Costs Calcs'!E105:E155,'State Generation Costs Calcs'!$A$105:$A$155,About!$B$2)*About!$A$52</f>
        <v>49.993728357008827</v>
      </c>
      <c r="F2" s="67">
        <f>SUMIFS('State Generation Costs Calcs'!F105:F155,'State Generation Costs Calcs'!$A$105:$A$155,About!$B$2)*About!$A$52</f>
        <v>49.349469992276816</v>
      </c>
      <c r="G2" s="67">
        <f>SUMIFS('State Generation Costs Calcs'!G105:G155,'State Generation Costs Calcs'!$A$105:$A$155,About!$B$2)*About!$A$52</f>
        <v>49.434332699155682</v>
      </c>
      <c r="H2" s="67">
        <f>SUMIFS('State Generation Costs Calcs'!H105:H155,'State Generation Costs Calcs'!$A$105:$A$155,About!$B$2)*About!$A$52</f>
        <v>49.855208034669786</v>
      </c>
      <c r="I2" s="67">
        <f>SUMIFS('State Generation Costs Calcs'!I105:I155,'State Generation Costs Calcs'!$A$105:$A$155,About!$B$2)*About!$A$52</f>
        <v>50.223420717447411</v>
      </c>
      <c r="J2" s="67">
        <f>SUMIFS('State Generation Costs Calcs'!J105:J155,'State Generation Costs Calcs'!$A$105:$A$155,About!$B$2)*About!$A$52</f>
        <v>50.344809784059294</v>
      </c>
      <c r="K2" s="67">
        <f>SUMIFS('State Generation Costs Calcs'!K105:K155,'State Generation Costs Calcs'!$A$105:$A$155,About!$B$2)*About!$A$52</f>
        <v>49.66137946174954</v>
      </c>
      <c r="L2" s="67">
        <f>SUMIFS('State Generation Costs Calcs'!L105:L155,'State Generation Costs Calcs'!$A$105:$A$155,About!$B$2)*About!$A$52</f>
        <v>48.916001380530858</v>
      </c>
      <c r="M2" s="67">
        <f>SUMIFS('State Generation Costs Calcs'!M105:M155,'State Generation Costs Calcs'!$A$105:$A$155,About!$B$2)*About!$A$52</f>
        <v>48.359488883206566</v>
      </c>
      <c r="N2" s="67">
        <f>SUMIFS('State Generation Costs Calcs'!N105:N155,'State Generation Costs Calcs'!$A$105:$A$155,About!$B$2)*About!$A$52</f>
        <v>47.596276674787475</v>
      </c>
      <c r="O2" s="67">
        <f>SUMIFS('State Generation Costs Calcs'!O105:O155,'State Generation Costs Calcs'!$A$105:$A$155,About!$B$2)*About!$A$52</f>
        <v>46.876561408926513</v>
      </c>
      <c r="P2" s="67">
        <f>SUMIFS('State Generation Costs Calcs'!P105:P155,'State Generation Costs Calcs'!$A$105:$A$155,About!$B$2)*About!$A$52</f>
        <v>46.882905126565937</v>
      </c>
      <c r="Q2" s="67">
        <f>SUMIFS('State Generation Costs Calcs'!Q105:Q155,'State Generation Costs Calcs'!$A$105:$A$155,About!$B$2)*About!$A$52</f>
        <v>46.667778126765917</v>
      </c>
      <c r="R2" s="67">
        <f>SUMIFS('State Generation Costs Calcs'!R105:R155,'State Generation Costs Calcs'!$A$105:$A$155,About!$B$2)*About!$A$52</f>
        <v>45.947088059235575</v>
      </c>
      <c r="S2" s="67">
        <f>SUMIFS('State Generation Costs Calcs'!S105:S155,'State Generation Costs Calcs'!$A$105:$A$155,About!$B$2)*About!$A$52</f>
        <v>45.560823577650986</v>
      </c>
      <c r="T2" s="67">
        <f>SUMIFS('State Generation Costs Calcs'!T105:T155,'State Generation Costs Calcs'!$A$105:$A$155,About!$B$2)*About!$A$52</f>
        <v>45.18638680676419</v>
      </c>
      <c r="U2" s="67">
        <f>SUMIFS('State Generation Costs Calcs'!U105:U155,'State Generation Costs Calcs'!$A$105:$A$155,About!$B$2)*About!$A$52</f>
        <v>45.259529542551384</v>
      </c>
      <c r="V2" s="67">
        <f>SUMIFS('State Generation Costs Calcs'!V105:V155,'State Generation Costs Calcs'!$A$105:$A$155,About!$B$2)*About!$A$52</f>
        <v>44.927588863314973</v>
      </c>
      <c r="W2" s="67">
        <f>SUMIFS('State Generation Costs Calcs'!W105:W155,'State Generation Costs Calcs'!$A$105:$A$155,About!$B$2)*About!$A$52</f>
        <v>44.3502787329979</v>
      </c>
      <c r="X2" s="67">
        <f>SUMIFS('State Generation Costs Calcs'!X105:X155,'State Generation Costs Calcs'!$A$105:$A$155,About!$B$2)*About!$A$52</f>
        <v>44.073946945913058</v>
      </c>
      <c r="Y2" s="67">
        <f>SUMIFS('State Generation Costs Calcs'!Y105:Y155,'State Generation Costs Calcs'!$A$105:$A$155,About!$B$2)*About!$A$52</f>
        <v>43.792708801306802</v>
      </c>
      <c r="Z2" s="67">
        <f>SUMIFS('State Generation Costs Calcs'!Z105:Z155,'State Generation Costs Calcs'!$A$105:$A$155,About!$B$2)*About!$A$52</f>
        <v>43.488350417364146</v>
      </c>
      <c r="AA2" s="67">
        <f>SUMIFS('State Generation Costs Calcs'!AA105:AA155,'State Generation Costs Calcs'!$A$105:$A$155,About!$B$2)*About!$A$52</f>
        <v>43.447706435647824</v>
      </c>
      <c r="AB2" s="67">
        <f>SUMIFS('State Generation Costs Calcs'!AB105:AB155,'State Generation Costs Calcs'!$A$105:$A$155,About!$B$2)*About!$A$52</f>
        <v>43.257933846603429</v>
      </c>
      <c r="AC2" s="67">
        <f>SUMIFS('State Generation Costs Calcs'!AC105:AC155,'State Generation Costs Calcs'!$A$105:$A$155,About!$B$2)*About!$A$52</f>
        <v>43.048837317615302</v>
      </c>
      <c r="AD2" s="67">
        <f>SUMIFS('State Generation Costs Calcs'!AD105:AD155,'State Generation Costs Calcs'!$A$105:$A$155,About!$B$2)*About!$A$52</f>
        <v>43.187593773211773</v>
      </c>
      <c r="AE2" s="67">
        <f>SUMIFS('State Generation Costs Calcs'!AE105:AE155,'State Generation Costs Calcs'!$A$105:$A$155,About!$B$2)*About!$A$52</f>
        <v>43.108046591161717</v>
      </c>
      <c r="AF2" s="67">
        <f>SUMIFS('State Generation Costs Calcs'!AF105:AF155,'State Generation Costs Calcs'!$A$105:$A$155,About!$B$2)*About!$A$52</f>
        <v>42.974899314964645</v>
      </c>
      <c r="AG2" s="67">
        <f>SUMIFS('State Generation Costs Calcs'!AG105:AG155,'State Generation Costs Calcs'!$A$105:$A$155,About!$B$2)*About!$A$52</f>
        <v>43.019106180326567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2022-09-13T01:01:16Z</dcterms:modified>
</cp:coreProperties>
</file>