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MPCbS\"/>
    </mc:Choice>
  </mc:AlternateContent>
  <xr:revisionPtr revIDLastSave="0" documentId="8_{388390A3-3E09-4F19-AB40-F0D0F83B38C1}" xr6:coauthVersionLast="47" xr6:coauthVersionMax="47" xr10:uidLastSave="{00000000-0000-0000-0000-000000000000}"/>
  <bookViews>
    <workbookView xWindow="1080" yWindow="108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<sst xmlns="http://schemas.openxmlformats.org/spreadsheetml/2006/main" count="19216" uniqueCount="510">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</sst>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174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PA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Pennsylvania</v>
      </c>
      <c r="B1" s="32" t="str">
        <f>LOOKUP(A1,M4:N53,N4:N53)</f>
        <v>PA</v>
      </c>
      <c r="C1" s="32">
        <f>SUMIFS(L5:L52,A5:A52,B1)</f>
        <v>108946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PA</v>
      </c>
      <c r="B1" s="32">
        <f>SUMIFS(D4:D53,A4:A53,A1)</f>
        <v>2192.7592954990214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PA</v>
      </c>
      <c r="B1" s="32">
        <f>SUMIFS(C3:C52,A3:A52,A1)</f>
        <v>42000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PA</v>
      </c>
      <c r="B1" s="32">
        <f>SUMIFS(D5:D54,A5:A54,A1)</f>
        <v>1910.5022831050228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1910.5022831050228</v>
      </c>
    </row>
    <row r="7" spans="1:2" x14ac:dyDescent="0.75">
      <c r="A7" t="s">
        <v>55</v>
      </c>
      <c r="B7">
        <f>'onshore wind'!C1</f>
        <v>108946</v>
      </c>
    </row>
    <row r="8" spans="1:2" x14ac:dyDescent="0.75">
      <c r="A8" t="s">
        <v>33</v>
      </c>
      <c r="B8">
        <f>'solar PV'!B1</f>
        <v>413000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2192.7592954990214</v>
      </c>
    </row>
    <row r="11" spans="1:2" x14ac:dyDescent="0.75">
      <c r="A11" t="s">
        <v>39</v>
      </c>
      <c r="B11">
        <f>geothermal!B1</f>
        <v>42000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6000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310.22173066695814</v>
      </c>
    </row>
    <row r="19" spans="1:2" x14ac:dyDescent="0.75">
      <c r="A19" t="s">
        <v>92</v>
      </c>
      <c r="B19" s="14">
        <f>'CCS Assumptions'!$B$18</f>
        <v>35857.98519923805</v>
      </c>
    </row>
    <row r="20" spans="1:2" x14ac:dyDescent="0.75">
      <c r="A20" t="s">
        <v>93</v>
      </c>
      <c r="B20" s="14">
        <f>'CCS Assumptions'!$B$19</f>
        <v>101854.62326591913</v>
      </c>
    </row>
    <row r="21" spans="1:2" x14ac:dyDescent="0.75">
      <c r="A21" t="s">
        <v>94</v>
      </c>
      <c r="B21" s="14">
        <f>B10</f>
        <v>2192.7592954990214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PA</v>
      </c>
      <c r="B17" s="92">
        <f>SUMIFS('CCS capacity'!E:E,'CCS capacity'!C:C,About!B2)</f>
        <v>3802222803.2739968</v>
      </c>
      <c r="C17" t="s">
        <v>509</v>
      </c>
    </row>
    <row r="18" spans="1:3" x14ac:dyDescent="0.75">
      <c r="A18" t="s">
        <v>507</v>
      </c>
      <c r="B18" s="92">
        <f>IFERROR(B17/B13,0)</f>
        <v>35857.98519923805</v>
      </c>
      <c r="C18" t="s">
        <v>506</v>
      </c>
    </row>
    <row r="19" spans="1:3" x14ac:dyDescent="0.75">
      <c r="A19" t="s">
        <v>508</v>
      </c>
      <c r="B19" s="92">
        <f>IFERROR(B17/B14,0)</f>
        <v>101854.62326591913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PA</v>
      </c>
      <c r="B1" s="32">
        <f>SUMIFS(E3:E52,A3:A52,A1)</f>
        <v>413000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PA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PA</v>
      </c>
      <c r="B1" s="32">
        <f>SUMIFS(C4:C53,A4:A53,A1)</f>
        <v>6000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2024-06-06T22:48:54Z</dcterms:modified>
</cp:coreProperties>
</file>