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ghan\Documents\eps-us\InputData\ctrl-settings\EoSEUwGDPiR\"/>
    </mc:Choice>
  </mc:AlternateContent>
  <bookViews>
    <workbookView xWindow="-120" yWindow="-120" windowWidth="29040" windowHeight="17640"/>
  </bookViews>
  <sheets>
    <sheet name="About" sheetId="1" r:id="rId1"/>
    <sheet name="Calculations" sheetId="3" r:id="rId2"/>
    <sheet name="BCEU" sheetId="9" r:id="rId3"/>
    <sheet name="BIFUbC" sheetId="10" r:id="rId4"/>
    <sheet name="EIA" sheetId="8" r:id="rId5"/>
    <sheet name="EoSEUwGDPiR" sheetId="7" r:id="rId6"/>
  </sheets>
  <calcPr calcId="162913" iterate="1" iterateDelta="1.0000000000000001E-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8" l="1"/>
  <c r="I11" i="8"/>
  <c r="I10" i="8"/>
  <c r="D10" i="8"/>
  <c r="D6" i="8"/>
  <c r="I5" i="8"/>
  <c r="D5" i="8"/>
  <c r="I4" i="8"/>
  <c r="D4" i="8"/>
  <c r="I3" i="8"/>
  <c r="D3" i="8"/>
  <c r="C16" i="3" l="1"/>
  <c r="C14" i="3"/>
  <c r="C11" i="3"/>
  <c r="C4" i="3"/>
  <c r="C9" i="3"/>
  <c r="C6" i="3"/>
  <c r="C5" i="3"/>
  <c r="B16" i="3"/>
  <c r="B15" i="3"/>
  <c r="B14" i="3"/>
  <c r="B11" i="3"/>
  <c r="B9" i="3"/>
  <c r="B26" i="3" s="1"/>
  <c r="B6" i="3"/>
  <c r="B5" i="3"/>
  <c r="B4" i="3"/>
  <c r="C26" i="3" l="1"/>
  <c r="D26" i="3"/>
  <c r="C20" i="3"/>
  <c r="B20" i="3"/>
  <c r="F26" i="3"/>
  <c r="E26" i="3"/>
  <c r="A22" i="3" l="1"/>
  <c r="E28" i="3" s="1"/>
  <c r="B2" i="7" s="1"/>
  <c r="C28" i="3" l="1"/>
  <c r="B5" i="7" s="1"/>
  <c r="B28" i="3"/>
  <c r="B4" i="7" s="1"/>
  <c r="D28" i="3"/>
  <c r="F28" i="3"/>
  <c r="B3" i="7" l="1"/>
  <c r="B6" i="7"/>
</calcChain>
</file>

<file path=xl/sharedStrings.xml><?xml version="1.0" encoding="utf-8"?>
<sst xmlns="http://schemas.openxmlformats.org/spreadsheetml/2006/main" count="359" uniqueCount="336">
  <si>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</si>
  <si>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</si>
  <si>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</si>
  <si>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</si>
  <si>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</si>
  <si>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</si>
  <si>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</si>
  <si>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</si>
  <si>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</si>
  <si>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</si>
  <si>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</si>
  <si>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</si>
  <si>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</si>
  <si>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</si>
  <si>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</si>
  <si>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</si>
  <si>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</si>
  <si>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</si>
  <si>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</si>
  <si>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</si>
  <si>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</si>
  <si>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</si>
  <si>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</si>
  <si>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</si>
  <si>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</si>
  <si>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</si>
  <si>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</si>
  <si>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</si>
  <si>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</si>
  <si>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</si>
  <si>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</si>
  <si>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</si>
  <si>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</si>
  <si>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</si>
  <si>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</si>
  <si>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</si>
  <si>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</si>
  <si>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</si>
  <si>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</si>
  <si>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</si>
  <si>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</si>
  <si>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</si>
  <si>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Tables 7a and 9a</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</si>
  <si>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</si>
  <si>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</si>
  <si>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</si>
  <si>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</si>
  <si>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</si>
  <si>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</si>
  <si>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</si>
  <si>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</si>
  <si>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</si>
  <si>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</si>
  <si>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</si>
  <si>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</si>
  <si>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</si>
  <si>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</si>
  <si>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</si>
  <si>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</si>
  <si>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</si>
  <si>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</si>
  <si>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</si>
  <si>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</si>
  <si>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</si>
  <si>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</si>
  <si>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</si>
  <si>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</si>
  <si>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</si>
  <si>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</si>
  <si>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</si>
  <si>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</si>
  <si>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</si>
  <si>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</si>
  <si>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</si>
  <si>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</si>
  <si>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</si>
  <si>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</si>
  <si>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</si>
  <si>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</si>
  <si>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</si>
  <si>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</si>
  <si>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</si>
  <si>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</si>
  <si>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</si>
  <si>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</si>
  <si>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</si>
  <si>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</si>
  <si>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</si>
  <si>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</si>
  <si>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</si>
  <si>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</si>
  <si>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</si>
  <si>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</si>
  <si>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</si>
  <si>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</si>
  <si>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</si>
  <si>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</si>
  <si>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</si>
  <si>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</si>
  <si>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</si>
  <si>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</si>
  <si>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</si>
  <si>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</si>
  <si>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</si>
  <si>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</si>
  <si>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</si>
  <si>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</si>
  <si>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</si>
  <si>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</si>
  <si>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</si>
  <si>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</si>
  <si>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</si>
  <si>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</si>
  <si>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</si>
  <si>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</si>
  <si>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</si>
  <si>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</si>
  <si>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</si>
  <si>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</si>
  <si>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</si>
  <si>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</si>
  <si>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</si>
  <si>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</si>
  <si>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</si>
  <si>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</si>
  <si>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</si>
  <si>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</si>
  <si>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</si>
  <si>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</si>
  <si>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</si>
  <si>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</si>
  <si>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</si>
  <si>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</si>
  <si>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</si>
  <si>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</si>
  <si>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</si>
  <si>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</si>
  <si>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</si>
  <si>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</si>
  <si>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</si>
  <si>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</si>
  <si>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</si>
  <si>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</si>
  <si>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</si>
  <si>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</si>
  <si>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</si>
  <si>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</si>
  <si>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</si>
  <si>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</si>
  <si>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</si>
  <si>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</si>
  <si>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</si>
  <si>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</si>
  <si>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</si>
  <si>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</si>
  <si>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</si>
  <si>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</si>
  <si>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</si>
  <si>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</si>
  <si>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</si>
  <si>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</si>
  <si>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</si>
  <si>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</si>
  <si>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</si>
  <si>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</si>
  <si>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</si>
  <si>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</si>
  <si>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</si>
  <si>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</si>
  <si>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</si>
  <si>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</si>
  <si>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</si>
  <si>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</si>
  <si>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</si>
  <si>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</si>
  <si>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</si>
  <si>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</si>
  <si>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</si>
  <si>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</si>
  <si>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</si>
  <si>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</si>
  <si>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</si>
  <si>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</si>
  <si>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</si>
  <si>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</si>
  <si>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</si>
  <si>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</si>
  <si>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</si>
  <si>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</si>
  <si>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</si>
  <si>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</si>
  <si>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</si>
  <si>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</si>
  <si>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</si>
  <si>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</si>
  <si>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</si>
  <si>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</si>
  <si>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</si>
  <si>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</si>
  <si>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</si>
  <si>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</si>
  <si>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</si>
  <si>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</si>
  <si>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</si>
  <si>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</si>
  <si>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</si>
  <si>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</si>
  <si>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</si>
  <si>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</si>
  <si>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</si>
  <si>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</si>
  <si>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</si>
  <si>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</si>
  <si>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</si>
  <si>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</si>
  <si>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</si>
  <si>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</si>
  <si>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</si>
  <si>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</si>
  <si>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</si>
  <si>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</si>
  <si>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</si>
  <si>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</si>
  <si>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</si>
  <si>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</si>
  <si>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</si>
  <si>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</si>
  <si>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</si>
  <si>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</si>
  <si>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</si>
  <si>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</si>
  <si>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</si>
  <si>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</si>
  <si>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</si>
  <si>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</si>
  <si>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</si>
  <si>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</si>
  <si>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</si>
  <si>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</si>
  <si>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</si>
  <si>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</si>
  <si>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</si>
  <si>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</si>
  <si>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</si>
  <si>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</si>
  <si>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</si>
  <si>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</si>
  <si>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</si>
  <si>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</si>
  <si>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</si>
  <si>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</si>
  <si>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</si>
  <si>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</si>
  <si>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</si>
  <si>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</si>
  <si>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</si>
  <si>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</si>
  <si>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</si>
  <si>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</si>
  <si>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</si>
  <si>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</si>
  <si>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</si>
  <si>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</si>
  <si>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</si>
  <si>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</si>
  <si>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</si>
  <si>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</si>
  <si>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</si>
  <si>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</si>
  <si>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</si>
  <si>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</si>
  <si>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</si>
  <si>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</si>
  <si>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</si>
  <si>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</si>
  <si>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</si>
  <si>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</si>
  <si>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</si>
  <si>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</si>
  <si>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</si>
  <si>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</si>
  <si>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</si>
  <si>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</si>
  <si>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</si>
  <si>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</si>
  <si>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</si>
  <si>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</si>
  <si>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</si>
  <si>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</si>
  <si>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</si>
  <si>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</si>
  <si>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</si>
  <si>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</si>
  <si>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</si>
  <si>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</si>
  <si>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</si>
  <si>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</si>
  <si>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</si>
  <si>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</si>
  <si>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</si>
  <si>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</si>
  <si>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</si>
  <si>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</si>
  <si>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</si>
  <si>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</si>
  <si>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</si>
  <si>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</si>
  <si>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</si>
  <si>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</si>
  <si>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</si>
  <si>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</si>
  <si>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</si>
  <si>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</si>
  <si>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</si>
  <si>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</si>
  <si>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</si>
  <si>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</si>
  <si>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</si>
  <si>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</si>
  <si>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</si>
  <si>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</si>
  <si>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</si>
  <si>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</si>
  <si>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</si>
  <si>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</si>
  <si>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</si>
  <si>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</si>
  <si>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</si>
  <si>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</si>
  <si>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</si>
  <si>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</si>
  <si>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</si>
  <si>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</si>
  <si>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</si>
  <si>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January 2020 and July 2020</t>
  </si>
  <si>
    <t>Additional data from EPS variables bldgs/BCEU and indst/BIFUbC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</si>
</sst>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6">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abSelected="1" workbookViewId="0">
      <selection activeCell="B9" sqref="B9"/>
    </sheetView>
  </sheetViews>
  <sheetFormatPr defaultRowHeight="14.25" x14ac:dyDescent="0.45"/>
  <cols>
    <col min="2" max="2" width="52.59765625" customWidth="1"/>
  </cols>
  <sheetData>
    <row r="1" spans="1:2" x14ac:dyDescent="0.45">
      <c r="A1" s="1" t="s">
        <v>22</v>
      </c>
    </row>
    <row r="3" spans="1:2" x14ac:dyDescent="0.45">
      <c r="A3" s="1" t="s">
        <v>39</v>
      </c>
      <c r="B3" t="s">
        <v>1</v>
      </c>
    </row>
    <row r="4" spans="1:2" x14ac:dyDescent="0.45">
      <c r="B4" s="20" t="s">
        <v>334</v>
      </c>
    </row>
    <row r="5" spans="1:2" x14ac:dyDescent="0.45">
      <c r="B5" t="s">
        <v>40</v>
      </c>
    </row>
    <row r="6" spans="1:2" x14ac:dyDescent="0.45">
      <c r="B6" s="3" t="s">
        <v>41</v>
      </c>
    </row>
    <row r="7" spans="1:2" x14ac:dyDescent="0.45">
      <c r="B7" t="s">
        <v>42</v>
      </c>
    </row>
    <row r="9" spans="1:2" x14ac:dyDescent="0.45">
      <c r="B9" s="21" t="s">
        <v>335</v>
      </c>
    </row>
    <row r="13" spans="1:2" x14ac:dyDescent="0.45">
      <c r="A13" s="1" t="s">
        <v>0</v>
      </c>
      <c r="B13" s="4"/>
    </row>
    <row r="14" spans="1:2" s="4" customFormat="1" x14ac:dyDescent="0.45">
      <c r="A14" s="4" t="s">
        <v>23</v>
      </c>
    </row>
    <row r="15" spans="1:2" s="4" customFormat="1" x14ac:dyDescent="0.45">
      <c r="A15" s="4" t="s">
        <v>24</v>
      </c>
    </row>
    <row r="16" spans="1:2" s="4" customFormat="1" x14ac:dyDescent="0.45">
      <c r="A16" s="4" t="s">
        <v>19</v>
      </c>
    </row>
    <row r="17" spans="1:3" s="4" customFormat="1" x14ac:dyDescent="0.45">
      <c r="A17" s="9" t="s">
        <v>25</v>
      </c>
      <c r="B17" s="9"/>
      <c r="C17" s="9"/>
    </row>
    <row r="18" spans="1:3" s="4" customFormat="1" x14ac:dyDescent="0.45">
      <c r="A18" s="9" t="s">
        <v>26</v>
      </c>
      <c r="B18" s="9"/>
      <c r="C18" s="9"/>
    </row>
    <row r="19" spans="1:3" s="4" customFormat="1" x14ac:dyDescent="0.45">
      <c r="A19" s="9" t="s">
        <v>27</v>
      </c>
      <c r="B19" s="9"/>
      <c r="C19" s="9"/>
    </row>
    <row r="20" spans="1:3" s="4" customFormat="1" x14ac:dyDescent="0.45">
      <c r="A20" s="4" t="s">
        <v>20</v>
      </c>
    </row>
    <row r="21" spans="1:3" s="4" customFormat="1" x14ac:dyDescent="0.45"/>
    <row r="22" spans="1:3" s="4" customFormat="1" x14ac:dyDescent="0.45">
      <c r="A22" s="4" t="s">
        <v>46</v>
      </c>
    </row>
    <row r="23" spans="1:3" s="4" customFormat="1" x14ac:dyDescent="0.45">
      <c r="A23" s="4" t="s">
        <v>47</v>
      </c>
    </row>
    <row r="24" spans="1:3" s="4" customFormat="1" x14ac:dyDescent="0.45">
      <c r="A24" s="4" t="s">
        <v>48</v>
      </c>
    </row>
    <row r="25" spans="1:3" s="4" customFormat="1" x14ac:dyDescent="0.45">
      <c r="A25" s="4" t="s">
        <v>49</v>
      </c>
    </row>
    <row r="26" spans="1:3" s="4" customFormat="1" x14ac:dyDescent="0.45">
      <c r="A26" s="4" t="s">
        <v>50</v>
      </c>
    </row>
    <row r="27" spans="1:3" s="4" customFormat="1" x14ac:dyDescent="0.45">
      <c r="A27" s="4" t="s">
        <v>51</v>
      </c>
    </row>
    <row r="28" spans="1:3" s="4" customFormat="1" x14ac:dyDescent="0.45">
      <c r="A28" s="4" t="s">
        <v>52</v>
      </c>
    </row>
    <row r="29" spans="1:3" s="4" customFormat="1" x14ac:dyDescent="0.45">
      <c r="B29"/>
    </row>
    <row r="30" spans="1:3" s="4" customFormat="1" x14ac:dyDescent="0.45">
      <c r="A30" s="4" t="s">
        <v>43</v>
      </c>
      <c r="B30"/>
    </row>
    <row r="31" spans="1:3" s="4" customFormat="1" x14ac:dyDescent="0.45">
      <c r="A31" s="4" t="s">
        <v>330</v>
      </c>
      <c r="B31"/>
    </row>
    <row r="32" spans="1:3" s="4" customFormat="1" x14ac:dyDescent="0.45">
      <c r="A32" s="4" t="s">
        <v>331</v>
      </c>
      <c r="B32"/>
    </row>
    <row r="33" spans="1:2" s="4" customFormat="1" x14ac:dyDescent="0.45">
      <c r="B33"/>
    </row>
    <row r="34" spans="1:2" x14ac:dyDescent="0.45">
      <c r="A34" t="s">
        <v>326</v>
      </c>
    </row>
    <row r="35" spans="1:2" x14ac:dyDescent="0.45">
      <c r="A35" t="s">
        <v>327</v>
      </c>
    </row>
    <row r="36" spans="1:2" x14ac:dyDescent="0.45">
      <c r="A36" t="s">
        <v>328</v>
      </c>
    </row>
    <row r="37" spans="1:2" x14ac:dyDescent="0.45">
      <c r="A37" t="s">
        <v>329</v>
      </c>
    </row>
  </sheetData>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28"/>
  <sheetViews>
    <sheetView topLeftCell="A16" workbookViewId="0">
      <selection activeCell="B4" sqref="B4"/>
    </sheetView>
  </sheetViews>
  <sheetFormatPr defaultRowHeight="14.25" x14ac:dyDescent="0.45"/>
  <cols>
    <col min="1" max="1" width="17.59765625" customWidth="1"/>
    <col min="2" max="2" width="27.3984375" customWidth="1"/>
    <col min="3" max="3" width="17.265625" customWidth="1"/>
    <col min="4" max="4" width="16.73046875" customWidth="1"/>
    <col min="5" max="5" width="19.265625" customWidth="1"/>
    <col min="6" max="6" width="11.265625" customWidth="1"/>
    <col min="7" max="7" width="87.73046875" customWidth="1"/>
  </cols>
  <sheetData>
    <row r="1" spans="1:3" x14ac:dyDescent="0.45">
      <c r="A1" s="5" t="s">
        <v>332</v>
      </c>
      <c r="B1" s="5"/>
      <c r="C1" s="5"/>
    </row>
    <row r="2" spans="1:3" ht="28.5" x14ac:dyDescent="0.45">
      <c r="B2" s="19" t="s">
        <v>322</v>
      </c>
      <c r="C2" t="s">
        <v>6</v>
      </c>
    </row>
    <row r="3" spans="1:3" x14ac:dyDescent="0.45">
      <c r="A3" s="21" t="s">
        <v>3</v>
      </c>
    </row>
    <row r="4" spans="1:3" x14ac:dyDescent="0.45">
      <c r="A4" s="18" t="s">
        <v>5</v>
      </c>
      <c r="B4" s="23">
        <f>SUM(BIFUbC!C2,BIFUbC!C12,BIFUbC!C22,BIFUbC!C32,BIFUbC!C42,BIFUbC!C52,BIFUbC!C62,BIFUbC!C72)/SUM(BIFUbC!C2:C81)</f>
        <v>5.0406227485855479E-2</v>
      </c>
      <c r="C4">
        <f>EIA!D5</f>
        <v>-4.9682875264270614E-2</v>
      </c>
    </row>
    <row r="5" spans="1:3" x14ac:dyDescent="0.45">
      <c r="A5" s="18" t="s">
        <v>58</v>
      </c>
      <c r="B5" s="23">
        <f>SUM(BIFUbC!C3,BIFUbC!C13,BIFUbC!C23,BIFUbC!C33,BIFUbC!C43,BIFUbC!C53,BIFUbC!C63,BIFUbC!C73)/SUM(BIFUbC!C2:C81)</f>
        <v>1.6490638639748405E-2</v>
      </c>
      <c r="C5">
        <f>EIA!I5</f>
        <v>-0.10913600661430345</v>
      </c>
    </row>
    <row r="6" spans="1:3" x14ac:dyDescent="0.45">
      <c r="A6" s="18" t="s">
        <v>57</v>
      </c>
      <c r="B6" s="23">
        <f>SUM(BIFUbC!C4,BIFUbC!C14,BIFUbC!C24,BIFUbC!C34,BIFUbC!C44,BIFUbC!C54,BIFUbC!C64,BIFUbC!C74)/SUM(BIFUbC!C2:C81)</f>
        <v>0.1827977815837582</v>
      </c>
      <c r="C6">
        <f>EIA!I11</f>
        <v>-8.0419580419580444E-2</v>
      </c>
    </row>
    <row r="8" spans="1:3" x14ac:dyDescent="0.45">
      <c r="A8" s="21" t="s">
        <v>59</v>
      </c>
    </row>
    <row r="9" spans="1:3" x14ac:dyDescent="0.45">
      <c r="A9" s="18" t="s">
        <v>5</v>
      </c>
      <c r="B9" s="23">
        <f>SUM(BCEU!C2:C7,BCEU!C62:C67)/SUM(BCEU!C2:C121)</f>
        <v>0.42625451609530046</v>
      </c>
      <c r="C9">
        <f>EIA!D3</f>
        <v>4.1987403778866337E-3</v>
      </c>
    </row>
    <row r="10" spans="1:3" x14ac:dyDescent="0.45">
      <c r="A10" s="18" t="s">
        <v>58</v>
      </c>
      <c r="B10" s="23">
        <v>0</v>
      </c>
      <c r="C10">
        <v>0</v>
      </c>
    </row>
    <row r="11" spans="1:3" x14ac:dyDescent="0.45">
      <c r="A11" s="18" t="s">
        <v>57</v>
      </c>
      <c r="B11" s="23">
        <f>SUM(BCEU!C14:C19,BCEU!C74:C79)/SUM(BCEU!C2:C121)</f>
        <v>0.45250627433728208</v>
      </c>
      <c r="C11">
        <f>EIA!I3</f>
        <v>-7.2621641249092234E-2</v>
      </c>
    </row>
    <row r="13" spans="1:3" x14ac:dyDescent="0.45">
      <c r="A13" s="21" t="s">
        <v>60</v>
      </c>
    </row>
    <row r="14" spans="1:3" x14ac:dyDescent="0.45">
      <c r="A14" s="18" t="s">
        <v>5</v>
      </c>
      <c r="B14" s="23">
        <f>SUM(BCEU!C122:C127)/SUM(BCEU!C122:C181)</f>
        <v>0.49371765159146319</v>
      </c>
      <c r="C14">
        <f>EIA!D4</f>
        <v>-7.0110701107011064E-2</v>
      </c>
    </row>
    <row r="15" spans="1:3" x14ac:dyDescent="0.45">
      <c r="A15" s="18" t="s">
        <v>58</v>
      </c>
      <c r="B15" s="23">
        <f>SUM(BCEU!C128:C133)/SUM(BCEU!C122:C181)</f>
        <v>2.3432574014686253E-3</v>
      </c>
      <c r="C15">
        <v>0</v>
      </c>
    </row>
    <row r="16" spans="1:3" x14ac:dyDescent="0.45">
      <c r="A16" s="18" t="s">
        <v>57</v>
      </c>
      <c r="B16" s="23">
        <f>SUM(BCEU!C134:C139)/SUM(BCEU!C122:C181)</f>
        <v>0.3770363744832953</v>
      </c>
      <c r="C16">
        <f>EIA!I4</f>
        <v>-4.8625792811839409E-2</v>
      </c>
    </row>
    <row r="17" spans="1:7" x14ac:dyDescent="0.45">
      <c r="A17" s="18"/>
      <c r="B17" s="23"/>
    </row>
    <row r="18" spans="1:7" x14ac:dyDescent="0.45">
      <c r="A18" s="5" t="s">
        <v>28</v>
      </c>
      <c r="B18" s="5"/>
      <c r="C18" s="5"/>
    </row>
    <row r="19" spans="1:7" x14ac:dyDescent="0.45">
      <c r="B19">
        <v>2019</v>
      </c>
      <c r="C19">
        <v>2020</v>
      </c>
    </row>
    <row r="20" spans="1:7" ht="42.75" x14ac:dyDescent="0.45">
      <c r="A20" s="19" t="s">
        <v>29</v>
      </c>
      <c r="B20">
        <f>EIA!B12</f>
        <v>19448</v>
      </c>
      <c r="C20">
        <f>EIA!C12</f>
        <v>17517</v>
      </c>
    </row>
    <row r="22" spans="1:7" x14ac:dyDescent="0.45">
      <c r="A22" s="16">
        <f>-(1-C20/B20)</f>
        <v>-9.9290415466886106E-2</v>
      </c>
      <c r="B22" s="1" t="s">
        <v>30</v>
      </c>
      <c r="C22" s="15"/>
    </row>
    <row r="24" spans="1:7" x14ac:dyDescent="0.45">
      <c r="A24" s="1" t="s">
        <v>2</v>
      </c>
    </row>
    <row r="25" spans="1:7" ht="42.75" x14ac:dyDescent="0.45">
      <c r="B25" s="8" t="s">
        <v>7</v>
      </c>
      <c r="C25" s="8" t="s">
        <v>8</v>
      </c>
      <c r="D25" s="1" t="s">
        <v>3</v>
      </c>
      <c r="E25" s="1" t="s">
        <v>4</v>
      </c>
      <c r="F25" s="17" t="s">
        <v>5</v>
      </c>
      <c r="G25" s="25" t="s">
        <v>333</v>
      </c>
    </row>
    <row r="26" spans="1:7" x14ac:dyDescent="0.45">
      <c r="A26" s="1" t="s">
        <v>6</v>
      </c>
      <c r="B26" s="6">
        <f>SUMPRODUCT(B9:B11,C9:C11)/SUM(B9:B11)</f>
        <v>-3.5358901544302969E-2</v>
      </c>
      <c r="C26" s="6">
        <f>SUMPRODUCT(B14:B16,C14:C16)/SUM(B14:B16)</f>
        <v>-6.0644540227318217E-2</v>
      </c>
      <c r="D26" s="6">
        <f>SUMPRODUCT(B4:B6,C4:C6)/SUM(B4:B6)</f>
        <v>-7.6111241595777548E-2</v>
      </c>
      <c r="E26" s="6">
        <f>(EIA!C10-EIA!B10)/EIA!B10</f>
        <v>-0.12024403771491958</v>
      </c>
      <c r="F26" s="13">
        <f>(EIA!C6-EIA!B6)/EIA!B6</f>
        <v>-3.9897039897039896E-2</v>
      </c>
      <c r="G26" s="24"/>
    </row>
    <row r="27" spans="1:7" x14ac:dyDescent="0.45">
      <c r="F27" s="12"/>
      <c r="G27" s="9"/>
    </row>
    <row r="28" spans="1:7" ht="28.5" x14ac:dyDescent="0.45">
      <c r="A28" s="8" t="s">
        <v>9</v>
      </c>
      <c r="B28" s="11">
        <f>B26/$A$22</f>
        <v>0.35611595920953071</v>
      </c>
      <c r="C28" s="11">
        <f>C26/$A$22</f>
        <v>0.61077939841578666</v>
      </c>
      <c r="D28" s="11">
        <f>D26/$A$22</f>
        <v>0.76655174860418485</v>
      </c>
      <c r="E28" s="11">
        <f>E26/$A$22</f>
        <v>1.2110336848678172</v>
      </c>
      <c r="F28" s="11">
        <f>F26/$A$22</f>
        <v>0.40182166334419034</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81"/>
  <sheetViews>
    <sheetView workbookViewId="0">
      <selection sqref="A1:A1048576"/>
    </sheetView>
  </sheetViews>
  <sheetFormatPr defaultRowHeight="14.25" x14ac:dyDescent="0.45"/>
  <sheetData>
    <row r="1" spans="1:33" x14ac:dyDescent="0.45">
      <c r="A1" t="s">
        <v>61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s="22" t="s">
        <v>62</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45">
      <c r="A3" s="22" t="s">
        <v>63</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45">
      <c r="A4" t="s">
        <v>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45">
      <c r="A5" s="22" t="s">
        <v>65</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45">
      <c r="A6" s="22" t="s">
        <v>66</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45">
      <c r="A7" s="22" t="s">
        <v>67</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45">
      <c r="A8" t="s">
        <v>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45">
      <c r="A9" t="s">
        <v>69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45">
      <c r="A10" t="s">
        <v>70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45">
      <c r="A11" t="s">
        <v>71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45">
      <c r="A12" t="s">
        <v>72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45">
      <c r="A13" t="s">
        <v>73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45">
      <c r="A14" s="22" t="s">
        <v>74</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45">
      <c r="A15" s="22" t="s">
        <v>75</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45">
      <c r="A16" t="s">
        <v>76</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45">
      <c r="A17" t="s">
        <v>77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45">
      <c r="A18" s="22" t="s">
        <v>78</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45">
      <c r="A19" s="22" t="s">
        <v>79</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45">
      <c r="A20" s="22" t="s">
        <v>80</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45">
      <c r="A21" t="s">
        <v>81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45">
      <c r="A22" t="s">
        <v>82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45">
      <c r="A23" t="s">
        <v>83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45">
      <c r="A24" s="22" t="s">
        <v>84</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45">
      <c r="A25" s="22" t="s">
        <v>85</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45">
      <c r="A26" t="s">
        <v>86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45">
      <c r="A27" t="s">
        <v>87</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45">
      <c r="A28" t="s">
        <v>88</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45">
      <c r="A29" t="s">
        <v>89</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45">
      <c r="A30" t="s">
        <v>90</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45">
      <c r="A31" t="s">
        <v>91</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45">
      <c r="A32" s="22" t="s">
        <v>92</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45">
      <c r="A33" t="s">
        <v>93</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45">
      <c r="A34" t="s">
        <v>94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45">
      <c r="A35" t="s">
        <v>95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45">
      <c r="A36" t="s">
        <v>96</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45">
      <c r="A37" t="s">
        <v>97</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45">
      <c r="A38" t="s">
        <v>98</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45">
      <c r="A39" t="s">
        <v>99</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45">
      <c r="A40" t="s">
        <v>100</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45">
      <c r="A41" t="s">
        <v>101</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45">
      <c r="A42" t="s">
        <v>102</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45">
      <c r="A43" t="s">
        <v>103</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45">
      <c r="A44" t="s">
        <v>104</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45">
      <c r="A45" t="s">
        <v>105</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45">
      <c r="A46" t="s">
        <v>106</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45">
      <c r="A47" t="s">
        <v>107</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45">
      <c r="A48" t="s">
        <v>108</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45">
      <c r="A49" t="s">
        <v>109</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45">
      <c r="A50" s="22" t="s">
        <v>110</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45">
      <c r="A51" t="s">
        <v>111</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45">
      <c r="A52" t="s">
        <v>112</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45">
      <c r="A53" t="s">
        <v>113</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45">
      <c r="A54" s="22" t="s">
        <v>114</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45">
      <c r="A55" s="22" t="s">
        <v>115</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45">
      <c r="A56" t="s">
        <v>116</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45">
      <c r="A57" t="s">
        <v>117</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45">
      <c r="A58" t="s">
        <v>118</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45">
      <c r="A59" t="s">
        <v>119</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45">
      <c r="A60" t="s">
        <v>120</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45">
      <c r="A61" t="s">
        <v>121</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45">
      <c r="A62" s="22" t="s">
        <v>122</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45">
      <c r="A63" s="22" t="s">
        <v>123</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45">
      <c r="A64" t="s">
        <v>124</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45">
      <c r="A65" s="22" t="s">
        <v>125</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45">
      <c r="A66" s="22" t="s">
        <v>126</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45">
      <c r="A67" s="22" t="s">
        <v>127</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45">
      <c r="A68" t="s">
        <v>128</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45">
      <c r="A69" t="s">
        <v>129</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45">
      <c r="A70" t="s">
        <v>130</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45">
      <c r="A71" t="s">
        <v>131</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45">
      <c r="A72" t="s">
        <v>132</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45">
      <c r="A73" t="s">
        <v>133</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45">
      <c r="A74" s="22" t="s">
        <v>134</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45">
      <c r="A75" s="22" t="s">
        <v>135</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45">
      <c r="A76" t="s">
        <v>136</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45">
      <c r="A77" t="s">
        <v>137</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45">
      <c r="A78" s="22" t="s">
        <v>138</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45">
      <c r="A79" s="22" t="s">
        <v>139</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45">
      <c r="A80" s="22" t="s">
        <v>140</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45">
      <c r="A81" t="s">
        <v>141</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45">
      <c r="A82" t="s">
        <v>142</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45">
      <c r="A83" t="s">
        <v>143</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45">
      <c r="A84" s="22" t="s">
        <v>144</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45">
      <c r="A85" s="22" t="s">
        <v>145</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45">
      <c r="A86" t="s">
        <v>146</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45">
      <c r="A87" t="s">
        <v>147</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45">
      <c r="A88" t="s">
        <v>148</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45">
      <c r="A89" t="s">
        <v>149</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45">
      <c r="A90" t="s">
        <v>150</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45">
      <c r="A91" t="s">
        <v>151</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45">
      <c r="A92" s="22" t="s">
        <v>152</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45">
      <c r="A93" t="s">
        <v>153</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45">
      <c r="A94" t="s">
        <v>154</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45">
      <c r="A95" t="s">
        <v>155</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45">
      <c r="A96" t="s">
        <v>156</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45">
      <c r="A97" t="s">
        <v>157</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45">
      <c r="A98" t="s">
        <v>158</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45">
      <c r="A99" t="s">
        <v>159</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45">
      <c r="A100" t="s">
        <v>160</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45">
      <c r="A101" t="s">
        <v>161</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45">
      <c r="A102" t="s">
        <v>162</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45">
      <c r="A103" t="s">
        <v>163</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45">
      <c r="A104" t="s">
        <v>164</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45">
      <c r="A105" t="s">
        <v>165</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45">
      <c r="A106" t="s">
        <v>166</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45">
      <c r="A107" t="s">
        <v>167</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45">
      <c r="A108" t="s">
        <v>168</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45">
      <c r="A109" t="s">
        <v>169</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45">
      <c r="A110" s="22" t="s">
        <v>170</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45">
      <c r="A111" t="s">
        <v>171</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45">
      <c r="A112" t="s">
        <v>172</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45">
      <c r="A113" t="s">
        <v>173</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45">
      <c r="A114" s="22" t="s">
        <v>174</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45">
      <c r="A115" s="22" t="s">
        <v>175</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45">
      <c r="A116" t="s">
        <v>176</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45">
      <c r="A117" t="s">
        <v>177</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45">
      <c r="A118" t="s">
        <v>178</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45">
      <c r="A119" t="s">
        <v>179</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45">
      <c r="A120" t="s">
        <v>180</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45">
      <c r="A121" t="s">
        <v>181</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45">
      <c r="A122" s="22" t="s">
        <v>182</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45">
      <c r="A123" s="22" t="s">
        <v>183</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45">
      <c r="A124" t="s">
        <v>184</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45">
      <c r="A125" s="22" t="s">
        <v>185</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45">
      <c r="A126" s="22" t="s">
        <v>186</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45">
      <c r="A127" s="22" t="s">
        <v>187</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45">
      <c r="A128" t="s">
        <v>188</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45">
      <c r="A129" t="s">
        <v>189</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45">
      <c r="A130" t="s">
        <v>190</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45">
      <c r="A131" t="s">
        <v>191</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45">
      <c r="A132" t="s">
        <v>192</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45">
      <c r="A133" s="22" t="s">
        <v>193</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45">
      <c r="A134" s="22" t="s">
        <v>194</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45">
      <c r="A135" s="22" t="s">
        <v>195</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45">
      <c r="A136" t="s">
        <v>196</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45">
      <c r="A137" t="s">
        <v>197</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45">
      <c r="A138" s="22" t="s">
        <v>198</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45">
      <c r="A139" s="22" t="s">
        <v>199</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45">
      <c r="A140" s="22" t="s">
        <v>200</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45">
      <c r="A141" t="s">
        <v>201</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45">
      <c r="A142" t="s">
        <v>202</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45">
      <c r="A143" t="s">
        <v>203</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45">
      <c r="A144" s="22" t="s">
        <v>204</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45">
      <c r="A145" s="22" t="s">
        <v>205</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45">
      <c r="A146" s="22" t="s">
        <v>206</v>
      </c>
      <c r="B146" s="22">
        <v>328300000000000</v>
      </c>
      <c r="C146" s="22">
        <v>328300000000000</v>
      </c>
      <c r="D146" s="22">
        <v>327700000000000</v>
      </c>
      <c r="E146" s="22">
        <v>326800000000000</v>
      </c>
      <c r="F146" s="22">
        <v>325000000000000</v>
      </c>
      <c r="G146" s="22">
        <v>323000000000000</v>
      </c>
      <c r="H146" s="22">
        <v>321300000000000</v>
      </c>
      <c r="I146" s="22">
        <v>320000000000000</v>
      </c>
      <c r="J146" s="22">
        <v>319200000000000</v>
      </c>
      <c r="K146" s="22">
        <v>318500000000000</v>
      </c>
      <c r="L146" s="22">
        <v>318200000000000</v>
      </c>
      <c r="M146" s="22">
        <v>318000000000000</v>
      </c>
      <c r="N146" s="22">
        <v>317500000000000</v>
      </c>
      <c r="O146" s="22">
        <v>316800000000000</v>
      </c>
      <c r="P146" s="22">
        <v>316400000000000</v>
      </c>
      <c r="Q146" s="22">
        <v>316300000000000</v>
      </c>
      <c r="R146" s="22">
        <v>315900000000000</v>
      </c>
      <c r="S146" s="22">
        <v>315500000000000</v>
      </c>
      <c r="T146" s="22">
        <v>315200000000000</v>
      </c>
      <c r="U146" s="22">
        <v>315000000000000</v>
      </c>
      <c r="V146" s="22">
        <v>314800000000000</v>
      </c>
      <c r="W146" s="22">
        <v>314600000000000</v>
      </c>
      <c r="X146" s="22">
        <v>314400000000000</v>
      </c>
      <c r="Y146" s="22">
        <v>314300000000000</v>
      </c>
      <c r="Z146" s="22">
        <v>314200000000000</v>
      </c>
      <c r="AA146" s="22">
        <v>314000000000000</v>
      </c>
      <c r="AB146" s="22">
        <v>313800000000000</v>
      </c>
      <c r="AC146" s="22">
        <v>313700000000000</v>
      </c>
      <c r="AD146" s="22">
        <v>313600000000000</v>
      </c>
      <c r="AE146" s="22">
        <v>313500000000000</v>
      </c>
      <c r="AF146" s="22">
        <v>-342200000000</v>
      </c>
      <c r="AG146" s="22">
        <v>0</v>
      </c>
    </row>
    <row r="147" spans="1:33" x14ac:dyDescent="0.45">
      <c r="A147" t="s">
        <v>207</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45">
      <c r="A148" t="s">
        <v>208</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45">
      <c r="A149" t="s">
        <v>209</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45">
      <c r="A150" t="s">
        <v>210</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45">
      <c r="A151" t="s">
        <v>211</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45">
      <c r="A152" t="s">
        <v>212</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45">
      <c r="A153" t="s">
        <v>213</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45">
      <c r="A154" t="s">
        <v>214</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45">
      <c r="A155" t="s">
        <v>215</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45">
      <c r="A156" t="s">
        <v>216</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45">
      <c r="A157" t="s">
        <v>217</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45">
      <c r="A158" t="s">
        <v>218</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45">
      <c r="A159" t="s">
        <v>219</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45">
      <c r="A160" t="s">
        <v>220</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45">
      <c r="A161" t="s">
        <v>221</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45">
      <c r="A162" t="s">
        <v>222</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45">
      <c r="A163" t="s">
        <v>223</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45">
      <c r="A164" t="s">
        <v>224</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45">
      <c r="A165" t="s">
        <v>225</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45">
      <c r="A166" t="s">
        <v>226</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45">
      <c r="A167" t="s">
        <v>227</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45">
      <c r="A168" t="s">
        <v>228</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45">
      <c r="A169" t="s">
        <v>229</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45">
      <c r="A170" s="22" t="s">
        <v>230</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45">
      <c r="A171" t="s">
        <v>231</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45">
      <c r="A172" t="s">
        <v>232</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45">
      <c r="A173" t="s">
        <v>233</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45">
      <c r="A174" s="22" t="s">
        <v>234</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45">
      <c r="A175" s="22" t="s">
        <v>235</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45">
      <c r="A176" t="s">
        <v>236</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45">
      <c r="A177" t="s">
        <v>237</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45">
      <c r="A178" t="s">
        <v>238</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45">
      <c r="A179" t="s">
        <v>239</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45">
      <c r="A180" t="s">
        <v>240</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45">
      <c r="A181" t="s">
        <v>241</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1"/>
  <sheetViews>
    <sheetView workbookViewId="0">
      <selection sqref="A1:A1048576"/>
    </sheetView>
  </sheetViews>
  <sheetFormatPr defaultRowHeight="14.25" x14ac:dyDescent="0.45"/>
  <sheetData>
    <row r="1" spans="1:33" x14ac:dyDescent="0.45">
      <c r="A1" t="s">
        <v>61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s="22" t="s">
        <v>242</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45">
      <c r="A3" s="22" t="s">
        <v>243</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45">
      <c r="A4" s="22" t="s">
        <v>244</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45">
      <c r="A5" t="s">
        <v>245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45">
      <c r="A6" s="22" t="s">
        <v>246</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45">
      <c r="A7" t="s">
        <v>247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45">
      <c r="A8" t="s">
        <v>248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45">
      <c r="A9" s="22" t="s">
        <v>249</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45">
      <c r="A10" s="22" t="s">
        <v>250</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45">
      <c r="A11" t="s">
        <v>251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45">
      <c r="A12" s="22" t="s">
        <v>252</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45">
      <c r="A13" s="22" t="s">
        <v>253</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45">
      <c r="A14" s="22" t="s">
        <v>254</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45">
      <c r="A15" s="22" t="s">
        <v>255</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45">
      <c r="A16" t="s">
        <v>256</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45">
      <c r="A17" t="s">
        <v>257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45">
      <c r="A18" s="22" t="s">
        <v>258</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45">
      <c r="A19" t="s">
        <v>259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45">
      <c r="A20" t="s">
        <v>260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45">
      <c r="A21" t="s">
        <v>261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45">
      <c r="A22" s="22" t="s">
        <v>262</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45">
      <c r="A23" s="22" t="s">
        <v>263</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45">
      <c r="A24" s="22" t="s">
        <v>264</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45">
      <c r="A25" t="s">
        <v>265</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45">
      <c r="A26" s="22" t="s">
        <v>266</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45">
      <c r="A27" t="s">
        <v>267</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45">
      <c r="A28" t="s">
        <v>268</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45">
      <c r="A29" s="22" t="s">
        <v>269</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45">
      <c r="A30" s="22" t="s">
        <v>270</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45">
      <c r="A31" t="s">
        <v>271</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45">
      <c r="A32" s="22" t="s">
        <v>272</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45">
      <c r="A33" s="22" t="s">
        <v>273</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45">
      <c r="A34" s="22" t="s">
        <v>274</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45">
      <c r="A35" t="s">
        <v>275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45">
      <c r="A36" s="22" t="s">
        <v>276</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45">
      <c r="A37" t="s">
        <v>277</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45">
      <c r="A38" t="s">
        <v>278</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45">
      <c r="A39" s="22" t="s">
        <v>279</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45">
      <c r="A40" s="22" t="s">
        <v>280</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45">
      <c r="A41" t="s">
        <v>281</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45">
      <c r="A42" s="22" t="s">
        <v>282</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45">
      <c r="A43" s="22" t="s">
        <v>283</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45">
      <c r="A44" s="22" t="s">
        <v>284</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45">
      <c r="A45" t="s">
        <v>285</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45">
      <c r="A46" s="22" t="s">
        <v>286</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45">
      <c r="A47" t="s">
        <v>287</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45">
      <c r="A48" t="s">
        <v>288</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45">
      <c r="A49" s="22" t="s">
        <v>289</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45">
      <c r="A50" t="s">
        <v>290</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45">
      <c r="A51" t="s">
        <v>291</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45">
      <c r="A52" s="22" t="s">
        <v>292</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45">
      <c r="A53" t="s">
        <v>293</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45">
      <c r="A54" t="s">
        <v>294</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45">
      <c r="A55" t="s">
        <v>295</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45">
      <c r="A56" t="s">
        <v>296</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45">
      <c r="A57" t="s">
        <v>297</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45">
      <c r="A58" t="s">
        <v>298</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45">
      <c r="A59" t="s">
        <v>299</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45">
      <c r="A60" t="s">
        <v>300</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45">
      <c r="A61" t="s">
        <v>301</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45">
      <c r="A62" s="22" t="s">
        <v>302</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45">
      <c r="A63" t="s">
        <v>303</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45">
      <c r="A64" s="22" t="s">
        <v>304</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45">
      <c r="A65" t="s">
        <v>305</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45">
      <c r="A66" s="22" t="s">
        <v>306</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45">
      <c r="A67" t="s">
        <v>307</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45">
      <c r="A68" t="s">
        <v>308</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45">
      <c r="A69" s="22" t="s">
        <v>309</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45">
      <c r="A70" s="22" t="s">
        <v>310</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45">
      <c r="A71" t="s">
        <v>311</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45">
      <c r="A72" s="22" t="s">
        <v>312</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45">
      <c r="A73" s="22" t="s">
        <v>313</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45">
      <c r="A74" s="22" t="s">
        <v>314</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45">
      <c r="A75" t="s">
        <v>315</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45">
      <c r="A76" s="22" t="s">
        <v>316</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45">
      <c r="A77" t="s">
        <v>317</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45">
      <c r="A78" t="s">
        <v>318</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45">
      <c r="A79" s="22" t="s">
        <v>319</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45">
      <c r="A80" s="22" t="s">
        <v>320</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45">
      <c r="A81" t="s">
        <v>321</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A4" workbookViewId="0">
      <selection activeCell="H12" sqref="H12"/>
    </sheetView>
  </sheetViews>
  <sheetFormatPr defaultRowHeight="14.25" x14ac:dyDescent="0.45"/>
  <cols>
    <col min="1" max="1" width="18.59765625" customWidth="1"/>
    <col min="6" max="6" width="16.86328125" customWidth="1"/>
  </cols>
  <sheetData>
    <row r="1" spans="1:9" x14ac:dyDescent="0.45">
      <c r="A1" s="5" t="s">
        <v>33</v>
      </c>
      <c r="B1" s="5"/>
      <c r="C1" s="5"/>
      <c r="D1" s="5"/>
      <c r="F1" s="5" t="s">
        <v>53</v>
      </c>
      <c r="G1" s="5"/>
      <c r="H1" s="5"/>
      <c r="I1" s="2"/>
    </row>
    <row r="2" spans="1:9" ht="57" x14ac:dyDescent="0.45">
      <c r="A2" s="19" t="s">
        <v>323</v>
      </c>
      <c r="B2" s="19" t="s">
        <v>44</v>
      </c>
      <c r="C2" s="19" t="s">
        <v>45</v>
      </c>
      <c r="D2" s="19" t="s">
        <v>6</v>
      </c>
      <c r="F2" s="19" t="s">
        <v>324</v>
      </c>
      <c r="G2" s="19" t="s">
        <v>44</v>
      </c>
      <c r="H2" s="19" t="s">
        <v>45</v>
      </c>
      <c r="I2" s="19" t="s">
        <v>6</v>
      </c>
    </row>
    <row r="3" spans="1:9" x14ac:dyDescent="0.45">
      <c r="A3" t="s">
        <v>34</v>
      </c>
      <c r="B3">
        <v>1429</v>
      </c>
      <c r="C3">
        <v>1435</v>
      </c>
      <c r="D3">
        <f>(C3-B3)/B3</f>
        <v>4.1987403778866337E-3</v>
      </c>
      <c r="F3" t="s">
        <v>34</v>
      </c>
      <c r="G3">
        <v>13.77</v>
      </c>
      <c r="H3">
        <v>12.77</v>
      </c>
      <c r="I3">
        <f>(H3-G3)/G3</f>
        <v>-7.2621641249092234E-2</v>
      </c>
    </row>
    <row r="4" spans="1:9" x14ac:dyDescent="0.45">
      <c r="A4" t="s">
        <v>35</v>
      </c>
      <c r="B4">
        <v>1355</v>
      </c>
      <c r="C4">
        <v>1260</v>
      </c>
      <c r="D4">
        <f t="shared" ref="D4:D6" si="0">(C4-B4)/B4</f>
        <v>-7.0110701107011064E-2</v>
      </c>
      <c r="F4" t="s">
        <v>35</v>
      </c>
      <c r="G4">
        <v>9.4600000000000009</v>
      </c>
      <c r="H4">
        <v>9</v>
      </c>
      <c r="I4">
        <f t="shared" ref="I4:I5" si="1">(H4-G4)/G4</f>
        <v>-4.8625792811839409E-2</v>
      </c>
    </row>
    <row r="5" spans="1:9" x14ac:dyDescent="0.45">
      <c r="A5" t="s">
        <v>36</v>
      </c>
      <c r="B5">
        <v>946</v>
      </c>
      <c r="C5">
        <v>899</v>
      </c>
      <c r="D5">
        <f t="shared" si="0"/>
        <v>-4.9682875264270614E-2</v>
      </c>
      <c r="F5" t="s">
        <v>36</v>
      </c>
      <c r="G5">
        <v>24.19</v>
      </c>
      <c r="H5">
        <v>21.55</v>
      </c>
      <c r="I5">
        <f t="shared" si="1"/>
        <v>-0.10913600661430345</v>
      </c>
    </row>
    <row r="6" spans="1:9" x14ac:dyDescent="0.45">
      <c r="A6" t="s">
        <v>37</v>
      </c>
      <c r="B6">
        <v>3885</v>
      </c>
      <c r="C6">
        <v>3730</v>
      </c>
      <c r="D6">
        <f t="shared" si="0"/>
        <v>-3.9897039897039896E-2</v>
      </c>
    </row>
    <row r="8" spans="1:9" x14ac:dyDescent="0.45">
      <c r="A8" s="5" t="s">
        <v>32</v>
      </c>
      <c r="B8" s="5"/>
      <c r="C8" s="5"/>
      <c r="D8" s="5"/>
      <c r="F8" s="5" t="s">
        <v>54</v>
      </c>
      <c r="G8" s="2"/>
      <c r="H8" s="2"/>
      <c r="I8" s="2"/>
    </row>
    <row r="9" spans="1:9" ht="42.75" x14ac:dyDescent="0.45">
      <c r="B9" s="19" t="s">
        <v>44</v>
      </c>
      <c r="C9" s="19" t="s">
        <v>45</v>
      </c>
      <c r="D9" s="19" t="s">
        <v>6</v>
      </c>
      <c r="F9" s="19" t="s">
        <v>325</v>
      </c>
      <c r="G9" s="19" t="s">
        <v>44</v>
      </c>
      <c r="H9" s="19" t="s">
        <v>45</v>
      </c>
      <c r="I9" s="19" t="s">
        <v>6</v>
      </c>
    </row>
    <row r="10" spans="1:9" ht="28.5" x14ac:dyDescent="0.45">
      <c r="A10" s="19" t="s">
        <v>31</v>
      </c>
      <c r="B10">
        <v>9015</v>
      </c>
      <c r="C10">
        <v>7931</v>
      </c>
      <c r="D10">
        <f>(C10-B10)/B10</f>
        <v>-0.12024403771491958</v>
      </c>
      <c r="F10" t="s">
        <v>55</v>
      </c>
      <c r="G10">
        <v>0.7</v>
      </c>
      <c r="H10">
        <v>1</v>
      </c>
      <c r="I10">
        <f>(H10-G10)/G10</f>
        <v>0.42857142857142866</v>
      </c>
    </row>
    <row r="11" spans="1:9" x14ac:dyDescent="0.45">
      <c r="F11" t="s">
        <v>56</v>
      </c>
      <c r="G11">
        <v>28.6</v>
      </c>
      <c r="H11">
        <v>26.3</v>
      </c>
      <c r="I11">
        <f>(H11-G11)/G11</f>
        <v>-8.0419580419580444E-2</v>
      </c>
    </row>
    <row r="12" spans="1:9" x14ac:dyDescent="0.45">
      <c r="A12" t="s">
        <v>38</v>
      </c>
      <c r="B12">
        <v>19448</v>
      </c>
      <c r="C12">
        <v>17517</v>
      </c>
      <c r="D12">
        <f>(C12-B12)/B12</f>
        <v>-9.9290415466886051E-2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B9"/>
  <sheetViews>
    <sheetView workbookViewId="0"/>
  </sheetViews>
  <sheetFormatPr defaultRowHeight="14.25" x14ac:dyDescent="0.45"/>
  <cols>
    <col min="1" max="1" width="41.1328125" customWidth="1"/>
  </cols>
  <sheetData>
    <row r="1" spans="1:2" x14ac:dyDescent="0.45">
      <c r="A1" s="10" t="s">
        <v>21</v>
      </c>
      <c r="B1" s="18" t="s">
        <v>18</v>
      </c>
    </row>
    <row r="2" spans="1:2" x14ac:dyDescent="0.45">
      <c r="A2" t="s">
        <v>10</v>
      </c>
      <c r="B2" s="7">
        <f>Calculations!E28</f>
        <v>1.2110336848678172</v>
      </c>
    </row>
    <row r="3" spans="1:2" x14ac:dyDescent="0.45">
      <c r="A3" s="12" t="s">
        <v>17</v>
      </c>
      <c r="B3" s="14">
        <f>Calculations!F28</f>
        <v>0.40182166334419034</v>
      </c>
    </row>
    <row r="4" spans="1:2" x14ac:dyDescent="0.45">
      <c r="A4" t="s">
        <v>11</v>
      </c>
      <c r="B4" s="7">
        <f>Calculations!B28</f>
        <v>0.35611595920953071</v>
      </c>
    </row>
    <row r="5" spans="1:2" x14ac:dyDescent="0.45">
      <c r="A5" t="s">
        <v>12</v>
      </c>
      <c r="B5" s="7">
        <f>Calculations!C28</f>
        <v>0.61077939841578666</v>
      </c>
    </row>
    <row r="6" spans="1:2" x14ac:dyDescent="0.45">
      <c r="A6" t="s">
        <v>13</v>
      </c>
      <c r="B6" s="7">
        <f>Calculations!D28</f>
        <v>0.76655174860418485</v>
      </c>
    </row>
    <row r="7" spans="1:2" x14ac:dyDescent="0.45">
      <c r="A7" s="2" t="s">
        <v>14</v>
      </c>
      <c r="B7" s="2">
        <v>0</v>
      </c>
    </row>
    <row r="8" spans="1:2" x14ac:dyDescent="0.45">
      <c r="A8" s="2" t="s">
        <v>16</v>
      </c>
      <c r="B8" s="2">
        <v>0</v>
      </c>
    </row>
    <row r="9" spans="1:2" x14ac:dyDescent="0.4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2019-05-23T18:52:04Z</dcterms:created>
  <dcterms:modified xsi:type="dcterms:W3CDTF">2020-07-08T23:10:42Z</dcterms:modified>
</cp:coreProperties>
</file>