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mn/elec/arpuiirc/"/>
    </mc:Choice>
  </mc:AlternateContent>
  <xr:revisionPtr revIDLastSave="0" documentId="13_ncr:1_{D113BB3F-7BA7-1D44-937D-9F901678928C}" xr6:coauthVersionLast="45" xr6:coauthVersionMax="45" xr10:uidLastSave="{00000000-0000-0000-0000-000000000000}"/>
  <bookViews>
    <workbookView xWindow="120" yWindow="460" windowWidth="21080" windowHeight="12680" activeTab="3" xr2:uid="{00000000-000D-0000-FFFF-FFFF00000000}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3" l="1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B87" i="8" s="1"/>
  <c r="F9" i="8"/>
  <c r="D10" i="8"/>
  <c r="E10" i="8"/>
  <c r="F10" i="8"/>
  <c r="D11" i="8"/>
  <c r="E11" i="8"/>
  <c r="F11" i="8"/>
  <c r="B93" i="8" s="1"/>
  <c r="D12" i="8"/>
  <c r="E12" i="8"/>
  <c r="F12" i="8"/>
  <c r="D13" i="8"/>
  <c r="E13" i="8"/>
  <c r="B89" i="8" s="1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D18" i="8"/>
  <c r="E18" i="8"/>
  <c r="F18" i="8"/>
  <c r="S8" i="8"/>
  <c r="S7" i="8"/>
  <c r="S6" i="8"/>
  <c r="S5" i="8"/>
  <c r="S4" i="8"/>
  <c r="B94" i="8"/>
  <c r="B92" i="8"/>
  <c r="B101" i="8" l="1"/>
  <c r="B95" i="8"/>
  <c r="B88" i="8"/>
  <c r="B91" i="8"/>
  <c r="B100" i="8"/>
  <c r="B99" i="8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3" i="2" s="1"/>
  <c r="B116" i="8"/>
  <c r="B14" i="2" s="1"/>
  <c r="P14" i="13" l="1"/>
  <c r="B118" i="8"/>
  <c r="B119" i="8"/>
  <c r="B17" i="2" s="1"/>
  <c r="B117" i="8"/>
  <c r="B115" i="8"/>
  <c r="B13" i="2" s="1"/>
  <c r="Q14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<sst xmlns="http://schemas.openxmlformats.org/spreadsheetml/2006/main" count="787" uniqueCount="316">
  <si>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</si>
  <si>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</si>
  <si>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</si>
  <si>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</si>
  <si>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</si>
  <si>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</si>
  <si>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</si>
  <si>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</si>
  <si>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</si>
  <si>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</si>
  <si>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</si>
  <si>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</si>
  <si>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</si>
  <si>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</si>
  <si>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</si>
  <si>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</si>
  <si>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</si>
  <si>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</si>
  <si>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</si>
  <si>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</si>
  <si>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</si>
  <si>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</si>
  <si>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</si>
  <si>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</si>
  <si>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</si>
  <si>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</si>
  <si>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</si>
  <si>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</si>
  <si>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</si>
  <si>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</si>
  <si>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</si>
  <si>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</si>
  <si>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</si>
  <si>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</si>
  <si>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</si>
  <si>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</si>
  <si>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</si>
  <si>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</si>
  <si>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</si>
  <si>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</si>
  <si>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</si>
  <si>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</si>
  <si>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</si>
  <si>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</si>
  <si>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</si>
  <si>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</si>
  <si>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</si>
  <si>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</si>
  <si>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</si>
  <si>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</si>
  <si>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</si>
  <si>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</si>
  <si>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</si>
  <si>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</si>
  <si>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</si>
  <si>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</si>
  <si>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</si>
  <si>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</si>
  <si>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</si>
  <si>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</si>
  <si>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</si>
  <si>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</si>
  <si>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</si>
  <si>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</si>
  <si>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</si>
  <si>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</si>
  <si>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</si>
  <si>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</si>
  <si>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</si>
  <si>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</si>
  <si>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</si>
  <si>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</si>
  <si>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</si>
  <si>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</si>
  <si>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</si>
  <si>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</si>
  <si>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</si>
  <si>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</si>
  <si>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</si>
  <si>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</si>
  <si>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</si>
  <si>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</si>
  <si>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</si>
  <si>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</si>
  <si>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</si>
  <si>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</si>
  <si>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</si>
  <si>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</si>
  <si>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</si>
  <si>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</si>
  <si>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</si>
  <si>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</si>
  <si>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</si>
  <si>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</si>
  <si>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</si>
  <si>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</si>
  <si>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</si>
  <si>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</si>
  <si>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</si>
  <si>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</si>
  <si>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</si>
  <si>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</si>
  <si>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</si>
  <si>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</si>
  <si>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</si>
  <si>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</si>
  <si>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</si>
  <si>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</si>
  <si>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</si>
  <si>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</si>
  <si>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</si>
  <si>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</si>
  <si>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</si>
  <si>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</si>
  <si>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</si>
  <si>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</si>
  <si>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</si>
  <si>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</si>
  <si>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</si>
  <si>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</si>
  <si>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</si>
  <si>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</si>
  <si>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</si>
  <si>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</si>
  <si>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</si>
  <si>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</si>
  <si>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</si>
  <si>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</si>
  <si>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</si>
  <si>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</si>
  <si>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</si>
  <si>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</si>
  <si>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</si>
  <si>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</si>
  <si>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</si>
  <si>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</si>
  <si>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</si>
  <si>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</si>
  <si>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</si>
  <si>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</si>
  <si>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</si>
  <si>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</si>
  <si>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</si>
  <si>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</si>
  <si>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</si>
  <si>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</si>
  <si>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</si>
  <si>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</si>
  <si>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</si>
  <si>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</si>
  <si>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</si>
  <si>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</si>
  <si>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</si>
  <si>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</si>
  <si>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</si>
  <si>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</si>
  <si>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</si>
  <si>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</si>
  <si>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</si>
  <si>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</si>
  <si>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</si>
  <si>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</si>
  <si>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</si>
  <si>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</si>
  <si>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</si>
  <si>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</si>
  <si>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</si>
  <si>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</si>
  <si>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</si>
  <si>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</si>
  <si>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</si>
  <si>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</si>
  <si>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</si>
  <si>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</si>
  <si>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</si>
  <si>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</si>
  <si>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</si>
  <si>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</si>
  <si>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</si>
  <si>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</si>
  <si>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</si>
  <si>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</si>
  <si>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</si>
  <si>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</si>
  <si>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</si>
  <si>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</si>
  <si>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</si>
  <si>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</si>
  <si>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</si>
  <si>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</si>
  <si>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</si>
  <si>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</si>
  <si>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</si>
  <si>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</si>
  <si>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</si>
  <si>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</si>
  <si>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</si>
  <si>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</si>
  <si>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</si>
  <si>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</si>
  <si>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</si>
  <si>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</si>
  <si>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</si>
  <si>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</si>
  <si>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</si>
  <si>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</si>
  <si>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</si>
  <si>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</si>
  <si>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</si>
  <si>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</si>
  <si>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</si>
  <si>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</si>
  <si>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</si>
  <si>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</si>
  <si>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</si>
  <si>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</si>
  <si>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</si>
  <si>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</si>
  <si>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</si>
  <si>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</si>
  <si>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</si>
  <si>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</si>
  <si>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</si>
  <si>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</si>
  <si>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</si>
  <si>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</si>
  <si>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</si>
  <si>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</si>
  <si>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</si>
  <si>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</si>
  <si>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</si>
  <si>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</si>
  <si>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</si>
  <si>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</si>
  <si>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</si>
  <si>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</si>
  <si>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</si>
  <si>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</si>
  <si>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</si>
  <si>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</si>
  <si>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</si>
  <si>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</si>
  <si>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</si>
  <si>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</si>
  <si>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</si>
  <si>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</si>
  <si>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</si>
  <si>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</si>
  <si>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</si>
  <si>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</si>
  <si>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</si>
  <si>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</si>
  <si>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</si>
  <si>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</si>
  <si>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</si>
  <si>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</si>
  <si>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</si>
  <si>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</si>
  <si>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</si>
  <si>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</si>
  <si>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</si>
  <si>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</si>
  <si>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</si>
  <si>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</si>
  <si>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</si>
  <si>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</si>
  <si>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</si>
  <si>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</si>
  <si>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</si>
  <si>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</si>
  <si>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</si>
  <si>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</si>
  <si>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</si>
  <si>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</si>
  <si>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</si>
  <si>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</si>
  <si>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</si>
  <si>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</si>
  <si>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</si>
  <si>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</si>
  <si>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</si>
  <si>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</si>
  <si>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</si>
  <si>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</si>
  <si>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</si>
  <si>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</si>
  <si>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</si>
  <si>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</si>
  <si>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</si>
  <si>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</si>
  <si>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</si>
  <si>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</si>
  <si>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</si>
  <si>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</si>
  <si>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</si>
  <si>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</si>
  <si>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</si>
  <si>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</si>
  <si>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</si>
  <si>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</si>
  <si>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</si>
  <si>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</si>
  <si>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</si>
  <si>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</si>
  <si>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</si>
  <si>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</si>
  <si>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</si>
  <si>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</si>
  <si>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</si>
  <si>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</si>
  <si>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</si>
  <si>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</si>
  <si>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State Adjustment</t>
  </si>
  <si>
    <t>Weighting factor</t>
  </si>
  <si>
    <t>State coal capacity, start year</t>
  </si>
  <si>
    <t>US coal capacity, start year (see US EPS 3.0, 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</si>
</sst>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31" workbookViewId="0">
      <selection activeCell="B41" sqref="B4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3" spans="1:7" x14ac:dyDescent="0.2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2">
      <c r="A4" s="2"/>
      <c r="B4" t="s">
        <v>273</v>
      </c>
    </row>
    <row r="5" spans="1:7" x14ac:dyDescent="0.2">
      <c r="A5" s="2"/>
      <c r="B5" s="3">
        <v>2020</v>
      </c>
    </row>
    <row r="6" spans="1:7" x14ac:dyDescent="0.2">
      <c r="A6" s="2"/>
      <c r="B6" s="30" t="s">
        <v>284</v>
      </c>
    </row>
    <row r="7" spans="1:7" x14ac:dyDescent="0.2">
      <c r="B7" t="s">
        <v>308</v>
      </c>
    </row>
    <row r="9" spans="1:7" x14ac:dyDescent="0.2">
      <c r="B9" s="29" t="s">
        <v>278</v>
      </c>
      <c r="C9" s="12"/>
      <c r="D9" s="12"/>
      <c r="E9" s="12"/>
      <c r="F9" s="12"/>
      <c r="G9" s="12"/>
    </row>
    <row r="10" spans="1:7" x14ac:dyDescent="0.2">
      <c r="B10" t="s">
        <v>273</v>
      </c>
    </row>
    <row r="11" spans="1:7" x14ac:dyDescent="0.2">
      <c r="B11" s="3" t="s">
        <v>274</v>
      </c>
    </row>
    <row r="12" spans="1:7" x14ac:dyDescent="0.2">
      <c r="B12" t="s">
        <v>275</v>
      </c>
    </row>
    <row r="13" spans="1:7" x14ac:dyDescent="0.2">
      <c r="B13" s="30" t="s">
        <v>276</v>
      </c>
    </row>
    <row r="14" spans="1:7" x14ac:dyDescent="0.2">
      <c r="B14" t="s">
        <v>277</v>
      </c>
    </row>
    <row r="16" spans="1:7" x14ac:dyDescent="0.2">
      <c r="A16" s="1" t="s">
        <v>2</v>
      </c>
    </row>
    <row r="17" spans="1:1" x14ac:dyDescent="0.2">
      <c r="A17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61</v>
      </c>
    </row>
    <row r="21" spans="1:1" x14ac:dyDescent="0.2">
      <c r="A21" s="2" t="s">
        <v>6</v>
      </c>
    </row>
    <row r="22" spans="1:1" x14ac:dyDescent="0.2">
      <c r="A22" s="2" t="s">
        <v>7</v>
      </c>
    </row>
    <row r="23" spans="1:1" x14ac:dyDescent="0.2">
      <c r="A23" s="2" t="s">
        <v>8</v>
      </c>
    </row>
    <row r="25" spans="1:1" x14ac:dyDescent="0.2">
      <c r="A25" t="s">
        <v>9</v>
      </c>
    </row>
    <row r="26" spans="1:1" x14ac:dyDescent="0.2">
      <c r="A26" t="s">
        <v>10</v>
      </c>
    </row>
    <row r="27" spans="1:1" x14ac:dyDescent="0.2">
      <c r="A27" t="s">
        <v>11</v>
      </c>
    </row>
    <row r="28" spans="1:1" x14ac:dyDescent="0.2">
      <c r="A28" t="s">
        <v>12</v>
      </c>
    </row>
    <row r="29" spans="1:1" x14ac:dyDescent="0.2">
      <c r="A29" t="s">
        <v>33</v>
      </c>
    </row>
    <row r="30" spans="1:1" x14ac:dyDescent="0.2">
      <c r="A30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39</v>
      </c>
    </row>
    <row r="36" spans="1:1" x14ac:dyDescent="0.2">
      <c r="A36" t="s">
        <v>38</v>
      </c>
    </row>
    <row r="38" spans="1:1" x14ac:dyDescent="0.2">
      <c r="A38" t="s">
        <v>13</v>
      </c>
    </row>
    <row r="39" spans="1:1" x14ac:dyDescent="0.2">
      <c r="A39" t="s">
        <v>14</v>
      </c>
    </row>
    <row r="40" spans="1:1" x14ac:dyDescent="0.2">
      <c r="A40" t="s">
        <v>15</v>
      </c>
    </row>
    <row r="41" spans="1:1" x14ac:dyDescent="0.2">
      <c r="A41" t="s">
        <v>16</v>
      </c>
    </row>
    <row r="42" spans="1:1" x14ac:dyDescent="0.2">
      <c r="A42" t="s">
        <v>17</v>
      </c>
    </row>
    <row r="43" spans="1:1" x14ac:dyDescent="0.2">
      <c r="A43" t="s">
        <v>18</v>
      </c>
    </row>
    <row r="44" spans="1:1" x14ac:dyDescent="0.2">
      <c r="A44" t="s">
        <v>19</v>
      </c>
    </row>
    <row r="45" spans="1:1" x14ac:dyDescent="0.2">
      <c r="A45" t="s">
        <v>20</v>
      </c>
    </row>
    <row r="47" spans="1:1" x14ac:dyDescent="0.2">
      <c r="A47" t="s">
        <v>309</v>
      </c>
    </row>
    <row r="48" spans="1:1" x14ac:dyDescent="0.2">
      <c r="A48" t="s">
        <v>310</v>
      </c>
    </row>
    <row r="49" spans="1:2" x14ac:dyDescent="0.2">
      <c r="A49" t="s">
        <v>311</v>
      </c>
    </row>
    <row r="55" spans="1:2" x14ac:dyDescent="0.2">
      <c r="A55" s="1" t="s">
        <v>69</v>
      </c>
    </row>
    <row r="56" spans="1:2" x14ac:dyDescent="0.2">
      <c r="A56">
        <v>0.9</v>
      </c>
    </row>
    <row r="57" spans="1:2" x14ac:dyDescent="0.2">
      <c r="B57" t="s">
        <v>259</v>
      </c>
    </row>
  </sheetData>
  <hyperlinks>
    <hyperlink ref="B13" r:id="rId1" xr:uid="{00000000-0004-0000-0000-000000000000}"/>
    <hyperlink ref="B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>
      <c r="C2" s="16"/>
      <c r="D2" s="16"/>
      <c r="E2" s="16"/>
      <c r="F2" s="16"/>
      <c r="G2" s="16"/>
    </row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1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2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2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/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1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2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2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8"/>
  <sheetViews>
    <sheetView tabSelected="1" topLeftCell="A9" workbookViewId="0">
      <selection activeCell="B21" sqref="B21"/>
    </sheetView>
  </sheetViews>
  <sheetFormatPr baseColWidth="10" defaultColWidth="8.83203125" defaultRowHeight="15" x14ac:dyDescent="0.2"/>
  <cols>
    <col min="1" max="1" width="25.33203125" style="27" customWidth="1"/>
    <col min="2" max="2" width="12.1640625" customWidth="1"/>
    <col min="3" max="3" width="12.33203125" customWidth="1"/>
  </cols>
  <sheetData>
    <row r="1" spans="1:34" ht="16" x14ac:dyDescent="0.2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ht="16" x14ac:dyDescent="0.2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ht="16" x14ac:dyDescent="0.2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32" x14ac:dyDescent="0.2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ht="16" x14ac:dyDescent="0.2">
      <c r="A8" s="31" t="s">
        <v>282</v>
      </c>
      <c r="B8" s="11"/>
      <c r="C8" s="11"/>
    </row>
    <row r="9" spans="1:34" ht="64" x14ac:dyDescent="0.2">
      <c r="B9" s="27" t="s">
        <v>307</v>
      </c>
      <c r="C9" s="27"/>
    </row>
    <row r="10" spans="1:34" ht="16" x14ac:dyDescent="0.2">
      <c r="A10" s="27" t="s">
        <v>261</v>
      </c>
      <c r="B10">
        <v>2024</v>
      </c>
      <c r="C10" s="4"/>
    </row>
    <row r="12" spans="1:34" x14ac:dyDescent="0.2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2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ht="16" x14ac:dyDescent="0.2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ht="16" x14ac:dyDescent="0.2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ht="16" x14ac:dyDescent="0.2">
      <c r="A17" s="33" t="s">
        <v>279</v>
      </c>
      <c r="B17" s="34">
        <v>4000</v>
      </c>
    </row>
    <row r="19" spans="1:2" x14ac:dyDescent="0.2">
      <c r="A19"/>
    </row>
    <row r="20" spans="1:2" x14ac:dyDescent="0.2">
      <c r="A20" s="11" t="s">
        <v>312</v>
      </c>
      <c r="B20" s="12"/>
    </row>
    <row r="21" spans="1:2" x14ac:dyDescent="0.2">
      <c r="A21" t="s">
        <v>314</v>
      </c>
      <c r="B21">
        <v>4020.2000000000003</v>
      </c>
    </row>
    <row r="22" spans="1:2" ht="32" x14ac:dyDescent="0.2">
      <c r="A22" s="27" t="s">
        <v>315</v>
      </c>
      <c r="B22">
        <v>233797.7999999999</v>
      </c>
    </row>
    <row r="23" spans="1:2" x14ac:dyDescent="0.2">
      <c r="A23" s="1" t="s">
        <v>313</v>
      </c>
      <c r="B23" s="1">
        <f>B21/B22</f>
        <v>1.719520029700879E-2</v>
      </c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110" zoomScaleNormal="110" workbookViewId="0">
      <selection activeCell="O19" sqref="O19"/>
    </sheetView>
  </sheetViews>
  <sheetFormatPr baseColWidth="10" defaultColWidth="8.83203125" defaultRowHeight="15" x14ac:dyDescent="0.2"/>
  <cols>
    <col min="1" max="1" width="68.6640625" customWidth="1"/>
    <col min="2" max="2" width="39.6640625" customWidth="1"/>
    <col min="3" max="3" width="31" customWidth="1"/>
    <col min="4" max="4" width="27.83203125" bestFit="1" customWidth="1"/>
    <col min="5" max="5" width="25.6640625" bestFit="1" customWidth="1"/>
    <col min="6" max="36" width="11.6640625" bestFit="1" customWidth="1"/>
  </cols>
  <sheetData>
    <row r="1" spans="1:36" x14ac:dyDescent="0.2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8" x14ac:dyDescent="0.2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2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2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2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2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2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2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2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2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2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2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2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2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2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2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2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2">
      <c r="A20" t="s">
        <v>54</v>
      </c>
    </row>
    <row r="21" spans="1:33" x14ac:dyDescent="0.2">
      <c r="A21" t="s">
        <v>55</v>
      </c>
    </row>
    <row r="23" spans="1:33" x14ac:dyDescent="0.2">
      <c r="A23" s="1" t="s">
        <v>70</v>
      </c>
    </row>
    <row r="24" spans="1:33" x14ac:dyDescent="0.2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2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2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2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2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2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2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2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2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2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2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2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2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2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2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2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2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2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2">
      <c r="A44" s="1" t="s">
        <v>57</v>
      </c>
    </row>
    <row r="45" spans="1:33" x14ac:dyDescent="0.2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2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2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2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2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2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2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2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2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2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2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2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2">
      <c r="A65" s="1" t="s">
        <v>59</v>
      </c>
    </row>
    <row r="67" spans="1:33" x14ac:dyDescent="0.2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2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2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2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2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2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2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2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2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2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2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2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2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2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2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2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2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2">
      <c r="A85" s="1" t="s">
        <v>58</v>
      </c>
    </row>
    <row r="86" spans="1:33" x14ac:dyDescent="0.2">
      <c r="A86" t="s">
        <v>22</v>
      </c>
      <c r="B86" s="7">
        <f>F5*1000/(8760*B68)+E5+(B27*10^6)*B48/10^6</f>
        <v>37.91957141830045</v>
      </c>
    </row>
    <row r="87" spans="1:33" x14ac:dyDescent="0.2">
      <c r="A87" t="s">
        <v>23</v>
      </c>
      <c r="B87" s="7">
        <f>F9*1000/(8760*B69)+E9+(B28*10^6)*B49/10^6</f>
        <v>22.066844467696896</v>
      </c>
    </row>
    <row r="88" spans="1:33" x14ac:dyDescent="0.2">
      <c r="A88" t="s">
        <v>24</v>
      </c>
      <c r="B88" s="7">
        <f>F10*1000/(8760*B70)+E10+(B29*10^6)*B50/10^6</f>
        <v>23.690599400839194</v>
      </c>
    </row>
    <row r="89" spans="1:33" x14ac:dyDescent="0.2">
      <c r="A89" t="s">
        <v>25</v>
      </c>
      <c r="B89" s="7">
        <f>F13*1000/(8760*B71)+E13+(B30*10^6)*B51/10^6</f>
        <v>11.698640141047356</v>
      </c>
    </row>
    <row r="90" spans="1:33" x14ac:dyDescent="0.2">
      <c r="A90" t="s">
        <v>26</v>
      </c>
      <c r="B90" s="7">
        <f>F14*1000/(8760*B72)+E14+(B31*10^6)*B52/10^6</f>
        <v>8.196236123322107</v>
      </c>
    </row>
    <row r="91" spans="1:33" x14ac:dyDescent="0.2">
      <c r="A91" t="s">
        <v>119</v>
      </c>
      <c r="B91" s="7">
        <f>F17*1000/(8760*B73)+E17+(B32*10^6)*B53/10^6</f>
        <v>7.6743450535082207</v>
      </c>
    </row>
    <row r="92" spans="1:33" x14ac:dyDescent="0.2">
      <c r="A92" t="s">
        <v>120</v>
      </c>
      <c r="B92" s="7">
        <f>F16*1000/(8760*B74)+E16+(B33*10^6)*B54/10^6</f>
        <v>15.860491837526487</v>
      </c>
    </row>
    <row r="93" spans="1:33" x14ac:dyDescent="0.2">
      <c r="A93" t="s">
        <v>29</v>
      </c>
      <c r="B93" s="7">
        <f>F11*1000/(8760*B75)+E11+(B34*10^6)*B55/10^6</f>
        <v>55.261317485898473</v>
      </c>
    </row>
    <row r="94" spans="1:33" x14ac:dyDescent="0.2">
      <c r="A94" t="s">
        <v>30</v>
      </c>
      <c r="B94" s="7">
        <f>F12*1000/(8760*B76)+E12+(B35*10^6)*B56/10^6</f>
        <v>16.629675121802013</v>
      </c>
    </row>
    <row r="95" spans="1:33" x14ac:dyDescent="0.2">
      <c r="A95" t="s">
        <v>31</v>
      </c>
      <c r="B95" s="7">
        <f>F9*1000/(8760*B77)+E9+(B36*10^6)*B57/10^6</f>
        <v>213.61222031963467</v>
      </c>
    </row>
    <row r="96" spans="1:33" x14ac:dyDescent="0.2">
      <c r="A96" t="s">
        <v>32</v>
      </c>
      <c r="B96" s="7">
        <f>F7*1000/(8760*B78)+E7+(B37*10^6)*B58/10^6</f>
        <v>36.38234998570578</v>
      </c>
    </row>
    <row r="97" spans="1:2" x14ac:dyDescent="0.2">
      <c r="A97" t="s">
        <v>62</v>
      </c>
      <c r="B97" s="7">
        <f>F5*1000/(8760*B79)+E5+(B38*10^6)*B59/10^6</f>
        <v>40.844083378801315</v>
      </c>
    </row>
    <row r="98" spans="1:2" x14ac:dyDescent="0.2">
      <c r="A98" t="s">
        <v>64</v>
      </c>
      <c r="B98" s="7">
        <f>F15*1000/(8760*B80)+E15+(B39*10^6)*B60/10^6</f>
        <v>26.548972845107564</v>
      </c>
    </row>
    <row r="99" spans="1:2" x14ac:dyDescent="0.2">
      <c r="A99" t="s">
        <v>66</v>
      </c>
      <c r="B99" s="7">
        <f>F9*1000/(8760*B81)+E9+(B40*10^6)*B61/10^6</f>
        <v>105.26222031963468</v>
      </c>
    </row>
    <row r="100" spans="1:2" x14ac:dyDescent="0.2">
      <c r="A100" t="s">
        <v>67</v>
      </c>
      <c r="B100" s="7">
        <f>F9*1000/(8760*B82)+E9+(B41*10^6)*B62/10^6</f>
        <v>128.31222031963472</v>
      </c>
    </row>
    <row r="101" spans="1:2" x14ac:dyDescent="0.2">
      <c r="A101" t="s">
        <v>68</v>
      </c>
      <c r="B101" s="7">
        <f>F18*1000/(8760*B83)+E18+(B42*10^6)*B63/10^6</f>
        <v>8.4508264749040727</v>
      </c>
    </row>
    <row r="103" spans="1:2" x14ac:dyDescent="0.2">
      <c r="A103" s="1" t="s">
        <v>60</v>
      </c>
    </row>
    <row r="104" spans="1:2" x14ac:dyDescent="0.2">
      <c r="A104" t="s">
        <v>22</v>
      </c>
      <c r="B104" s="10">
        <f>B86/$B$86</f>
        <v>1</v>
      </c>
    </row>
    <row r="105" spans="1:2" x14ac:dyDescent="0.2">
      <c r="A105" t="s">
        <v>23</v>
      </c>
      <c r="B105" s="10">
        <f t="shared" ref="B105:B119" si="7">B87/$B$86</f>
        <v>0.58193812963421754</v>
      </c>
    </row>
    <row r="106" spans="1:2" x14ac:dyDescent="0.2">
      <c r="A106" t="s">
        <v>24</v>
      </c>
      <c r="B106" s="10">
        <f t="shared" si="7"/>
        <v>0.62475915509440116</v>
      </c>
    </row>
    <row r="107" spans="1:2" x14ac:dyDescent="0.2">
      <c r="A107" t="s">
        <v>25</v>
      </c>
      <c r="B107" s="10">
        <f t="shared" si="7"/>
        <v>0.30851192942021094</v>
      </c>
    </row>
    <row r="108" spans="1:2" x14ac:dyDescent="0.2">
      <c r="A108" t="s">
        <v>26</v>
      </c>
      <c r="B108" s="10">
        <f t="shared" si="7"/>
        <v>0.21614791034706957</v>
      </c>
    </row>
    <row r="109" spans="1:2" x14ac:dyDescent="0.2">
      <c r="A109" t="s">
        <v>119</v>
      </c>
      <c r="B109" s="10">
        <f t="shared" si="7"/>
        <v>0.20238480463955053</v>
      </c>
    </row>
    <row r="110" spans="1:2" x14ac:dyDescent="0.2">
      <c r="A110" t="s">
        <v>120</v>
      </c>
      <c r="B110" s="10">
        <f t="shared" si="7"/>
        <v>0.41826664290493587</v>
      </c>
    </row>
    <row r="111" spans="1:2" x14ac:dyDescent="0.2">
      <c r="A111" t="s">
        <v>29</v>
      </c>
      <c r="B111" s="10">
        <f t="shared" si="7"/>
        <v>1.4573296959582376</v>
      </c>
    </row>
    <row r="112" spans="1:2" x14ac:dyDescent="0.2">
      <c r="A112" t="s">
        <v>30</v>
      </c>
      <c r="B112" s="10">
        <f t="shared" si="7"/>
        <v>0.43855124147780655</v>
      </c>
    </row>
    <row r="113" spans="1:2" x14ac:dyDescent="0.2">
      <c r="A113" t="s">
        <v>31</v>
      </c>
      <c r="B113" s="10">
        <f t="shared" si="7"/>
        <v>5.6332973272093154</v>
      </c>
    </row>
    <row r="114" spans="1:2" x14ac:dyDescent="0.2">
      <c r="A114" t="s">
        <v>32</v>
      </c>
      <c r="B114" s="10">
        <f t="shared" si="7"/>
        <v>0.95946100192860329</v>
      </c>
    </row>
    <row r="115" spans="1:2" x14ac:dyDescent="0.2">
      <c r="A115" t="s">
        <v>62</v>
      </c>
      <c r="B115" s="10">
        <f t="shared" si="7"/>
        <v>1.0771240773857866</v>
      </c>
    </row>
    <row r="116" spans="1:2" x14ac:dyDescent="0.2">
      <c r="A116" t="s">
        <v>64</v>
      </c>
      <c r="B116" s="10">
        <f t="shared" si="7"/>
        <v>0.70013905358367801</v>
      </c>
    </row>
    <row r="117" spans="1:2" x14ac:dyDescent="0.2">
      <c r="A117" t="s">
        <v>66</v>
      </c>
      <c r="B117" s="10">
        <f t="shared" si="7"/>
        <v>2.775933808915199</v>
      </c>
    </row>
    <row r="118" spans="1:2" x14ac:dyDescent="0.2">
      <c r="A118" t="s">
        <v>67</v>
      </c>
      <c r="B118" s="10">
        <f t="shared" si="7"/>
        <v>3.3837993289583879</v>
      </c>
    </row>
    <row r="119" spans="1:2" x14ac:dyDescent="0.2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7.1640625" customWidth="1"/>
  </cols>
  <sheetData>
    <row r="1" spans="1:2" x14ac:dyDescent="0.2">
      <c r="B1" t="s">
        <v>21</v>
      </c>
    </row>
    <row r="2" spans="1:2" x14ac:dyDescent="0.2">
      <c r="A2" t="s">
        <v>65</v>
      </c>
      <c r="B2" s="5">
        <f>Calculations!$B$17*Weighting!B104*Calculations!$B$23</f>
        <v>68.780801188035156</v>
      </c>
    </row>
    <row r="3" spans="1:2" x14ac:dyDescent="0.2">
      <c r="A3" t="s">
        <v>23</v>
      </c>
      <c r="B3" s="5">
        <f>Calculations!$B$17*Weighting!B105*Calculations!$B$23</f>
        <v>40.026170798108147</v>
      </c>
    </row>
    <row r="4" spans="1:2" x14ac:dyDescent="0.2">
      <c r="A4" t="s">
        <v>24</v>
      </c>
      <c r="B4" s="5">
        <f>Calculations!$B$17*Weighting!B106*Calculations!$B$23</f>
        <v>42.971435236952836</v>
      </c>
    </row>
    <row r="5" spans="1:2" x14ac:dyDescent="0.2">
      <c r="A5" t="s">
        <v>25</v>
      </c>
      <c r="B5" s="5">
        <f>Calculations!$B$17*Weighting!B107*Calculations!$B$23</f>
        <v>21.219697681588663</v>
      </c>
    </row>
    <row r="6" spans="1:2" x14ac:dyDescent="0.2">
      <c r="A6" t="s">
        <v>63</v>
      </c>
      <c r="B6" s="5">
        <f>Calculations!$B$17*Weighting!B108*Calculations!$B$23</f>
        <v>14.86682644879104</v>
      </c>
    </row>
    <row r="7" spans="1:2" x14ac:dyDescent="0.2">
      <c r="A7" t="s">
        <v>27</v>
      </c>
      <c r="B7" s="5">
        <f>Calculations!$B$17*Weighting!B109*Calculations!$B$23</f>
        <v>13.920189011392262</v>
      </c>
    </row>
    <row r="8" spans="1:2" x14ac:dyDescent="0.2">
      <c r="A8" t="s">
        <v>28</v>
      </c>
      <c r="B8" s="5">
        <f>Calculations!$B$17*Weighting!B110*Calculations!$B$23</f>
        <v>28.768714809231291</v>
      </c>
    </row>
    <row r="9" spans="1:2" x14ac:dyDescent="0.2">
      <c r="A9" t="s">
        <v>29</v>
      </c>
      <c r="B9" s="5">
        <f>Calculations!$B$17*Weighting!B111*Calculations!$B$23</f>
        <v>100.23630408312327</v>
      </c>
    </row>
    <row r="10" spans="1:2" x14ac:dyDescent="0.2">
      <c r="A10" t="s">
        <v>30</v>
      </c>
      <c r="B10" s="5">
        <f>Calculations!$B$17*Weighting!B112*Calculations!$B$23</f>
        <v>30.163905750851011</v>
      </c>
    </row>
    <row r="11" spans="1:2" x14ac:dyDescent="0.2">
      <c r="A11" s="6" t="s">
        <v>31</v>
      </c>
      <c r="B11" s="5">
        <v>0</v>
      </c>
    </row>
    <row r="12" spans="1:2" x14ac:dyDescent="0.2">
      <c r="A12" s="6" t="s">
        <v>32</v>
      </c>
      <c r="B12" s="5">
        <v>0</v>
      </c>
    </row>
    <row r="13" spans="1:2" x14ac:dyDescent="0.2">
      <c r="A13" t="s">
        <v>62</v>
      </c>
      <c r="B13" s="5">
        <f>Calculations!$B$17*Weighting!B115*Calculations!$B$23</f>
        <v>74.085457021517598</v>
      </c>
    </row>
    <row r="14" spans="1:2" x14ac:dyDescent="0.2">
      <c r="A14" t="s">
        <v>64</v>
      </c>
      <c r="B14" s="5">
        <f>Calculations!$B$17*Weighting!B116*Calculations!$B$23</f>
        <v>48.156125048518049</v>
      </c>
    </row>
    <row r="15" spans="1:2" x14ac:dyDescent="0.2">
      <c r="A15" t="s">
        <v>66</v>
      </c>
      <c r="B15" s="5">
        <v>0</v>
      </c>
    </row>
    <row r="16" spans="1:2" x14ac:dyDescent="0.2">
      <c r="A16" t="s">
        <v>67</v>
      </c>
      <c r="B16" s="5">
        <v>0</v>
      </c>
    </row>
    <row r="17" spans="1:2" x14ac:dyDescent="0.2">
      <c r="A17" t="s">
        <v>68</v>
      </c>
      <c r="B17" s="5">
        <f>Calculations!$B$17*Weighting!B119*Calculations!$B$23</f>
        <v>15.328617753428521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2020-09-11T13:38:56Z</dcterms:modified>
</cp:coreProperties>
</file>