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9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fineries" sheetId="2" state="visible" r:id="rId2"/>
    <sheet xmlns:r="http://schemas.openxmlformats.org/officeDocument/2006/relationships" name="Scaling Parameters" sheetId="3" state="visible" r:id="rId3"/>
    <sheet xmlns:r="http://schemas.openxmlformats.org/officeDocument/2006/relationships" name="Pipelines &amp; Military" sheetId="4" state="visible" r:id="rId4"/>
    <sheet xmlns:r="http://schemas.openxmlformats.org/officeDocument/2006/relationships" name="AEO Table 73" sheetId="5" state="visible" r:id="rId5"/>
    <sheet xmlns:r="http://schemas.openxmlformats.org/officeDocument/2006/relationships" name="Data" sheetId="6" state="visible" r:id="rId6"/>
    <sheet xmlns:r="http://schemas.openxmlformats.org/officeDocument/2006/relationships" name="Mining Breakdown" sheetId="7" state="visible" r:id="rId7"/>
    <sheet xmlns:r="http://schemas.openxmlformats.org/officeDocument/2006/relationships" name="BIFUbC-electricity" sheetId="8" state="visible" r:id="rId8"/>
    <sheet xmlns:r="http://schemas.openxmlformats.org/officeDocument/2006/relationships" name="BIFUbC-coal" sheetId="9" state="visible" r:id="rId9"/>
    <sheet xmlns:r="http://schemas.openxmlformats.org/officeDocument/2006/relationships" name="BIFUbC-natural-gas" sheetId="10" state="visible" r:id="rId10"/>
    <sheet xmlns:r="http://schemas.openxmlformats.org/officeDocument/2006/relationships" name="BIFUbC-biomass" sheetId="11" state="visible" r:id="rId11"/>
    <sheet xmlns:r="http://schemas.openxmlformats.org/officeDocument/2006/relationships" name="BIFUbC-petroleum-diesel" sheetId="12" state="visible" r:id="rId12"/>
    <sheet xmlns:r="http://schemas.openxmlformats.org/officeDocument/2006/relationships" name="BIFUbC-heat" sheetId="13" state="visible" r:id="rId13"/>
    <sheet xmlns:r="http://schemas.openxmlformats.org/officeDocument/2006/relationships" name="BIFUbC-crude-oil" sheetId="14" state="visible" r:id="rId14"/>
    <sheet xmlns:r="http://schemas.openxmlformats.org/officeDocument/2006/relationships" name="BIFUbC-heavy-or-residual-oil" sheetId="15" state="visible" r:id="rId15"/>
    <sheet xmlns:r="http://schemas.openxmlformats.org/officeDocument/2006/relationships" name="BIFUbC-LPG-propane-or-butane" sheetId="16" state="visible" r:id="rId16"/>
    <sheet xmlns:r="http://schemas.openxmlformats.org/officeDocument/2006/relationships" name="BIFUbC-hydrogen" sheetId="17" state="visible" r:id="rId17"/>
  </sheets>
  <externalReferences>
    <externalReference xmlns:r="http://schemas.openxmlformats.org/officeDocument/2006/relationships" r:id="rId18"/>
  </externalReferences>
  <definedNames>
    <definedName name="gal_per_barrel">[1]About!$A$63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yyyy\-mm\-dd"/>
    <numFmt numFmtId="173" formatCode="0.0000"/>
    <numFmt numFmtId="174" formatCode="0.0000000000000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 tint="-0.249977111117893"/>
      <sz val="11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049989318521683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 applyAlignment="1">
      <alignment wrapText="1"/>
    </xf>
    <xf numFmtId="0" fontId="16" fillId="0" borderId="0" applyAlignment="1">
      <alignment horizontal="left"/>
    </xf>
    <xf numFmtId="0" fontId="10" fillId="0" borderId="9" applyAlignment="1">
      <alignment wrapText="1"/>
    </xf>
    <xf numFmtId="0" fontId="13" fillId="0" borderId="8" applyAlignment="1">
      <alignment wrapText="1"/>
    </xf>
    <xf numFmtId="0" fontId="13" fillId="0" borderId="11" applyAlignment="1">
      <alignment wrapText="1"/>
    </xf>
  </cellStyleXfs>
  <cellXfs count="132">
    <xf numFmtId="0" fontId="0" fillId="0" borderId="0" pivotButton="0" quotePrefix="0" xfId="0"/>
    <xf numFmtId="0" fontId="1" fillId="2" borderId="0" pivotButton="0" quotePrefix="0" xfId="0"/>
    <xf numFmtId="0" fontId="6" fillId="0" borderId="0" pivotButton="0" quotePrefix="0" xfId="9"/>
    <xf numFmtId="0" fontId="1" fillId="2" borderId="0" pivotButton="0" quotePrefix="0" xfId="8"/>
    <xf numFmtId="0" fontId="0" fillId="2" borderId="0" pivotButton="0" quotePrefix="0" xfId="0"/>
    <xf numFmtId="0" fontId="7" fillId="0" borderId="0" pivotButton="0" quotePrefix="0" xfId="0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164" fontId="0" fillId="0" borderId="2" applyAlignment="1" pivotButton="0" quotePrefix="0" xfId="2">
      <alignment horizontal="right"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0" fontId="11" fillId="0" borderId="0" pivotButton="0" quotePrefix="0" xfId="9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0" fillId="0" borderId="10" applyAlignment="1" pivotButton="0" quotePrefix="0" xfId="1">
      <alignment wrapText="1"/>
    </xf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166" fontId="0" fillId="0" borderId="0" pivotButton="0" quotePrefix="0" xfId="0"/>
    <xf numFmtId="0" fontId="12" fillId="0" borderId="8" applyAlignment="1" pivotButton="0" quotePrefix="0" xfId="2">
      <alignment wrapText="1"/>
    </xf>
    <xf numFmtId="11" fontId="0" fillId="0" borderId="0" pivotButton="0" quotePrefix="0" xfId="0"/>
    <xf numFmtId="2" fontId="0" fillId="0" borderId="0" pivotButton="0" quotePrefix="0" xfId="0"/>
    <xf numFmtId="4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9" fontId="0" fillId="0" borderId="0" pivotButton="0" quotePrefix="0" xfId="17"/>
    <xf numFmtId="0" fontId="0" fillId="0" borderId="0" applyAlignment="1" pivotButton="0" quotePrefix="0" xfId="0">
      <alignment horizontal="left"/>
    </xf>
    <xf numFmtId="0" fontId="17" fillId="0" borderId="0" pivotButton="0" quotePrefix="0" xfId="0"/>
    <xf numFmtId="0" fontId="13" fillId="0" borderId="0" pivotButton="0" quotePrefix="0" xfId="18"/>
    <xf numFmtId="0" fontId="13" fillId="0" borderId="0" pivotButton="0" quotePrefix="0" xfId="19"/>
    <xf numFmtId="0" fontId="10" fillId="0" borderId="10" applyAlignment="1" pivotButton="0" quotePrefix="0" xfId="20">
      <alignment wrapText="1"/>
    </xf>
    <xf numFmtId="0" fontId="14" fillId="0" borderId="0" pivotButton="0" quotePrefix="0" xfId="18"/>
    <xf numFmtId="0" fontId="15" fillId="0" borderId="0" pivotButton="0" quotePrefix="0" xfId="18"/>
    <xf numFmtId="0" fontId="16" fillId="0" borderId="0" applyAlignment="1" pivotButton="0" quotePrefix="0" xfId="21">
      <alignment horizontal="left"/>
    </xf>
    <xf numFmtId="0" fontId="13" fillId="0" borderId="0" applyAlignment="1" pivotButton="0" quotePrefix="0" xfId="18">
      <alignment horizontal="left"/>
    </xf>
    <xf numFmtId="0" fontId="10" fillId="0" borderId="9" applyAlignment="1" pivotButton="0" quotePrefix="0" xfId="22">
      <alignment wrapText="1"/>
    </xf>
    <xf numFmtId="0" fontId="0" fillId="0" borderId="8" applyAlignment="1" pivotButton="0" quotePrefix="0" xfId="23">
      <alignment wrapText="1"/>
    </xf>
    <xf numFmtId="170" fontId="0" fillId="0" borderId="8" applyAlignment="1" pivotButton="0" quotePrefix="0" xfId="23">
      <alignment horizontal="right" wrapText="1"/>
    </xf>
    <xf numFmtId="165" fontId="0" fillId="0" borderId="8" applyAlignment="1" pivotButton="0" quotePrefix="0" xfId="23">
      <alignment horizontal="right" wrapText="1"/>
    </xf>
    <xf numFmtId="0" fontId="13" fillId="0" borderId="9" applyAlignment="1" pivotButton="0" quotePrefix="0" xfId="22">
      <alignment wrapText="1"/>
    </xf>
    <xf numFmtId="4" fontId="0" fillId="0" borderId="8" applyAlignment="1" pivotButton="0" quotePrefix="0" xfId="23">
      <alignment horizontal="right" wrapText="1"/>
    </xf>
    <xf numFmtId="3" fontId="10" fillId="0" borderId="9" applyAlignment="1" pivotButton="0" quotePrefix="0" xfId="22">
      <alignment horizontal="right" wrapText="1"/>
    </xf>
    <xf numFmtId="165" fontId="10" fillId="0" borderId="9" applyAlignment="1" pivotButton="0" quotePrefix="0" xfId="22">
      <alignment horizontal="right" wrapText="1"/>
    </xf>
    <xf numFmtId="0" fontId="17" fillId="0" borderId="0" pivotButton="0" quotePrefix="0" xfId="18"/>
    <xf numFmtId="0" fontId="0" fillId="0" borderId="0" applyAlignment="1" pivotButton="0" quotePrefix="0" xfId="2">
      <alignment wrapText="1"/>
    </xf>
    <xf numFmtId="164" fontId="10" fillId="0" borderId="9" applyAlignment="1" pivotButton="0" quotePrefix="0" xfId="22">
      <alignment horizontal="right" wrapText="1"/>
    </xf>
    <xf numFmtId="164" fontId="0" fillId="0" borderId="8" applyAlignment="1" pivotButton="0" quotePrefix="0" xfId="23">
      <alignment horizontal="right" wrapText="1"/>
    </xf>
    <xf numFmtId="4" fontId="10" fillId="0" borderId="9" applyAlignment="1" pivotButton="0" quotePrefix="0" xfId="22">
      <alignment horizontal="right" wrapText="1"/>
    </xf>
    <xf numFmtId="0" fontId="0" fillId="4" borderId="8" applyAlignment="1" pivotButton="0" quotePrefix="0" xfId="23">
      <alignment wrapText="1"/>
    </xf>
    <xf numFmtId="0" fontId="0" fillId="4" borderId="8" applyAlignment="1" pivotButton="0" quotePrefix="0" xfId="2">
      <alignment wrapText="1"/>
    </xf>
    <xf numFmtId="164" fontId="0" fillId="4" borderId="2" applyAlignment="1" pivotButton="0" quotePrefix="0" xfId="2">
      <alignment horizontal="right" wrapText="1"/>
    </xf>
    <xf numFmtId="165" fontId="0" fillId="4" borderId="2" applyAlignment="1" pivotButton="0" quotePrefix="0" xfId="2">
      <alignment horizontal="right" wrapText="1"/>
    </xf>
    <xf numFmtId="0" fontId="7" fillId="4" borderId="0" pivotButton="0" quotePrefix="0" xfId="0"/>
    <xf numFmtId="0" fontId="10" fillId="4" borderId="9" applyAlignment="1" pivotButton="0" quotePrefix="0" xfId="5">
      <alignment wrapText="1"/>
    </xf>
    <xf numFmtId="164" fontId="2" fillId="4" borderId="4" applyAlignment="1" pivotButton="0" quotePrefix="0" xfId="5">
      <alignment horizontal="right" wrapText="1"/>
    </xf>
    <xf numFmtId="165" fontId="2" fillId="4" borderId="4" applyAlignment="1" pivotButton="0" quotePrefix="0" xfId="5">
      <alignment horizontal="right" wrapText="1"/>
    </xf>
    <xf numFmtId="0" fontId="1" fillId="4" borderId="0" pivotButton="0" quotePrefix="0" xfId="0"/>
    <xf numFmtId="0" fontId="0" fillId="0" borderId="8" pivotButton="0" quotePrefix="0" xfId="2"/>
    <xf numFmtId="0" fontId="0" fillId="0" borderId="8" pivotButton="0" quotePrefix="0" xfId="23"/>
    <xf numFmtId="0" fontId="15" fillId="3" borderId="0" pivotButton="0" quotePrefix="0" xfId="18"/>
    <xf numFmtId="0" fontId="0" fillId="3" borderId="8" applyAlignment="1" pivotButton="0" quotePrefix="0" xfId="23">
      <alignment wrapText="1"/>
    </xf>
    <xf numFmtId="170" fontId="0" fillId="3" borderId="8" applyAlignment="1" pivotButton="0" quotePrefix="0" xfId="23">
      <alignment horizontal="right" wrapText="1"/>
    </xf>
    <xf numFmtId="165" fontId="0" fillId="3" borderId="8" applyAlignment="1" pivotButton="0" quotePrefix="0" xfId="23">
      <alignment horizontal="right" wrapText="1"/>
    </xf>
    <xf numFmtId="0" fontId="13" fillId="3" borderId="0" pivotButton="0" quotePrefix="0" xfId="18"/>
    <xf numFmtId="0" fontId="10" fillId="0" borderId="0" applyAlignment="1" pivotButton="0" quotePrefix="0" xfId="5">
      <alignment wrapText="1"/>
    </xf>
    <xf numFmtId="0" fontId="0" fillId="4" borderId="0" applyAlignment="1" pivotButton="0" quotePrefix="0" xfId="2">
      <alignment wrapText="1"/>
    </xf>
    <xf numFmtId="0" fontId="10" fillId="4" borderId="0" applyAlignment="1" pivotButton="0" quotePrefix="0" xfId="5">
      <alignment wrapText="1"/>
    </xf>
    <xf numFmtId="0" fontId="10" fillId="0" borderId="0" applyAlignment="1" pivotButton="0" quotePrefix="0" xfId="22">
      <alignment wrapText="1"/>
    </xf>
    <xf numFmtId="0" fontId="14" fillId="0" borderId="0" pivotButton="0" quotePrefix="0" xfId="0"/>
    <xf numFmtId="0" fontId="15" fillId="0" borderId="0" pivotButton="0" quotePrefix="0" xfId="0"/>
    <xf numFmtId="3" fontId="0" fillId="0" borderId="8" applyAlignment="1" pivotButton="0" quotePrefix="0" xfId="23">
      <alignment horizontal="righ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5" borderId="0" pivotButton="0" quotePrefix="0" xfId="0"/>
    <xf numFmtId="9" fontId="0" fillId="2" borderId="0" pivotButton="0" quotePrefix="0" xfId="0"/>
    <xf numFmtId="9" fontId="0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wrapText="1"/>
    </xf>
    <xf numFmtId="9" fontId="1" fillId="2" borderId="0" pivotButton="0" quotePrefix="0" xfId="0"/>
    <xf numFmtId="10" fontId="0" fillId="0" borderId="0" pivotButton="0" quotePrefix="0" xfId="17"/>
    <xf numFmtId="9" fontId="0" fillId="0" borderId="0" applyAlignment="1" pivotButton="0" quotePrefix="0" xfId="17">
      <alignment horizontal="right" wrapText="1"/>
    </xf>
    <xf numFmtId="9" fontId="0" fillId="5" borderId="0" pivotButton="0" quotePrefix="0" xfId="0"/>
    <xf numFmtId="0" fontId="1" fillId="5" borderId="0" pivotButton="0" quotePrefix="0" xfId="2"/>
    <xf numFmtId="0" fontId="0" fillId="0" borderId="0" applyAlignment="1" pivotButton="0" quotePrefix="0" xfId="23">
      <alignment wrapText="1"/>
    </xf>
    <xf numFmtId="0" fontId="19" fillId="0" borderId="0" applyAlignment="1" applyProtection="1" pivotButton="0" quotePrefix="0" xfId="0">
      <alignment horizontal="right"/>
      <protection locked="0" hidden="0"/>
    </xf>
    <xf numFmtId="0" fontId="0" fillId="6" borderId="14" pivotButton="0" quotePrefix="0" xfId="0"/>
    <xf numFmtId="0" fontId="0" fillId="6" borderId="15" pivotButton="0" quotePrefix="0" xfId="0"/>
    <xf numFmtId="0" fontId="0" fillId="6" borderId="16" pivotButton="0" quotePrefix="0" xfId="0"/>
    <xf numFmtId="0" fontId="20" fillId="7" borderId="12" pivotButton="0" quotePrefix="0" xfId="0"/>
    <xf numFmtId="0" fontId="20" fillId="7" borderId="13" pivotButton="0" quotePrefix="0" xfId="0"/>
    <xf numFmtId="0" fontId="21" fillId="7" borderId="13" pivotButton="0" quotePrefix="0" xfId="0"/>
    <xf numFmtId="0" fontId="0" fillId="8" borderId="13" pivotButton="0" quotePrefix="0" xfId="0"/>
    <xf numFmtId="0" fontId="0" fillId="8" borderId="0" pivotButton="0" quotePrefix="0" xfId="0"/>
    <xf numFmtId="0" fontId="20" fillId="9" borderId="0" pivotButton="0" quotePrefix="0" xfId="0"/>
    <xf numFmtId="0" fontId="21" fillId="0" borderId="0" pivotButton="0" quotePrefix="0" xfId="0"/>
    <xf numFmtId="0" fontId="21" fillId="9" borderId="0" pivotButton="0" quotePrefix="0" xfId="0"/>
    <xf numFmtId="0" fontId="20" fillId="0" borderId="0" pivotButton="0" quotePrefix="0" xfId="0"/>
    <xf numFmtId="0" fontId="21" fillId="0" borderId="8" applyAlignment="1" pivotButton="0" quotePrefix="0" xfId="0">
      <alignment wrapText="1"/>
    </xf>
    <xf numFmtId="0" fontId="20" fillId="0" borderId="0" applyAlignment="1" pivotButton="0" quotePrefix="0" xfId="0">
      <alignment wrapText="1"/>
    </xf>
    <xf numFmtId="1" fontId="21" fillId="0" borderId="0" pivotButton="0" quotePrefix="0" xfId="0"/>
    <xf numFmtId="0" fontId="0" fillId="6" borderId="0" pivotButton="0" quotePrefix="0" xfId="0"/>
    <xf numFmtId="166" fontId="0" fillId="6" borderId="0" pivotButton="0" quotePrefix="0" xfId="0"/>
    <xf numFmtId="0" fontId="1" fillId="8" borderId="12" pivotButton="0" quotePrefix="0" xfId="0"/>
    <xf numFmtId="0" fontId="1" fillId="6" borderId="14" pivotButton="0" quotePrefix="0" xfId="0"/>
    <xf numFmtId="0" fontId="1" fillId="6" borderId="0" pivotButton="0" quotePrefix="0" xfId="0"/>
    <xf numFmtId="0" fontId="0" fillId="6" borderId="0" applyAlignment="1" pivotButton="0" quotePrefix="0" xfId="2">
      <alignment wrapText="1"/>
    </xf>
    <xf numFmtId="0" fontId="0" fillId="8" borderId="12" pivotButton="0" quotePrefix="0" xfId="0"/>
    <xf numFmtId="0" fontId="1" fillId="8" borderId="13" pivotButton="0" quotePrefix="0" xfId="0"/>
    <xf numFmtId="0" fontId="17" fillId="6" borderId="0" pivotButton="0" quotePrefix="0" xfId="0"/>
    <xf numFmtId="0" fontId="10" fillId="6" borderId="10" applyAlignment="1" pivotButton="0" quotePrefix="0" xfId="20">
      <alignment wrapText="1"/>
    </xf>
    <xf numFmtId="0" fontId="0" fillId="10" borderId="0" pivotButton="0" quotePrefix="0" xfId="0"/>
    <xf numFmtId="0" fontId="0" fillId="0" borderId="0" pivotButton="0" quotePrefix="0" xfId="0"/>
    <xf numFmtId="11" fontId="0" fillId="6" borderId="0" pivotButton="0" quotePrefix="0" xfId="0"/>
    <xf numFmtId="171" fontId="0" fillId="0" borderId="0" pivotButton="0" quotePrefix="0" xfId="0"/>
    <xf numFmtId="171" fontId="0" fillId="5" borderId="0" pivotButton="0" quotePrefix="0" xfId="0"/>
    <xf numFmtId="172" fontId="0" fillId="0" borderId="0" pivotButton="0" quotePrefix="0" xfId="0"/>
    <xf numFmtId="173" fontId="0" fillId="0" borderId="0" pivotButton="0" quotePrefix="0" xfId="0"/>
    <xf numFmtId="171" fontId="21" fillId="0" borderId="0" pivotButton="0" quotePrefix="0" xfId="0"/>
    <xf numFmtId="174" fontId="0" fillId="0" borderId="0" pivotButton="0" quotePrefix="0" xfId="0"/>
    <xf numFmtId="0" fontId="13" fillId="0" borderId="11" applyAlignment="1" pivotButton="0" quotePrefix="0" xfId="24">
      <alignment wrapText="1"/>
    </xf>
    <xf numFmtId="0" fontId="0" fillId="0" borderId="11" pivotButton="0" quotePrefix="0" xfId="0"/>
  </cellXfs>
  <cellStyles count="25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Percent" xfId="17" builtinId="5"/>
    <cellStyle name="Normal 2" xfId="18"/>
    <cellStyle name="Font: Calibri, 9pt regular 2" xfId="19"/>
    <cellStyle name="Header: bottom row 2" xfId="20"/>
    <cellStyle name="Table title 2" xfId="21"/>
    <cellStyle name="Parent row 2" xfId="22"/>
    <cellStyle name="Body: normal cell 2" xfId="23"/>
    <cellStyle name="Footnotes: top row 2" xfId="24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externalLink" Target="/xl/externalLinks/externalLink1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1837051618547682"/>
                  <y val="0.1258832750072908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Breakdown'!$A$67:$A$110</f>
              <numCache>
                <formatCode>yyyy\-mm\-dd</formatCode>
                <ptCount val="44"/>
                <pt idx="0">
                  <v>39083</v>
                </pt>
                <pt idx="1">
                  <v>39173</v>
                </pt>
                <pt idx="2">
                  <v>39264</v>
                </pt>
                <pt idx="3">
                  <v>39356</v>
                </pt>
                <pt idx="4">
                  <v>39448</v>
                </pt>
                <pt idx="5">
                  <v>39539</v>
                </pt>
                <pt idx="6">
                  <v>39630</v>
                </pt>
                <pt idx="7">
                  <v>39722</v>
                </pt>
                <pt idx="8">
                  <v>39814</v>
                </pt>
                <pt idx="9">
                  <v>39904</v>
                </pt>
                <pt idx="10">
                  <v>39995</v>
                </pt>
                <pt idx="11">
                  <v>40087</v>
                </pt>
                <pt idx="12">
                  <v>40179</v>
                </pt>
                <pt idx="13">
                  <v>40269</v>
                </pt>
                <pt idx="14">
                  <v>40360</v>
                </pt>
                <pt idx="15">
                  <v>40452</v>
                </pt>
                <pt idx="16">
                  <v>40544</v>
                </pt>
                <pt idx="17">
                  <v>40634</v>
                </pt>
                <pt idx="18">
                  <v>40725</v>
                </pt>
                <pt idx="19">
                  <v>40817</v>
                </pt>
                <pt idx="20">
                  <v>40909</v>
                </pt>
                <pt idx="21">
                  <v>41000</v>
                </pt>
                <pt idx="22">
                  <v>41091</v>
                </pt>
                <pt idx="23">
                  <v>41183</v>
                </pt>
                <pt idx="24">
                  <v>41275</v>
                </pt>
                <pt idx="25">
                  <v>41365</v>
                </pt>
                <pt idx="26">
                  <v>41456</v>
                </pt>
                <pt idx="27">
                  <v>41548</v>
                </pt>
                <pt idx="28">
                  <v>41640</v>
                </pt>
                <pt idx="29">
                  <v>41730</v>
                </pt>
                <pt idx="30">
                  <v>41821</v>
                </pt>
                <pt idx="31">
                  <v>41913</v>
                </pt>
                <pt idx="32">
                  <v>42005</v>
                </pt>
                <pt idx="33">
                  <v>42095</v>
                </pt>
                <pt idx="34">
                  <v>42186</v>
                </pt>
                <pt idx="35">
                  <v>42278</v>
                </pt>
                <pt idx="36">
                  <v>42370</v>
                </pt>
                <pt idx="37">
                  <v>42461</v>
                </pt>
                <pt idx="38">
                  <v>42552</v>
                </pt>
                <pt idx="39">
                  <v>42644</v>
                </pt>
                <pt idx="40">
                  <v>42736</v>
                </pt>
                <pt idx="41">
                  <v>42826</v>
                </pt>
                <pt idx="42">
                  <v>42917</v>
                </pt>
                <pt idx="43">
                  <v>43009</v>
                </pt>
              </numCache>
            </numRef>
          </xVal>
          <yVal>
            <numRef>
              <f>'Mining Breakdown'!$B$67:$B$110</f>
              <numCache>
                <formatCode>0.0000</formatCode>
                <ptCount val="44"/>
                <pt idx="0">
                  <v>99.2671</v>
                </pt>
                <pt idx="1">
                  <v>104.2872</v>
                </pt>
                <pt idx="2">
                  <v>106.077</v>
                </pt>
                <pt idx="3">
                  <v>100.1306</v>
                </pt>
                <pt idx="4">
                  <v>102.8358</v>
                </pt>
                <pt idx="5">
                  <v>112.3052</v>
                </pt>
                <pt idx="6">
                  <v>116.2882</v>
                </pt>
                <pt idx="7">
                  <v>112.4958</v>
                </pt>
                <pt idx="8">
                  <v>103.0918</v>
                </pt>
                <pt idx="9">
                  <v>102.3082</v>
                </pt>
                <pt idx="10">
                  <v>100.2642</v>
                </pt>
                <pt idx="11">
                  <v>98.7979</v>
                </pt>
                <pt idx="12">
                  <v>97.08</v>
                </pt>
                <pt idx="13">
                  <v>93.6947</v>
                </pt>
                <pt idx="14">
                  <v>95.6712</v>
                </pt>
                <pt idx="15">
                  <v>97.7056</v>
                </pt>
                <pt idx="16">
                  <v>93.6841</v>
                </pt>
                <pt idx="17">
                  <v>95.46510000000001</v>
                </pt>
                <pt idx="18">
                  <v>95.0244</v>
                </pt>
                <pt idx="19">
                  <v>100.304</v>
                </pt>
                <pt idx="20">
                  <v>95.7649</v>
                </pt>
                <pt idx="21">
                  <v>95.7985</v>
                </pt>
                <pt idx="22">
                  <v>99.6383</v>
                </pt>
                <pt idx="23">
                  <v>108.7984</v>
                </pt>
                <pt idx="24">
                  <v>103.8347</v>
                </pt>
                <pt idx="25">
                  <v>103.6388</v>
                </pt>
                <pt idx="26">
                  <v>107.0341</v>
                </pt>
                <pt idx="27">
                  <v>111.393</v>
                </pt>
                <pt idx="28">
                  <v>117.7648</v>
                </pt>
                <pt idx="29">
                  <v>115.3798</v>
                </pt>
                <pt idx="30">
                  <v>116.066</v>
                </pt>
                <pt idx="31">
                  <v>113.0398</v>
                </pt>
                <pt idx="32">
                  <v>116.0885</v>
                </pt>
                <pt idx="33">
                  <v>112.4504</v>
                </pt>
                <pt idx="34">
                  <v>116.9135</v>
                </pt>
                <pt idx="35">
                  <v>121.7403</v>
                </pt>
                <pt idx="36">
                  <v>122.0089</v>
                </pt>
                <pt idx="37">
                  <v>122.3803</v>
                </pt>
                <pt idx="38">
                  <v>119.1635</v>
                </pt>
                <pt idx="39">
                  <v>114.9307</v>
                </pt>
                <pt idx="40">
                  <v>109.8448</v>
                </pt>
                <pt idx="41">
                  <v>108.5098</v>
                </pt>
                <pt idx="42">
                  <v>103.5835</v>
                </pt>
                <pt idx="43">
                  <v>105.2545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252160"/>
        <axId val="124253696"/>
      </scatterChart>
      <valAx>
        <axId val="124252160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crossAx val="124253696"/>
        <crosses val="autoZero"/>
        <crossBetween val="midCat"/>
      </valAx>
      <valAx>
        <axId val="124253696"/>
        <scaling>
          <orientation val="minMax"/>
        </scaling>
        <delete val="0"/>
        <axPos val="l"/>
        <majorGridlines/>
        <numFmt formatCode="0.0000" sourceLinked="1"/>
        <majorTickMark val="out"/>
        <minorTickMark val="none"/>
        <tickLblPos val="nextTo"/>
        <crossAx val="12425216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4827209098863"/>
                  <y val="0.05486475648877224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Breakdown'!$A$32:$A$42</f>
              <numCache>
                <formatCode>General</formatCode>
                <ptCount val="11"/>
                <pt idx="0">
                  <v>2017</v>
                </pt>
                <pt idx="1">
                  <v>2016</v>
                </pt>
                <pt idx="2">
                  <v>2015</v>
                </pt>
                <pt idx="3">
                  <v>2014</v>
                </pt>
                <pt idx="4">
                  <v>2013</v>
                </pt>
                <pt idx="5">
                  <v>2012</v>
                </pt>
                <pt idx="6">
                  <v>2011</v>
                </pt>
                <pt idx="7">
                  <v>2010</v>
                </pt>
                <pt idx="8">
                  <v>2009</v>
                </pt>
                <pt idx="9">
                  <v>2008</v>
                </pt>
                <pt idx="10">
                  <v>2007</v>
                </pt>
              </numCache>
            </numRef>
          </xVal>
          <yVal>
            <numRef>
              <f>'Mining Breakdown'!$B$32:$B$42</f>
              <numCache>
                <formatCode>General</formatCode>
                <ptCount val="11"/>
                <pt idx="0">
                  <v>774609357</v>
                </pt>
                <pt idx="1">
                  <v>728364498</v>
                </pt>
                <pt idx="2">
                  <v>896940563</v>
                </pt>
                <pt idx="3">
                  <v>1000048758</v>
                </pt>
                <pt idx="4">
                  <v>984841779</v>
                </pt>
                <pt idx="5">
                  <v>1016458418</v>
                </pt>
                <pt idx="6">
                  <v>1095627536</v>
                </pt>
                <pt idx="7">
                  <v>1084368148</v>
                </pt>
                <pt idx="8">
                  <v>1074923392</v>
                </pt>
                <pt idx="9">
                  <v>1171808669</v>
                </pt>
                <pt idx="10">
                  <v>1146635345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675584"/>
        <axId val="124677120"/>
      </scatterChart>
      <valAx>
        <axId val="12467558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24677120"/>
        <crosses val="autoZero"/>
        <crossBetween val="midCat"/>
      </valAx>
      <valAx>
        <axId val="124677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467558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5</col>
      <colOff>273050</colOff>
      <row>66</row>
      <rowOff>23812</rowOff>
    </from>
    <to>
      <col>10</col>
      <colOff>457200</colOff>
      <row>80</row>
      <rowOff>100012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1441450</colOff>
      <row>30</row>
      <rowOff>153987</rowOff>
    </from>
    <to>
      <col>9</col>
      <colOff>254000</colOff>
      <row>45</row>
      <rowOff>39687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F5" sqref="F5"/>
    </sheetView>
  </sheetViews>
  <sheetFormatPr baseColWidth="10" defaultColWidth="8.83203125" defaultRowHeight="15"/>
  <cols>
    <col width="54.6640625" customWidth="1" style="122" min="2" max="2"/>
    <col width="42.33203125" customWidth="1" style="122" min="3" max="3"/>
    <col width="57.83203125" bestFit="1" customWidth="1" style="122" min="4" max="4"/>
    <col width="60.33203125" customWidth="1" style="122" min="5" max="5"/>
  </cols>
  <sheetData>
    <row r="1">
      <c r="A1" s="27" t="inlineStr">
        <is>
          <t>BIFUbC BAU Industrial Fuel Use before CCS</t>
        </is>
      </c>
    </row>
    <row r="3">
      <c r="A3" s="27" t="inlineStr">
        <is>
          <t>Sources:</t>
        </is>
      </c>
      <c r="B3" s="1" t="inlineStr">
        <is>
          <t>All Subscripts Except Waste Management</t>
        </is>
      </c>
      <c r="E3" s="121" t="n"/>
      <c r="F3" t="inlineStr">
        <is>
          <t>&lt;- All 0</t>
        </is>
      </c>
    </row>
    <row r="4">
      <c r="B4" t="inlineStr">
        <is>
          <t>Energy Information Administration</t>
        </is>
      </c>
      <c r="E4" s="111" t="n"/>
      <c r="F4" t="inlineStr">
        <is>
          <t>&lt;- Values inputted by script</t>
        </is>
      </c>
    </row>
    <row r="5">
      <c r="B5" s="36" t="n">
        <v>2019</v>
      </c>
    </row>
    <row r="6">
      <c r="B6" t="inlineStr">
        <is>
          <t>Annual Energy Outlook 2019</t>
        </is>
      </c>
    </row>
    <row r="7">
      <c r="B7" t="inlineStr">
        <is>
          <t>https://www.eia.gov/outlooks/aeo/tables_ref.php</t>
        </is>
      </c>
    </row>
    <row r="9">
      <c r="B9" s="1" t="inlineStr">
        <is>
          <t>Waste Management (2010)</t>
        </is>
      </c>
      <c r="C9" s="1" t="inlineStr">
        <is>
          <t>Population</t>
        </is>
      </c>
      <c r="D9" s="2" t="n"/>
    </row>
    <row r="10">
      <c r="B10" t="inlineStr">
        <is>
          <t>Sanders, Kelly and Webber, Michael.</t>
        </is>
      </c>
      <c r="C10" t="inlineStr">
        <is>
          <t>U.S. Census Bureau</t>
        </is>
      </c>
      <c r="D10" s="2" t="n"/>
    </row>
    <row r="11">
      <c r="B11" s="36" t="n">
        <v>2012</v>
      </c>
      <c r="C11" s="36" t="n">
        <v>2017</v>
      </c>
      <c r="D11" s="2" t="n"/>
    </row>
    <row r="12">
      <c r="B12" t="inlineStr">
        <is>
          <t>Evaluating the energy consumed for water use in the United States</t>
        </is>
      </c>
      <c r="C12" t="inlineStr">
        <is>
          <t>2017 National Population Projections: Summary Tables</t>
        </is>
      </c>
      <c r="D12" s="2" t="n"/>
    </row>
    <row r="13">
      <c r="B13" t="inlineStr">
        <is>
          <t>http://iopscience.iop.org/1748-9326/7/3/034034/media/erl426087suppdata.pdf</t>
        </is>
      </c>
      <c r="C13" t="inlineStr">
        <is>
          <t>https://www2.census.gov/programs-surveys/popproj/tables/2017/2017-summary-tables/np2017-t1.xlsx</t>
        </is>
      </c>
      <c r="D13" s="2" t="n"/>
    </row>
    <row r="14">
      <c r="B14" t="inlineStr">
        <is>
          <t>Supplementary data, Page 6, Paragraph 1</t>
        </is>
      </c>
      <c r="C14" s="13" t="inlineStr">
        <is>
          <t>Table 1</t>
        </is>
      </c>
      <c r="D14" s="2" t="n"/>
    </row>
    <row r="15">
      <c r="D15" s="2" t="n"/>
      <c r="E15" s="2" t="n"/>
    </row>
    <row r="16">
      <c r="B16" s="1" t="inlineStr">
        <is>
          <t>Model subscript</t>
        </is>
      </c>
      <c r="C16" s="1" t="inlineStr">
        <is>
          <t>Table</t>
        </is>
      </c>
      <c r="D16" s="1" t="inlineStr">
        <is>
          <t>Note</t>
        </is>
      </c>
    </row>
    <row r="17">
      <c r="B17" t="inlineStr">
        <is>
          <t>cement and other carbonate use</t>
        </is>
      </c>
      <c r="C17" t="inlineStr">
        <is>
          <t>Table 30</t>
        </is>
      </c>
    </row>
    <row r="18" ht="32" customHeight="1" s="122">
      <c r="B18" t="inlineStr">
        <is>
          <t>natural gas and petroleum systems</t>
        </is>
      </c>
      <c r="C18" t="inlineStr">
        <is>
          <t>Table 11, Table 25, Table 35, Table 37</t>
        </is>
      </c>
      <c r="D18" s="81" t="inlineStr">
        <is>
          <t>Calculated crude in from Tables 11 and 25. Lease and plant fuel taken from Table 35. Pipline fuel natural gas taken from Table 37.</t>
        </is>
      </c>
    </row>
    <row r="19">
      <c r="B19" t="inlineStr">
        <is>
          <t>iron and steel</t>
        </is>
      </c>
      <c r="C19" t="inlineStr">
        <is>
          <t>Table 31</t>
        </is>
      </c>
      <c r="D19" t="inlineStr">
        <is>
          <t>We intentionally exclude metallurgical coal</t>
        </is>
      </c>
    </row>
    <row r="20">
      <c r="B20" t="inlineStr">
        <is>
          <t>chemicals</t>
        </is>
      </c>
      <c r="C20" t="inlineStr">
        <is>
          <t>Table 28</t>
        </is>
      </c>
    </row>
    <row r="21">
      <c r="B21" t="inlineStr">
        <is>
          <t>mining</t>
        </is>
      </c>
      <c r="C21" t="inlineStr">
        <is>
          <t>Table 35</t>
        </is>
      </c>
    </row>
    <row r="22">
      <c r="B22" t="inlineStr">
        <is>
          <t>waste management</t>
        </is>
      </c>
      <c r="C22" t="inlineStr">
        <is>
          <t>Sanders and Webber 2012 plus population estimates (U.S. Census Bureau)</t>
        </is>
      </c>
      <c r="D22" t="inlineStr">
        <is>
          <t>wastewater only (2010)</t>
        </is>
      </c>
    </row>
    <row r="23">
      <c r="B23" t="inlineStr">
        <is>
          <t>agriculture</t>
        </is>
      </c>
      <c r="C23" t="inlineStr">
        <is>
          <t>Table 35</t>
        </is>
      </c>
    </row>
    <row r="24">
      <c r="B24" t="inlineStr">
        <is>
          <t>other industries</t>
        </is>
      </c>
      <c r="C24" t="inlineStr">
        <is>
          <t>Table 2, Table 37</t>
        </is>
      </c>
      <c r="D24" t="inlineStr">
        <is>
          <t>Industry total minus the industries above plus military fuel use</t>
        </is>
      </c>
    </row>
    <row r="26">
      <c r="B26" s="1" t="inlineStr">
        <is>
          <t>Mining Industry Breakout: Coal, Metals, Minerals</t>
        </is>
      </c>
    </row>
    <row r="27">
      <c r="B27" t="inlineStr">
        <is>
          <t>U.S. DOE</t>
        </is>
      </c>
    </row>
    <row r="28">
      <c r="B28" s="36" t="n">
        <v>2007</v>
      </c>
    </row>
    <row r="29">
      <c r="B29" t="inlineStr">
        <is>
          <t>Mining Industry Energy Bandwidth Study</t>
        </is>
      </c>
    </row>
    <row r="30">
      <c r="B30" t="inlineStr">
        <is>
          <t>https://www.energy.gov/sites/prod/files/2013/11/f4/mining_bandwidth.pdf</t>
        </is>
      </c>
    </row>
    <row r="31">
      <c r="B31" t="inlineStr">
        <is>
          <t>Page 2, Exhibit 2</t>
        </is>
      </c>
    </row>
    <row r="33">
      <c r="B33" s="1" t="inlineStr">
        <is>
          <t>Coal mining historical production for scaling</t>
        </is>
      </c>
    </row>
    <row r="34">
      <c r="B34" t="inlineStr">
        <is>
          <t>U.S. EIA</t>
        </is>
      </c>
    </row>
    <row r="35">
      <c r="B35" s="36" t="n">
        <v>2019</v>
      </c>
    </row>
    <row r="36">
      <c r="B36" t="inlineStr">
        <is>
          <t>Coal Data Browser</t>
        </is>
      </c>
    </row>
    <row r="37">
      <c r="B37" t="inlineStr">
        <is>
          <t>https://www.eia.gov/coal/data/browser/#/topic/33?agg=2</t>
        </is>
      </c>
    </row>
    <row r="39">
      <c r="B39" s="1" t="inlineStr">
        <is>
          <t>Metals and minerals mining historical production for scaling</t>
        </is>
      </c>
    </row>
    <row r="40">
      <c r="B40" t="inlineStr">
        <is>
          <t>U.S. Federal Reserve Bank of St. Louis</t>
        </is>
      </c>
    </row>
    <row r="41">
      <c r="B41" s="36" t="n">
        <v>2019</v>
      </c>
    </row>
    <row r="42">
      <c r="B42" t="inlineStr">
        <is>
          <t>Industrial Production: Mining: Copper, nickel, lead, and zinc mining, Index 2012=100, Quarterly, Not Seasonally Adjusted</t>
        </is>
      </c>
    </row>
    <row r="43">
      <c r="B43" t="inlineStr">
        <is>
          <t>https://fred.stlouisfed.org/series/IPG21223NQ</t>
        </is>
      </c>
    </row>
    <row r="46">
      <c r="A46" s="27" t="inlineStr">
        <is>
          <t>Note:</t>
        </is>
      </c>
    </row>
    <row r="47">
      <c r="A47" t="inlineStr">
        <is>
          <t>The words "before CCS" in this variable name indicate that this is the fuel use by industry, excluding</t>
        </is>
      </c>
    </row>
    <row r="48">
      <c r="A48" t="inlineStr">
        <is>
          <t>any fuel used to power the energy-intensive process of carbon capture and sequestration.  If any CCS</t>
        </is>
      </c>
    </row>
    <row r="49">
      <c r="A49" t="inlineStr">
        <is>
          <t>is performed by Industry in the BAU case, this is handled in CCS sector input variables, not here.</t>
        </is>
      </c>
    </row>
    <row r="51">
      <c r="A51" s="20" t="inlineStr">
        <is>
          <t>This Variable Excludes All On-Site Energy Carrier Generation (Electricity, Heat, Hydrogen)</t>
        </is>
      </c>
      <c r="B51" s="21" t="n"/>
      <c r="C51" s="21" t="n"/>
    </row>
    <row r="52">
      <c r="A52" t="inlineStr">
        <is>
          <t>This variable is for energy purchased and consumed by the Industry sector.</t>
        </is>
      </c>
    </row>
    <row r="53">
      <c r="A53" t="inlineStr">
        <is>
          <t>Secondary energy, including electricity, heat, or hydrogen that is generated on-site and also consumed on-site</t>
        </is>
      </c>
    </row>
    <row r="54">
      <c r="A54" t="inlineStr">
        <is>
          <t>(e.g. entirely within an industrial facility) should not be included in this variable.</t>
        </is>
      </c>
    </row>
    <row r="55">
      <c r="A55" t="inlineStr">
        <is>
          <t>Any energy carrier (electricity, heat, hydrogen) demand entered here will be</t>
        </is>
      </c>
    </row>
    <row r="56">
      <c r="A56" t="inlineStr">
        <is>
          <t>supplied by the electricity, district heat, or hydrogen supply sectors respectively.</t>
        </is>
      </c>
    </row>
    <row r="57">
      <c r="A57" s="27" t="n"/>
    </row>
    <row r="58">
      <c r="A58" t="inlineStr">
        <is>
          <t>The "Renewables" rows in the U.S. source data are for on-site generation, including both</t>
        </is>
      </c>
    </row>
    <row r="59">
      <c r="A59" t="inlineStr">
        <is>
          <t>electricity and non-electric energy from renewable sources.  We do not include this line</t>
        </is>
      </c>
    </row>
    <row r="60">
      <c r="A60" t="inlineStr">
        <is>
          <t>in electricity fuel use, because that total is used to calculate demand for electricity from</t>
        </is>
      </c>
    </row>
    <row r="61">
      <c r="A61" t="inlineStr">
        <is>
          <t>the Electricity Supply sector (and therefore should exclude on-site generation).</t>
        </is>
      </c>
    </row>
    <row r="63">
      <c r="A63" t="inlineStr">
        <is>
          <t>Since the AEO doesn't break down this category into solar, wind, biomass, etc. we do not</t>
        </is>
      </c>
    </row>
    <row r="64">
      <c r="A64" t="inlineStr">
        <is>
          <t>know how much on-site renewables generation was from biomass.  We assume the vast</t>
        </is>
      </c>
    </row>
    <row r="65">
      <c r="A65" t="inlineStr">
        <is>
          <t>majority is from solar, small wind turbines, etc. and only assign the "Biofuels Heat and</t>
        </is>
      </c>
    </row>
    <row r="66">
      <c r="A66" t="inlineStr">
        <is>
          <t>Coproducts" column to the Biomass fuel type.  This may slightly under-estimate biomass</t>
        </is>
      </c>
    </row>
    <row r="67">
      <c r="A67" t="inlineStr">
        <is>
          <t>fuel usage by the Industry Sector.</t>
        </is>
      </c>
    </row>
    <row r="69">
      <c r="A69" t="inlineStr">
        <is>
          <t>No information is provided on district heat usage for industry.  We assume this usage is zero.</t>
        </is>
      </c>
    </row>
    <row r="70">
      <c r="A70" t="inlineStr">
        <is>
          <t>(Heat generated on-site is not district heat.)</t>
        </is>
      </c>
    </row>
    <row r="72">
      <c r="A72" t="inlineStr">
        <is>
          <t>Note that fuel usage from our EIA source for this variable includes fuel used for non-energy purposes.</t>
        </is>
      </c>
    </row>
    <row r="73">
      <c r="A73" t="inlineStr">
        <is>
          <t>Any emissions associated with non-energy uses of fuel are already included in the "BPEiC BAU</t>
        </is>
      </c>
    </row>
    <row r="74">
      <c r="A74" t="inlineStr">
        <is>
          <t>Process Emissions in CO2e" variable, so we need to remove non-energy fuel use from the total Industrial</t>
        </is>
      </c>
    </row>
    <row r="75">
      <c r="A75" t="inlineStr">
        <is>
          <t>Fuel Use.  This is handled in Vensim using a separate variable, "PoFUfE Proportion of</t>
        </is>
      </c>
    </row>
    <row r="76">
      <c r="A76" t="inlineStr">
        <is>
          <t xml:space="preserve">Fuel Used for Energy."  </t>
        </is>
      </c>
    </row>
    <row r="78">
      <c r="A78" t="inlineStr">
        <is>
          <t>Note that Lease and Plant Fuel under Mining is actually natural gas consumed in wells and fields.</t>
        </is>
      </c>
    </row>
    <row r="79">
      <c r="A79" t="inlineStr">
        <is>
          <t>We count this in the Natural Gas and Petroleum Systems sub industry and not in mining.</t>
        </is>
      </c>
    </row>
    <row r="80">
      <c r="A80" t="inlineStr">
        <is>
          <t>We also add in pipeline natural gas fuel use, which EIA categorizes under the transportation sector.</t>
        </is>
      </c>
    </row>
    <row r="81">
      <c r="A81" t="inlineStr">
        <is>
          <t>Finally, we add in fuel used by the military, which is under transportation in EIA's data but</t>
        </is>
      </c>
    </row>
    <row r="82">
      <c r="A82" t="inlineStr">
        <is>
          <t>we assign to the other industries category.</t>
        </is>
      </c>
    </row>
    <row r="84">
      <c r="A84" t="inlineStr">
        <is>
          <t>For refineries, we estimate crude oil in by taking a weighted average of the energy content of</t>
        </is>
      </c>
    </row>
    <row r="85">
      <c r="A85" t="inlineStr">
        <is>
          <t>domestic and imported crude and multiplying by the fuel going into distillation units. We add the fuel used</t>
        </is>
      </c>
    </row>
    <row r="86">
      <c r="A86" t="inlineStr">
        <is>
          <t>by ethanol plants back into the total for industry as well.</t>
        </is>
      </c>
    </row>
    <row r="88">
      <c r="A88" t="inlineStr">
        <is>
          <t>Petroleum Fuels Categorization (mapped based on closest BTU Content)</t>
        </is>
      </c>
      <c r="D88" s="7" t="n"/>
    </row>
    <row r="89">
      <c r="A89" s="67" t="inlineStr">
        <is>
          <t xml:space="preserve">   Crude Oil</t>
        </is>
      </c>
      <c r="C89" t="inlineStr">
        <is>
          <t>Crude Oil</t>
        </is>
      </c>
      <c r="D89" s="46" t="n"/>
    </row>
    <row r="90">
      <c r="A90" s="68" t="inlineStr">
        <is>
          <t xml:space="preserve">   Propane Heat and Power</t>
        </is>
      </c>
      <c r="C90" t="inlineStr">
        <is>
          <t>LPG/propane/butane</t>
        </is>
      </c>
      <c r="D90" s="46" t="n"/>
    </row>
    <row r="91">
      <c r="A91" s="68" t="inlineStr">
        <is>
          <t xml:space="preserve">   Liquefied Petroleum Gas and Other Feedstocks</t>
        </is>
      </c>
      <c r="C91" t="inlineStr">
        <is>
          <t>LPG/propane/butane</t>
        </is>
      </c>
      <c r="D91" s="46" t="n"/>
    </row>
    <row r="92">
      <c r="A92" s="68" t="inlineStr">
        <is>
          <t xml:space="preserve">   Motor Gasoline</t>
        </is>
      </c>
      <c r="C92" t="inlineStr">
        <is>
          <t>Petroleum Diesel</t>
        </is>
      </c>
      <c r="D92" s="46" t="n"/>
    </row>
    <row r="93">
      <c r="A93" s="68" t="inlineStr">
        <is>
          <t xml:space="preserve">   Distillate Fuel Oil</t>
        </is>
      </c>
      <c r="C93" t="inlineStr">
        <is>
          <t>Petroleum Diesel</t>
        </is>
      </c>
      <c r="D93" s="46" t="n"/>
    </row>
    <row r="94">
      <c r="A94" s="68" t="inlineStr">
        <is>
          <t xml:space="preserve">   Residual Fuel Oil</t>
        </is>
      </c>
      <c r="C94" t="inlineStr">
        <is>
          <t>Heavy or Residual Oil</t>
        </is>
      </c>
      <c r="D94" s="46" t="n"/>
    </row>
    <row r="95">
      <c r="A95" s="68" t="inlineStr">
        <is>
          <t xml:space="preserve">   Petrochemical Feedstocks</t>
        </is>
      </c>
      <c r="C95" t="inlineStr">
        <is>
          <t>LPG/propane/butane</t>
        </is>
      </c>
      <c r="D95" s="46" t="n"/>
    </row>
    <row r="96">
      <c r="A96" s="68" t="inlineStr">
        <is>
          <t xml:space="preserve">   Petroleum Coke</t>
        </is>
      </c>
      <c r="C96" t="inlineStr">
        <is>
          <t>Petroleum Diesel</t>
        </is>
      </c>
      <c r="D96" s="46" t="n"/>
    </row>
    <row r="97">
      <c r="A97" s="68" t="inlineStr">
        <is>
          <t xml:space="preserve">   Asphalt and Road Oil</t>
        </is>
      </c>
      <c r="C97" t="inlineStr">
        <is>
          <t>Petroleum Diesel</t>
        </is>
      </c>
      <c r="D97" s="46" t="n"/>
    </row>
    <row r="98">
      <c r="A98" s="68" t="inlineStr">
        <is>
          <t xml:space="preserve">   Miscellaneous Petroleum 3/</t>
        </is>
      </c>
      <c r="C98" t="inlineStr">
        <is>
          <t>Heavy or Residual Oil</t>
        </is>
      </c>
      <c r="D98" s="46" t="n"/>
    </row>
    <row r="99">
      <c r="D99" s="46" t="n"/>
    </row>
    <row r="100">
      <c r="D100" s="46" t="n"/>
    </row>
    <row r="101">
      <c r="D101" s="46" t="n"/>
    </row>
    <row r="102">
      <c r="D102" s="46" t="n"/>
    </row>
    <row r="103">
      <c r="D103" s="46" t="n"/>
    </row>
    <row r="104">
      <c r="D104" s="46" t="n"/>
    </row>
    <row r="105">
      <c r="D105" s="46" t="n"/>
    </row>
    <row r="106">
      <c r="D106" s="46" t="n"/>
    </row>
    <row r="107">
      <c r="D107" s="46" t="n"/>
    </row>
    <row r="108">
      <c r="D108" s="45" t="n"/>
    </row>
    <row r="109">
      <c r="D109" s="46" t="n"/>
    </row>
    <row r="110">
      <c r="D110" s="4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237685460274.433</v>
      </c>
      <c r="E2" s="112" t="n">
        <v>255272966527.8845</v>
      </c>
      <c r="F2" s="112" t="n">
        <v>249875870523.705</v>
      </c>
      <c r="G2" s="112" t="n">
        <v>252047132417.1445</v>
      </c>
      <c r="H2" s="112" t="n">
        <v>257178212237.469</v>
      </c>
      <c r="I2" s="112" t="n">
        <v>262297317098.0855</v>
      </c>
      <c r="J2" s="112" t="n">
        <v>268496975183.9907</v>
      </c>
      <c r="K2" s="112" t="n">
        <v>274840346891.1738</v>
      </c>
      <c r="L2" s="112" t="n">
        <v>283483094224.4557</v>
      </c>
      <c r="M2" s="112" t="n">
        <v>293957107687.0295</v>
      </c>
      <c r="N2" s="112" t="n">
        <v>306266646922.9844</v>
      </c>
      <c r="O2" s="112" t="n">
        <v>320244711316.3691</v>
      </c>
      <c r="P2" s="112" t="n">
        <v>338163567102.7539</v>
      </c>
      <c r="Q2" s="112" t="n">
        <v>357049912183.8983</v>
      </c>
      <c r="R2" s="112" t="n">
        <v>377126404644.5496</v>
      </c>
      <c r="S2" s="112" t="n">
        <v>399476475085.474</v>
      </c>
      <c r="T2" s="112" t="n">
        <v>420868210234.9963</v>
      </c>
      <c r="U2" s="112" t="n">
        <v>439887365941.1237</v>
      </c>
      <c r="V2" s="112" t="n">
        <v>457915124747.4207</v>
      </c>
      <c r="W2" s="112" t="n">
        <v>474679405413.8787</v>
      </c>
      <c r="X2" s="112" t="n">
        <v>488794356714.1729</v>
      </c>
      <c r="Y2" s="112" t="n">
        <v>505273579741.4099</v>
      </c>
      <c r="Z2" s="112" t="n">
        <v>522304736983.4099</v>
      </c>
      <c r="AA2" s="112" t="n">
        <v>536288612546.8768</v>
      </c>
      <c r="AB2" s="112" t="n">
        <v>551777538847.2603</v>
      </c>
      <c r="AC2" s="112" t="n">
        <v>569091228972.5475</v>
      </c>
      <c r="AD2" s="112" t="n">
        <v>586769118667.47</v>
      </c>
      <c r="AE2" s="112" t="n">
        <v>603547715687.407</v>
      </c>
      <c r="AF2" s="112" t="n">
        <v>619768609636.8442</v>
      </c>
      <c r="AG2" s="112" t="n">
        <v>635608730898.0868</v>
      </c>
      <c r="AH2" s="112" t="n">
        <v>650954366720.645</v>
      </c>
      <c r="AI2" s="112" t="n">
        <v>666382444992.5475</v>
      </c>
    </row>
    <row r="3">
      <c r="A3" t="inlineStr">
        <is>
          <t>Natural gas and petroleum systems</t>
        </is>
      </c>
      <c r="B3" s="22" t="n"/>
      <c r="C3" s="22" t="n"/>
      <c r="D3" s="22">
        <f>Refineries!E106+'Mining Breakdown'!D211</f>
        <v/>
      </c>
      <c r="E3" s="22">
        <f>Refineries!F106+'Mining Breakdown'!E211</f>
        <v/>
      </c>
      <c r="F3" s="22">
        <f>Refineries!G106+'Mining Breakdown'!F211</f>
        <v/>
      </c>
      <c r="G3" s="22">
        <f>Refineries!H106+'Mining Breakdown'!G211</f>
        <v/>
      </c>
      <c r="H3" s="22">
        <f>Refineries!I106+'Mining Breakdown'!H211</f>
        <v/>
      </c>
      <c r="I3" s="22">
        <f>Refineries!J106+'Mining Breakdown'!I211</f>
        <v/>
      </c>
      <c r="J3" s="22">
        <f>Refineries!K106+'Mining Breakdown'!J211</f>
        <v/>
      </c>
      <c r="K3" s="22">
        <f>Refineries!L106+'Mining Breakdown'!K211</f>
        <v/>
      </c>
      <c r="L3" s="22">
        <f>Refineries!M106+'Mining Breakdown'!L211</f>
        <v/>
      </c>
      <c r="M3" s="22">
        <f>Refineries!N106+'Mining Breakdown'!M211</f>
        <v/>
      </c>
      <c r="N3" s="22">
        <f>Refineries!O106+'Mining Breakdown'!N211</f>
        <v/>
      </c>
      <c r="O3" s="22">
        <f>Refineries!P106+'Mining Breakdown'!O211</f>
        <v/>
      </c>
      <c r="P3" s="22">
        <f>Refineries!Q106+'Mining Breakdown'!P211</f>
        <v/>
      </c>
      <c r="Q3" s="22">
        <f>Refineries!R106+'Mining Breakdown'!Q211</f>
        <v/>
      </c>
      <c r="R3" s="22">
        <f>Refineries!S106+'Mining Breakdown'!R211</f>
        <v/>
      </c>
      <c r="S3" s="22">
        <f>Refineries!T106+'Mining Breakdown'!S211</f>
        <v/>
      </c>
      <c r="T3" s="22">
        <f>Refineries!U106+'Mining Breakdown'!T211</f>
        <v/>
      </c>
      <c r="U3" s="22">
        <f>Refineries!V106+'Mining Breakdown'!U211</f>
        <v/>
      </c>
      <c r="V3" s="22">
        <f>Refineries!W106+'Mining Breakdown'!V211</f>
        <v/>
      </c>
      <c r="W3" s="22">
        <f>Refineries!X106+'Mining Breakdown'!W211</f>
        <v/>
      </c>
      <c r="X3" s="22">
        <f>Refineries!Y106+'Mining Breakdown'!X211</f>
        <v/>
      </c>
      <c r="Y3" s="22">
        <f>Refineries!Z106+'Mining Breakdown'!Y211</f>
        <v/>
      </c>
      <c r="Z3" s="22">
        <f>Refineries!AA106+'Mining Breakdown'!Z211</f>
        <v/>
      </c>
      <c r="AA3" s="22">
        <f>Refineries!AB106+'Mining Breakdown'!AA211</f>
        <v/>
      </c>
      <c r="AB3" s="22">
        <f>Refineries!AC106+'Mining Breakdown'!AB211</f>
        <v/>
      </c>
      <c r="AC3" s="22">
        <f>Refineries!AD106+'Mining Breakdown'!AC211</f>
        <v/>
      </c>
      <c r="AD3" s="22">
        <f>Refineries!AE106+'Mining Breakdown'!AD211</f>
        <v/>
      </c>
      <c r="AE3" s="22">
        <f>Refineries!AF106+'Mining Breakdown'!AE211</f>
        <v/>
      </c>
      <c r="AF3" s="22">
        <f>Refineries!AG106+'Mining Breakdown'!AF211</f>
        <v/>
      </c>
      <c r="AG3" s="22">
        <f>Refineries!AH106+'Mining Breakdown'!AG211</f>
        <v/>
      </c>
      <c r="AH3" s="22">
        <f>Refineries!AI106+'Mining Breakdown'!AH211</f>
        <v/>
      </c>
      <c r="AI3" s="22">
        <f>Refineries!AJ106+'Mining Breakdown'!AI211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863114378395.3215</v>
      </c>
      <c r="E4" s="112" t="n">
        <v>914116034119.7706</v>
      </c>
      <c r="F4" s="112" t="n">
        <v>862684508350.689</v>
      </c>
      <c r="G4" s="112" t="n">
        <v>850749533221.3733</v>
      </c>
      <c r="H4" s="112" t="n">
        <v>855688856063.1655</v>
      </c>
      <c r="I4" s="112" t="n">
        <v>860748605112.8151</v>
      </c>
      <c r="J4" s="112" t="n">
        <v>855904003662.2</v>
      </c>
      <c r="K4" s="112" t="n">
        <v>847641160599.4489</v>
      </c>
      <c r="L4" s="112" t="n">
        <v>843103503961.6544</v>
      </c>
      <c r="M4" s="112" t="n">
        <v>839346702488.4448</v>
      </c>
      <c r="N4" s="112" t="n">
        <v>836728198442.3381</v>
      </c>
      <c r="O4" s="112" t="n">
        <v>834599135822.5873</v>
      </c>
      <c r="P4" s="112" t="n">
        <v>825141893043.3685</v>
      </c>
      <c r="Q4" s="112" t="n">
        <v>800708854004.6724</v>
      </c>
      <c r="R4" s="112" t="n">
        <v>770263374910.5231</v>
      </c>
      <c r="S4" s="112" t="n">
        <v>743875975385.9452</v>
      </c>
      <c r="T4" s="112" t="n">
        <v>729094615964.6796</v>
      </c>
      <c r="U4" s="112" t="n">
        <v>723540491313.5822</v>
      </c>
      <c r="V4" s="112" t="n">
        <v>723983030132.207</v>
      </c>
      <c r="W4" s="112" t="n">
        <v>726290994523.5265</v>
      </c>
      <c r="X4" s="112" t="n">
        <v>729679511323.579</v>
      </c>
      <c r="Y4" s="112" t="n">
        <v>734624498885.8047</v>
      </c>
      <c r="Z4" s="112" t="n">
        <v>738463534614.5214</v>
      </c>
      <c r="AA4" s="112" t="n">
        <v>742093574494.8647</v>
      </c>
      <c r="AB4" s="112" t="n">
        <v>746116021016.806</v>
      </c>
      <c r="AC4" s="112" t="n">
        <v>749214708922.8947</v>
      </c>
      <c r="AD4" s="112" t="n">
        <v>751618492519.4287</v>
      </c>
      <c r="AE4" s="112" t="n">
        <v>753798721257.4268</v>
      </c>
      <c r="AF4" s="112" t="n">
        <v>753080487401.564</v>
      </c>
      <c r="AG4" s="112" t="n">
        <v>752232016872.3997</v>
      </c>
      <c r="AH4" s="112" t="n">
        <v>749300963173.8044</v>
      </c>
      <c r="AI4" s="112" t="n">
        <v>742899769203.4595</v>
      </c>
    </row>
    <row r="5" customFormat="1" s="111">
      <c r="A5" s="111" t="inlineStr">
        <is>
          <t>Chemicals</t>
        </is>
      </c>
      <c r="B5" s="112" t="n"/>
      <c r="C5" s="112" t="n"/>
      <c r="D5" s="112" t="n">
        <v>28493796006526.37</v>
      </c>
      <c r="E5" s="112" t="n">
        <v>28799055172478.16</v>
      </c>
      <c r="F5" s="112" t="n">
        <v>30681458259005.78</v>
      </c>
      <c r="G5" s="112" t="n">
        <v>32213877479908.82</v>
      </c>
      <c r="H5" s="112" t="n">
        <v>33703851922621.04</v>
      </c>
      <c r="I5" s="112" t="n">
        <v>34871783646439.55</v>
      </c>
      <c r="J5" s="112" t="n">
        <v>35558276902857.67</v>
      </c>
      <c r="K5" s="112" t="n">
        <v>35475255528106.35</v>
      </c>
      <c r="L5" s="112" t="n">
        <v>35774296566078.08</v>
      </c>
      <c r="M5" s="112" t="n">
        <v>35987351990112.25</v>
      </c>
      <c r="N5" s="112" t="n">
        <v>36513266186780.38</v>
      </c>
      <c r="O5" s="112" t="n">
        <v>37061895037812.61</v>
      </c>
      <c r="P5" s="112" t="n">
        <v>37702828306744.44</v>
      </c>
      <c r="Q5" s="112" t="n">
        <v>38253341393524.01</v>
      </c>
      <c r="R5" s="112" t="n">
        <v>38689958775140.23</v>
      </c>
      <c r="S5" s="112" t="n">
        <v>39139219089734.65</v>
      </c>
      <c r="T5" s="112" t="n">
        <v>39735049088877.78</v>
      </c>
      <c r="U5" s="112" t="n">
        <v>40287922429133.66</v>
      </c>
      <c r="V5" s="112" t="n">
        <v>40807221180357.13</v>
      </c>
      <c r="W5" s="112" t="n">
        <v>41335563601703.07</v>
      </c>
      <c r="X5" s="112" t="n">
        <v>41950929873402.96</v>
      </c>
      <c r="Y5" s="112" t="n">
        <v>42597410883724.18</v>
      </c>
      <c r="Z5" s="112" t="n">
        <v>43201944021481.2</v>
      </c>
      <c r="AA5" s="112" t="n">
        <v>43871829364015.88</v>
      </c>
      <c r="AB5" s="112" t="n">
        <v>44458092021775.48</v>
      </c>
      <c r="AC5" s="112" t="n">
        <v>45095976991111.59</v>
      </c>
      <c r="AD5" s="112" t="n">
        <v>45717676515478.84</v>
      </c>
      <c r="AE5" s="112" t="n">
        <v>46488131400314.37</v>
      </c>
      <c r="AF5" s="112" t="n">
        <v>47094950881200.2</v>
      </c>
      <c r="AG5" s="112" t="n">
        <v>47786824846008.69</v>
      </c>
      <c r="AH5" s="112" t="n">
        <v>48621158395769.98</v>
      </c>
      <c r="AI5" s="112" t="n">
        <v>49309769348133.44</v>
      </c>
    </row>
    <row r="6">
      <c r="A6" t="inlineStr">
        <is>
          <t>Coal Mining</t>
        </is>
      </c>
      <c r="B6" s="22" t="n"/>
      <c r="C6" s="22" t="n"/>
      <c r="D6" s="22">
        <f>'Mining Breakdown'!D223</f>
        <v/>
      </c>
      <c r="E6" s="22">
        <f>'Mining Breakdown'!E223</f>
        <v/>
      </c>
      <c r="F6" s="22">
        <f>'Mining Breakdown'!F223</f>
        <v/>
      </c>
      <c r="G6" s="22">
        <f>'Mining Breakdown'!G223</f>
        <v/>
      </c>
      <c r="H6" s="22">
        <f>'Mining Breakdown'!H223</f>
        <v/>
      </c>
      <c r="I6" s="22">
        <f>'Mining Breakdown'!I223</f>
        <v/>
      </c>
      <c r="J6" s="22">
        <f>'Mining Breakdown'!J223</f>
        <v/>
      </c>
      <c r="K6" s="22">
        <f>'Mining Breakdown'!K223</f>
        <v/>
      </c>
      <c r="L6" s="22">
        <f>'Mining Breakdown'!L223</f>
        <v/>
      </c>
      <c r="M6" s="22">
        <f>'Mining Breakdown'!M223</f>
        <v/>
      </c>
      <c r="N6" s="22">
        <f>'Mining Breakdown'!N223</f>
        <v/>
      </c>
      <c r="O6" s="22">
        <f>'Mining Breakdown'!O223</f>
        <v/>
      </c>
      <c r="P6" s="22">
        <f>'Mining Breakdown'!P223</f>
        <v/>
      </c>
      <c r="Q6" s="22">
        <f>'Mining Breakdown'!Q223</f>
        <v/>
      </c>
      <c r="R6" s="22">
        <f>'Mining Breakdown'!R223</f>
        <v/>
      </c>
      <c r="S6" s="22">
        <f>'Mining Breakdown'!S223</f>
        <v/>
      </c>
      <c r="T6" s="22">
        <f>'Mining Breakdown'!T223</f>
        <v/>
      </c>
      <c r="U6" s="22">
        <f>'Mining Breakdown'!U223</f>
        <v/>
      </c>
      <c r="V6" s="22">
        <f>'Mining Breakdown'!V223</f>
        <v/>
      </c>
      <c r="W6" s="22">
        <f>'Mining Breakdown'!W223</f>
        <v/>
      </c>
      <c r="X6" s="22">
        <f>'Mining Breakdown'!X223</f>
        <v/>
      </c>
      <c r="Y6" s="22">
        <f>'Mining Breakdown'!Y223</f>
        <v/>
      </c>
      <c r="Z6" s="22">
        <f>'Mining Breakdown'!Z223</f>
        <v/>
      </c>
      <c r="AA6" s="22">
        <f>'Mining Breakdown'!AA223</f>
        <v/>
      </c>
      <c r="AB6" s="22">
        <f>'Mining Breakdown'!AB223</f>
        <v/>
      </c>
      <c r="AC6" s="22">
        <f>'Mining Breakdown'!AC223</f>
        <v/>
      </c>
      <c r="AD6" s="22">
        <f>'Mining Breakdown'!AD223</f>
        <v/>
      </c>
      <c r="AE6" s="22">
        <f>'Mining Breakdown'!AE223</f>
        <v/>
      </c>
      <c r="AF6" s="22">
        <f>'Mining Breakdown'!AF223</f>
        <v/>
      </c>
      <c r="AG6" s="22">
        <f>'Mining Breakdown'!AG223</f>
        <v/>
      </c>
      <c r="AH6" s="22">
        <f>'Mining Breakdown'!AH223</f>
        <v/>
      </c>
      <c r="AI6" s="22">
        <f>'Mining Breakdown'!AI223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2046071632834.07</v>
      </c>
      <c r="E8" s="112" t="n">
        <v>2224712821735.501</v>
      </c>
      <c r="F8" s="112" t="n">
        <v>2205148070765.945</v>
      </c>
      <c r="G8" s="112" t="n">
        <v>2185682108012.798</v>
      </c>
      <c r="H8" s="112" t="n">
        <v>2177013225482.046</v>
      </c>
      <c r="I8" s="112" t="n">
        <v>2170967678398.115</v>
      </c>
      <c r="J8" s="112" t="n">
        <v>2165275149888.627</v>
      </c>
      <c r="K8" s="112" t="n">
        <v>2157348660576.251</v>
      </c>
      <c r="L8" s="112" t="n">
        <v>2159792517846.792</v>
      </c>
      <c r="M8" s="112" t="n">
        <v>2161391022421.908</v>
      </c>
      <c r="N8" s="112" t="n">
        <v>2164962635850.538</v>
      </c>
      <c r="O8" s="112" t="n">
        <v>2168084539515.523</v>
      </c>
      <c r="P8" s="112" t="n">
        <v>2184391045861.061</v>
      </c>
      <c r="Q8" s="112" t="n">
        <v>2204885657443.054</v>
      </c>
      <c r="R8" s="112" t="n">
        <v>2218618758103.664</v>
      </c>
      <c r="S8" s="112" t="n">
        <v>2235195849340.063</v>
      </c>
      <c r="T8" s="112" t="n">
        <v>2250699969254.122</v>
      </c>
      <c r="U8" s="112" t="n">
        <v>2264664016432.65</v>
      </c>
      <c r="V8" s="112" t="n">
        <v>2279231836493.124</v>
      </c>
      <c r="W8" s="112" t="n">
        <v>2294035309985.842</v>
      </c>
      <c r="X8" s="112" t="n">
        <v>2308083340824.582</v>
      </c>
      <c r="Y8" s="112" t="n">
        <v>2322923500896.513</v>
      </c>
      <c r="Z8" s="112" t="n">
        <v>2337375688141.61</v>
      </c>
      <c r="AA8" s="112" t="n">
        <v>2351932384840.383</v>
      </c>
      <c r="AB8" s="112" t="n">
        <v>2367633192230.076</v>
      </c>
      <c r="AC8" s="112" t="n">
        <v>2384201416688.398</v>
      </c>
      <c r="AD8" s="112" t="n">
        <v>2401623336363.42</v>
      </c>
      <c r="AE8" s="112" t="n">
        <v>2419252029759.059</v>
      </c>
      <c r="AF8" s="112" t="n">
        <v>2437173224259.237</v>
      </c>
      <c r="AG8" s="112" t="n">
        <v>2455508308107.258</v>
      </c>
      <c r="AH8" s="112" t="n">
        <v>2474416051335.749</v>
      </c>
      <c r="AI8" s="112" t="n">
        <v>2493853499077.653</v>
      </c>
    </row>
    <row r="9">
      <c r="A9" t="inlineStr">
        <is>
          <t>Other industries</t>
        </is>
      </c>
      <c r="B9" s="22" t="n"/>
      <c r="C9" s="22" t="n"/>
      <c r="D9" s="22">
        <f>'Scaling Parameters'!D5+'Mining Breakdown'!D235</f>
        <v/>
      </c>
      <c r="E9" s="22">
        <f>'Scaling Parameters'!E5+'Mining Breakdown'!E235</f>
        <v/>
      </c>
      <c r="F9" s="22">
        <f>'Scaling Parameters'!F5+'Mining Breakdown'!F235</f>
        <v/>
      </c>
      <c r="G9" s="22">
        <f>'Scaling Parameters'!G5+'Mining Breakdown'!G235</f>
        <v/>
      </c>
      <c r="H9" s="22">
        <f>'Scaling Parameters'!H5+'Mining Breakdown'!H235</f>
        <v/>
      </c>
      <c r="I9" s="22">
        <f>'Scaling Parameters'!I5+'Mining Breakdown'!I235</f>
        <v/>
      </c>
      <c r="J9" s="22">
        <f>'Scaling Parameters'!J5+'Mining Breakdown'!J235</f>
        <v/>
      </c>
      <c r="K9" s="22">
        <f>'Scaling Parameters'!K5+'Mining Breakdown'!K235</f>
        <v/>
      </c>
      <c r="L9" s="22">
        <f>'Scaling Parameters'!L5+'Mining Breakdown'!L235</f>
        <v/>
      </c>
      <c r="M9" s="22">
        <f>'Scaling Parameters'!M5+'Mining Breakdown'!M235</f>
        <v/>
      </c>
      <c r="N9" s="22">
        <f>'Scaling Parameters'!N5+'Mining Breakdown'!N235</f>
        <v/>
      </c>
      <c r="O9" s="22">
        <f>'Scaling Parameters'!O5+'Mining Breakdown'!O235</f>
        <v/>
      </c>
      <c r="P9" s="22">
        <f>'Scaling Parameters'!P5+'Mining Breakdown'!P235</f>
        <v/>
      </c>
      <c r="Q9" s="22">
        <f>'Scaling Parameters'!Q5+'Mining Breakdown'!Q235</f>
        <v/>
      </c>
      <c r="R9" s="22">
        <f>'Scaling Parameters'!R5+'Mining Breakdown'!R235</f>
        <v/>
      </c>
      <c r="S9" s="22">
        <f>'Scaling Parameters'!S5+'Mining Breakdown'!S235</f>
        <v/>
      </c>
      <c r="T9" s="22">
        <f>'Scaling Parameters'!T5+'Mining Breakdown'!T235</f>
        <v/>
      </c>
      <c r="U9" s="22">
        <f>'Scaling Parameters'!U5+'Mining Breakdown'!U235</f>
        <v/>
      </c>
      <c r="V9" s="22">
        <f>'Scaling Parameters'!V5+'Mining Breakdown'!V235</f>
        <v/>
      </c>
      <c r="W9" s="22">
        <f>'Scaling Parameters'!W5+'Mining Breakdown'!W235</f>
        <v/>
      </c>
      <c r="X9" s="22">
        <f>'Scaling Parameters'!X5+'Mining Breakdown'!X235</f>
        <v/>
      </c>
      <c r="Y9" s="22">
        <f>'Scaling Parameters'!Y5+'Mining Breakdown'!Y235</f>
        <v/>
      </c>
      <c r="Z9" s="22">
        <f>'Scaling Parameters'!Z5+'Mining Breakdown'!Z235</f>
        <v/>
      </c>
      <c r="AA9" s="22">
        <f>'Scaling Parameters'!AA5+'Mining Breakdown'!AA235</f>
        <v/>
      </c>
      <c r="AB9" s="22">
        <f>'Scaling Parameters'!AB5+'Mining Breakdown'!AB235</f>
        <v/>
      </c>
      <c r="AC9" s="22">
        <f>'Scaling Parameters'!AC5+'Mining Breakdown'!AC235</f>
        <v/>
      </c>
      <c r="AD9" s="22">
        <f>'Scaling Parameters'!AD5+'Mining Breakdown'!AD235</f>
        <v/>
      </c>
      <c r="AE9" s="22">
        <f>'Scaling Parameters'!AE5+'Mining Breakdown'!AE235</f>
        <v/>
      </c>
      <c r="AF9" s="22">
        <f>'Scaling Parameters'!AF5+'Mining Breakdown'!AF235</f>
        <v/>
      </c>
      <c r="AG9" s="22">
        <f>'Scaling Parameters'!AG5+'Mining Breakdown'!AG235</f>
        <v/>
      </c>
      <c r="AH9" s="22">
        <f>'Scaling Parameters'!AH5+'Mining Breakdown'!AH235</f>
        <v/>
      </c>
      <c r="AI9" s="22">
        <f>'Scaling Parameters'!AI5+'Mining Breakdown'!AI235</f>
        <v/>
      </c>
    </row>
    <row r="11"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2" t="n"/>
      <c r="AH11" s="22" t="n"/>
      <c r="AI11" s="22" t="n"/>
    </row>
    <row r="12">
      <c r="D12" s="2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16" t="n">
        <v>2017</v>
      </c>
      <c r="C1" s="16" t="n">
        <v>2018</v>
      </c>
      <c r="D1" s="16" t="n">
        <v>2019</v>
      </c>
      <c r="E1" s="16" t="n">
        <v>2020</v>
      </c>
      <c r="F1" s="16" t="n">
        <v>2021</v>
      </c>
      <c r="G1" s="16" t="n">
        <v>2022</v>
      </c>
      <c r="H1" s="16" t="n">
        <v>2023</v>
      </c>
      <c r="I1" s="16" t="n">
        <v>2024</v>
      </c>
      <c r="J1" s="16" t="n">
        <v>2025</v>
      </c>
      <c r="K1" s="16" t="n">
        <v>2026</v>
      </c>
      <c r="L1" s="16" t="n">
        <v>2027</v>
      </c>
      <c r="M1" s="16" t="n">
        <v>2028</v>
      </c>
      <c r="N1" s="16" t="n">
        <v>2029</v>
      </c>
      <c r="O1" s="16" t="n">
        <v>2030</v>
      </c>
      <c r="P1" s="16" t="n">
        <v>2031</v>
      </c>
      <c r="Q1" s="16" t="n">
        <v>2032</v>
      </c>
      <c r="R1" s="16" t="n">
        <v>2033</v>
      </c>
      <c r="S1" s="16" t="n">
        <v>2034</v>
      </c>
      <c r="T1" s="16" t="n">
        <v>2035</v>
      </c>
      <c r="U1" s="16" t="n">
        <v>2036</v>
      </c>
      <c r="V1" s="16" t="n">
        <v>2037</v>
      </c>
      <c r="W1" s="16" t="n">
        <v>2038</v>
      </c>
      <c r="X1" s="16" t="n">
        <v>2039</v>
      </c>
      <c r="Y1" s="16" t="n">
        <v>2040</v>
      </c>
      <c r="Z1" s="16" t="n">
        <v>2041</v>
      </c>
      <c r="AA1" s="16" t="n">
        <v>2042</v>
      </c>
      <c r="AB1" s="16" t="n">
        <v>2043</v>
      </c>
      <c r="AC1" s="16" t="n">
        <v>2044</v>
      </c>
      <c r="AD1" s="16" t="n">
        <v>2045</v>
      </c>
      <c r="AE1" s="16" t="n">
        <v>2046</v>
      </c>
      <c r="AF1" s="16" t="n">
        <v>2047</v>
      </c>
      <c r="AG1" s="16" t="n">
        <v>2048</v>
      </c>
      <c r="AH1" s="16" t="n">
        <v>2049</v>
      </c>
      <c r="AI1" s="16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0</v>
      </c>
      <c r="E2" s="112" t="n">
        <v>0</v>
      </c>
      <c r="F2" s="112" t="n">
        <v>0</v>
      </c>
      <c r="G2" s="112" t="n">
        <v>0</v>
      </c>
      <c r="H2" s="112" t="n">
        <v>0</v>
      </c>
      <c r="I2" s="112" t="n">
        <v>0</v>
      </c>
      <c r="J2" s="112" t="n">
        <v>0</v>
      </c>
      <c r="K2" s="112" t="n">
        <v>0</v>
      </c>
      <c r="L2" s="112" t="n">
        <v>0</v>
      </c>
      <c r="M2" s="112" t="n">
        <v>0</v>
      </c>
      <c r="N2" s="112" t="n">
        <v>0</v>
      </c>
      <c r="O2" s="112" t="n">
        <v>0</v>
      </c>
      <c r="P2" s="112" t="n">
        <v>0</v>
      </c>
      <c r="Q2" s="112" t="n">
        <v>0</v>
      </c>
      <c r="R2" s="112" t="n">
        <v>0</v>
      </c>
      <c r="S2" s="112" t="n">
        <v>0</v>
      </c>
      <c r="T2" s="112" t="n">
        <v>0</v>
      </c>
      <c r="U2" s="112" t="n">
        <v>0</v>
      </c>
      <c r="V2" s="112" t="n">
        <v>0</v>
      </c>
      <c r="W2" s="112" t="n">
        <v>0</v>
      </c>
      <c r="X2" s="112" t="n">
        <v>0</v>
      </c>
      <c r="Y2" s="112" t="n">
        <v>0</v>
      </c>
      <c r="Z2" s="112" t="n">
        <v>0</v>
      </c>
      <c r="AA2" s="112" t="n">
        <v>0</v>
      </c>
      <c r="AB2" s="112" t="n">
        <v>0</v>
      </c>
      <c r="AC2" s="112" t="n">
        <v>0</v>
      </c>
      <c r="AD2" s="112" t="n">
        <v>0</v>
      </c>
      <c r="AE2" s="112" t="n">
        <v>0</v>
      </c>
      <c r="AF2" s="112" t="n">
        <v>0</v>
      </c>
      <c r="AG2" s="112" t="n">
        <v>0</v>
      </c>
      <c r="AH2" s="112" t="n">
        <v>0</v>
      </c>
      <c r="AI2" s="112" t="n">
        <v>0</v>
      </c>
    </row>
    <row r="3">
      <c r="A3" t="inlineStr">
        <is>
          <t>Natural gas and petroleum systems</t>
        </is>
      </c>
      <c r="B3" s="22" t="n"/>
      <c r="C3" s="22" t="n"/>
      <c r="D3" s="22">
        <f>Refineries!E109</f>
        <v/>
      </c>
      <c r="E3" s="22">
        <f>Refineries!F109</f>
        <v/>
      </c>
      <c r="F3" s="22">
        <f>Refineries!G109</f>
        <v/>
      </c>
      <c r="G3" s="22">
        <f>Refineries!H109</f>
        <v/>
      </c>
      <c r="H3" s="22">
        <f>Refineries!I109</f>
        <v/>
      </c>
      <c r="I3" s="22">
        <f>Refineries!J109</f>
        <v/>
      </c>
      <c r="J3" s="22">
        <f>Refineries!K109</f>
        <v/>
      </c>
      <c r="K3" s="22">
        <f>Refineries!L109</f>
        <v/>
      </c>
      <c r="L3" s="22">
        <f>Refineries!M109</f>
        <v/>
      </c>
      <c r="M3" s="22">
        <f>Refineries!N109</f>
        <v/>
      </c>
      <c r="N3" s="22">
        <f>Refineries!O109</f>
        <v/>
      </c>
      <c r="O3" s="22">
        <f>Refineries!P109</f>
        <v/>
      </c>
      <c r="P3" s="22">
        <f>Refineries!Q109</f>
        <v/>
      </c>
      <c r="Q3" s="22">
        <f>Refineries!R109</f>
        <v/>
      </c>
      <c r="R3" s="22">
        <f>Refineries!S109</f>
        <v/>
      </c>
      <c r="S3" s="22">
        <f>Refineries!T109</f>
        <v/>
      </c>
      <c r="T3" s="22">
        <f>Refineries!U109</f>
        <v/>
      </c>
      <c r="U3" s="22">
        <f>Refineries!V109</f>
        <v/>
      </c>
      <c r="V3" s="22">
        <f>Refineries!W109</f>
        <v/>
      </c>
      <c r="W3" s="22">
        <f>Refineries!X109</f>
        <v/>
      </c>
      <c r="X3" s="22">
        <f>Refineries!Y109</f>
        <v/>
      </c>
      <c r="Y3" s="22">
        <f>Refineries!Z109</f>
        <v/>
      </c>
      <c r="Z3" s="22">
        <f>Refineries!AA109</f>
        <v/>
      </c>
      <c r="AA3" s="22">
        <f>Refineries!AB109</f>
        <v/>
      </c>
      <c r="AB3" s="22">
        <f>Refineries!AC109</f>
        <v/>
      </c>
      <c r="AC3" s="22">
        <f>Refineries!AD109</f>
        <v/>
      </c>
      <c r="AD3" s="22">
        <f>Refineries!AE109</f>
        <v/>
      </c>
      <c r="AE3" s="22">
        <f>Refineries!AF109</f>
        <v/>
      </c>
      <c r="AF3" s="22">
        <f>Refineries!AG109</f>
        <v/>
      </c>
      <c r="AG3" s="22">
        <f>Refineries!AH109</f>
        <v/>
      </c>
      <c r="AH3" s="22">
        <f>Refineries!AI109</f>
        <v/>
      </c>
      <c r="AI3" s="22">
        <f>Refineries!AJ109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0</v>
      </c>
      <c r="E5" s="112" t="n">
        <v>0</v>
      </c>
      <c r="F5" s="112" t="n">
        <v>0</v>
      </c>
      <c r="G5" s="112" t="n">
        <v>0</v>
      </c>
      <c r="H5" s="112" t="n">
        <v>0</v>
      </c>
      <c r="I5" s="112" t="n">
        <v>0</v>
      </c>
      <c r="J5" s="112" t="n">
        <v>0</v>
      </c>
      <c r="K5" s="112" t="n">
        <v>0</v>
      </c>
      <c r="L5" s="112" t="n">
        <v>0</v>
      </c>
      <c r="M5" s="112" t="n">
        <v>0</v>
      </c>
      <c r="N5" s="112" t="n">
        <v>0</v>
      </c>
      <c r="O5" s="112" t="n">
        <v>0</v>
      </c>
      <c r="P5" s="112" t="n">
        <v>0</v>
      </c>
      <c r="Q5" s="112" t="n">
        <v>0</v>
      </c>
      <c r="R5" s="112" t="n">
        <v>0</v>
      </c>
      <c r="S5" s="112" t="n">
        <v>0</v>
      </c>
      <c r="T5" s="112" t="n">
        <v>0</v>
      </c>
      <c r="U5" s="112" t="n">
        <v>0</v>
      </c>
      <c r="V5" s="112" t="n">
        <v>0</v>
      </c>
      <c r="W5" s="112" t="n">
        <v>0</v>
      </c>
      <c r="X5" s="112" t="n">
        <v>0</v>
      </c>
      <c r="Y5" s="112" t="n">
        <v>0</v>
      </c>
      <c r="Z5" s="112" t="n">
        <v>0</v>
      </c>
      <c r="AA5" s="112" t="n">
        <v>0</v>
      </c>
      <c r="AB5" s="112" t="n">
        <v>0</v>
      </c>
      <c r="AC5" s="112" t="n">
        <v>0</v>
      </c>
      <c r="AD5" s="112" t="n">
        <v>0</v>
      </c>
      <c r="AE5" s="112" t="n">
        <v>0</v>
      </c>
      <c r="AF5" s="112" t="n">
        <v>0</v>
      </c>
      <c r="AG5" s="112" t="n">
        <v>0</v>
      </c>
      <c r="AH5" s="112" t="n">
        <v>0</v>
      </c>
      <c r="AI5" s="112" t="n">
        <v>0</v>
      </c>
    </row>
    <row r="6">
      <c r="A6" t="inlineStr">
        <is>
          <t>Coal Mining</t>
        </is>
      </c>
      <c r="B6" s="22" t="n"/>
      <c r="C6" s="22" t="n"/>
      <c r="D6" s="22" t="n">
        <v>0</v>
      </c>
      <c r="E6" s="22" t="n">
        <v>0</v>
      </c>
      <c r="F6" s="22" t="n">
        <v>0</v>
      </c>
      <c r="G6" s="22" t="n">
        <v>0</v>
      </c>
      <c r="H6" s="22" t="n">
        <v>0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  <c r="X6" s="22" t="n">
        <v>0</v>
      </c>
      <c r="Y6" s="22" t="n">
        <v>0</v>
      </c>
      <c r="Z6" s="22" t="n">
        <v>0</v>
      </c>
      <c r="AA6" s="22" t="n">
        <v>0</v>
      </c>
      <c r="AB6" s="22" t="n">
        <v>0</v>
      </c>
      <c r="AC6" s="22" t="n">
        <v>0</v>
      </c>
      <c r="AD6" s="22" t="n">
        <v>0</v>
      </c>
      <c r="AE6" s="22" t="n">
        <v>0</v>
      </c>
      <c r="AF6" s="22" t="n">
        <v>0</v>
      </c>
      <c r="AG6" s="22" t="n">
        <v>0</v>
      </c>
      <c r="AH6" s="22" t="n">
        <v>0</v>
      </c>
      <c r="AI6" s="22" t="n">
        <v>0</v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4" t="n"/>
      <c r="C9" s="24" t="n"/>
      <c r="D9" s="24">
        <f>'Scaling Parameters'!D6</f>
        <v/>
      </c>
      <c r="E9" s="24">
        <f>'Scaling Parameters'!E6</f>
        <v/>
      </c>
      <c r="F9" s="24">
        <f>'Scaling Parameters'!F6</f>
        <v/>
      </c>
      <c r="G9" s="24">
        <f>'Scaling Parameters'!G6</f>
        <v/>
      </c>
      <c r="H9" s="24">
        <f>'Scaling Parameters'!H6</f>
        <v/>
      </c>
      <c r="I9" s="24">
        <f>'Scaling Parameters'!I6</f>
        <v/>
      </c>
      <c r="J9" s="24">
        <f>'Scaling Parameters'!J6</f>
        <v/>
      </c>
      <c r="K9" s="24">
        <f>'Scaling Parameters'!K6</f>
        <v/>
      </c>
      <c r="L9" s="24">
        <f>'Scaling Parameters'!L6</f>
        <v/>
      </c>
      <c r="M9" s="24">
        <f>'Scaling Parameters'!M6</f>
        <v/>
      </c>
      <c r="N9" s="24">
        <f>'Scaling Parameters'!N6</f>
        <v/>
      </c>
      <c r="O9" s="24">
        <f>'Scaling Parameters'!O6</f>
        <v/>
      </c>
      <c r="P9" s="24">
        <f>'Scaling Parameters'!P6</f>
        <v/>
      </c>
      <c r="Q9" s="24">
        <f>'Scaling Parameters'!Q6</f>
        <v/>
      </c>
      <c r="R9" s="24">
        <f>'Scaling Parameters'!R6</f>
        <v/>
      </c>
      <c r="S9" s="24">
        <f>'Scaling Parameters'!S6</f>
        <v/>
      </c>
      <c r="T9" s="24">
        <f>'Scaling Parameters'!T6</f>
        <v/>
      </c>
      <c r="U9" s="24">
        <f>'Scaling Parameters'!U6</f>
        <v/>
      </c>
      <c r="V9" s="24">
        <f>'Scaling Parameters'!V6</f>
        <v/>
      </c>
      <c r="W9" s="24">
        <f>'Scaling Parameters'!W6</f>
        <v/>
      </c>
      <c r="X9" s="24">
        <f>'Scaling Parameters'!X6</f>
        <v/>
      </c>
      <c r="Y9" s="24">
        <f>'Scaling Parameters'!Y6</f>
        <v/>
      </c>
      <c r="Z9" s="24">
        <f>'Scaling Parameters'!Z6</f>
        <v/>
      </c>
      <c r="AA9" s="24">
        <f>'Scaling Parameters'!AA6</f>
        <v/>
      </c>
      <c r="AB9" s="24">
        <f>'Scaling Parameters'!AB6</f>
        <v/>
      </c>
      <c r="AC9" s="24">
        <f>'Scaling Parameters'!AC6</f>
        <v/>
      </c>
      <c r="AD9" s="24">
        <f>'Scaling Parameters'!AD6</f>
        <v/>
      </c>
      <c r="AE9" s="24">
        <f>'Scaling Parameters'!AE6</f>
        <v/>
      </c>
      <c r="AF9" s="24">
        <f>'Scaling Parameters'!AF6</f>
        <v/>
      </c>
      <c r="AG9" s="24">
        <f>'Scaling Parameters'!AG6</f>
        <v/>
      </c>
      <c r="AH9" s="24">
        <f>'Scaling Parameters'!AH6</f>
        <v/>
      </c>
      <c r="AI9" s="24">
        <f>'Scaling Parameters'!AI6</f>
        <v/>
      </c>
    </row>
    <row r="12">
      <c r="H12" s="22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0.33203125" bestFit="1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993509468890.874</v>
      </c>
      <c r="E2" s="112" t="n">
        <v>757305338148.2677</v>
      </c>
      <c r="F2" s="112" t="n">
        <v>736380023946.4771</v>
      </c>
      <c r="G2" s="112" t="n">
        <v>730059576604.6891</v>
      </c>
      <c r="H2" s="112" t="n">
        <v>727253587158.3578</v>
      </c>
      <c r="I2" s="112" t="n">
        <v>723228860135.988</v>
      </c>
      <c r="J2" s="112" t="n">
        <v>720513957421.516</v>
      </c>
      <c r="K2" s="112" t="n">
        <v>716660800408.2996</v>
      </c>
      <c r="L2" s="112" t="n">
        <v>715920199791.0901</v>
      </c>
      <c r="M2" s="112" t="n">
        <v>717531699621.9752</v>
      </c>
      <c r="N2" s="112" t="n">
        <v>720884209459.4625</v>
      </c>
      <c r="O2" s="112" t="n">
        <v>725872241825.3558</v>
      </c>
      <c r="P2" s="112" t="n">
        <v>732374846540.6432</v>
      </c>
      <c r="Q2" s="112" t="n">
        <v>739313721463.9562</v>
      </c>
      <c r="R2" s="112" t="n">
        <v>746375863557.8707</v>
      </c>
      <c r="S2" s="112" t="n">
        <v>754492864343.5298</v>
      </c>
      <c r="T2" s="112" t="n">
        <v>746000189115.9962</v>
      </c>
      <c r="U2" s="112" t="n">
        <v>761163740572.9993</v>
      </c>
      <c r="V2" s="112" t="n">
        <v>775836942594.6704</v>
      </c>
      <c r="W2" s="112" t="n">
        <v>789090745914.5272</v>
      </c>
      <c r="X2" s="112" t="n">
        <v>799663902596.953</v>
      </c>
      <c r="Y2" s="112" t="n">
        <v>813263758264.8221</v>
      </c>
      <c r="Z2" s="112" t="n">
        <v>827440303485.1682</v>
      </c>
      <c r="AA2" s="112" t="n">
        <v>839217716546.1987</v>
      </c>
      <c r="AB2" s="112" t="n">
        <v>852498953690.0829</v>
      </c>
      <c r="AC2" s="112" t="n">
        <v>867128502946.6005</v>
      </c>
      <c r="AD2" s="112" t="n">
        <v>882116703192.8982</v>
      </c>
      <c r="AE2" s="112" t="n">
        <v>896108886679.691</v>
      </c>
      <c r="AF2" s="112" t="n">
        <v>909314741145.8223</v>
      </c>
      <c r="AG2" s="112" t="n">
        <v>922618922942.5298</v>
      </c>
      <c r="AH2" s="112" t="n">
        <v>935111465803.5049</v>
      </c>
      <c r="AI2" s="112" t="n">
        <v>947170361162.2118</v>
      </c>
    </row>
    <row r="3">
      <c r="A3" t="inlineStr">
        <is>
          <t>Natural gas and petroleum systems</t>
        </is>
      </c>
      <c r="B3" s="22" t="n"/>
      <c r="C3" s="22" t="n"/>
      <c r="D3" s="22">
        <f>'Mining Breakdown'!D213</f>
        <v/>
      </c>
      <c r="E3" s="22">
        <f>'Mining Breakdown'!E213</f>
        <v/>
      </c>
      <c r="F3" s="22">
        <f>'Mining Breakdown'!F213</f>
        <v/>
      </c>
      <c r="G3" s="22">
        <f>'Mining Breakdown'!G213</f>
        <v/>
      </c>
      <c r="H3" s="22">
        <f>'Mining Breakdown'!H213</f>
        <v/>
      </c>
      <c r="I3" s="22">
        <f>'Mining Breakdown'!I213</f>
        <v/>
      </c>
      <c r="J3" s="22">
        <f>'Mining Breakdown'!J213</f>
        <v/>
      </c>
      <c r="K3" s="22">
        <f>'Mining Breakdown'!K213</f>
        <v/>
      </c>
      <c r="L3" s="22">
        <f>'Mining Breakdown'!L213</f>
        <v/>
      </c>
      <c r="M3" s="22">
        <f>'Mining Breakdown'!M213</f>
        <v/>
      </c>
      <c r="N3" s="22">
        <f>'Mining Breakdown'!N213</f>
        <v/>
      </c>
      <c r="O3" s="22">
        <f>'Mining Breakdown'!O213</f>
        <v/>
      </c>
      <c r="P3" s="22">
        <f>'Mining Breakdown'!P213</f>
        <v/>
      </c>
      <c r="Q3" s="22">
        <f>'Mining Breakdown'!Q213</f>
        <v/>
      </c>
      <c r="R3" s="22">
        <f>'Mining Breakdown'!R213</f>
        <v/>
      </c>
      <c r="S3" s="22">
        <f>'Mining Breakdown'!S213</f>
        <v/>
      </c>
      <c r="T3" s="22">
        <f>'Mining Breakdown'!T213</f>
        <v/>
      </c>
      <c r="U3" s="22">
        <f>'Mining Breakdown'!U213</f>
        <v/>
      </c>
      <c r="V3" s="22">
        <f>'Mining Breakdown'!V213</f>
        <v/>
      </c>
      <c r="W3" s="22">
        <f>'Mining Breakdown'!W213</f>
        <v/>
      </c>
      <c r="X3" s="22">
        <f>'Mining Breakdown'!X213</f>
        <v/>
      </c>
      <c r="Y3" s="22">
        <f>'Mining Breakdown'!Y213</f>
        <v/>
      </c>
      <c r="Z3" s="22">
        <f>'Mining Breakdown'!Z213</f>
        <v/>
      </c>
      <c r="AA3" s="22">
        <f>'Mining Breakdown'!AA213</f>
        <v/>
      </c>
      <c r="AB3" s="22">
        <f>'Mining Breakdown'!AB213</f>
        <v/>
      </c>
      <c r="AC3" s="22">
        <f>'Mining Breakdown'!AC213</f>
        <v/>
      </c>
      <c r="AD3" s="22">
        <f>'Mining Breakdown'!AD213</f>
        <v/>
      </c>
      <c r="AE3" s="22">
        <f>'Mining Breakdown'!AE213</f>
        <v/>
      </c>
      <c r="AF3" s="22">
        <f>'Mining Breakdown'!AF213</f>
        <v/>
      </c>
      <c r="AG3" s="22">
        <f>'Mining Breakdown'!AG213</f>
        <v/>
      </c>
      <c r="AH3" s="22">
        <f>'Mining Breakdown'!AH213</f>
        <v/>
      </c>
      <c r="AI3" s="22">
        <f>'Mining Breakdown'!AI213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48797655152.71045</v>
      </c>
      <c r="E4" s="112" t="n">
        <v>22920812101.8725</v>
      </c>
      <c r="F4" s="112" t="n">
        <v>28368255866.54411</v>
      </c>
      <c r="G4" s="112" t="n">
        <v>34248068713.4071</v>
      </c>
      <c r="H4" s="112" t="n">
        <v>37896779131.92413</v>
      </c>
      <c r="I4" s="112" t="n">
        <v>41238480314.78954</v>
      </c>
      <c r="J4" s="112" t="n">
        <v>44160579514.90138</v>
      </c>
      <c r="K4" s="112" t="n">
        <v>46740193929.29185</v>
      </c>
      <c r="L4" s="112" t="n">
        <v>47667105386.01441</v>
      </c>
      <c r="M4" s="112" t="n">
        <v>48516341782.43346</v>
      </c>
      <c r="N4" s="112" t="n">
        <v>49401149362.62589</v>
      </c>
      <c r="O4" s="112" t="n">
        <v>50331271379.3997</v>
      </c>
      <c r="P4" s="112" t="n">
        <v>49739426265.38648</v>
      </c>
      <c r="Q4" s="112" t="n">
        <v>49926476681.76188</v>
      </c>
      <c r="R4" s="112" t="n">
        <v>50195432811.33101</v>
      </c>
      <c r="S4" s="112" t="n">
        <v>50390489134.89802</v>
      </c>
      <c r="T4" s="112" t="n">
        <v>50548774299.41005</v>
      </c>
      <c r="U4" s="112" t="n">
        <v>50739841331.33891</v>
      </c>
      <c r="V4" s="112" t="n">
        <v>51017693672.3408</v>
      </c>
      <c r="W4" s="112" t="n">
        <v>51217515742.13988</v>
      </c>
      <c r="X4" s="112" t="n">
        <v>51382577237.65372</v>
      </c>
      <c r="Y4" s="112" t="n">
        <v>51579049850.83195</v>
      </c>
      <c r="Z4" s="112" t="n">
        <v>51616406197.07355</v>
      </c>
      <c r="AA4" s="112" t="n">
        <v>51617339764.18066</v>
      </c>
      <c r="AB4" s="112" t="n">
        <v>51590769533.51545</v>
      </c>
      <c r="AC4" s="112" t="n">
        <v>51493669446.40546</v>
      </c>
      <c r="AD4" s="112" t="n">
        <v>51304993257.06795</v>
      </c>
      <c r="AE4" s="112" t="n">
        <v>51137818712.10197</v>
      </c>
      <c r="AF4" s="112" t="n">
        <v>50834500482.01279</v>
      </c>
      <c r="AG4" s="112" t="n">
        <v>50625078609.96119</v>
      </c>
      <c r="AH4" s="112" t="n">
        <v>50399435440.17554</v>
      </c>
      <c r="AI4" s="112" t="n">
        <v>50135527403.96358</v>
      </c>
    </row>
    <row r="5" customFormat="1" s="111">
      <c r="A5" s="111" t="inlineStr">
        <is>
          <t>Chemicals</t>
        </is>
      </c>
      <c r="B5" s="112" t="n"/>
      <c r="C5" s="112" t="n"/>
      <c r="D5" s="112" t="n">
        <v>8367690483759.253</v>
      </c>
      <c r="E5" s="112" t="n">
        <v>7101575750547.968</v>
      </c>
      <c r="F5" s="112" t="n">
        <v>7978077394355.402</v>
      </c>
      <c r="G5" s="112" t="n">
        <v>8719165633385.361</v>
      </c>
      <c r="H5" s="112" t="n">
        <v>9079482247580.303</v>
      </c>
      <c r="I5" s="112" t="n">
        <v>9410770851056.51</v>
      </c>
      <c r="J5" s="112" t="n">
        <v>9713419589465.633</v>
      </c>
      <c r="K5" s="112" t="n">
        <v>10200483397360.3</v>
      </c>
      <c r="L5" s="112" t="n">
        <v>10515949708951.55</v>
      </c>
      <c r="M5" s="112" t="n">
        <v>10920184805980.41</v>
      </c>
      <c r="N5" s="112" t="n">
        <v>11204875345578.16</v>
      </c>
      <c r="O5" s="112" t="n">
        <v>11524377971641.69</v>
      </c>
      <c r="P5" s="112" t="n">
        <v>11733819814091.74</v>
      </c>
      <c r="Q5" s="112" t="n">
        <v>11980623635267.78</v>
      </c>
      <c r="R5" s="112" t="n">
        <v>12233505536134.49</v>
      </c>
      <c r="S5" s="112" t="n">
        <v>12508910472862</v>
      </c>
      <c r="T5" s="112" t="n">
        <v>12751101940795.39</v>
      </c>
      <c r="U5" s="112" t="n">
        <v>12945139739941.63</v>
      </c>
      <c r="V5" s="112" t="n">
        <v>13160171550286.21</v>
      </c>
      <c r="W5" s="112" t="n">
        <v>13369716451236.21</v>
      </c>
      <c r="X5" s="112" t="n">
        <v>13574630604932.8</v>
      </c>
      <c r="Y5" s="112" t="n">
        <v>13788517423133.58</v>
      </c>
      <c r="Z5" s="112" t="n">
        <v>13989906411701.82</v>
      </c>
      <c r="AA5" s="112" t="n">
        <v>14253829362567.88</v>
      </c>
      <c r="AB5" s="112" t="n">
        <v>14492278820201.33</v>
      </c>
      <c r="AC5" s="112" t="n">
        <v>14754663419300.45</v>
      </c>
      <c r="AD5" s="112" t="n">
        <v>15032183777350.43</v>
      </c>
      <c r="AE5" s="112" t="n">
        <v>15323599369439.89</v>
      </c>
      <c r="AF5" s="112" t="n">
        <v>15616569405553.8</v>
      </c>
      <c r="AG5" s="112" t="n">
        <v>15882847670469.3</v>
      </c>
      <c r="AH5" s="112" t="n">
        <v>16178636493661.4</v>
      </c>
      <c r="AI5" s="112" t="n">
        <v>16412505872635.84</v>
      </c>
    </row>
    <row r="6">
      <c r="A6" t="inlineStr">
        <is>
          <t>Coal Mining</t>
        </is>
      </c>
      <c r="B6" s="22" t="n"/>
      <c r="C6" s="22" t="n"/>
      <c r="D6" s="22">
        <f>'Mining Breakdown'!D225</f>
        <v/>
      </c>
      <c r="E6" s="22">
        <f>'Mining Breakdown'!E225</f>
        <v/>
      </c>
      <c r="F6" s="22">
        <f>'Mining Breakdown'!F225</f>
        <v/>
      </c>
      <c r="G6" s="22">
        <f>'Mining Breakdown'!G225</f>
        <v/>
      </c>
      <c r="H6" s="22">
        <f>'Mining Breakdown'!H225</f>
        <v/>
      </c>
      <c r="I6" s="22">
        <f>'Mining Breakdown'!I225</f>
        <v/>
      </c>
      <c r="J6" s="22">
        <f>'Mining Breakdown'!J225</f>
        <v/>
      </c>
      <c r="K6" s="22">
        <f>'Mining Breakdown'!K225</f>
        <v/>
      </c>
      <c r="L6" s="22">
        <f>'Mining Breakdown'!L225</f>
        <v/>
      </c>
      <c r="M6" s="22">
        <f>'Mining Breakdown'!M225</f>
        <v/>
      </c>
      <c r="N6" s="22">
        <f>'Mining Breakdown'!N225</f>
        <v/>
      </c>
      <c r="O6" s="22">
        <f>'Mining Breakdown'!O225</f>
        <v/>
      </c>
      <c r="P6" s="22">
        <f>'Mining Breakdown'!P225</f>
        <v/>
      </c>
      <c r="Q6" s="22">
        <f>'Mining Breakdown'!Q225</f>
        <v/>
      </c>
      <c r="R6" s="22">
        <f>'Mining Breakdown'!R225</f>
        <v/>
      </c>
      <c r="S6" s="22">
        <f>'Mining Breakdown'!S225</f>
        <v/>
      </c>
      <c r="T6" s="22">
        <f>'Mining Breakdown'!T225</f>
        <v/>
      </c>
      <c r="U6" s="22">
        <f>'Mining Breakdown'!U225</f>
        <v/>
      </c>
      <c r="V6" s="22">
        <f>'Mining Breakdown'!V225</f>
        <v/>
      </c>
      <c r="W6" s="22">
        <f>'Mining Breakdown'!W225</f>
        <v/>
      </c>
      <c r="X6" s="22">
        <f>'Mining Breakdown'!X225</f>
        <v/>
      </c>
      <c r="Y6" s="22">
        <f>'Mining Breakdown'!Y225</f>
        <v/>
      </c>
      <c r="Z6" s="22">
        <f>'Mining Breakdown'!Z225</f>
        <v/>
      </c>
      <c r="AA6" s="22">
        <f>'Mining Breakdown'!AA225</f>
        <v/>
      </c>
      <c r="AB6" s="22">
        <f>'Mining Breakdown'!AB225</f>
        <v/>
      </c>
      <c r="AC6" s="22">
        <f>'Mining Breakdown'!AC225</f>
        <v/>
      </c>
      <c r="AD6" s="22">
        <f>'Mining Breakdown'!AD225</f>
        <v/>
      </c>
      <c r="AE6" s="22">
        <f>'Mining Breakdown'!AE225</f>
        <v/>
      </c>
      <c r="AF6" s="22">
        <f>'Mining Breakdown'!AF225</f>
        <v/>
      </c>
      <c r="AG6" s="22">
        <f>'Mining Breakdown'!AG225</f>
        <v/>
      </c>
      <c r="AH6" s="22">
        <f>'Mining Breakdown'!AH225</f>
        <v/>
      </c>
      <c r="AI6" s="22">
        <f>'Mining Breakdown'!AI225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7466788332304.977</v>
      </c>
      <c r="E8" s="112" t="n">
        <v>7089134638755.583</v>
      </c>
      <c r="F8" s="112" t="n">
        <v>7285044461146.29</v>
      </c>
      <c r="G8" s="112" t="n">
        <v>7486705382136.602</v>
      </c>
      <c r="H8" s="112" t="n">
        <v>7605849304370.899</v>
      </c>
      <c r="I8" s="112" t="n">
        <v>7735184244622.012</v>
      </c>
      <c r="J8" s="112" t="n">
        <v>7868426265075.935</v>
      </c>
      <c r="K8" s="112" t="n">
        <v>7997247646821.098</v>
      </c>
      <c r="L8" s="112" t="n">
        <v>8097610507882.692</v>
      </c>
      <c r="M8" s="112" t="n">
        <v>8198169647336.337</v>
      </c>
      <c r="N8" s="112" t="n">
        <v>8303604153791.804</v>
      </c>
      <c r="O8" s="112" t="n">
        <v>8415190259334.858</v>
      </c>
      <c r="P8" s="112" t="n">
        <v>8510498441505.969</v>
      </c>
      <c r="Q8" s="112" t="n">
        <v>8620088337166.686</v>
      </c>
      <c r="R8" s="112" t="n">
        <v>8703232147463.894</v>
      </c>
      <c r="S8" s="112" t="n">
        <v>8797436947865.35</v>
      </c>
      <c r="T8" s="112" t="n">
        <v>8887392984787.75</v>
      </c>
      <c r="U8" s="112" t="n">
        <v>8970743318384.799</v>
      </c>
      <c r="V8" s="112" t="n">
        <v>9057023240570.023</v>
      </c>
      <c r="W8" s="112" t="n">
        <v>9143006593476.514</v>
      </c>
      <c r="X8" s="112" t="n">
        <v>9227292489972.941</v>
      </c>
      <c r="Y8" s="112" t="n">
        <v>9313819902088.021</v>
      </c>
      <c r="Z8" s="112" t="n">
        <v>9398076038947.473</v>
      </c>
      <c r="AA8" s="112" t="n">
        <v>9482179022236.125</v>
      </c>
      <c r="AB8" s="112" t="n">
        <v>9569816082676.137</v>
      </c>
      <c r="AC8" s="112" t="n">
        <v>9659826009373.656</v>
      </c>
      <c r="AD8" s="112" t="n">
        <v>9752774729474.982</v>
      </c>
      <c r="AE8" s="112" t="n">
        <v>9846674314831.611</v>
      </c>
      <c r="AF8" s="112" t="n">
        <v>9941180039897.727</v>
      </c>
      <c r="AG8" s="112" t="n">
        <v>10037202505360.83</v>
      </c>
      <c r="AH8" s="112" t="n">
        <v>10134937599578.4</v>
      </c>
      <c r="AI8" s="112" t="n">
        <v>10234113637476.68</v>
      </c>
    </row>
    <row r="9">
      <c r="A9" t="inlineStr">
        <is>
          <t>Other industries</t>
        </is>
      </c>
      <c r="B9" s="22" t="n"/>
      <c r="C9" s="22" t="n"/>
      <c r="D9" s="22">
        <f>'Scaling Parameters'!D7+'Mining Breakdown'!D237</f>
        <v/>
      </c>
      <c r="E9" s="22">
        <f>'Scaling Parameters'!E7+'Mining Breakdown'!E237</f>
        <v/>
      </c>
      <c r="F9" s="22">
        <f>'Scaling Parameters'!F7+'Mining Breakdown'!F237</f>
        <v/>
      </c>
      <c r="G9" s="22">
        <f>'Scaling Parameters'!G7+'Mining Breakdown'!G237</f>
        <v/>
      </c>
      <c r="H9" s="22">
        <f>'Scaling Parameters'!H7+'Mining Breakdown'!H237</f>
        <v/>
      </c>
      <c r="I9" s="22">
        <f>'Scaling Parameters'!I7+'Mining Breakdown'!I237</f>
        <v/>
      </c>
      <c r="J9" s="22">
        <f>'Scaling Parameters'!J7+'Mining Breakdown'!J237</f>
        <v/>
      </c>
      <c r="K9" s="22">
        <f>'Scaling Parameters'!K7+'Mining Breakdown'!K237</f>
        <v/>
      </c>
      <c r="L9" s="22">
        <f>'Scaling Parameters'!L7+'Mining Breakdown'!L237</f>
        <v/>
      </c>
      <c r="M9" s="22">
        <f>'Scaling Parameters'!M7+'Mining Breakdown'!M237</f>
        <v/>
      </c>
      <c r="N9" s="22">
        <f>'Scaling Parameters'!N7+'Mining Breakdown'!N237</f>
        <v/>
      </c>
      <c r="O9" s="22">
        <f>'Scaling Parameters'!O7+'Mining Breakdown'!O237</f>
        <v/>
      </c>
      <c r="P9" s="22">
        <f>'Scaling Parameters'!P7+'Mining Breakdown'!P237</f>
        <v/>
      </c>
      <c r="Q9" s="22">
        <f>'Scaling Parameters'!Q7+'Mining Breakdown'!Q237</f>
        <v/>
      </c>
      <c r="R9" s="22">
        <f>'Scaling Parameters'!R7+'Mining Breakdown'!R237</f>
        <v/>
      </c>
      <c r="S9" s="22">
        <f>'Scaling Parameters'!S7+'Mining Breakdown'!S237</f>
        <v/>
      </c>
      <c r="T9" s="22">
        <f>'Scaling Parameters'!T7+'Mining Breakdown'!T237</f>
        <v/>
      </c>
      <c r="U9" s="22">
        <f>'Scaling Parameters'!U7+'Mining Breakdown'!U237</f>
        <v/>
      </c>
      <c r="V9" s="22">
        <f>'Scaling Parameters'!V7+'Mining Breakdown'!V237</f>
        <v/>
      </c>
      <c r="W9" s="22">
        <f>'Scaling Parameters'!W7+'Mining Breakdown'!W237</f>
        <v/>
      </c>
      <c r="X9" s="22">
        <f>'Scaling Parameters'!X7+'Mining Breakdown'!X237</f>
        <v/>
      </c>
      <c r="Y9" s="22">
        <f>'Scaling Parameters'!Y7+'Mining Breakdown'!Y237</f>
        <v/>
      </c>
      <c r="Z9" s="22">
        <f>'Scaling Parameters'!Z7+'Mining Breakdown'!Z237</f>
        <v/>
      </c>
      <c r="AA9" s="22">
        <f>'Scaling Parameters'!AA7+'Mining Breakdown'!AA237</f>
        <v/>
      </c>
      <c r="AB9" s="22">
        <f>'Scaling Parameters'!AB7+'Mining Breakdown'!AB237</f>
        <v/>
      </c>
      <c r="AC9" s="22">
        <f>'Scaling Parameters'!AC7+'Mining Breakdown'!AC237</f>
        <v/>
      </c>
      <c r="AD9" s="22">
        <f>'Scaling Parameters'!AD7+'Mining Breakdown'!AD237</f>
        <v/>
      </c>
      <c r="AE9" s="22">
        <f>'Scaling Parameters'!AE7+'Mining Breakdown'!AE237</f>
        <v/>
      </c>
      <c r="AF9" s="22">
        <f>'Scaling Parameters'!AF7+'Mining Breakdown'!AF237</f>
        <v/>
      </c>
      <c r="AG9" s="22">
        <f>'Scaling Parameters'!AG7+'Mining Breakdown'!AG237</f>
        <v/>
      </c>
      <c r="AH9" s="22">
        <f>'Scaling Parameters'!AH7+'Mining Breakdown'!AH237</f>
        <v/>
      </c>
      <c r="AI9" s="22">
        <f>'Scaling Parameters'!AI7+'Mining Breakdown'!AI237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zoomScale="125" workbookViewId="0">
      <selection activeCell="B13" sqref="B13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B2" s="121" t="n">
        <v>0</v>
      </c>
      <c r="C2" s="121" t="n">
        <v>0</v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B3" s="121" t="n">
        <v>0</v>
      </c>
      <c r="C3" s="121" t="n">
        <v>0</v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B4" s="121" t="n">
        <v>0</v>
      </c>
      <c r="C4" s="121" t="n">
        <v>0</v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B5" s="121" t="n">
        <v>0</v>
      </c>
      <c r="C5" s="121" t="n">
        <v>0</v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B6" s="121" t="n">
        <v>0</v>
      </c>
      <c r="C6" s="121" t="n">
        <v>0</v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B7" s="121" t="n">
        <v>0</v>
      </c>
      <c r="C7" s="121" t="n">
        <v>0</v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B8" s="121" t="n">
        <v>0</v>
      </c>
      <c r="C8" s="121" t="n">
        <v>0</v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B9" s="121" t="n">
        <v>0</v>
      </c>
      <c r="C9" s="121" t="n">
        <v>0</v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>
      <c r="A3" t="inlineStr">
        <is>
          <t>Natural gas and petroleum systems</t>
        </is>
      </c>
      <c r="D3">
        <f>Refineries!E105</f>
        <v/>
      </c>
      <c r="E3">
        <f>Refineries!F105</f>
        <v/>
      </c>
      <c r="F3">
        <f>Refineries!G105</f>
        <v/>
      </c>
      <c r="G3">
        <f>Refineries!H105</f>
        <v/>
      </c>
      <c r="H3">
        <f>Refineries!I105</f>
        <v/>
      </c>
      <c r="I3">
        <f>Refineries!J105</f>
        <v/>
      </c>
      <c r="J3">
        <f>Refineries!K105</f>
        <v/>
      </c>
      <c r="K3">
        <f>Refineries!L105</f>
        <v/>
      </c>
      <c r="L3">
        <f>Refineries!M105</f>
        <v/>
      </c>
      <c r="M3">
        <f>Refineries!N105</f>
        <v/>
      </c>
      <c r="N3">
        <f>Refineries!O105</f>
        <v/>
      </c>
      <c r="O3">
        <f>Refineries!P105</f>
        <v/>
      </c>
      <c r="P3">
        <f>Refineries!Q105</f>
        <v/>
      </c>
      <c r="Q3">
        <f>Refineries!R105</f>
        <v/>
      </c>
      <c r="R3">
        <f>Refineries!S105</f>
        <v/>
      </c>
      <c r="S3">
        <f>Refineries!T105</f>
        <v/>
      </c>
      <c r="T3">
        <f>Refineries!U105</f>
        <v/>
      </c>
      <c r="U3">
        <f>Refineries!V105</f>
        <v/>
      </c>
      <c r="V3">
        <f>Refineries!W105</f>
        <v/>
      </c>
      <c r="W3">
        <f>Refineries!X105</f>
        <v/>
      </c>
      <c r="X3">
        <f>Refineries!Y105</f>
        <v/>
      </c>
      <c r="Y3">
        <f>Refineries!Z105</f>
        <v/>
      </c>
      <c r="Z3">
        <f>Refineries!AA105</f>
        <v/>
      </c>
      <c r="AA3">
        <f>Refineries!AB105</f>
        <v/>
      </c>
      <c r="AB3">
        <f>Refineries!AC105</f>
        <v/>
      </c>
      <c r="AC3">
        <f>Refineries!AD105</f>
        <v/>
      </c>
      <c r="AD3">
        <f>Refineries!AE105</f>
        <v/>
      </c>
      <c r="AE3">
        <f>Refineries!AF105</f>
        <v/>
      </c>
      <c r="AF3">
        <f>Refineries!AG105</f>
        <v/>
      </c>
      <c r="AG3">
        <f>Refineries!AH105</f>
        <v/>
      </c>
      <c r="AH3">
        <f>Refineries!AI105</f>
        <v/>
      </c>
      <c r="AI3">
        <f>Refineries!AJ105</f>
        <v/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93230399622.91356</v>
      </c>
      <c r="E2" t="n">
        <v>77900288427.0441</v>
      </c>
      <c r="F2" t="n">
        <v>86086052278.76424</v>
      </c>
      <c r="G2" t="n">
        <v>95039925062.08493</v>
      </c>
      <c r="H2" t="n">
        <v>99920743876.24379</v>
      </c>
      <c r="I2" t="n">
        <v>104784305024.3875</v>
      </c>
      <c r="J2" t="n">
        <v>109720160697.7767</v>
      </c>
      <c r="K2" t="n">
        <v>114745527764.1617</v>
      </c>
      <c r="L2" t="n">
        <v>117793606926.4716</v>
      </c>
      <c r="M2" t="n">
        <v>121074970566.972</v>
      </c>
      <c r="N2" t="n">
        <v>124518915292.745</v>
      </c>
      <c r="O2" t="n">
        <v>128200509911.0433</v>
      </c>
      <c r="P2" t="n">
        <v>129772140668.1006</v>
      </c>
      <c r="Q2" t="n">
        <v>131433446011.2128</v>
      </c>
      <c r="R2" t="n">
        <v>133136610374.0214</v>
      </c>
      <c r="S2" t="n">
        <v>135008883544.4724</v>
      </c>
      <c r="T2" t="n">
        <v>136161271332.3297</v>
      </c>
      <c r="U2" t="n">
        <v>137780595260.9512</v>
      </c>
      <c r="V2" t="n">
        <v>139330888525.5122</v>
      </c>
      <c r="W2" t="n">
        <v>140724353260.1389</v>
      </c>
      <c r="X2" t="n">
        <v>141943323816.1681</v>
      </c>
      <c r="Y2" t="n">
        <v>143453349193.3604</v>
      </c>
      <c r="Z2" t="n">
        <v>145058760913.6813</v>
      </c>
      <c r="AA2" t="n">
        <v>146426237153.6232</v>
      </c>
      <c r="AB2" t="n">
        <v>147975224873.7103</v>
      </c>
      <c r="AC2" t="n">
        <v>149704948906.9109</v>
      </c>
      <c r="AD2" t="n">
        <v>151496849495.6838</v>
      </c>
      <c r="AE2" t="n">
        <v>153163744201.0752</v>
      </c>
      <c r="AF2" t="n">
        <v>154800652181.8304</v>
      </c>
      <c r="AG2" t="n">
        <v>156399821767.6352</v>
      </c>
      <c r="AH2" t="n">
        <v>157901483500.5412</v>
      </c>
      <c r="AI2" t="n">
        <v>159328851593.226</v>
      </c>
    </row>
    <row r="3">
      <c r="A3" t="inlineStr">
        <is>
          <t>Natural gas and petroleum systems</t>
        </is>
      </c>
      <c r="D3">
        <f>'Mining Breakdown'!D216</f>
        <v/>
      </c>
      <c r="E3">
        <f>'Mining Breakdown'!E216</f>
        <v/>
      </c>
      <c r="F3">
        <f>'Mining Breakdown'!F216</f>
        <v/>
      </c>
      <c r="G3">
        <f>'Mining Breakdown'!G216</f>
        <v/>
      </c>
      <c r="H3">
        <f>'Mining Breakdown'!H216</f>
        <v/>
      </c>
      <c r="I3">
        <f>'Mining Breakdown'!I216</f>
        <v/>
      </c>
      <c r="J3">
        <f>'Mining Breakdown'!J216</f>
        <v/>
      </c>
      <c r="K3">
        <f>'Mining Breakdown'!K216</f>
        <v/>
      </c>
      <c r="L3">
        <f>'Mining Breakdown'!L216</f>
        <v/>
      </c>
      <c r="M3">
        <f>'Mining Breakdown'!M216</f>
        <v/>
      </c>
      <c r="N3">
        <f>'Mining Breakdown'!N216</f>
        <v/>
      </c>
      <c r="O3">
        <f>'Mining Breakdown'!O216</f>
        <v/>
      </c>
      <c r="P3">
        <f>'Mining Breakdown'!P216</f>
        <v/>
      </c>
      <c r="Q3">
        <f>'Mining Breakdown'!Q216</f>
        <v/>
      </c>
      <c r="R3">
        <f>'Mining Breakdown'!R216</f>
        <v/>
      </c>
      <c r="S3">
        <f>'Mining Breakdown'!S216</f>
        <v/>
      </c>
      <c r="T3">
        <f>'Mining Breakdown'!T216</f>
        <v/>
      </c>
      <c r="U3">
        <f>'Mining Breakdown'!U216</f>
        <v/>
      </c>
      <c r="V3">
        <f>'Mining Breakdown'!V216</f>
        <v/>
      </c>
      <c r="W3">
        <f>'Mining Breakdown'!W216</f>
        <v/>
      </c>
      <c r="X3">
        <f>'Mining Breakdown'!X216</f>
        <v/>
      </c>
      <c r="Y3">
        <f>'Mining Breakdown'!Y216</f>
        <v/>
      </c>
      <c r="Z3">
        <f>'Mining Breakdown'!Z216</f>
        <v/>
      </c>
      <c r="AA3">
        <f>'Mining Breakdown'!AA216</f>
        <v/>
      </c>
      <c r="AB3">
        <f>'Mining Breakdown'!AB216</f>
        <v/>
      </c>
      <c r="AC3">
        <f>'Mining Breakdown'!AC216</f>
        <v/>
      </c>
      <c r="AD3">
        <f>'Mining Breakdown'!AD216</f>
        <v/>
      </c>
      <c r="AE3">
        <f>'Mining Breakdown'!AE216</f>
        <v/>
      </c>
      <c r="AF3">
        <f>'Mining Breakdown'!AF216</f>
        <v/>
      </c>
      <c r="AG3">
        <f>'Mining Breakdown'!AG216</f>
        <v/>
      </c>
      <c r="AH3">
        <f>'Mining Breakdown'!AH216</f>
        <v/>
      </c>
      <c r="AI3">
        <f>'Mining Breakdown'!AI216</f>
        <v/>
      </c>
    </row>
    <row r="4" customFormat="1" s="111">
      <c r="A4" s="111" t="inlineStr">
        <is>
          <t>Iron and steel</t>
        </is>
      </c>
      <c r="D4" t="n">
        <v>16637390312.72692</v>
      </c>
      <c r="E4" t="n">
        <v>13317189207.14782</v>
      </c>
      <c r="F4" t="n">
        <v>13798666951.7101</v>
      </c>
      <c r="G4" t="n">
        <v>14740970524.722</v>
      </c>
      <c r="H4" t="n">
        <v>15494993517.26143</v>
      </c>
      <c r="I4" t="n">
        <v>16134302246.10434</v>
      </c>
      <c r="J4" t="n">
        <v>16584932020.91824</v>
      </c>
      <c r="K4" t="n">
        <v>16984621942.2622</v>
      </c>
      <c r="L4" t="n">
        <v>17073389963.01483</v>
      </c>
      <c r="M4" t="n">
        <v>17159011410.02371</v>
      </c>
      <c r="N4" t="n">
        <v>17252328972.26272</v>
      </c>
      <c r="O4" t="n">
        <v>17338960786.98748</v>
      </c>
      <c r="P4" t="n">
        <v>17125034187.12099</v>
      </c>
      <c r="Q4" t="n">
        <v>17197405383.22729</v>
      </c>
      <c r="R4" t="n">
        <v>17299342825.46523</v>
      </c>
      <c r="S4" t="n">
        <v>17369993509.68962</v>
      </c>
      <c r="T4" t="n">
        <v>17431013946.19919</v>
      </c>
      <c r="U4" t="n">
        <v>17507894269.08323</v>
      </c>
      <c r="V4" t="n">
        <v>17608295952.39303</v>
      </c>
      <c r="W4" t="n">
        <v>17674529886.31656</v>
      </c>
      <c r="X4" t="n">
        <v>17732542313.79769</v>
      </c>
      <c r="Y4" t="n">
        <v>17795473788.67273</v>
      </c>
      <c r="Z4" t="n">
        <v>17804982792.26164</v>
      </c>
      <c r="AA4" t="n">
        <v>17806697530.61374</v>
      </c>
      <c r="AB4" t="n">
        <v>17793250979.69778</v>
      </c>
      <c r="AC4" t="n">
        <v>17752870912.24128</v>
      </c>
      <c r="AD4" t="n">
        <v>17685089672.32999</v>
      </c>
      <c r="AE4" t="n">
        <v>17616413535.29893</v>
      </c>
      <c r="AF4" t="n">
        <v>17505983230.71775</v>
      </c>
      <c r="AG4" t="n">
        <v>17427913560.69388</v>
      </c>
      <c r="AH4" t="n">
        <v>17344278207.93794</v>
      </c>
      <c r="AI4" t="n">
        <v>17248812892.61144</v>
      </c>
    </row>
    <row r="5" customFormat="1" s="111">
      <c r="A5" s="111" t="inlineStr">
        <is>
          <t>Chemicals</t>
        </is>
      </c>
      <c r="D5" t="n">
        <v>1044386799865.125</v>
      </c>
      <c r="E5" t="n">
        <v>1146429003911.682</v>
      </c>
      <c r="F5" t="n">
        <v>918420715977.5441</v>
      </c>
      <c r="G5" t="n">
        <v>741074406570.631</v>
      </c>
      <c r="H5" t="n">
        <v>628710507311.0823</v>
      </c>
      <c r="I5" t="n">
        <v>532382534739.7332</v>
      </c>
      <c r="J5" t="n">
        <v>479353982489.6702</v>
      </c>
      <c r="K5" t="n">
        <v>522322661553.3996</v>
      </c>
      <c r="L5" t="n">
        <v>526142629189.6799</v>
      </c>
      <c r="M5" t="n">
        <v>554988575354.8916</v>
      </c>
      <c r="N5" t="n">
        <v>537586418802.6368</v>
      </c>
      <c r="O5" t="n">
        <v>528092820121.7219</v>
      </c>
      <c r="P5" t="n">
        <v>510256010584.9126</v>
      </c>
      <c r="Q5" t="n">
        <v>514821833506.0903</v>
      </c>
      <c r="R5" t="n">
        <v>519965172176.9017</v>
      </c>
      <c r="S5" t="n">
        <v>530741947466.0805</v>
      </c>
      <c r="T5" t="n">
        <v>525451279982.8268</v>
      </c>
      <c r="U5" t="n">
        <v>517991635997.2801</v>
      </c>
      <c r="V5" t="n">
        <v>520560755118.1405</v>
      </c>
      <c r="W5" t="n">
        <v>519902596763.2808</v>
      </c>
      <c r="X5" t="n">
        <v>512793182241.9656</v>
      </c>
      <c r="Y5" t="n">
        <v>503379058903.8978</v>
      </c>
      <c r="Z5" t="n">
        <v>495765209407.9804</v>
      </c>
      <c r="AA5" t="n">
        <v>494454678259.618</v>
      </c>
      <c r="AB5" t="n">
        <v>492810893702.0576</v>
      </c>
      <c r="AC5" t="n">
        <v>493055054541.4167</v>
      </c>
      <c r="AD5" t="n">
        <v>497636559378.9033</v>
      </c>
      <c r="AE5" t="n">
        <v>495693981027.5938</v>
      </c>
      <c r="AF5" t="n">
        <v>505545041124.436</v>
      </c>
      <c r="AG5" t="n">
        <v>507305577295.1633</v>
      </c>
      <c r="AH5" t="n">
        <v>507652558724.9489</v>
      </c>
      <c r="AI5" t="n">
        <v>506071755585.315</v>
      </c>
    </row>
    <row r="6">
      <c r="A6" t="inlineStr">
        <is>
          <t>Coal Mining</t>
        </is>
      </c>
      <c r="D6">
        <f>'Mining Breakdown'!D228</f>
        <v/>
      </c>
      <c r="E6">
        <f>'Mining Breakdown'!E228</f>
        <v/>
      </c>
      <c r="F6">
        <f>'Mining Breakdown'!F228</f>
        <v/>
      </c>
      <c r="G6">
        <f>'Mining Breakdown'!G228</f>
        <v/>
      </c>
      <c r="H6">
        <f>'Mining Breakdown'!H228</f>
        <v/>
      </c>
      <c r="I6">
        <f>'Mining Breakdown'!I228</f>
        <v/>
      </c>
      <c r="J6">
        <f>'Mining Breakdown'!J228</f>
        <v/>
      </c>
      <c r="K6">
        <f>'Mining Breakdown'!K228</f>
        <v/>
      </c>
      <c r="L6">
        <f>'Mining Breakdown'!L228</f>
        <v/>
      </c>
      <c r="M6">
        <f>'Mining Breakdown'!M228</f>
        <v/>
      </c>
      <c r="N6">
        <f>'Mining Breakdown'!N228</f>
        <v/>
      </c>
      <c r="O6">
        <f>'Mining Breakdown'!O228</f>
        <v/>
      </c>
      <c r="P6">
        <f>'Mining Breakdown'!P228</f>
        <v/>
      </c>
      <c r="Q6">
        <f>'Mining Breakdown'!Q228</f>
        <v/>
      </c>
      <c r="R6">
        <f>'Mining Breakdown'!R228</f>
        <v/>
      </c>
      <c r="S6">
        <f>'Mining Breakdown'!S228</f>
        <v/>
      </c>
      <c r="T6">
        <f>'Mining Breakdown'!T228</f>
        <v/>
      </c>
      <c r="U6">
        <f>'Mining Breakdown'!U228</f>
        <v/>
      </c>
      <c r="V6">
        <f>'Mining Breakdown'!V228</f>
        <v/>
      </c>
      <c r="W6">
        <f>'Mining Breakdown'!W228</f>
        <v/>
      </c>
      <c r="X6">
        <f>'Mining Breakdown'!X228</f>
        <v/>
      </c>
      <c r="Y6">
        <f>'Mining Breakdown'!Y228</f>
        <v/>
      </c>
      <c r="Z6">
        <f>'Mining Breakdown'!Z228</f>
        <v/>
      </c>
      <c r="AA6">
        <f>'Mining Breakdown'!AA228</f>
        <v/>
      </c>
      <c r="AB6">
        <f>'Mining Breakdown'!AB228</f>
        <v/>
      </c>
      <c r="AC6">
        <f>'Mining Breakdown'!AC228</f>
        <v/>
      </c>
      <c r="AD6">
        <f>'Mining Breakdown'!AD228</f>
        <v/>
      </c>
      <c r="AE6">
        <f>'Mining Breakdown'!AE228</f>
        <v/>
      </c>
      <c r="AF6">
        <f>'Mining Breakdown'!AF228</f>
        <v/>
      </c>
      <c r="AG6">
        <f>'Mining Breakdown'!AG228</f>
        <v/>
      </c>
      <c r="AH6">
        <f>'Mining Breakdown'!AH228</f>
        <v/>
      </c>
      <c r="AI6">
        <f>'Mining Breakdown'!AI228</f>
        <v/>
      </c>
    </row>
    <row r="7" customFormat="1" s="111">
      <c r="A7" s="111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 customFormat="1" s="111">
      <c r="A8" s="111" t="inlineStr">
        <is>
          <t>Agriculture</t>
        </is>
      </c>
      <c r="B8" s="123" t="n"/>
      <c r="C8" s="123" t="n"/>
      <c r="D8" s="123" t="n">
        <v>2891614425.314872</v>
      </c>
      <c r="E8" s="123" t="n">
        <v>2352230558.893672</v>
      </c>
      <c r="F8" s="123" t="n">
        <v>2525366120.954798</v>
      </c>
      <c r="G8" s="123" t="n">
        <v>2683007830.356227</v>
      </c>
      <c r="H8" s="123" t="n">
        <v>2711654974.954688</v>
      </c>
      <c r="I8" s="123" t="n">
        <v>2731961811.632078</v>
      </c>
      <c r="J8" s="123" t="n">
        <v>2743763512.168613</v>
      </c>
      <c r="K8" s="123" t="n">
        <v>2702622388.510524</v>
      </c>
      <c r="L8" s="123" t="n">
        <v>2602505727.813715</v>
      </c>
      <c r="M8" s="123" t="n">
        <v>2497806842.606912</v>
      </c>
      <c r="N8" s="123" t="n">
        <v>2385295099.782345</v>
      </c>
      <c r="O8" s="123" t="n">
        <v>2264937533.69606</v>
      </c>
      <c r="P8" s="123" t="n">
        <v>2102350977.701111</v>
      </c>
      <c r="Q8" s="123" t="n">
        <v>1940753391.024866</v>
      </c>
      <c r="R8" s="123" t="n">
        <v>1778859113.55301</v>
      </c>
      <c r="S8" s="123" t="n">
        <v>1614195721.988782</v>
      </c>
      <c r="T8" s="123" t="n">
        <v>1448905983.189375</v>
      </c>
      <c r="U8" s="123" t="n">
        <v>1400380555.284962</v>
      </c>
      <c r="V8" s="123" t="n">
        <v>1400380555.284962</v>
      </c>
      <c r="W8" s="123" t="n">
        <v>1400380555.284962</v>
      </c>
      <c r="X8" s="123" t="n">
        <v>1400380555.284962</v>
      </c>
      <c r="Y8" s="123" t="n">
        <v>1400380555.284962</v>
      </c>
      <c r="Z8" s="123" t="n">
        <v>1400380555.284962</v>
      </c>
      <c r="AA8" s="123" t="n">
        <v>1400380555.284962</v>
      </c>
      <c r="AB8" s="123" t="n">
        <v>1400380555.284962</v>
      </c>
      <c r="AC8" s="123" t="n">
        <v>1400380555.284962</v>
      </c>
      <c r="AD8" s="123" t="n">
        <v>1400380555.284962</v>
      </c>
      <c r="AE8" s="123" t="n">
        <v>1400380555.284962</v>
      </c>
      <c r="AF8" s="123" t="n">
        <v>1400380555.284962</v>
      </c>
      <c r="AG8" s="123" t="n">
        <v>1400380555.284962</v>
      </c>
      <c r="AH8" s="123" t="n">
        <v>1400380555.284962</v>
      </c>
      <c r="AI8" s="123" t="n">
        <v>1400380555.284962</v>
      </c>
    </row>
    <row r="9">
      <c r="A9" t="inlineStr">
        <is>
          <t>Other industries</t>
        </is>
      </c>
      <c r="D9">
        <f>'Scaling Parameters'!D10+'Mining Breakdown'!D240</f>
        <v/>
      </c>
      <c r="E9">
        <f>'Scaling Parameters'!E10+'Mining Breakdown'!E240</f>
        <v/>
      </c>
      <c r="F9">
        <f>'Scaling Parameters'!F10+'Mining Breakdown'!F240</f>
        <v/>
      </c>
      <c r="G9">
        <f>'Scaling Parameters'!G10+'Mining Breakdown'!G240</f>
        <v/>
      </c>
      <c r="H9">
        <f>'Scaling Parameters'!H10+'Mining Breakdown'!H240</f>
        <v/>
      </c>
      <c r="I9">
        <f>'Scaling Parameters'!I10+'Mining Breakdown'!I240</f>
        <v/>
      </c>
      <c r="J9">
        <f>'Scaling Parameters'!J10+'Mining Breakdown'!J240</f>
        <v/>
      </c>
      <c r="K9">
        <f>'Scaling Parameters'!K10+'Mining Breakdown'!K240</f>
        <v/>
      </c>
      <c r="L9">
        <f>'Scaling Parameters'!L10+'Mining Breakdown'!L240</f>
        <v/>
      </c>
      <c r="M9">
        <f>'Scaling Parameters'!M10+'Mining Breakdown'!M240</f>
        <v/>
      </c>
      <c r="N9">
        <f>'Scaling Parameters'!N10+'Mining Breakdown'!N240</f>
        <v/>
      </c>
      <c r="O9">
        <f>'Scaling Parameters'!O10+'Mining Breakdown'!O240</f>
        <v/>
      </c>
      <c r="P9">
        <f>'Scaling Parameters'!P10+'Mining Breakdown'!P240</f>
        <v/>
      </c>
      <c r="Q9">
        <f>'Scaling Parameters'!Q10+'Mining Breakdown'!Q240</f>
        <v/>
      </c>
      <c r="R9">
        <f>'Scaling Parameters'!R10+'Mining Breakdown'!R240</f>
        <v/>
      </c>
      <c r="S9">
        <f>'Scaling Parameters'!S10+'Mining Breakdown'!S240</f>
        <v/>
      </c>
      <c r="T9">
        <f>'Scaling Parameters'!T10+'Mining Breakdown'!T240</f>
        <v/>
      </c>
      <c r="U9">
        <f>'Scaling Parameters'!U10+'Mining Breakdown'!U240</f>
        <v/>
      </c>
      <c r="V9">
        <f>'Scaling Parameters'!V10+'Mining Breakdown'!V240</f>
        <v/>
      </c>
      <c r="W9">
        <f>'Scaling Parameters'!W10+'Mining Breakdown'!W240</f>
        <v/>
      </c>
      <c r="X9">
        <f>'Scaling Parameters'!X10+'Mining Breakdown'!X240</f>
        <v/>
      </c>
      <c r="Y9">
        <f>'Scaling Parameters'!Y10+'Mining Breakdown'!Y240</f>
        <v/>
      </c>
      <c r="Z9">
        <f>'Scaling Parameters'!Z10+'Mining Breakdown'!Z240</f>
        <v/>
      </c>
      <c r="AA9">
        <f>'Scaling Parameters'!AA10+'Mining Breakdown'!AA240</f>
        <v/>
      </c>
      <c r="AB9">
        <f>'Scaling Parameters'!AB10+'Mining Breakdown'!AB240</f>
        <v/>
      </c>
      <c r="AC9">
        <f>'Scaling Parameters'!AC10+'Mining Breakdown'!AC240</f>
        <v/>
      </c>
      <c r="AD9">
        <f>'Scaling Parameters'!AD10+'Mining Breakdown'!AD240</f>
        <v/>
      </c>
      <c r="AE9">
        <f>'Scaling Parameters'!AE10+'Mining Breakdown'!AE240</f>
        <v/>
      </c>
      <c r="AF9">
        <f>'Scaling Parameters'!AF10+'Mining Breakdown'!AF240</f>
        <v/>
      </c>
      <c r="AG9">
        <f>'Scaling Parameters'!AG10+'Mining Breakdown'!AG240</f>
        <v/>
      </c>
      <c r="AH9">
        <f>'Scaling Parameters'!AH10+'Mining Breakdown'!AH240</f>
        <v/>
      </c>
      <c r="AI9">
        <f>'Scaling Parameters'!AI10+'Mining Breakdown'!AI240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.6640625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1195641878.253801</v>
      </c>
      <c r="E2" t="n">
        <v>1179840429.792348</v>
      </c>
      <c r="F2" t="n">
        <v>915983784.5857821</v>
      </c>
      <c r="G2" t="n">
        <v>887280933.1028057</v>
      </c>
      <c r="H2" t="n">
        <v>871498480.5721816</v>
      </c>
      <c r="I2" t="n">
        <v>850055240.6544453</v>
      </c>
      <c r="J2" t="n">
        <v>825465008.1959987</v>
      </c>
      <c r="K2" t="n">
        <v>802603405.4430127</v>
      </c>
      <c r="L2" t="n">
        <v>790300374.2426106</v>
      </c>
      <c r="M2" t="n">
        <v>782242933.5825427</v>
      </c>
      <c r="N2" t="n">
        <v>778608378.8172154</v>
      </c>
      <c r="O2" t="n">
        <v>782258763.5249002</v>
      </c>
      <c r="P2" t="n">
        <v>786922264.5434779</v>
      </c>
      <c r="Q2" t="n">
        <v>789106796.5888401</v>
      </c>
      <c r="R2" t="n">
        <v>786700645.3504702</v>
      </c>
      <c r="S2" t="n">
        <v>786517018.0191209</v>
      </c>
      <c r="T2" t="n">
        <v>784452793.5356773</v>
      </c>
      <c r="U2" t="n">
        <v>779833616.3557012</v>
      </c>
      <c r="V2" t="n">
        <v>774394448.1615965</v>
      </c>
      <c r="W2" t="n">
        <v>769860752.670352</v>
      </c>
      <c r="X2" t="n">
        <v>762341530.0504459</v>
      </c>
      <c r="Y2" t="n">
        <v>757548223.5045353</v>
      </c>
      <c r="Z2" t="n">
        <v>753308964.941144</v>
      </c>
      <c r="AA2" t="n">
        <v>744114934.4197936</v>
      </c>
      <c r="AB2" t="n">
        <v>738682098.2026321</v>
      </c>
      <c r="AC2" t="n">
        <v>735721898.9817426</v>
      </c>
      <c r="AD2" t="n">
        <v>733483545.132364</v>
      </c>
      <c r="AE2" t="n">
        <v>730782956.966141</v>
      </c>
      <c r="AF2" t="n">
        <v>725945326.5816289</v>
      </c>
      <c r="AG2" t="n">
        <v>721205841.8397344</v>
      </c>
      <c r="AH2" t="n">
        <v>718612897.2815437</v>
      </c>
      <c r="AI2" t="n">
        <v>716839943.7374816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11">
      <c r="A4" s="111" t="inlineStr">
        <is>
          <t>Iron and steel</t>
        </is>
      </c>
      <c r="D4" t="n">
        <v>88422702.46961771</v>
      </c>
      <c r="E4" t="n">
        <v>86418655.26531588</v>
      </c>
      <c r="F4" t="n">
        <v>62076179.81167697</v>
      </c>
      <c r="G4" t="n">
        <v>57478923.30299352</v>
      </c>
      <c r="H4" t="n">
        <v>56150956.40973382</v>
      </c>
      <c r="I4" t="n">
        <v>54603453.82899193</v>
      </c>
      <c r="J4" t="n">
        <v>52302809.43058149</v>
      </c>
      <c r="K4" t="n">
        <v>50129406.12450768</v>
      </c>
      <c r="L4" t="n">
        <v>48119086.47199208</v>
      </c>
      <c r="M4" t="n">
        <v>46171491.30161425</v>
      </c>
      <c r="N4" t="n">
        <v>44596658.76794089</v>
      </c>
      <c r="O4" t="n">
        <v>43842172.85422654</v>
      </c>
      <c r="P4" t="n">
        <v>43402653.44724686</v>
      </c>
      <c r="Q4" t="n">
        <v>43013313.6259774</v>
      </c>
      <c r="R4" t="n">
        <v>42468954.72742459</v>
      </c>
      <c r="S4" t="n">
        <v>41909362.74035262</v>
      </c>
      <c r="T4" t="n">
        <v>41314376.22407431</v>
      </c>
      <c r="U4" t="n">
        <v>40600661.22374952</v>
      </c>
      <c r="V4" t="n">
        <v>39888738.3514858</v>
      </c>
      <c r="W4" t="n">
        <v>39277174.65064252</v>
      </c>
      <c r="X4" t="n">
        <v>38654410.1494175</v>
      </c>
      <c r="Y4" t="n">
        <v>38082721.29793323</v>
      </c>
      <c r="Z4" t="n">
        <v>37549115.16774689</v>
      </c>
      <c r="AA4" t="n">
        <v>36854665.5440787</v>
      </c>
      <c r="AB4" t="n">
        <v>36257886.89973933</v>
      </c>
      <c r="AC4" t="n">
        <v>35687094.11228559</v>
      </c>
      <c r="AD4" t="n">
        <v>35119437.54893875</v>
      </c>
      <c r="AE4" t="n">
        <v>34560741.62589731</v>
      </c>
      <c r="AF4" t="n">
        <v>33871668.38641235</v>
      </c>
      <c r="AG4" t="n">
        <v>33225158.18837802</v>
      </c>
      <c r="AH4" t="n">
        <v>32620314.96776379</v>
      </c>
      <c r="AI4" t="n">
        <v>31947370.88082855</v>
      </c>
    </row>
    <row r="5" customFormat="1" s="111">
      <c r="A5" s="111" t="inlineStr">
        <is>
          <t>Chemicals</t>
        </is>
      </c>
      <c r="D5" t="n">
        <v>5812837122173.059</v>
      </c>
      <c r="E5" t="n">
        <v>6488623072191.166</v>
      </c>
      <c r="F5" t="n">
        <v>6629156707298.475</v>
      </c>
      <c r="G5" t="n">
        <v>6819034523536.344</v>
      </c>
      <c r="H5" t="n">
        <v>6998954527215.29</v>
      </c>
      <c r="I5" t="n">
        <v>7132261063372.321</v>
      </c>
      <c r="J5" t="n">
        <v>7226971505067.255</v>
      </c>
      <c r="K5" t="n">
        <v>7305101910167.952</v>
      </c>
      <c r="L5" t="n">
        <v>7377652727374.263</v>
      </c>
      <c r="M5" t="n">
        <v>7460762959330.973</v>
      </c>
      <c r="N5" t="n">
        <v>7542450196545.504</v>
      </c>
      <c r="O5" t="n">
        <v>7638744043692.839</v>
      </c>
      <c r="P5" t="n">
        <v>7718701914350.6</v>
      </c>
      <c r="Q5" t="n">
        <v>7791821202838.276</v>
      </c>
      <c r="R5" t="n">
        <v>7864160559180.152</v>
      </c>
      <c r="S5" t="n">
        <v>7940414992708.407</v>
      </c>
      <c r="T5" t="n">
        <v>8022022680294.015</v>
      </c>
      <c r="U5" t="n">
        <v>8084811942016.413</v>
      </c>
      <c r="V5" t="n">
        <v>8147991169811.714</v>
      </c>
      <c r="W5" t="n">
        <v>8210647106450.552</v>
      </c>
      <c r="X5" t="n">
        <v>8280557706169.223</v>
      </c>
      <c r="Y5" t="n">
        <v>8354313224310.744</v>
      </c>
      <c r="Z5" t="n">
        <v>8421846170727.408</v>
      </c>
      <c r="AA5" t="n">
        <v>8508900156568.505</v>
      </c>
      <c r="AB5" t="n">
        <v>8578867885200.348</v>
      </c>
      <c r="AC5" t="n">
        <v>8658705781595.978</v>
      </c>
      <c r="AD5" t="n">
        <v>8738828536867.543</v>
      </c>
      <c r="AE5" t="n">
        <v>8833071841591.078</v>
      </c>
      <c r="AF5" t="n">
        <v>8910898405231.98</v>
      </c>
      <c r="AG5" t="n">
        <v>8988643010976.318</v>
      </c>
      <c r="AH5" t="n">
        <v>9083922658444.715</v>
      </c>
      <c r="AI5" t="n">
        <v>9145260542129.938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11">
      <c r="A8" s="111" t="inlineStr">
        <is>
          <t>Agriculture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D9">
        <f>'Scaling Parameters'!D11+'Mining Breakdown'!D241</f>
        <v/>
      </c>
      <c r="E9">
        <f>'Scaling Parameters'!E11+'Mining Breakdown'!E241</f>
        <v/>
      </c>
      <c r="F9">
        <f>'Scaling Parameters'!F11+'Mining Breakdown'!F241</f>
        <v/>
      </c>
      <c r="G9">
        <f>'Scaling Parameters'!G11+'Mining Breakdown'!G241</f>
        <v/>
      </c>
      <c r="H9">
        <f>'Scaling Parameters'!H11+'Mining Breakdown'!H241</f>
        <v/>
      </c>
      <c r="I9">
        <f>'Scaling Parameters'!I11+'Mining Breakdown'!I241</f>
        <v/>
      </c>
      <c r="J9">
        <f>'Scaling Parameters'!J11+'Mining Breakdown'!J241</f>
        <v/>
      </c>
      <c r="K9">
        <f>'Scaling Parameters'!K11+'Mining Breakdown'!K241</f>
        <v/>
      </c>
      <c r="L9">
        <f>'Scaling Parameters'!L11+'Mining Breakdown'!L241</f>
        <v/>
      </c>
      <c r="M9">
        <f>'Scaling Parameters'!M11+'Mining Breakdown'!M241</f>
        <v/>
      </c>
      <c r="N9">
        <f>'Scaling Parameters'!N11+'Mining Breakdown'!N241</f>
        <v/>
      </c>
      <c r="O9">
        <f>'Scaling Parameters'!O11+'Mining Breakdown'!O241</f>
        <v/>
      </c>
      <c r="P9">
        <f>'Scaling Parameters'!P11+'Mining Breakdown'!P241</f>
        <v/>
      </c>
      <c r="Q9">
        <f>'Scaling Parameters'!Q11+'Mining Breakdown'!Q241</f>
        <v/>
      </c>
      <c r="R9">
        <f>'Scaling Parameters'!R11+'Mining Breakdown'!R241</f>
        <v/>
      </c>
      <c r="S9">
        <f>'Scaling Parameters'!S11+'Mining Breakdown'!S241</f>
        <v/>
      </c>
      <c r="T9">
        <f>'Scaling Parameters'!T11+'Mining Breakdown'!T241</f>
        <v/>
      </c>
      <c r="U9">
        <f>'Scaling Parameters'!U11+'Mining Breakdown'!U241</f>
        <v/>
      </c>
      <c r="V9">
        <f>'Scaling Parameters'!V11+'Mining Breakdown'!V241</f>
        <v/>
      </c>
      <c r="W9">
        <f>'Scaling Parameters'!W11+'Mining Breakdown'!W241</f>
        <v/>
      </c>
      <c r="X9">
        <f>'Scaling Parameters'!X11+'Mining Breakdown'!X241</f>
        <v/>
      </c>
      <c r="Y9">
        <f>'Scaling Parameters'!Y11+'Mining Breakdown'!Y241</f>
        <v/>
      </c>
      <c r="Z9">
        <f>'Scaling Parameters'!Z11+'Mining Breakdown'!Z241</f>
        <v/>
      </c>
      <c r="AA9">
        <f>'Scaling Parameters'!AA11+'Mining Breakdown'!AA241</f>
        <v/>
      </c>
      <c r="AB9">
        <f>'Scaling Parameters'!AB11+'Mining Breakdown'!AB241</f>
        <v/>
      </c>
      <c r="AC9">
        <f>'Scaling Parameters'!AC11+'Mining Breakdown'!AC241</f>
        <v/>
      </c>
      <c r="AD9">
        <f>'Scaling Parameters'!AD11+'Mining Breakdown'!AD241</f>
        <v/>
      </c>
      <c r="AE9">
        <f>'Scaling Parameters'!AE11+'Mining Breakdown'!AE241</f>
        <v/>
      </c>
      <c r="AF9">
        <f>'Scaling Parameters'!AF11+'Mining Breakdown'!AF241</f>
        <v/>
      </c>
      <c r="AG9">
        <f>'Scaling Parameters'!AG11+'Mining Breakdown'!AG241</f>
        <v/>
      </c>
      <c r="AH9">
        <f>'Scaling Parameters'!AH11+'Mining Breakdown'!AH241</f>
        <v/>
      </c>
      <c r="AI9">
        <f>'Scaling Parameters'!AI11+'Mining Breakdown'!AI241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tabSelected="1" workbookViewId="0">
      <selection activeCell="N22" sqref="N22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9"/>
  <sheetViews>
    <sheetView topLeftCell="B74" workbookViewId="0">
      <selection activeCell="I114" sqref="I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12" bestFit="1" customWidth="1" style="122" min="3" max="3"/>
    <col width="9.1640625" customWidth="1" style="122" min="4" max="4"/>
    <col width="11.83203125" bestFit="1" customWidth="1" style="122" min="5" max="5"/>
    <col width="9.1640625" customWidth="1" style="122" min="6" max="12"/>
    <col width="9.1640625" customWidth="1" style="122" min="13" max="16384"/>
  </cols>
  <sheetData>
    <row r="1" ht="15" customHeight="1" s="122">
      <c r="B1" s="43" t="inlineStr">
        <is>
          <t>25. Refining Industry Energy Consumption</t>
        </is>
      </c>
    </row>
    <row r="2" ht="15" customHeight="1" s="122">
      <c r="B2" s="39" t="n"/>
    </row>
    <row r="3" ht="15" customHeight="1" s="122">
      <c r="B3" s="39" t="n"/>
      <c r="C3" s="36" t="n"/>
      <c r="D3" s="36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inlineStr">
        <is>
          <t>2018-</t>
        </is>
      </c>
    </row>
    <row r="4" ht="15" customHeight="1" s="122" thickBot="1">
      <c r="B4" s="40" t="inlineStr">
        <is>
          <t xml:space="preserve"> Shipments, Energy Consumption, and Emissions</t>
        </is>
      </c>
      <c r="C4" s="40" t="n">
        <v>2017</v>
      </c>
      <c r="D4" s="40" t="n">
        <v>2018</v>
      </c>
      <c r="E4" s="40" t="n">
        <v>2019</v>
      </c>
      <c r="F4" s="40" t="n">
        <v>2020</v>
      </c>
      <c r="G4" s="40" t="n">
        <v>2021</v>
      </c>
      <c r="H4" s="40" t="n">
        <v>2022</v>
      </c>
      <c r="I4" s="40" t="n">
        <v>2023</v>
      </c>
      <c r="J4" s="40" t="n">
        <v>2024</v>
      </c>
      <c r="K4" s="40" t="n">
        <v>2025</v>
      </c>
      <c r="L4" s="40" t="n">
        <v>2026</v>
      </c>
      <c r="M4" s="40" t="n">
        <v>2027</v>
      </c>
      <c r="N4" s="40" t="n">
        <v>2028</v>
      </c>
      <c r="O4" s="40" t="n">
        <v>2029</v>
      </c>
      <c r="P4" s="40" t="n">
        <v>2030</v>
      </c>
      <c r="Q4" s="40" t="n">
        <v>2031</v>
      </c>
      <c r="R4" s="40" t="n">
        <v>2032</v>
      </c>
      <c r="S4" s="40" t="n">
        <v>2033</v>
      </c>
      <c r="T4" s="40" t="n">
        <v>2034</v>
      </c>
      <c r="U4" s="40" t="n">
        <v>2035</v>
      </c>
      <c r="V4" s="40" t="n">
        <v>2036</v>
      </c>
      <c r="W4" s="40" t="n">
        <v>2037</v>
      </c>
      <c r="X4" s="40" t="n">
        <v>2038</v>
      </c>
      <c r="Y4" s="40" t="n">
        <v>2039</v>
      </c>
      <c r="Z4" s="40" t="n">
        <v>2040</v>
      </c>
      <c r="AA4" s="40" t="n">
        <v>2041</v>
      </c>
      <c r="AB4" s="40" t="n">
        <v>2042</v>
      </c>
      <c r="AC4" s="40" t="n">
        <v>2043</v>
      </c>
      <c r="AD4" s="40" t="n">
        <v>2044</v>
      </c>
      <c r="AE4" s="40" t="n">
        <v>2045</v>
      </c>
      <c r="AF4" s="40" t="n">
        <v>2046</v>
      </c>
      <c r="AG4" s="40" t="n">
        <v>2047</v>
      </c>
      <c r="AH4" s="40" t="n">
        <v>2048</v>
      </c>
      <c r="AI4" s="40" t="n">
        <v>2049</v>
      </c>
      <c r="AJ4" s="40" t="n">
        <v>2050</v>
      </c>
      <c r="AK4" s="40" t="n">
        <v>2050</v>
      </c>
    </row>
    <row r="5" ht="15" customHeight="1" s="122" thickTop="1"/>
    <row r="6" ht="15" customHeight="1" s="122">
      <c r="B6" s="45" t="inlineStr">
        <is>
          <t>Value of Shipments (billion 2009 dollars)</t>
        </is>
      </c>
      <c r="C6" s="51" t="n">
        <v>477.042786</v>
      </c>
      <c r="D6" s="51" t="n">
        <v>486.10141</v>
      </c>
      <c r="E6" s="51" t="n">
        <v>462.257111</v>
      </c>
      <c r="F6" s="51" t="n">
        <v>472.718506</v>
      </c>
      <c r="G6" s="51" t="n">
        <v>469.25531</v>
      </c>
      <c r="H6" s="51" t="n">
        <v>467.020386</v>
      </c>
      <c r="I6" s="51" t="n">
        <v>464.363892</v>
      </c>
      <c r="J6" s="51" t="n">
        <v>458.734589</v>
      </c>
      <c r="K6" s="51" t="n">
        <v>454.644104</v>
      </c>
      <c r="L6" s="51" t="n">
        <v>451.270905</v>
      </c>
      <c r="M6" s="51" t="n">
        <v>449.898895</v>
      </c>
      <c r="N6" s="51" t="n">
        <v>447.340912</v>
      </c>
      <c r="O6" s="51" t="n">
        <v>444.908905</v>
      </c>
      <c r="P6" s="51" t="n">
        <v>442.397797</v>
      </c>
      <c r="Q6" s="51" t="n">
        <v>440.440308</v>
      </c>
      <c r="R6" s="51" t="n">
        <v>437.768707</v>
      </c>
      <c r="S6" s="51" t="n">
        <v>435.721802</v>
      </c>
      <c r="T6" s="51" t="n">
        <v>435.016296</v>
      </c>
      <c r="U6" s="51" t="n">
        <v>434.552887</v>
      </c>
      <c r="V6" s="51" t="n">
        <v>432.565796</v>
      </c>
      <c r="W6" s="51" t="n">
        <v>434.326202</v>
      </c>
      <c r="X6" s="51" t="n">
        <v>434.756012</v>
      </c>
      <c r="Y6" s="51" t="n">
        <v>434.830811</v>
      </c>
      <c r="Z6" s="51" t="n">
        <v>434.738312</v>
      </c>
      <c r="AA6" s="51" t="n">
        <v>435.453796</v>
      </c>
      <c r="AB6" s="51" t="n">
        <v>436.797302</v>
      </c>
      <c r="AC6" s="51" t="n">
        <v>437.454315</v>
      </c>
      <c r="AD6" s="51" t="n">
        <v>438.435089</v>
      </c>
      <c r="AE6" s="51" t="n">
        <v>439.638</v>
      </c>
      <c r="AF6" s="51" t="n">
        <v>442.365997</v>
      </c>
      <c r="AG6" s="51" t="n">
        <v>444.013214</v>
      </c>
      <c r="AH6" s="51" t="n">
        <v>446.544586</v>
      </c>
      <c r="AI6" s="51" t="n">
        <v>447.479401</v>
      </c>
      <c r="AJ6" s="51" t="n">
        <v>449.394287</v>
      </c>
      <c r="AK6" s="52" t="n">
        <v>-0.002451</v>
      </c>
    </row>
    <row r="7">
      <c r="B7" s="45" t="inlineStr">
        <is>
          <t>Inputs to Distillation Units</t>
        </is>
      </c>
    </row>
    <row r="8">
      <c r="B8" s="45" t="inlineStr">
        <is>
          <t>(million barrels per day)</t>
        </is>
      </c>
      <c r="C8" s="55" t="n">
        <v>17.228001</v>
      </c>
      <c r="D8" s="55" t="n">
        <v>17.550707</v>
      </c>
      <c r="E8" s="55" t="n">
        <v>17.95647</v>
      </c>
      <c r="F8" s="55" t="n">
        <v>18.561659</v>
      </c>
      <c r="G8" s="55" t="n">
        <v>18.240932</v>
      </c>
      <c r="H8" s="55" t="n">
        <v>18.305565</v>
      </c>
      <c r="I8" s="55" t="n">
        <v>18.216169</v>
      </c>
      <c r="J8" s="55" t="n">
        <v>18.124077</v>
      </c>
      <c r="K8" s="55" t="n">
        <v>17.872725</v>
      </c>
      <c r="L8" s="55" t="n">
        <v>17.733559</v>
      </c>
      <c r="M8" s="55" t="n">
        <v>17.790878</v>
      </c>
      <c r="N8" s="55" t="n">
        <v>17.809593</v>
      </c>
      <c r="O8" s="55" t="n">
        <v>17.797144</v>
      </c>
      <c r="P8" s="55" t="n">
        <v>17.750488</v>
      </c>
      <c r="Q8" s="55" t="n">
        <v>17.771866</v>
      </c>
      <c r="R8" s="55" t="n">
        <v>17.749245</v>
      </c>
      <c r="S8" s="55" t="n">
        <v>17.673557</v>
      </c>
      <c r="T8" s="55" t="n">
        <v>17.654148</v>
      </c>
      <c r="U8" s="55" t="n">
        <v>17.64551</v>
      </c>
      <c r="V8" s="55" t="n">
        <v>17.653233</v>
      </c>
      <c r="W8" s="55" t="n">
        <v>17.691225</v>
      </c>
      <c r="X8" s="55" t="n">
        <v>17.700321</v>
      </c>
      <c r="Y8" s="55" t="n">
        <v>17.623837</v>
      </c>
      <c r="Z8" s="55" t="n">
        <v>17.614208</v>
      </c>
      <c r="AA8" s="55" t="n">
        <v>17.632324</v>
      </c>
      <c r="AB8" s="55" t="n">
        <v>17.71945</v>
      </c>
      <c r="AC8" s="55" t="n">
        <v>17.687443</v>
      </c>
      <c r="AD8" s="55" t="n">
        <v>17.742956</v>
      </c>
      <c r="AE8" s="55" t="n">
        <v>17.742044</v>
      </c>
      <c r="AF8" s="55" t="n">
        <v>17.822962</v>
      </c>
      <c r="AG8" s="55" t="n">
        <v>17.809488</v>
      </c>
      <c r="AH8" s="55" t="n">
        <v>17.825657</v>
      </c>
      <c r="AI8" s="55" t="n">
        <v>17.699688</v>
      </c>
      <c r="AJ8" s="55" t="n">
        <v>17.697798</v>
      </c>
      <c r="AK8" s="52" t="n">
        <v>0.000261</v>
      </c>
    </row>
    <row r="10" ht="15" customHeight="1" s="122">
      <c r="B10" s="45" t="inlineStr">
        <is>
          <t>Total Energy Consumption (trillion Btu) 1/</t>
        </is>
      </c>
    </row>
    <row r="11" ht="15" customHeight="1" s="122">
      <c r="B11" s="58" t="inlineStr">
        <is>
          <t xml:space="preserve"> Residual Fuel Oil</t>
        </is>
      </c>
      <c r="C11" s="56" t="n">
        <v>1.553</v>
      </c>
      <c r="D11" s="56" t="n">
        <v>1.553</v>
      </c>
      <c r="E11" s="56" t="n">
        <v>1.553</v>
      </c>
      <c r="F11" s="56" t="n">
        <v>0</v>
      </c>
      <c r="G11" s="56" t="n">
        <v>0</v>
      </c>
      <c r="H11" s="56" t="n">
        <v>0</v>
      </c>
      <c r="I11" s="56" t="n">
        <v>0</v>
      </c>
      <c r="J11" s="56" t="n">
        <v>0</v>
      </c>
      <c r="K11" s="56" t="n">
        <v>0</v>
      </c>
      <c r="L11" s="56" t="n">
        <v>0</v>
      </c>
      <c r="M11" s="56" t="n">
        <v>0</v>
      </c>
      <c r="N11" s="56" t="n">
        <v>0</v>
      </c>
      <c r="O11" s="56" t="n">
        <v>0</v>
      </c>
      <c r="P11" s="56" t="n">
        <v>0</v>
      </c>
      <c r="Q11" s="56" t="n">
        <v>0</v>
      </c>
      <c r="R11" s="56" t="n">
        <v>0</v>
      </c>
      <c r="S11" s="56" t="n">
        <v>0</v>
      </c>
      <c r="T11" s="56" t="n">
        <v>0</v>
      </c>
      <c r="U11" s="56" t="n">
        <v>0</v>
      </c>
      <c r="V11" s="56" t="n">
        <v>0</v>
      </c>
      <c r="W11" s="56" t="n">
        <v>0</v>
      </c>
      <c r="X11" s="56" t="n">
        <v>0</v>
      </c>
      <c r="Y11" s="56" t="n">
        <v>0</v>
      </c>
      <c r="Z11" s="56" t="n">
        <v>0</v>
      </c>
      <c r="AA11" s="56" t="n">
        <v>0</v>
      </c>
      <c r="AB11" s="56" t="n">
        <v>0</v>
      </c>
      <c r="AC11" s="56" t="n">
        <v>0</v>
      </c>
      <c r="AD11" s="56" t="n">
        <v>0</v>
      </c>
      <c r="AE11" s="56" t="n">
        <v>0</v>
      </c>
      <c r="AF11" s="56" t="n">
        <v>0</v>
      </c>
      <c r="AG11" s="56" t="n">
        <v>0</v>
      </c>
      <c r="AH11" s="56" t="n">
        <v>0</v>
      </c>
      <c r="AI11" s="56" t="n">
        <v>0</v>
      </c>
      <c r="AJ11" s="56" t="n">
        <v>0</v>
      </c>
      <c r="AK11" s="48" t="inlineStr">
        <is>
          <t>- -</t>
        </is>
      </c>
    </row>
    <row r="12" ht="15" customHeight="1" s="122">
      <c r="B12" s="58" t="inlineStr">
        <is>
          <t xml:space="preserve"> Distillate Fuel Oil</t>
        </is>
      </c>
      <c r="C12" s="56" t="n">
        <v>2.295</v>
      </c>
      <c r="D12" s="56" t="n">
        <v>2.295</v>
      </c>
      <c r="E12" s="56" t="n">
        <v>2.295</v>
      </c>
      <c r="F12" s="56" t="n">
        <v>0</v>
      </c>
      <c r="G12" s="56" t="n">
        <v>0</v>
      </c>
      <c r="H12" s="56" t="n">
        <v>0</v>
      </c>
      <c r="I12" s="56" t="n">
        <v>0</v>
      </c>
      <c r="J12" s="56" t="n">
        <v>0</v>
      </c>
      <c r="K12" s="56" t="n">
        <v>0</v>
      </c>
      <c r="L12" s="56" t="n">
        <v>0</v>
      </c>
      <c r="M12" s="56" t="n">
        <v>0</v>
      </c>
      <c r="N12" s="56" t="n">
        <v>0</v>
      </c>
      <c r="O12" s="56" t="n">
        <v>0</v>
      </c>
      <c r="P12" s="56" t="n">
        <v>0</v>
      </c>
      <c r="Q12" s="56" t="n">
        <v>0</v>
      </c>
      <c r="R12" s="56" t="n">
        <v>0</v>
      </c>
      <c r="S12" s="56" t="n">
        <v>0</v>
      </c>
      <c r="T12" s="56" t="n">
        <v>0</v>
      </c>
      <c r="U12" s="56" t="n">
        <v>0</v>
      </c>
      <c r="V12" s="56" t="n">
        <v>0</v>
      </c>
      <c r="W12" s="56" t="n">
        <v>0</v>
      </c>
      <c r="X12" s="56" t="n">
        <v>0</v>
      </c>
      <c r="Y12" s="56" t="n">
        <v>0</v>
      </c>
      <c r="Z12" s="56" t="n">
        <v>0</v>
      </c>
      <c r="AA12" s="56" t="n">
        <v>0</v>
      </c>
      <c r="AB12" s="56" t="n">
        <v>0</v>
      </c>
      <c r="AC12" s="56" t="n">
        <v>0</v>
      </c>
      <c r="AD12" s="56" t="n">
        <v>0</v>
      </c>
      <c r="AE12" s="56" t="n">
        <v>0</v>
      </c>
      <c r="AF12" s="56" t="n">
        <v>0</v>
      </c>
      <c r="AG12" s="56" t="n">
        <v>0</v>
      </c>
      <c r="AH12" s="56" t="n">
        <v>0</v>
      </c>
      <c r="AI12" s="56" t="n">
        <v>0</v>
      </c>
      <c r="AJ12" s="56" t="n">
        <v>0</v>
      </c>
      <c r="AK12" s="48" t="inlineStr">
        <is>
          <t>- -</t>
        </is>
      </c>
    </row>
    <row r="13" ht="15" customHeight="1" s="122">
      <c r="B13" s="58" t="inlineStr">
        <is>
          <t xml:space="preserve"> Liquefied Petroleum Gases</t>
        </is>
      </c>
      <c r="C13" s="56" t="n">
        <v>9.628</v>
      </c>
      <c r="D13" s="56" t="n">
        <v>9.628</v>
      </c>
      <c r="E13" s="56" t="n">
        <v>9.628</v>
      </c>
      <c r="F13" s="56" t="n">
        <v>0</v>
      </c>
      <c r="G13" s="56" t="n">
        <v>0</v>
      </c>
      <c r="H13" s="56" t="n">
        <v>0</v>
      </c>
      <c r="I13" s="56" t="n">
        <v>0</v>
      </c>
      <c r="J13" s="56" t="n">
        <v>0</v>
      </c>
      <c r="K13" s="56" t="n">
        <v>0</v>
      </c>
      <c r="L13" s="56" t="n">
        <v>0</v>
      </c>
      <c r="M13" s="56" t="n">
        <v>0</v>
      </c>
      <c r="N13" s="56" t="n">
        <v>0</v>
      </c>
      <c r="O13" s="56" t="n">
        <v>0</v>
      </c>
      <c r="P13" s="56" t="n">
        <v>0</v>
      </c>
      <c r="Q13" s="56" t="n">
        <v>0</v>
      </c>
      <c r="R13" s="56" t="n">
        <v>0</v>
      </c>
      <c r="S13" s="56" t="n">
        <v>0</v>
      </c>
      <c r="T13" s="56" t="n">
        <v>0</v>
      </c>
      <c r="U13" s="56" t="n">
        <v>0</v>
      </c>
      <c r="V13" s="56" t="n">
        <v>0</v>
      </c>
      <c r="W13" s="56" t="n">
        <v>0</v>
      </c>
      <c r="X13" s="56" t="n">
        <v>0</v>
      </c>
      <c r="Y13" s="56" t="n">
        <v>0</v>
      </c>
      <c r="Z13" s="56" t="n">
        <v>0</v>
      </c>
      <c r="AA13" s="56" t="n">
        <v>0</v>
      </c>
      <c r="AB13" s="56" t="n">
        <v>0</v>
      </c>
      <c r="AC13" s="56" t="n">
        <v>0</v>
      </c>
      <c r="AD13" s="56" t="n">
        <v>0</v>
      </c>
      <c r="AE13" s="56" t="n">
        <v>0</v>
      </c>
      <c r="AF13" s="56" t="n">
        <v>0</v>
      </c>
      <c r="AG13" s="56" t="n">
        <v>0</v>
      </c>
      <c r="AH13" s="56" t="n">
        <v>0</v>
      </c>
      <c r="AI13" s="56" t="n">
        <v>0</v>
      </c>
      <c r="AJ13" s="56" t="n">
        <v>0</v>
      </c>
      <c r="AK13" s="48" t="inlineStr">
        <is>
          <t>- -</t>
        </is>
      </c>
    </row>
    <row r="14" ht="15" customHeight="1" s="122">
      <c r="B14" s="58" t="inlineStr">
        <is>
          <t xml:space="preserve"> Petroleum Coke</t>
        </is>
      </c>
      <c r="C14" s="56" t="n">
        <v>527.828979</v>
      </c>
      <c r="D14" s="56" t="n">
        <v>527.828979</v>
      </c>
      <c r="E14" s="56" t="n">
        <v>527.828979</v>
      </c>
      <c r="F14" s="56" t="n">
        <v>381.094635</v>
      </c>
      <c r="G14" s="56" t="n">
        <v>369.545227</v>
      </c>
      <c r="H14" s="56" t="n">
        <v>357.178986</v>
      </c>
      <c r="I14" s="56" t="n">
        <v>346.910309</v>
      </c>
      <c r="J14" s="56" t="n">
        <v>333.879486</v>
      </c>
      <c r="K14" s="56" t="n">
        <v>330.897095</v>
      </c>
      <c r="L14" s="56" t="n">
        <v>321.936707</v>
      </c>
      <c r="M14" s="56" t="n">
        <v>317.363342</v>
      </c>
      <c r="N14" s="56" t="n">
        <v>320.728943</v>
      </c>
      <c r="O14" s="56" t="n">
        <v>323.468536</v>
      </c>
      <c r="P14" s="56" t="n">
        <v>322.563629</v>
      </c>
      <c r="Q14" s="56" t="n">
        <v>335.11087</v>
      </c>
      <c r="R14" s="56" t="n">
        <v>334.812958</v>
      </c>
      <c r="S14" s="56" t="n">
        <v>338.017303</v>
      </c>
      <c r="T14" s="56" t="n">
        <v>349.329102</v>
      </c>
      <c r="U14" s="56" t="n">
        <v>351.129547</v>
      </c>
      <c r="V14" s="56" t="n">
        <v>357.546295</v>
      </c>
      <c r="W14" s="56" t="n">
        <v>370.161682</v>
      </c>
      <c r="X14" s="56" t="n">
        <v>372.70224</v>
      </c>
      <c r="Y14" s="56" t="n">
        <v>376.390778</v>
      </c>
      <c r="Z14" s="56" t="n">
        <v>381.973358</v>
      </c>
      <c r="AA14" s="56" t="n">
        <v>384.739594</v>
      </c>
      <c r="AB14" s="56" t="n">
        <v>389.769196</v>
      </c>
      <c r="AC14" s="56" t="n">
        <v>395.469086</v>
      </c>
      <c r="AD14" s="56" t="n">
        <v>402.204834</v>
      </c>
      <c r="AE14" s="56" t="n">
        <v>404.159271</v>
      </c>
      <c r="AF14" s="56" t="n">
        <v>412.932953</v>
      </c>
      <c r="AG14" s="56" t="n">
        <v>418.102356</v>
      </c>
      <c r="AH14" s="56" t="n">
        <v>420.511871</v>
      </c>
      <c r="AI14" s="56" t="n">
        <v>419.920105</v>
      </c>
      <c r="AJ14" s="56" t="n">
        <v>424.434326</v>
      </c>
      <c r="AK14" s="48" t="n">
        <v>-0.00679</v>
      </c>
    </row>
    <row r="15" ht="15" customHeight="1" s="122">
      <c r="B15" s="58" t="inlineStr">
        <is>
          <t xml:space="preserve"> Still Gas</t>
        </is>
      </c>
      <c r="C15" s="56" t="n">
        <v>1484.715088</v>
      </c>
      <c r="D15" s="56" t="n">
        <v>1538.817017</v>
      </c>
      <c r="E15" s="56" t="n">
        <v>1533</v>
      </c>
      <c r="F15" s="56" t="n">
        <v>1698.105591</v>
      </c>
      <c r="G15" s="56" t="n">
        <v>1650.067993</v>
      </c>
      <c r="H15" s="56" t="n">
        <v>1595.97522</v>
      </c>
      <c r="I15" s="56" t="n">
        <v>1572.025146</v>
      </c>
      <c r="J15" s="56" t="n">
        <v>1545.298828</v>
      </c>
      <c r="K15" s="56" t="n">
        <v>1534.666138</v>
      </c>
      <c r="L15" s="56" t="n">
        <v>1490.081177</v>
      </c>
      <c r="M15" s="56" t="n">
        <v>1477.232056</v>
      </c>
      <c r="N15" s="56" t="n">
        <v>1498.865479</v>
      </c>
      <c r="O15" s="56" t="n">
        <v>1467.388184</v>
      </c>
      <c r="P15" s="56" t="n">
        <v>1476.994873</v>
      </c>
      <c r="Q15" s="56" t="n">
        <v>1501.773926</v>
      </c>
      <c r="R15" s="56" t="n">
        <v>1490.578125</v>
      </c>
      <c r="S15" s="56" t="n">
        <v>1468.7146</v>
      </c>
      <c r="T15" s="56" t="n">
        <v>1511.593018</v>
      </c>
      <c r="U15" s="56" t="n">
        <v>1503.793701</v>
      </c>
      <c r="V15" s="56" t="n">
        <v>1475.289062</v>
      </c>
      <c r="W15" s="56" t="n">
        <v>1543.926147</v>
      </c>
      <c r="X15" s="56" t="n">
        <v>1540.496582</v>
      </c>
      <c r="Y15" s="56" t="n">
        <v>1537.20166</v>
      </c>
      <c r="Z15" s="56" t="n">
        <v>1556.186768</v>
      </c>
      <c r="AA15" s="56" t="n">
        <v>1564.395264</v>
      </c>
      <c r="AB15" s="56" t="n">
        <v>1543.641846</v>
      </c>
      <c r="AC15" s="56" t="n">
        <v>1564.987427</v>
      </c>
      <c r="AD15" s="56" t="n">
        <v>1592.686523</v>
      </c>
      <c r="AE15" s="56" t="n">
        <v>1614.657104</v>
      </c>
      <c r="AF15" s="56" t="n">
        <v>1633.66333</v>
      </c>
      <c r="AG15" s="56" t="n">
        <v>1642.69165</v>
      </c>
      <c r="AH15" s="56" t="n">
        <v>1647.21936</v>
      </c>
      <c r="AI15" s="56" t="n">
        <v>1635.980713</v>
      </c>
      <c r="AJ15" s="56" t="n">
        <v>1641.271729</v>
      </c>
      <c r="AK15" s="48" t="n">
        <v>0.002016</v>
      </c>
    </row>
    <row r="16" ht="15" customHeight="1" s="122">
      <c r="B16" s="58" t="inlineStr">
        <is>
          <t xml:space="preserve"> Other Petroleum 2/</t>
        </is>
      </c>
      <c r="C16" s="56" t="n">
        <v>5.761</v>
      </c>
      <c r="D16" s="56" t="n">
        <v>5.761</v>
      </c>
      <c r="E16" s="56" t="n">
        <v>5.761</v>
      </c>
      <c r="F16" s="56" t="n">
        <v>5.740315</v>
      </c>
      <c r="G16" s="56" t="n">
        <v>13.88018</v>
      </c>
      <c r="H16" s="56" t="n">
        <v>20.10004</v>
      </c>
      <c r="I16" s="56" t="n">
        <v>26.58087</v>
      </c>
      <c r="J16" s="56" t="n">
        <v>16.602116</v>
      </c>
      <c r="K16" s="56" t="n">
        <v>1.1588</v>
      </c>
      <c r="L16" s="56" t="n">
        <v>17.524881</v>
      </c>
      <c r="M16" s="56" t="n">
        <v>23.59651</v>
      </c>
      <c r="N16" s="56" t="n">
        <v>27.685549</v>
      </c>
      <c r="O16" s="56" t="n">
        <v>20.777596</v>
      </c>
      <c r="P16" s="56" t="n">
        <v>15.48773</v>
      </c>
      <c r="Q16" s="56" t="n">
        <v>0</v>
      </c>
      <c r="R16" s="56" t="n">
        <v>0.033459</v>
      </c>
      <c r="S16" s="56" t="n">
        <v>0</v>
      </c>
      <c r="T16" s="56" t="n">
        <v>0</v>
      </c>
      <c r="U16" s="56" t="n">
        <v>0</v>
      </c>
      <c r="V16" s="56" t="n">
        <v>0</v>
      </c>
      <c r="W16" s="56" t="n">
        <v>0</v>
      </c>
      <c r="X16" s="56" t="n">
        <v>0.03195</v>
      </c>
      <c r="Y16" s="56" t="n">
        <v>0.020238</v>
      </c>
      <c r="Z16" s="56" t="n">
        <v>0</v>
      </c>
      <c r="AA16" s="56" t="n">
        <v>0</v>
      </c>
      <c r="AB16" s="56" t="n">
        <v>0</v>
      </c>
      <c r="AC16" s="56" t="n">
        <v>0</v>
      </c>
      <c r="AD16" s="56" t="n">
        <v>0</v>
      </c>
      <c r="AE16" s="56" t="n">
        <v>0</v>
      </c>
      <c r="AF16" s="56" t="n">
        <v>0.010768</v>
      </c>
      <c r="AG16" s="56" t="n">
        <v>0.015454</v>
      </c>
      <c r="AH16" s="56" t="n">
        <v>0.026992</v>
      </c>
      <c r="AI16" s="56" t="n">
        <v>0.024375</v>
      </c>
      <c r="AJ16" s="56" t="n">
        <v>0.020191</v>
      </c>
      <c r="AK16" s="48" t="n">
        <v>-0.161948</v>
      </c>
    </row>
    <row r="17" ht="15" customHeight="1" s="122">
      <c r="B17" s="58" t="inlineStr">
        <is>
          <t xml:space="preserve">   Petroleum and Other Liquids Subtotal</t>
        </is>
      </c>
      <c r="C17" s="56" t="n">
        <v>2031.781006</v>
      </c>
      <c r="D17" s="56" t="n">
        <v>2085.883057</v>
      </c>
      <c r="E17" s="56" t="n">
        <v>2080.065918</v>
      </c>
      <c r="F17" s="56" t="n">
        <v>2084.94043</v>
      </c>
      <c r="G17" s="56" t="n">
        <v>2033.493408</v>
      </c>
      <c r="H17" s="56" t="n">
        <v>1973.254272</v>
      </c>
      <c r="I17" s="56" t="n">
        <v>1945.516235</v>
      </c>
      <c r="J17" s="56" t="n">
        <v>1895.780518</v>
      </c>
      <c r="K17" s="56" t="n">
        <v>1866.722046</v>
      </c>
      <c r="L17" s="56" t="n">
        <v>1829.542725</v>
      </c>
      <c r="M17" s="56" t="n">
        <v>1818.192017</v>
      </c>
      <c r="N17" s="56" t="n">
        <v>1847.280029</v>
      </c>
      <c r="O17" s="56" t="n">
        <v>1811.634277</v>
      </c>
      <c r="P17" s="56" t="n">
        <v>1815.046143</v>
      </c>
      <c r="Q17" s="56" t="n">
        <v>1836.884766</v>
      </c>
      <c r="R17" s="56" t="n">
        <v>1825.424561</v>
      </c>
      <c r="S17" s="56" t="n">
        <v>1806.731934</v>
      </c>
      <c r="T17" s="56" t="n">
        <v>1860.922119</v>
      </c>
      <c r="U17" s="56" t="n">
        <v>1854.923218</v>
      </c>
      <c r="V17" s="56" t="n">
        <v>1832.835327</v>
      </c>
      <c r="W17" s="56" t="n">
        <v>1914.087891</v>
      </c>
      <c r="X17" s="56" t="n">
        <v>1913.230835</v>
      </c>
      <c r="Y17" s="56" t="n">
        <v>1913.612671</v>
      </c>
      <c r="Z17" s="56" t="n">
        <v>1938.160156</v>
      </c>
      <c r="AA17" s="56" t="n">
        <v>1949.134888</v>
      </c>
      <c r="AB17" s="56" t="n">
        <v>1933.411011</v>
      </c>
      <c r="AC17" s="56" t="n">
        <v>1960.456543</v>
      </c>
      <c r="AD17" s="56" t="n">
        <v>1994.891357</v>
      </c>
      <c r="AE17" s="56" t="n">
        <v>2018.816406</v>
      </c>
      <c r="AF17" s="56" t="n">
        <v>2046.607056</v>
      </c>
      <c r="AG17" s="56" t="n">
        <v>2060.809326</v>
      </c>
      <c r="AH17" s="56" t="n">
        <v>2067.758301</v>
      </c>
      <c r="AI17" s="56" t="n">
        <v>2055.925293</v>
      </c>
      <c r="AJ17" s="56" t="n">
        <v>2065.726318</v>
      </c>
      <c r="AK17" s="48" t="n">
        <v>-0.000303</v>
      </c>
    </row>
    <row r="18" ht="15" customHeight="1" s="122">
      <c r="B18" s="46" t="inlineStr">
        <is>
          <t xml:space="preserve"> Natural Gas</t>
        </is>
      </c>
      <c r="C18" s="56" t="n">
        <v>1477.841064</v>
      </c>
      <c r="D18" s="56" t="n">
        <v>1458.953857</v>
      </c>
      <c r="E18" s="56" t="n">
        <v>1443.570801</v>
      </c>
      <c r="F18" s="56" t="n">
        <v>1503.634766</v>
      </c>
      <c r="G18" s="56" t="n">
        <v>1494.849365</v>
      </c>
      <c r="H18" s="56" t="n">
        <v>1507.322266</v>
      </c>
      <c r="I18" s="56" t="n">
        <v>1516.399414</v>
      </c>
      <c r="J18" s="56" t="n">
        <v>1501.258545</v>
      </c>
      <c r="K18" s="56" t="n">
        <v>1490.474854</v>
      </c>
      <c r="L18" s="56" t="n">
        <v>1497.544678</v>
      </c>
      <c r="M18" s="56" t="n">
        <v>1427.854248</v>
      </c>
      <c r="N18" s="56" t="n">
        <v>1453.719482</v>
      </c>
      <c r="O18" s="56" t="n">
        <v>1403.582397</v>
      </c>
      <c r="P18" s="56" t="n">
        <v>1411.829468</v>
      </c>
      <c r="Q18" s="56" t="n">
        <v>1393.601318</v>
      </c>
      <c r="R18" s="56" t="n">
        <v>1387.472656</v>
      </c>
      <c r="S18" s="56" t="n">
        <v>1376.32019</v>
      </c>
      <c r="T18" s="56" t="n">
        <v>1393.617676</v>
      </c>
      <c r="U18" s="56" t="n">
        <v>1409.84436</v>
      </c>
      <c r="V18" s="56" t="n">
        <v>1413.510498</v>
      </c>
      <c r="W18" s="56" t="n">
        <v>1415.609985</v>
      </c>
      <c r="X18" s="56" t="n">
        <v>1432.585327</v>
      </c>
      <c r="Y18" s="56" t="n">
        <v>1431.089355</v>
      </c>
      <c r="Z18" s="56" t="n">
        <v>1444.054077</v>
      </c>
      <c r="AA18" s="56" t="n">
        <v>1452.462646</v>
      </c>
      <c r="AB18" s="56" t="n">
        <v>1436.817627</v>
      </c>
      <c r="AC18" s="56" t="n">
        <v>1464.999512</v>
      </c>
      <c r="AD18" s="56" t="n">
        <v>1457.420044</v>
      </c>
      <c r="AE18" s="56" t="n">
        <v>1525.833862</v>
      </c>
      <c r="AF18" s="56" t="n">
        <v>1499.611328</v>
      </c>
      <c r="AG18" s="56" t="n">
        <v>1507.556274</v>
      </c>
      <c r="AH18" s="56" t="n">
        <v>1514.647339</v>
      </c>
      <c r="AI18" s="56" t="n">
        <v>1540.548828</v>
      </c>
      <c r="AJ18" s="56" t="n">
        <v>1541.28186</v>
      </c>
      <c r="AK18" s="48" t="n">
        <v>0.001717</v>
      </c>
    </row>
    <row r="19" ht="15" customHeight="1" s="122">
      <c r="B19" s="46" t="inlineStr">
        <is>
          <t xml:space="preserve">    of which:  Heat and Power</t>
        </is>
      </c>
      <c r="C19" s="56" t="n">
        <v>1286.273071</v>
      </c>
      <c r="D19" s="56" t="n">
        <v>1121.453003</v>
      </c>
      <c r="E19" s="56" t="n">
        <v>1111.156006</v>
      </c>
      <c r="F19" s="56" t="n">
        <v>1224.316284</v>
      </c>
      <c r="G19" s="56" t="n">
        <v>1216.089233</v>
      </c>
      <c r="H19" s="56" t="n">
        <v>1238.864014</v>
      </c>
      <c r="I19" s="56" t="n">
        <v>1242.873291</v>
      </c>
      <c r="J19" s="56" t="n">
        <v>1239.822021</v>
      </c>
      <c r="K19" s="56" t="n">
        <v>1238.598022</v>
      </c>
      <c r="L19" s="56" t="n">
        <v>1240.612061</v>
      </c>
      <c r="M19" s="56" t="n">
        <v>1205.877686</v>
      </c>
      <c r="N19" s="56" t="n">
        <v>1207.213867</v>
      </c>
      <c r="O19" s="56" t="n">
        <v>1188.897217</v>
      </c>
      <c r="P19" s="56" t="n">
        <v>1192.074341</v>
      </c>
      <c r="Q19" s="56" t="n">
        <v>1178.767456</v>
      </c>
      <c r="R19" s="56" t="n">
        <v>1175.854492</v>
      </c>
      <c r="S19" s="56" t="n">
        <v>1175.803589</v>
      </c>
      <c r="T19" s="56" t="n">
        <v>1167.43335</v>
      </c>
      <c r="U19" s="56" t="n">
        <v>1181.132202</v>
      </c>
      <c r="V19" s="56" t="n">
        <v>1195.29834</v>
      </c>
      <c r="W19" s="56" t="n">
        <v>1172.835815</v>
      </c>
      <c r="X19" s="56" t="n">
        <v>1183.794922</v>
      </c>
      <c r="Y19" s="56" t="n">
        <v>1179.272095</v>
      </c>
      <c r="Z19" s="56" t="n">
        <v>1185.630371</v>
      </c>
      <c r="AA19" s="56" t="n">
        <v>1188.433838</v>
      </c>
      <c r="AB19" s="56" t="n">
        <v>1191.472534</v>
      </c>
      <c r="AC19" s="56" t="n">
        <v>1200.407715</v>
      </c>
      <c r="AD19" s="56" t="n">
        <v>1189.474121</v>
      </c>
      <c r="AE19" s="56" t="n">
        <v>1229.649902</v>
      </c>
      <c r="AF19" s="56" t="n">
        <v>1208.84082</v>
      </c>
      <c r="AG19" s="56" t="n">
        <v>1211.969971</v>
      </c>
      <c r="AH19" s="56" t="n">
        <v>1215.779175</v>
      </c>
      <c r="AI19" s="56" t="n">
        <v>1230.760986</v>
      </c>
      <c r="AJ19" s="56" t="n">
        <v>1229.905518</v>
      </c>
      <c r="AK19" s="48" t="n">
        <v>0.002889</v>
      </c>
    </row>
    <row r="20" ht="15" customHeight="1" s="122">
      <c r="B20" s="46" t="inlineStr">
        <is>
          <t xml:space="preserve">    of which:  Feedstocks</t>
        </is>
      </c>
      <c r="C20" s="56" t="n">
        <v>191.567993</v>
      </c>
      <c r="D20" s="56" t="n">
        <v>337.500824</v>
      </c>
      <c r="E20" s="56" t="n">
        <v>332.414734</v>
      </c>
      <c r="F20" s="56" t="n">
        <v>279.318512</v>
      </c>
      <c r="G20" s="56" t="n">
        <v>278.760101</v>
      </c>
      <c r="H20" s="56" t="n">
        <v>268.458221</v>
      </c>
      <c r="I20" s="56" t="n">
        <v>273.526154</v>
      </c>
      <c r="J20" s="56" t="n">
        <v>261.436584</v>
      </c>
      <c r="K20" s="56" t="n">
        <v>251.876846</v>
      </c>
      <c r="L20" s="56" t="n">
        <v>256.932617</v>
      </c>
      <c r="M20" s="56" t="n">
        <v>221.976562</v>
      </c>
      <c r="N20" s="56" t="n">
        <v>246.50563</v>
      </c>
      <c r="O20" s="56" t="n">
        <v>214.685242</v>
      </c>
      <c r="P20" s="56" t="n">
        <v>219.755157</v>
      </c>
      <c r="Q20" s="56" t="n">
        <v>214.833862</v>
      </c>
      <c r="R20" s="56" t="n">
        <v>211.61821</v>
      </c>
      <c r="S20" s="56" t="n">
        <v>200.516647</v>
      </c>
      <c r="T20" s="56" t="n">
        <v>226.18428</v>
      </c>
      <c r="U20" s="56" t="n">
        <v>228.712128</v>
      </c>
      <c r="V20" s="56" t="n">
        <v>218.212204</v>
      </c>
      <c r="W20" s="56" t="n">
        <v>242.7742</v>
      </c>
      <c r="X20" s="56" t="n">
        <v>248.790375</v>
      </c>
      <c r="Y20" s="56" t="n">
        <v>251.817215</v>
      </c>
      <c r="Z20" s="56" t="n">
        <v>258.423645</v>
      </c>
      <c r="AA20" s="56" t="n">
        <v>264.028839</v>
      </c>
      <c r="AB20" s="56" t="n">
        <v>245.345139</v>
      </c>
      <c r="AC20" s="56" t="n">
        <v>264.591797</v>
      </c>
      <c r="AD20" s="56" t="n">
        <v>267.945923</v>
      </c>
      <c r="AE20" s="56" t="n">
        <v>296.18396</v>
      </c>
      <c r="AF20" s="56" t="n">
        <v>290.770477</v>
      </c>
      <c r="AG20" s="56" t="n">
        <v>295.586304</v>
      </c>
      <c r="AH20" s="56" t="n">
        <v>298.868164</v>
      </c>
      <c r="AI20" s="56" t="n">
        <v>309.787842</v>
      </c>
      <c r="AJ20" s="56" t="n">
        <v>311.376312</v>
      </c>
      <c r="AK20" s="48" t="n">
        <v>-0.002515</v>
      </c>
    </row>
    <row r="21" ht="15" customHeight="1" s="122">
      <c r="B21" s="46" t="inlineStr">
        <is>
          <t xml:space="preserve">    of which:  Gas-to-Liquids Heat</t>
        </is>
      </c>
      <c r="C21" s="56" t="n">
        <v>0</v>
      </c>
      <c r="D21" s="56" t="n">
        <v>0</v>
      </c>
      <c r="E21" s="56" t="n">
        <v>0</v>
      </c>
      <c r="F21" s="56" t="n">
        <v>0</v>
      </c>
      <c r="G21" s="56" t="n">
        <v>0</v>
      </c>
      <c r="H21" s="56" t="n">
        <v>0</v>
      </c>
      <c r="I21" s="56" t="n">
        <v>0</v>
      </c>
      <c r="J21" s="56" t="n">
        <v>0</v>
      </c>
      <c r="K21" s="56" t="n">
        <v>0</v>
      </c>
      <c r="L21" s="56" t="n">
        <v>0</v>
      </c>
      <c r="M21" s="56" t="n">
        <v>0</v>
      </c>
      <c r="N21" s="56" t="n">
        <v>0</v>
      </c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>
        <v>0</v>
      </c>
      <c r="V21" s="56" t="n">
        <v>0</v>
      </c>
      <c r="W21" s="56" t="n">
        <v>0</v>
      </c>
      <c r="X21" s="56" t="n">
        <v>0</v>
      </c>
      <c r="Y21" s="56" t="n">
        <v>0</v>
      </c>
      <c r="Z21" s="56" t="n">
        <v>0</v>
      </c>
      <c r="AA21" s="56" t="n">
        <v>0</v>
      </c>
      <c r="AB21" s="56" t="n">
        <v>0</v>
      </c>
      <c r="AC21" s="56" t="n">
        <v>0</v>
      </c>
      <c r="AD21" s="56" t="n">
        <v>0</v>
      </c>
      <c r="AE21" s="56" t="n">
        <v>0</v>
      </c>
      <c r="AF21" s="56" t="n">
        <v>0</v>
      </c>
      <c r="AG21" s="56" t="n">
        <v>0</v>
      </c>
      <c r="AH21" s="56" t="n">
        <v>0</v>
      </c>
      <c r="AI21" s="56" t="n">
        <v>0</v>
      </c>
      <c r="AJ21" s="56" t="n">
        <v>0</v>
      </c>
      <c r="AK21" s="48" t="inlineStr">
        <is>
          <t>- -</t>
        </is>
      </c>
    </row>
    <row r="22" ht="15" customHeight="1" s="122">
      <c r="B22" s="46" t="inlineStr">
        <is>
          <t xml:space="preserve"> Steam Coal 3/</t>
        </is>
      </c>
      <c r="C22" s="56" t="n">
        <v>24</v>
      </c>
      <c r="D22" s="56" t="n">
        <v>24</v>
      </c>
      <c r="E22" s="56" t="n">
        <v>24</v>
      </c>
      <c r="F22" s="56" t="n">
        <v>30.971102</v>
      </c>
      <c r="G22" s="56" t="n">
        <v>30.971102</v>
      </c>
      <c r="H22" s="56" t="n">
        <v>30.971102</v>
      </c>
      <c r="I22" s="56" t="n">
        <v>30.971102</v>
      </c>
      <c r="J22" s="56" t="n">
        <v>30.971102</v>
      </c>
      <c r="K22" s="56" t="n">
        <v>30.971102</v>
      </c>
      <c r="L22" s="56" t="n">
        <v>30.971102</v>
      </c>
      <c r="M22" s="56" t="n">
        <v>30.971102</v>
      </c>
      <c r="N22" s="56" t="n">
        <v>30.971102</v>
      </c>
      <c r="O22" s="56" t="n">
        <v>30.971102</v>
      </c>
      <c r="P22" s="56" t="n">
        <v>30.971102</v>
      </c>
      <c r="Q22" s="56" t="n">
        <v>30.971102</v>
      </c>
      <c r="R22" s="56" t="n">
        <v>30.971102</v>
      </c>
      <c r="S22" s="56" t="n">
        <v>30.971102</v>
      </c>
      <c r="T22" s="56" t="n">
        <v>30.971102</v>
      </c>
      <c r="U22" s="56" t="n">
        <v>30.971102</v>
      </c>
      <c r="V22" s="56" t="n">
        <v>30.971102</v>
      </c>
      <c r="W22" s="56" t="n">
        <v>30.971102</v>
      </c>
      <c r="X22" s="56" t="n">
        <v>30.971102</v>
      </c>
      <c r="Y22" s="56" t="n">
        <v>30.971102</v>
      </c>
      <c r="Z22" s="56" t="n">
        <v>30.971102</v>
      </c>
      <c r="AA22" s="56" t="n">
        <v>30.971102</v>
      </c>
      <c r="AB22" s="56" t="n">
        <v>30.971102</v>
      </c>
      <c r="AC22" s="56" t="n">
        <v>30.971102</v>
      </c>
      <c r="AD22" s="56" t="n">
        <v>30.971102</v>
      </c>
      <c r="AE22" s="56" t="n">
        <v>30.971102</v>
      </c>
      <c r="AF22" s="56" t="n">
        <v>30.971102</v>
      </c>
      <c r="AG22" s="56" t="n">
        <v>30.971102</v>
      </c>
      <c r="AH22" s="56" t="n">
        <v>30.971102</v>
      </c>
      <c r="AI22" s="56" t="n">
        <v>30.971102</v>
      </c>
      <c r="AJ22" s="56" t="n">
        <v>30.971102</v>
      </c>
      <c r="AK22" s="48" t="n">
        <v>0.008000999999999999</v>
      </c>
    </row>
    <row r="23" ht="15" customHeight="1" s="122">
      <c r="B23" s="46" t="inlineStr">
        <is>
          <t xml:space="preserve"> Biofuels Heat and Coproducts</t>
        </is>
      </c>
      <c r="C23" s="56" t="n">
        <v>783.9959720000001</v>
      </c>
      <c r="D23" s="56" t="n">
        <v>782.417969</v>
      </c>
      <c r="E23" s="56" t="n">
        <v>802.767883</v>
      </c>
      <c r="F23" s="56" t="n">
        <v>837.631226</v>
      </c>
      <c r="G23" s="56" t="n">
        <v>838.947266</v>
      </c>
      <c r="H23" s="56" t="n">
        <v>840.181335</v>
      </c>
      <c r="I23" s="56" t="n">
        <v>841.316956</v>
      </c>
      <c r="J23" s="56" t="n">
        <v>844.533508</v>
      </c>
      <c r="K23" s="56" t="n">
        <v>845.605103</v>
      </c>
      <c r="L23" s="56" t="n">
        <v>845.901733</v>
      </c>
      <c r="M23" s="56" t="n">
        <v>846.117615</v>
      </c>
      <c r="N23" s="56" t="n">
        <v>851.530518</v>
      </c>
      <c r="O23" s="56" t="n">
        <v>852.830872</v>
      </c>
      <c r="P23" s="56" t="n">
        <v>855.325012</v>
      </c>
      <c r="Q23" s="56" t="n">
        <v>846.386353</v>
      </c>
      <c r="R23" s="56" t="n">
        <v>847.307373</v>
      </c>
      <c r="S23" s="56" t="n">
        <v>848.445923</v>
      </c>
      <c r="T23" s="56" t="n">
        <v>848.728088</v>
      </c>
      <c r="U23" s="56" t="n">
        <v>848.773621</v>
      </c>
      <c r="V23" s="56" t="n">
        <v>848.779724</v>
      </c>
      <c r="W23" s="56" t="n">
        <v>848.77179</v>
      </c>
      <c r="X23" s="56" t="n">
        <v>848.746521</v>
      </c>
      <c r="Y23" s="56" t="n">
        <v>848.72583</v>
      </c>
      <c r="Z23" s="56" t="n">
        <v>848.697937</v>
      </c>
      <c r="AA23" s="56" t="n">
        <v>848.703186</v>
      </c>
      <c r="AB23" s="56" t="n">
        <v>844.511902</v>
      </c>
      <c r="AC23" s="56" t="n">
        <v>840.107117</v>
      </c>
      <c r="AD23" s="56" t="n">
        <v>838.935852</v>
      </c>
      <c r="AE23" s="56" t="n">
        <v>837.246155</v>
      </c>
      <c r="AF23" s="56" t="n">
        <v>837.239624</v>
      </c>
      <c r="AG23" s="56" t="n">
        <v>837.227173</v>
      </c>
      <c r="AH23" s="56" t="n">
        <v>837.215759</v>
      </c>
      <c r="AI23" s="56" t="n">
        <v>837.205627</v>
      </c>
      <c r="AJ23" s="56" t="n">
        <v>837.194214</v>
      </c>
      <c r="AK23" s="48" t="n">
        <v>0.002117</v>
      </c>
    </row>
    <row r="24" ht="16" customHeight="1" s="122">
      <c r="B24" s="46" t="inlineStr">
        <is>
          <t xml:space="preserve"> Purchased Electricity</t>
        </is>
      </c>
      <c r="C24" s="56" t="n">
        <v>202.700989</v>
      </c>
      <c r="D24" s="56" t="n">
        <v>202.700989</v>
      </c>
      <c r="E24" s="56" t="n">
        <v>202.700989</v>
      </c>
      <c r="F24" s="56" t="n">
        <v>208.615479</v>
      </c>
      <c r="G24" s="56" t="n">
        <v>204.761292</v>
      </c>
      <c r="H24" s="56" t="n">
        <v>201.333435</v>
      </c>
      <c r="I24" s="56" t="n">
        <v>197.595566</v>
      </c>
      <c r="J24" s="56" t="n">
        <v>192.152771</v>
      </c>
      <c r="K24" s="56" t="n">
        <v>188.998978</v>
      </c>
      <c r="L24" s="56" t="n">
        <v>183.821869</v>
      </c>
      <c r="M24" s="56" t="n">
        <v>179.400681</v>
      </c>
      <c r="N24" s="56" t="n">
        <v>181.035568</v>
      </c>
      <c r="O24" s="56" t="n">
        <v>177.9198</v>
      </c>
      <c r="P24" s="56" t="n">
        <v>178.382324</v>
      </c>
      <c r="Q24" s="56" t="n">
        <v>180.619446</v>
      </c>
      <c r="R24" s="56" t="n">
        <v>179.868179</v>
      </c>
      <c r="S24" s="56" t="n">
        <v>178.195099</v>
      </c>
      <c r="T24" s="56" t="n">
        <v>182.565567</v>
      </c>
      <c r="U24" s="56" t="n">
        <v>182.076477</v>
      </c>
      <c r="V24" s="56" t="n">
        <v>181.930023</v>
      </c>
      <c r="W24" s="56" t="n">
        <v>185.526352</v>
      </c>
      <c r="X24" s="56" t="n">
        <v>186.070999</v>
      </c>
      <c r="Y24" s="56" t="n">
        <v>185.614532</v>
      </c>
      <c r="Z24" s="56" t="n">
        <v>188.380615</v>
      </c>
      <c r="AA24" s="56" t="n">
        <v>189.074509</v>
      </c>
      <c r="AB24" s="56" t="n">
        <v>189.086334</v>
      </c>
      <c r="AC24" s="56" t="n">
        <v>191.911087</v>
      </c>
      <c r="AD24" s="56" t="n">
        <v>194.197769</v>
      </c>
      <c r="AE24" s="56" t="n">
        <v>197.605118</v>
      </c>
      <c r="AF24" s="56" t="n">
        <v>199.144547</v>
      </c>
      <c r="AG24" s="56" t="n">
        <v>200.590317</v>
      </c>
      <c r="AH24" s="56" t="n">
        <v>201.088745</v>
      </c>
      <c r="AI24" s="56" t="n">
        <v>201.227921</v>
      </c>
      <c r="AJ24" s="56" t="n">
        <v>201.593689</v>
      </c>
      <c r="AK24" s="48" t="n">
        <v>-0.000171</v>
      </c>
    </row>
    <row r="25" ht="15" customHeight="1" s="122">
      <c r="B25" s="45" t="inlineStr">
        <is>
          <t xml:space="preserve">   Total</t>
        </is>
      </c>
      <c r="C25" s="55" t="n">
        <v>4520.318848</v>
      </c>
      <c r="D25" s="55" t="n">
        <v>4553.956055</v>
      </c>
      <c r="E25" s="55" t="n">
        <v>4553.105469</v>
      </c>
      <c r="F25" s="55" t="n">
        <v>4665.792969</v>
      </c>
      <c r="G25" s="55" t="n">
        <v>4603.022461</v>
      </c>
      <c r="H25" s="55" t="n">
        <v>4553.0625</v>
      </c>
      <c r="I25" s="55" t="n">
        <v>4531.799316</v>
      </c>
      <c r="J25" s="55" t="n">
        <v>4464.696777</v>
      </c>
      <c r="K25" s="55" t="n">
        <v>4422.771973</v>
      </c>
      <c r="L25" s="55" t="n">
        <v>4387.782227</v>
      </c>
      <c r="M25" s="55" t="n">
        <v>4302.535645</v>
      </c>
      <c r="N25" s="55" t="n">
        <v>4364.537109</v>
      </c>
      <c r="O25" s="55" t="n">
        <v>4276.938965</v>
      </c>
      <c r="P25" s="55" t="n">
        <v>4291.554199</v>
      </c>
      <c r="Q25" s="55" t="n">
        <v>4288.462891</v>
      </c>
      <c r="R25" s="55" t="n">
        <v>4271.043945</v>
      </c>
      <c r="S25" s="55" t="n">
        <v>4240.664551</v>
      </c>
      <c r="T25" s="55" t="n">
        <v>4316.804688</v>
      </c>
      <c r="U25" s="55" t="n">
        <v>4326.588867</v>
      </c>
      <c r="V25" s="55" t="n">
        <v>4308.026367</v>
      </c>
      <c r="W25" s="55" t="n">
        <v>4394.967285</v>
      </c>
      <c r="X25" s="55" t="n">
        <v>4411.60498</v>
      </c>
      <c r="Y25" s="55" t="n">
        <v>4410.013672</v>
      </c>
      <c r="Z25" s="55" t="n">
        <v>4450.26416</v>
      </c>
      <c r="AA25" s="55" t="n">
        <v>4470.34668</v>
      </c>
      <c r="AB25" s="55" t="n">
        <v>4434.797852</v>
      </c>
      <c r="AC25" s="55" t="n">
        <v>4488.445312</v>
      </c>
      <c r="AD25" s="55" t="n">
        <v>4516.416504</v>
      </c>
      <c r="AE25" s="55" t="n">
        <v>4610.473145</v>
      </c>
      <c r="AF25" s="55" t="n">
        <v>4613.57373</v>
      </c>
      <c r="AG25" s="55" t="n">
        <v>4637.154297</v>
      </c>
      <c r="AH25" s="55" t="n">
        <v>4651.681641</v>
      </c>
      <c r="AI25" s="55" t="n">
        <v>4665.878906</v>
      </c>
      <c r="AJ25" s="55" t="n">
        <v>4676.767578</v>
      </c>
      <c r="AK25" s="52" t="n">
        <v>0.0008319999999999999</v>
      </c>
    </row>
    <row r="26" ht="15" customHeight="1" s="122"/>
    <row r="27" ht="15" customHeight="1" s="122">
      <c r="B27" s="45" t="inlineStr">
        <is>
          <t>Carbon Dioxide Emissions 4/</t>
        </is>
      </c>
    </row>
    <row r="28" ht="15" customHeight="1" s="122">
      <c r="B28" s="45" t="inlineStr">
        <is>
          <t>(million metric tons carbon dioxide)</t>
        </is>
      </c>
      <c r="C28" s="51" t="n">
        <v>259.372406</v>
      </c>
      <c r="D28" s="51" t="n">
        <v>260.65329</v>
      </c>
      <c r="E28" s="51" t="n">
        <v>258.617889</v>
      </c>
      <c r="F28" s="51" t="n">
        <v>257.287964</v>
      </c>
      <c r="G28" s="51" t="n">
        <v>251.658051</v>
      </c>
      <c r="H28" s="51" t="n">
        <v>247.417282</v>
      </c>
      <c r="I28" s="51" t="n">
        <v>245.326508</v>
      </c>
      <c r="J28" s="51" t="n">
        <v>239.953217</v>
      </c>
      <c r="K28" s="51" t="n">
        <v>236.851517</v>
      </c>
      <c r="L28" s="51" t="n">
        <v>234.279297</v>
      </c>
      <c r="M28" s="51" t="n">
        <v>228.909332</v>
      </c>
      <c r="N28" s="51" t="n">
        <v>232.633011</v>
      </c>
      <c r="O28" s="51" t="n">
        <v>227.438751</v>
      </c>
      <c r="P28" s="51" t="n">
        <v>228.035538</v>
      </c>
      <c r="Q28" s="51" t="n">
        <v>228.797195</v>
      </c>
      <c r="R28" s="51" t="n">
        <v>227.431122</v>
      </c>
      <c r="S28" s="51" t="n">
        <v>225.278793</v>
      </c>
      <c r="T28" s="51" t="n">
        <v>230.559677</v>
      </c>
      <c r="U28" s="51" t="n">
        <v>230.872437</v>
      </c>
      <c r="V28" s="51" t="n">
        <v>229.479538</v>
      </c>
      <c r="W28" s="51" t="n">
        <v>235.654633</v>
      </c>
      <c r="X28" s="51" t="n">
        <v>236.496841</v>
      </c>
      <c r="Y28" s="51" t="n">
        <v>236.317734</v>
      </c>
      <c r="Z28" s="51" t="n">
        <v>238.840744</v>
      </c>
      <c r="AA28" s="51" t="n">
        <v>239.897903</v>
      </c>
      <c r="AB28" s="51" t="n">
        <v>238.182083</v>
      </c>
      <c r="AC28" s="51" t="n">
        <v>241.595337</v>
      </c>
      <c r="AD28" s="51" t="n">
        <v>243.73996</v>
      </c>
      <c r="AE28" s="51" t="n">
        <v>249.343216</v>
      </c>
      <c r="AF28" s="51" t="n">
        <v>249.967422</v>
      </c>
      <c r="AG28" s="51" t="n">
        <v>251.435898</v>
      </c>
      <c r="AH28" s="51" t="n">
        <v>252.312332</v>
      </c>
      <c r="AI28" s="51" t="n">
        <v>252.75473</v>
      </c>
      <c r="AJ28" s="51" t="n">
        <v>253.490952</v>
      </c>
      <c r="AK28" s="52" t="n">
        <v>-0.00087</v>
      </c>
    </row>
    <row r="29" ht="15" customHeight="1" s="122"/>
    <row r="30" ht="15" customHeight="1" s="122">
      <c r="B30" s="45" t="inlineStr">
        <is>
          <t>Energy Related to Refining Activity Only</t>
        </is>
      </c>
    </row>
    <row r="31" ht="15" customHeight="1" s="122">
      <c r="B31" s="45" t="inlineStr">
        <is>
          <t xml:space="preserve">  Energy Consumption</t>
        </is>
      </c>
    </row>
    <row r="32" ht="15" customHeight="1" s="122">
      <c r="B32" s="46" t="inlineStr">
        <is>
          <t xml:space="preserve">    Residual Fuel Oil</t>
        </is>
      </c>
      <c r="C32" s="56" t="n">
        <v>1.553</v>
      </c>
      <c r="D32" s="56" t="n">
        <v>1.553</v>
      </c>
      <c r="E32" s="56" t="n">
        <v>1.553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>
        <v>0</v>
      </c>
      <c r="M32" s="56" t="n">
        <v>0</v>
      </c>
      <c r="N32" s="56" t="n">
        <v>0</v>
      </c>
      <c r="O32" s="56" t="n">
        <v>0</v>
      </c>
      <c r="P32" s="56" t="n">
        <v>0</v>
      </c>
      <c r="Q32" s="56" t="n">
        <v>0</v>
      </c>
      <c r="R32" s="56" t="n">
        <v>0</v>
      </c>
      <c r="S32" s="56" t="n">
        <v>0</v>
      </c>
      <c r="T32" s="56" t="n">
        <v>0</v>
      </c>
      <c r="U32" s="56" t="n">
        <v>0</v>
      </c>
      <c r="V32" s="56" t="n">
        <v>0</v>
      </c>
      <c r="W32" s="56" t="n">
        <v>0</v>
      </c>
      <c r="X32" s="56" t="n">
        <v>0</v>
      </c>
      <c r="Y32" s="56" t="n">
        <v>0</v>
      </c>
      <c r="Z32" s="56" t="n">
        <v>0</v>
      </c>
      <c r="AA32" s="56" t="n">
        <v>0</v>
      </c>
      <c r="AB32" s="56" t="n">
        <v>0</v>
      </c>
      <c r="AC32" s="56" t="n">
        <v>0</v>
      </c>
      <c r="AD32" s="56" t="n">
        <v>0</v>
      </c>
      <c r="AE32" s="56" t="n">
        <v>0</v>
      </c>
      <c r="AF32" s="56" t="n">
        <v>0</v>
      </c>
      <c r="AG32" s="56" t="n">
        <v>0</v>
      </c>
      <c r="AH32" s="56" t="n">
        <v>0</v>
      </c>
      <c r="AI32" s="56" t="n">
        <v>0</v>
      </c>
      <c r="AJ32" s="56" t="n">
        <v>0</v>
      </c>
      <c r="AK32" s="48" t="inlineStr">
        <is>
          <t>- -</t>
        </is>
      </c>
    </row>
    <row r="33" ht="15" customHeight="1" s="122">
      <c r="B33" s="46" t="inlineStr">
        <is>
          <t xml:space="preserve">    Distillate Fuel Oil</t>
        </is>
      </c>
      <c r="C33" s="56" t="n">
        <v>2.295</v>
      </c>
      <c r="D33" s="56" t="n">
        <v>2.295</v>
      </c>
      <c r="E33" s="56" t="n">
        <v>2.295</v>
      </c>
      <c r="F33" s="56" t="n">
        <v>0</v>
      </c>
      <c r="G33" s="56" t="n">
        <v>0</v>
      </c>
      <c r="H33" s="56" t="n">
        <v>0</v>
      </c>
      <c r="I33" s="56" t="n">
        <v>0</v>
      </c>
      <c r="J33" s="56" t="n">
        <v>0</v>
      </c>
      <c r="K33" s="56" t="n">
        <v>0</v>
      </c>
      <c r="L33" s="56" t="n">
        <v>0</v>
      </c>
      <c r="M33" s="56" t="n">
        <v>0</v>
      </c>
      <c r="N33" s="56" t="n">
        <v>0</v>
      </c>
      <c r="O33" s="56" t="n">
        <v>0</v>
      </c>
      <c r="P33" s="56" t="n">
        <v>0</v>
      </c>
      <c r="Q33" s="56" t="n">
        <v>0</v>
      </c>
      <c r="R33" s="56" t="n">
        <v>0</v>
      </c>
      <c r="S33" s="56" t="n">
        <v>0</v>
      </c>
      <c r="T33" s="56" t="n">
        <v>0</v>
      </c>
      <c r="U33" s="56" t="n">
        <v>0</v>
      </c>
      <c r="V33" s="56" t="n">
        <v>0</v>
      </c>
      <c r="W33" s="56" t="n">
        <v>0</v>
      </c>
      <c r="X33" s="56" t="n">
        <v>0</v>
      </c>
      <c r="Y33" s="56" t="n">
        <v>0</v>
      </c>
      <c r="Z33" s="56" t="n">
        <v>0</v>
      </c>
      <c r="AA33" s="56" t="n">
        <v>0</v>
      </c>
      <c r="AB33" s="56" t="n">
        <v>0</v>
      </c>
      <c r="AC33" s="56" t="n">
        <v>0</v>
      </c>
      <c r="AD33" s="56" t="n">
        <v>0</v>
      </c>
      <c r="AE33" s="56" t="n">
        <v>0</v>
      </c>
      <c r="AF33" s="56" t="n">
        <v>0</v>
      </c>
      <c r="AG33" s="56" t="n">
        <v>0</v>
      </c>
      <c r="AH33" s="56" t="n">
        <v>0</v>
      </c>
      <c r="AI33" s="56" t="n">
        <v>0</v>
      </c>
      <c r="AJ33" s="56" t="n">
        <v>0</v>
      </c>
      <c r="AK33" s="48" t="inlineStr">
        <is>
          <t>- -</t>
        </is>
      </c>
    </row>
    <row r="34" ht="15" customHeight="1" s="122">
      <c r="B34" s="46" t="inlineStr">
        <is>
          <t xml:space="preserve">    Liquefied Petroleum Gases</t>
        </is>
      </c>
      <c r="C34" s="56" t="n">
        <v>9.628</v>
      </c>
      <c r="D34" s="56" t="n">
        <v>9.628</v>
      </c>
      <c r="E34" s="56" t="n">
        <v>9.628</v>
      </c>
      <c r="F34" s="56" t="n">
        <v>0</v>
      </c>
      <c r="G34" s="56" t="n">
        <v>0</v>
      </c>
      <c r="H34" s="56" t="n">
        <v>0</v>
      </c>
      <c r="I34" s="56" t="n">
        <v>0</v>
      </c>
      <c r="J34" s="56" t="n">
        <v>0</v>
      </c>
      <c r="K34" s="56" t="n">
        <v>0</v>
      </c>
      <c r="L34" s="56" t="n">
        <v>0</v>
      </c>
      <c r="M34" s="56" t="n">
        <v>0</v>
      </c>
      <c r="N34" s="56" t="n">
        <v>0</v>
      </c>
      <c r="O34" s="56" t="n">
        <v>0</v>
      </c>
      <c r="P34" s="56" t="n">
        <v>0</v>
      </c>
      <c r="Q34" s="56" t="n">
        <v>0</v>
      </c>
      <c r="R34" s="56" t="n">
        <v>0</v>
      </c>
      <c r="S34" s="56" t="n">
        <v>0</v>
      </c>
      <c r="T34" s="56" t="n">
        <v>0</v>
      </c>
      <c r="U34" s="56" t="n">
        <v>0</v>
      </c>
      <c r="V34" s="56" t="n">
        <v>0</v>
      </c>
      <c r="W34" s="56" t="n">
        <v>0</v>
      </c>
      <c r="X34" s="56" t="n">
        <v>0</v>
      </c>
      <c r="Y34" s="56" t="n">
        <v>0</v>
      </c>
      <c r="Z34" s="56" t="n">
        <v>0</v>
      </c>
      <c r="AA34" s="56" t="n">
        <v>0</v>
      </c>
      <c r="AB34" s="56" t="n">
        <v>0</v>
      </c>
      <c r="AC34" s="56" t="n">
        <v>0</v>
      </c>
      <c r="AD34" s="56" t="n">
        <v>0</v>
      </c>
      <c r="AE34" s="56" t="n">
        <v>0</v>
      </c>
      <c r="AF34" s="56" t="n">
        <v>0</v>
      </c>
      <c r="AG34" s="56" t="n">
        <v>0</v>
      </c>
      <c r="AH34" s="56" t="n">
        <v>0</v>
      </c>
      <c r="AI34" s="56" t="n">
        <v>0</v>
      </c>
      <c r="AJ34" s="56" t="n">
        <v>0</v>
      </c>
      <c r="AK34" s="48" t="inlineStr">
        <is>
          <t>- -</t>
        </is>
      </c>
    </row>
    <row r="35" ht="15" customHeight="1" s="122">
      <c r="B35" s="46" t="inlineStr">
        <is>
          <t xml:space="preserve">    Petroleum Coke</t>
        </is>
      </c>
      <c r="C35" s="56" t="n">
        <v>524.528992</v>
      </c>
      <c r="D35" s="56" t="n">
        <v>526.178955</v>
      </c>
      <c r="E35" s="56" t="n">
        <v>526.178955</v>
      </c>
      <c r="F35" s="56" t="n">
        <v>381.094635</v>
      </c>
      <c r="G35" s="56" t="n">
        <v>369.545227</v>
      </c>
      <c r="H35" s="56" t="n">
        <v>357.178986</v>
      </c>
      <c r="I35" s="56" t="n">
        <v>346.910309</v>
      </c>
      <c r="J35" s="56" t="n">
        <v>333.879486</v>
      </c>
      <c r="K35" s="56" t="n">
        <v>330.897095</v>
      </c>
      <c r="L35" s="56" t="n">
        <v>321.936707</v>
      </c>
      <c r="M35" s="56" t="n">
        <v>317.363342</v>
      </c>
      <c r="N35" s="56" t="n">
        <v>320.728943</v>
      </c>
      <c r="O35" s="56" t="n">
        <v>323.468536</v>
      </c>
      <c r="P35" s="56" t="n">
        <v>322.563629</v>
      </c>
      <c r="Q35" s="56" t="n">
        <v>335.11087</v>
      </c>
      <c r="R35" s="56" t="n">
        <v>334.812958</v>
      </c>
      <c r="S35" s="56" t="n">
        <v>338.017303</v>
      </c>
      <c r="T35" s="56" t="n">
        <v>349.329102</v>
      </c>
      <c r="U35" s="56" t="n">
        <v>351.129547</v>
      </c>
      <c r="V35" s="56" t="n">
        <v>357.546295</v>
      </c>
      <c r="W35" s="56" t="n">
        <v>370.161682</v>
      </c>
      <c r="X35" s="56" t="n">
        <v>372.70224</v>
      </c>
      <c r="Y35" s="56" t="n">
        <v>376.390778</v>
      </c>
      <c r="Z35" s="56" t="n">
        <v>381.973358</v>
      </c>
      <c r="AA35" s="56" t="n">
        <v>384.739594</v>
      </c>
      <c r="AB35" s="56" t="n">
        <v>389.769196</v>
      </c>
      <c r="AC35" s="56" t="n">
        <v>395.469086</v>
      </c>
      <c r="AD35" s="56" t="n">
        <v>402.204834</v>
      </c>
      <c r="AE35" s="56" t="n">
        <v>404.159271</v>
      </c>
      <c r="AF35" s="56" t="n">
        <v>412.932953</v>
      </c>
      <c r="AG35" s="56" t="n">
        <v>418.102356</v>
      </c>
      <c r="AH35" s="56" t="n">
        <v>420.511871</v>
      </c>
      <c r="AI35" s="56" t="n">
        <v>419.920105</v>
      </c>
      <c r="AJ35" s="56" t="n">
        <v>424.434326</v>
      </c>
      <c r="AK35" s="48" t="n">
        <v>-0.006693</v>
      </c>
    </row>
    <row r="36" ht="15" customHeight="1" s="122">
      <c r="B36" s="46" t="inlineStr">
        <is>
          <t xml:space="preserve">    Still Gas</t>
        </is>
      </c>
      <c r="C36" s="56" t="n">
        <v>1419.015137</v>
      </c>
      <c r="D36" s="56" t="n">
        <v>1447.607056</v>
      </c>
      <c r="E36" s="56" t="n">
        <v>1441.790039</v>
      </c>
      <c r="F36" s="56" t="n">
        <v>1581.338257</v>
      </c>
      <c r="G36" s="56" t="n">
        <v>1533.300659</v>
      </c>
      <c r="H36" s="56" t="n">
        <v>1479.207886</v>
      </c>
      <c r="I36" s="56" t="n">
        <v>1455.257812</v>
      </c>
      <c r="J36" s="56" t="n">
        <v>1428.531494</v>
      </c>
      <c r="K36" s="56" t="n">
        <v>1417.898804</v>
      </c>
      <c r="L36" s="56" t="n">
        <v>1373.313843</v>
      </c>
      <c r="M36" s="56" t="n">
        <v>1360.464722</v>
      </c>
      <c r="N36" s="56" t="n">
        <v>1382.098145</v>
      </c>
      <c r="O36" s="56" t="n">
        <v>1354.140503</v>
      </c>
      <c r="P36" s="56" t="n">
        <v>1363.109009</v>
      </c>
      <c r="Q36" s="56" t="n">
        <v>1389.075195</v>
      </c>
      <c r="R36" s="56" t="n">
        <v>1378.076416</v>
      </c>
      <c r="S36" s="56" t="n">
        <v>1357.153931</v>
      </c>
      <c r="T36" s="56" t="n">
        <v>1398.66626</v>
      </c>
      <c r="U36" s="56" t="n">
        <v>1391.108521</v>
      </c>
      <c r="V36" s="56" t="n">
        <v>1362.552124</v>
      </c>
      <c r="W36" s="56" t="n">
        <v>1431.958374</v>
      </c>
      <c r="X36" s="56" t="n">
        <v>1428.692505</v>
      </c>
      <c r="Y36" s="56" t="n">
        <v>1425.800537</v>
      </c>
      <c r="Z36" s="56" t="n">
        <v>1444.062134</v>
      </c>
      <c r="AA36" s="56" t="n">
        <v>1451.816406</v>
      </c>
      <c r="AB36" s="56" t="n">
        <v>1431.953003</v>
      </c>
      <c r="AC36" s="56" t="n">
        <v>1452.849854</v>
      </c>
      <c r="AD36" s="56" t="n">
        <v>1480.116333</v>
      </c>
      <c r="AE36" s="56" t="n">
        <v>1499.754639</v>
      </c>
      <c r="AF36" s="56" t="n">
        <v>1518.910156</v>
      </c>
      <c r="AG36" s="56" t="n">
        <v>1527.573975</v>
      </c>
      <c r="AH36" s="56" t="n">
        <v>1531.573853</v>
      </c>
      <c r="AI36" s="56" t="n">
        <v>1519.951294</v>
      </c>
      <c r="AJ36" s="56" t="n">
        <v>1524.737061</v>
      </c>
      <c r="AK36" s="48" t="n">
        <v>0.001624</v>
      </c>
    </row>
    <row r="37" ht="15" customHeight="1" s="122">
      <c r="B37" s="46" t="inlineStr">
        <is>
          <t xml:space="preserve">    Other Petroleum 2/</t>
        </is>
      </c>
      <c r="C37" s="56" t="n">
        <v>5.761</v>
      </c>
      <c r="D37" s="56" t="n">
        <v>5.761</v>
      </c>
      <c r="E37" s="56" t="n">
        <v>5.761</v>
      </c>
      <c r="F37" s="56" t="n">
        <v>5.740315</v>
      </c>
      <c r="G37" s="56" t="n">
        <v>13.88018</v>
      </c>
      <c r="H37" s="56" t="n">
        <v>20.10004</v>
      </c>
      <c r="I37" s="56" t="n">
        <v>26.58087</v>
      </c>
      <c r="J37" s="56" t="n">
        <v>16.602116</v>
      </c>
      <c r="K37" s="56" t="n">
        <v>1.1588</v>
      </c>
      <c r="L37" s="56" t="n">
        <v>17.524881</v>
      </c>
      <c r="M37" s="56" t="n">
        <v>23.59651</v>
      </c>
      <c r="N37" s="56" t="n">
        <v>27.685549</v>
      </c>
      <c r="O37" s="56" t="n">
        <v>20.777596</v>
      </c>
      <c r="P37" s="56" t="n">
        <v>15.48773</v>
      </c>
      <c r="Q37" s="56" t="n">
        <v>0</v>
      </c>
      <c r="R37" s="56" t="n">
        <v>0.033459</v>
      </c>
      <c r="S37" s="56" t="n">
        <v>0</v>
      </c>
      <c r="T37" s="56" t="n">
        <v>0</v>
      </c>
      <c r="U37" s="56" t="n">
        <v>0</v>
      </c>
      <c r="V37" s="56" t="n">
        <v>0</v>
      </c>
      <c r="W37" s="56" t="n">
        <v>0</v>
      </c>
      <c r="X37" s="56" t="n">
        <v>0.03195</v>
      </c>
      <c r="Y37" s="56" t="n">
        <v>0.020238</v>
      </c>
      <c r="Z37" s="56" t="n">
        <v>0</v>
      </c>
      <c r="AA37" s="56" t="n">
        <v>0</v>
      </c>
      <c r="AB37" s="56" t="n">
        <v>0</v>
      </c>
      <c r="AC37" s="56" t="n">
        <v>0</v>
      </c>
      <c r="AD37" s="56" t="n">
        <v>0</v>
      </c>
      <c r="AE37" s="56" t="n">
        <v>0</v>
      </c>
      <c r="AF37" s="56" t="n">
        <v>0.010768</v>
      </c>
      <c r="AG37" s="56" t="n">
        <v>0.015454</v>
      </c>
      <c r="AH37" s="56" t="n">
        <v>0.026992</v>
      </c>
      <c r="AI37" s="56" t="n">
        <v>0.024375</v>
      </c>
      <c r="AJ37" s="56" t="n">
        <v>0.020191</v>
      </c>
      <c r="AK37" s="48" t="n">
        <v>-0.161948</v>
      </c>
    </row>
    <row r="38" ht="15" customHeight="1" s="122">
      <c r="B38" s="46" t="inlineStr">
        <is>
          <t xml:space="preserve">      Petroleum and Other Liquids Subtotal</t>
        </is>
      </c>
      <c r="C38" s="56" t="n">
        <v>1962.781128</v>
      </c>
      <c r="D38" s="56" t="n">
        <v>1993.022949</v>
      </c>
      <c r="E38" s="56" t="n">
        <v>1987.206055</v>
      </c>
      <c r="F38" s="56" t="n">
        <v>1968.173218</v>
      </c>
      <c r="G38" s="56" t="n">
        <v>1916.726074</v>
      </c>
      <c r="H38" s="56" t="n">
        <v>1856.486938</v>
      </c>
      <c r="I38" s="56" t="n">
        <v>1828.748901</v>
      </c>
      <c r="J38" s="56" t="n">
        <v>1779.013184</v>
      </c>
      <c r="K38" s="56" t="n">
        <v>1749.954712</v>
      </c>
      <c r="L38" s="56" t="n">
        <v>1712.775391</v>
      </c>
      <c r="M38" s="56" t="n">
        <v>1701.424683</v>
      </c>
      <c r="N38" s="56" t="n">
        <v>1730.512695</v>
      </c>
      <c r="O38" s="56" t="n">
        <v>1698.386597</v>
      </c>
      <c r="P38" s="56" t="n">
        <v>1701.160278</v>
      </c>
      <c r="Q38" s="56" t="n">
        <v>1724.186035</v>
      </c>
      <c r="R38" s="56" t="n">
        <v>1712.922852</v>
      </c>
      <c r="S38" s="56" t="n">
        <v>1695.171265</v>
      </c>
      <c r="T38" s="56" t="n">
        <v>1747.995361</v>
      </c>
      <c r="U38" s="56" t="n">
        <v>1742.238037</v>
      </c>
      <c r="V38" s="56" t="n">
        <v>1720.098389</v>
      </c>
      <c r="W38" s="56" t="n">
        <v>1802.120117</v>
      </c>
      <c r="X38" s="56" t="n">
        <v>1801.426758</v>
      </c>
      <c r="Y38" s="56" t="n">
        <v>1802.211548</v>
      </c>
      <c r="Z38" s="56" t="n">
        <v>1826.035522</v>
      </c>
      <c r="AA38" s="56" t="n">
        <v>1836.55603</v>
      </c>
      <c r="AB38" s="56" t="n">
        <v>1821.722168</v>
      </c>
      <c r="AC38" s="56" t="n">
        <v>1848.31897</v>
      </c>
      <c r="AD38" s="56" t="n">
        <v>1882.321167</v>
      </c>
      <c r="AE38" s="56" t="n">
        <v>1903.91394</v>
      </c>
      <c r="AF38" s="56" t="n">
        <v>1931.853882</v>
      </c>
      <c r="AG38" s="56" t="n">
        <v>1945.691772</v>
      </c>
      <c r="AH38" s="56" t="n">
        <v>1952.112671</v>
      </c>
      <c r="AI38" s="56" t="n">
        <v>1939.895752</v>
      </c>
      <c r="AJ38" s="56" t="n">
        <v>1949.191528</v>
      </c>
      <c r="AK38" s="48" t="n">
        <v>-0.000695</v>
      </c>
    </row>
    <row r="39" ht="15" customHeight="1" s="122">
      <c r="B39" s="46" t="inlineStr">
        <is>
          <t xml:space="preserve">    Natural Gas</t>
        </is>
      </c>
      <c r="C39" s="56" t="n">
        <v>926.541016</v>
      </c>
      <c r="D39" s="56" t="n">
        <v>882.363892</v>
      </c>
      <c r="E39" s="56" t="n">
        <v>866.980835</v>
      </c>
      <c r="F39" s="56" t="n">
        <v>871.788879</v>
      </c>
      <c r="G39" s="56" t="n">
        <v>863.003479</v>
      </c>
      <c r="H39" s="56" t="n">
        <v>875.476379</v>
      </c>
      <c r="I39" s="56" t="n">
        <v>884.553528</v>
      </c>
      <c r="J39" s="56" t="n">
        <v>869.412659</v>
      </c>
      <c r="K39" s="56" t="n">
        <v>858.628967</v>
      </c>
      <c r="L39" s="56" t="n">
        <v>865.698792</v>
      </c>
      <c r="M39" s="56" t="n">
        <v>796.008362</v>
      </c>
      <c r="N39" s="56" t="n">
        <v>821.873596</v>
      </c>
      <c r="O39" s="56" t="n">
        <v>778.786194</v>
      </c>
      <c r="P39" s="56" t="n">
        <v>785.755188</v>
      </c>
      <c r="Q39" s="56" t="n">
        <v>774.279419</v>
      </c>
      <c r="R39" s="56" t="n">
        <v>768.545288</v>
      </c>
      <c r="S39" s="56" t="n">
        <v>759.27771</v>
      </c>
      <c r="T39" s="56" t="n">
        <v>773.8388670000001</v>
      </c>
      <c r="U39" s="56" t="n">
        <v>790.549683</v>
      </c>
      <c r="V39" s="56" t="n">
        <v>794.111938</v>
      </c>
      <c r="W39" s="56" t="n">
        <v>797.752197</v>
      </c>
      <c r="X39" s="56" t="n">
        <v>815.05542</v>
      </c>
      <c r="Y39" s="56" t="n">
        <v>814.366577</v>
      </c>
      <c r="Z39" s="56" t="n">
        <v>825.88208</v>
      </c>
      <c r="AA39" s="56" t="n">
        <v>833.380859</v>
      </c>
      <c r="AB39" s="56" t="n">
        <v>819.518555</v>
      </c>
      <c r="AC39" s="56" t="n">
        <v>846.801514</v>
      </c>
      <c r="AD39" s="56" t="n">
        <v>838.355469</v>
      </c>
      <c r="AE39" s="56" t="n">
        <v>902.0977779999999</v>
      </c>
      <c r="AF39" s="56" t="n">
        <v>876.174316</v>
      </c>
      <c r="AG39" s="56" t="n">
        <v>883.389038</v>
      </c>
      <c r="AH39" s="56" t="n">
        <v>889.422974</v>
      </c>
      <c r="AI39" s="56" t="n">
        <v>914.5555419999999</v>
      </c>
      <c r="AJ39" s="56" t="n">
        <v>914.276489</v>
      </c>
      <c r="AK39" s="48" t="n">
        <v>0.001111</v>
      </c>
    </row>
    <row r="40" ht="15" customHeight="1" s="122">
      <c r="B40" s="46" t="inlineStr">
        <is>
          <t xml:space="preserve">    Steam Coal</t>
        </is>
      </c>
      <c r="C40" s="56" t="n">
        <v>0</v>
      </c>
      <c r="D40" s="56" t="n">
        <v>0</v>
      </c>
      <c r="E40" s="56" t="n">
        <v>0</v>
      </c>
      <c r="F40" s="56" t="n">
        <v>0</v>
      </c>
      <c r="G40" s="56" t="n">
        <v>0</v>
      </c>
      <c r="H40" s="56" t="n">
        <v>0</v>
      </c>
      <c r="I40" s="56" t="n">
        <v>0</v>
      </c>
      <c r="J40" s="56" t="n">
        <v>0</v>
      </c>
      <c r="K40" s="56" t="n">
        <v>0</v>
      </c>
      <c r="L40" s="56" t="n">
        <v>0</v>
      </c>
      <c r="M40" s="56" t="n">
        <v>0</v>
      </c>
      <c r="N40" s="56" t="n">
        <v>0</v>
      </c>
      <c r="O40" s="56" t="n">
        <v>0</v>
      </c>
      <c r="P40" s="56" t="n">
        <v>0</v>
      </c>
      <c r="Q40" s="56" t="n">
        <v>0</v>
      </c>
      <c r="R40" s="56" t="n">
        <v>0</v>
      </c>
      <c r="S40" s="56" t="n">
        <v>0</v>
      </c>
      <c r="T40" s="56" t="n">
        <v>0</v>
      </c>
      <c r="U40" s="56" t="n">
        <v>0</v>
      </c>
      <c r="V40" s="56" t="n">
        <v>0</v>
      </c>
      <c r="W40" s="56" t="n">
        <v>0</v>
      </c>
      <c r="X40" s="56" t="n">
        <v>0</v>
      </c>
      <c r="Y40" s="56" t="n">
        <v>0</v>
      </c>
      <c r="Z40" s="56" t="n">
        <v>0</v>
      </c>
      <c r="AA40" s="56" t="n">
        <v>0</v>
      </c>
      <c r="AB40" s="56" t="n">
        <v>0</v>
      </c>
      <c r="AC40" s="56" t="n">
        <v>0</v>
      </c>
      <c r="AD40" s="56" t="n">
        <v>0</v>
      </c>
      <c r="AE40" s="56" t="n">
        <v>0</v>
      </c>
      <c r="AF40" s="56" t="n">
        <v>0</v>
      </c>
      <c r="AG40" s="56" t="n">
        <v>0</v>
      </c>
      <c r="AH40" s="56" t="n">
        <v>0</v>
      </c>
      <c r="AI40" s="56" t="n">
        <v>0</v>
      </c>
      <c r="AJ40" s="56" t="n">
        <v>0</v>
      </c>
      <c r="AK40" s="48" t="inlineStr">
        <is>
          <t>- -</t>
        </is>
      </c>
    </row>
    <row r="41" ht="15" customHeight="1" s="122">
      <c r="B41" s="46" t="inlineStr">
        <is>
          <t xml:space="preserve">    Purchased Electricity</t>
        </is>
      </c>
      <c r="C41" s="56" t="n">
        <v>165.700989</v>
      </c>
      <c r="D41" s="56" t="n">
        <v>165.700989</v>
      </c>
      <c r="E41" s="56" t="n">
        <v>165.700989</v>
      </c>
      <c r="F41" s="56" t="n">
        <v>169.539856</v>
      </c>
      <c r="G41" s="56" t="n">
        <v>165.685669</v>
      </c>
      <c r="H41" s="56" t="n">
        <v>162.257812</v>
      </c>
      <c r="I41" s="56" t="n">
        <v>158.519943</v>
      </c>
      <c r="J41" s="56" t="n">
        <v>153.077148</v>
      </c>
      <c r="K41" s="56" t="n">
        <v>149.923355</v>
      </c>
      <c r="L41" s="56" t="n">
        <v>144.746246</v>
      </c>
      <c r="M41" s="56" t="n">
        <v>140.325058</v>
      </c>
      <c r="N41" s="56" t="n">
        <v>141.959946</v>
      </c>
      <c r="O41" s="56" t="n">
        <v>138.789581</v>
      </c>
      <c r="P41" s="56" t="n">
        <v>139.252106</v>
      </c>
      <c r="Q41" s="56" t="n">
        <v>141.903397</v>
      </c>
      <c r="R41" s="56" t="n">
        <v>141.15213</v>
      </c>
      <c r="S41" s="56" t="n">
        <v>139.47905</v>
      </c>
      <c r="T41" s="56" t="n">
        <v>143.849518</v>
      </c>
      <c r="U41" s="56" t="n">
        <v>143.360428</v>
      </c>
      <c r="V41" s="56" t="n">
        <v>143.213974</v>
      </c>
      <c r="W41" s="56" t="n">
        <v>146.810303</v>
      </c>
      <c r="X41" s="56" t="n">
        <v>147.35495</v>
      </c>
      <c r="Y41" s="56" t="n">
        <v>146.898483</v>
      </c>
      <c r="Z41" s="56" t="n">
        <v>149.664566</v>
      </c>
      <c r="AA41" s="56" t="n">
        <v>150.358459</v>
      </c>
      <c r="AB41" s="56" t="n">
        <v>150.370285</v>
      </c>
      <c r="AC41" s="56" t="n">
        <v>153.195038</v>
      </c>
      <c r="AD41" s="56" t="n">
        <v>155.48172</v>
      </c>
      <c r="AE41" s="56" t="n">
        <v>158.889069</v>
      </c>
      <c r="AF41" s="56" t="n">
        <v>160.428497</v>
      </c>
      <c r="AG41" s="56" t="n">
        <v>161.874268</v>
      </c>
      <c r="AH41" s="56" t="n">
        <v>162.372696</v>
      </c>
      <c r="AI41" s="56" t="n">
        <v>162.511871</v>
      </c>
      <c r="AJ41" s="56" t="n">
        <v>162.87764</v>
      </c>
      <c r="AK41" s="48" t="n">
        <v>-0.000537</v>
      </c>
    </row>
    <row r="42" ht="15" customHeight="1" s="122">
      <c r="B42" s="45" t="inlineStr">
        <is>
          <t xml:space="preserve">      Total</t>
        </is>
      </c>
      <c r="C42" s="55" t="n">
        <v>3055.023193</v>
      </c>
      <c r="D42" s="55" t="n">
        <v>3041.087646</v>
      </c>
      <c r="E42" s="55" t="n">
        <v>3019.887939</v>
      </c>
      <c r="F42" s="55" t="n">
        <v>3009.501953</v>
      </c>
      <c r="G42" s="55" t="n">
        <v>2945.415039</v>
      </c>
      <c r="H42" s="55" t="n">
        <v>2894.221191</v>
      </c>
      <c r="I42" s="55" t="n">
        <v>2871.82251</v>
      </c>
      <c r="J42" s="55" t="n">
        <v>2801.50293</v>
      </c>
      <c r="K42" s="55" t="n">
        <v>2758.50708</v>
      </c>
      <c r="L42" s="55" t="n">
        <v>2723.220459</v>
      </c>
      <c r="M42" s="55" t="n">
        <v>2637.758057</v>
      </c>
      <c r="N42" s="55" t="n">
        <v>2694.346191</v>
      </c>
      <c r="O42" s="55" t="n">
        <v>2615.962402</v>
      </c>
      <c r="P42" s="55" t="n">
        <v>2626.167725</v>
      </c>
      <c r="Q42" s="55" t="n">
        <v>2640.368652</v>
      </c>
      <c r="R42" s="55" t="n">
        <v>2622.620361</v>
      </c>
      <c r="S42" s="55" t="n">
        <v>2593.927979</v>
      </c>
      <c r="T42" s="55" t="n">
        <v>2665.683838</v>
      </c>
      <c r="U42" s="55" t="n">
        <v>2676.147949</v>
      </c>
      <c r="V42" s="55" t="n">
        <v>2657.424316</v>
      </c>
      <c r="W42" s="55" t="n">
        <v>2746.682617</v>
      </c>
      <c r="X42" s="55" t="n">
        <v>2763.837158</v>
      </c>
      <c r="Y42" s="55" t="n">
        <v>2763.476562</v>
      </c>
      <c r="Z42" s="55" t="n">
        <v>2801.582031</v>
      </c>
      <c r="AA42" s="55" t="n">
        <v>2820.29541</v>
      </c>
      <c r="AB42" s="55" t="n">
        <v>2791.611084</v>
      </c>
      <c r="AC42" s="55" t="n">
        <v>2848.315674</v>
      </c>
      <c r="AD42" s="55" t="n">
        <v>2876.158447</v>
      </c>
      <c r="AE42" s="55" t="n">
        <v>2964.900879</v>
      </c>
      <c r="AF42" s="55" t="n">
        <v>2968.456787</v>
      </c>
      <c r="AG42" s="55" t="n">
        <v>2990.955078</v>
      </c>
      <c r="AH42" s="55" t="n">
        <v>3003.908447</v>
      </c>
      <c r="AI42" s="55" t="n">
        <v>3016.963135</v>
      </c>
      <c r="AJ42" s="55" t="n">
        <v>3026.345703</v>
      </c>
      <c r="AK42" s="52" t="n">
        <v>-0.000152</v>
      </c>
    </row>
    <row r="43" ht="15" customHeight="1" s="122"/>
    <row r="44" ht="15" customHeight="1" s="122">
      <c r="B44" s="45" t="inlineStr">
        <is>
          <t xml:space="preserve">  Carbon Dioxide Emissions 4/</t>
        </is>
      </c>
    </row>
    <row r="45" ht="15" customHeight="1" s="122">
      <c r="B45" s="45" t="inlineStr">
        <is>
          <t xml:space="preserve">  (million metric tons carbon dioxide)</t>
        </is>
      </c>
      <c r="C45" s="51" t="n">
        <v>216.691772</v>
      </c>
      <c r="D45" s="51" t="n">
        <v>215.325775</v>
      </c>
      <c r="E45" s="51" t="n">
        <v>213.467545</v>
      </c>
      <c r="F45" s="51" t="n">
        <v>207.600769</v>
      </c>
      <c r="G45" s="51" t="n">
        <v>202.142395</v>
      </c>
      <c r="H45" s="51" t="n">
        <v>197.916061</v>
      </c>
      <c r="I45" s="51" t="n">
        <v>195.8936</v>
      </c>
      <c r="J45" s="51" t="n">
        <v>190.547577</v>
      </c>
      <c r="K45" s="51" t="n">
        <v>187.401794</v>
      </c>
      <c r="L45" s="51" t="n">
        <v>184.848175</v>
      </c>
      <c r="M45" s="51" t="n">
        <v>179.508881</v>
      </c>
      <c r="N45" s="51" t="n">
        <v>183.266586</v>
      </c>
      <c r="O45" s="51" t="n">
        <v>178.672394</v>
      </c>
      <c r="P45" s="51" t="n">
        <v>179.15741</v>
      </c>
      <c r="Q45" s="51" t="n">
        <v>180.420471</v>
      </c>
      <c r="R45" s="51" t="n">
        <v>179.119995</v>
      </c>
      <c r="S45" s="51" t="n">
        <v>177.142563</v>
      </c>
      <c r="T45" s="51" t="n">
        <v>182.255081</v>
      </c>
      <c r="U45" s="51" t="n">
        <v>182.641739</v>
      </c>
      <c r="V45" s="51" t="n">
        <v>181.245667</v>
      </c>
      <c r="W45" s="51" t="n">
        <v>187.621948</v>
      </c>
      <c r="X45" s="51" t="n">
        <v>188.516479</v>
      </c>
      <c r="Y45" s="51" t="n">
        <v>188.454468</v>
      </c>
      <c r="Z45" s="51" t="n">
        <v>190.881653</v>
      </c>
      <c r="AA45" s="51" t="n">
        <v>191.918686</v>
      </c>
      <c r="AB45" s="51" t="n">
        <v>190.369446</v>
      </c>
      <c r="AC45" s="51" t="n">
        <v>193.760696</v>
      </c>
      <c r="AD45" s="51" t="n">
        <v>195.851822</v>
      </c>
      <c r="AE45" s="51" t="n">
        <v>201.080704</v>
      </c>
      <c r="AF45" s="51" t="n">
        <v>201.776184</v>
      </c>
      <c r="AG45" s="51" t="n">
        <v>203.226425</v>
      </c>
      <c r="AH45" s="51" t="n">
        <v>204.033264</v>
      </c>
      <c r="AI45" s="51" t="n">
        <v>204.453232</v>
      </c>
      <c r="AJ45" s="51" t="n">
        <v>205.126953</v>
      </c>
      <c r="AK45" s="52" t="n">
        <v>-0.001515</v>
      </c>
    </row>
    <row r="46" ht="15" customHeight="1" s="122"/>
    <row r="47" ht="15" customHeight="1" s="122"/>
    <row r="48" ht="15" customHeight="1" s="122">
      <c r="B48" s="45" t="inlineStr">
        <is>
          <t xml:space="preserve">  Energy Consumption per Unit of Refinery Input</t>
        </is>
      </c>
    </row>
    <row r="49">
      <c r="B49" s="45" t="inlineStr">
        <is>
          <t xml:space="preserve">  (thousand Btu per barrel)</t>
        </is>
      </c>
    </row>
    <row r="50" ht="15" customHeight="1" s="122">
      <c r="B50" s="46" t="inlineStr">
        <is>
          <t xml:space="preserve">    Residual Fuel Oil</t>
        </is>
      </c>
      <c r="C50" s="56" t="n">
        <v>0.24697</v>
      </c>
      <c r="D50" s="56" t="n">
        <v>0.242429</v>
      </c>
      <c r="E50" s="56" t="n">
        <v>0.23695</v>
      </c>
      <c r="F50" s="56" t="n">
        <v>0</v>
      </c>
      <c r="G50" s="56" t="n">
        <v>0</v>
      </c>
      <c r="H50" s="56" t="n">
        <v>0</v>
      </c>
      <c r="I50" s="56" t="n">
        <v>0</v>
      </c>
      <c r="J50" s="56" t="n">
        <v>0</v>
      </c>
      <c r="K50" s="56" t="n">
        <v>0</v>
      </c>
      <c r="L50" s="56" t="n">
        <v>0</v>
      </c>
      <c r="M50" s="56" t="n">
        <v>0</v>
      </c>
      <c r="N50" s="56" t="n">
        <v>0</v>
      </c>
      <c r="O50" s="56" t="n">
        <v>0</v>
      </c>
      <c r="P50" s="56" t="n">
        <v>0</v>
      </c>
      <c r="Q50" s="56" t="n">
        <v>0</v>
      </c>
      <c r="R50" s="56" t="n">
        <v>0</v>
      </c>
      <c r="S50" s="56" t="n">
        <v>0</v>
      </c>
      <c r="T50" s="56" t="n">
        <v>0</v>
      </c>
      <c r="U50" s="56" t="n">
        <v>0</v>
      </c>
      <c r="V50" s="56" t="n">
        <v>0</v>
      </c>
      <c r="W50" s="56" t="n">
        <v>0</v>
      </c>
      <c r="X50" s="56" t="n">
        <v>0</v>
      </c>
      <c r="Y50" s="56" t="n">
        <v>0</v>
      </c>
      <c r="Z50" s="56" t="n">
        <v>0</v>
      </c>
      <c r="AA50" s="56" t="n">
        <v>0</v>
      </c>
      <c r="AB50" s="56" t="n">
        <v>0</v>
      </c>
      <c r="AC50" s="56" t="n">
        <v>0</v>
      </c>
      <c r="AD50" s="56" t="n">
        <v>0</v>
      </c>
      <c r="AE50" s="56" t="n">
        <v>0</v>
      </c>
      <c r="AF50" s="56" t="n">
        <v>0</v>
      </c>
      <c r="AG50" s="56" t="n">
        <v>0</v>
      </c>
      <c r="AH50" s="56" t="n">
        <v>0</v>
      </c>
      <c r="AI50" s="56" t="n">
        <v>0</v>
      </c>
      <c r="AJ50" s="56" t="n">
        <v>0</v>
      </c>
      <c r="AK50" s="48" t="inlineStr">
        <is>
          <t>- -</t>
        </is>
      </c>
    </row>
    <row r="51" ht="16" customHeight="1" s="122">
      <c r="B51" s="46" t="inlineStr">
        <is>
          <t xml:space="preserve">    Distillate Fuel Oil</t>
        </is>
      </c>
      <c r="C51" s="56" t="n">
        <v>0.364968</v>
      </c>
      <c r="D51" s="56" t="n">
        <v>0.358257</v>
      </c>
      <c r="E51" s="56" t="n">
        <v>0.350162</v>
      </c>
      <c r="F51" s="56" t="n">
        <v>0</v>
      </c>
      <c r="G51" s="56" t="n">
        <v>0</v>
      </c>
      <c r="H51" s="56" t="n">
        <v>0</v>
      </c>
      <c r="I51" s="56" t="n">
        <v>0</v>
      </c>
      <c r="J51" s="56" t="n">
        <v>0</v>
      </c>
      <c r="K51" s="56" t="n">
        <v>0</v>
      </c>
      <c r="L51" s="56" t="n">
        <v>0</v>
      </c>
      <c r="M51" s="56" t="n">
        <v>0</v>
      </c>
      <c r="N51" s="56" t="n">
        <v>0</v>
      </c>
      <c r="O51" s="56" t="n">
        <v>0</v>
      </c>
      <c r="P51" s="56" t="n">
        <v>0</v>
      </c>
      <c r="Q51" s="56" t="n">
        <v>0</v>
      </c>
      <c r="R51" s="56" t="n">
        <v>0</v>
      </c>
      <c r="S51" s="56" t="n">
        <v>0</v>
      </c>
      <c r="T51" s="56" t="n">
        <v>0</v>
      </c>
      <c r="U51" s="56" t="n">
        <v>0</v>
      </c>
      <c r="V51" s="56" t="n">
        <v>0</v>
      </c>
      <c r="W51" s="56" t="n">
        <v>0</v>
      </c>
      <c r="X51" s="56" t="n">
        <v>0</v>
      </c>
      <c r="Y51" s="56" t="n">
        <v>0</v>
      </c>
      <c r="Z51" s="56" t="n">
        <v>0</v>
      </c>
      <c r="AA51" s="56" t="n">
        <v>0</v>
      </c>
      <c r="AB51" s="56" t="n">
        <v>0</v>
      </c>
      <c r="AC51" s="56" t="n">
        <v>0</v>
      </c>
      <c r="AD51" s="56" t="n">
        <v>0</v>
      </c>
      <c r="AE51" s="56" t="n">
        <v>0</v>
      </c>
      <c r="AF51" s="56" t="n">
        <v>0</v>
      </c>
      <c r="AG51" s="56" t="n">
        <v>0</v>
      </c>
      <c r="AH51" s="56" t="n">
        <v>0</v>
      </c>
      <c r="AI51" s="56" t="n">
        <v>0</v>
      </c>
      <c r="AJ51" s="56" t="n">
        <v>0</v>
      </c>
      <c r="AK51" s="48" t="inlineStr">
        <is>
          <t>- -</t>
        </is>
      </c>
    </row>
    <row r="52" ht="16" customHeight="1" s="122">
      <c r="B52" s="46" t="inlineStr">
        <is>
          <t xml:space="preserve">    Liquefied Petroleum Gases</t>
        </is>
      </c>
      <c r="C52" s="56" t="n">
        <v>1.531117</v>
      </c>
      <c r="D52" s="56" t="n">
        <v>1.502964</v>
      </c>
      <c r="E52" s="56" t="n">
        <v>1.469002</v>
      </c>
      <c r="F52" s="56" t="n">
        <v>0</v>
      </c>
      <c r="G52" s="56" t="n">
        <v>0</v>
      </c>
      <c r="H52" s="56" t="n">
        <v>0</v>
      </c>
      <c r="I52" s="56" t="n">
        <v>0</v>
      </c>
      <c r="J52" s="56" t="n">
        <v>0</v>
      </c>
      <c r="K52" s="56" t="n">
        <v>0</v>
      </c>
      <c r="L52" s="56" t="n">
        <v>0</v>
      </c>
      <c r="M52" s="56" t="n">
        <v>0</v>
      </c>
      <c r="N52" s="56" t="n">
        <v>0</v>
      </c>
      <c r="O52" s="56" t="n">
        <v>0</v>
      </c>
      <c r="P52" s="56" t="n">
        <v>0</v>
      </c>
      <c r="Q52" s="56" t="n">
        <v>0</v>
      </c>
      <c r="R52" s="56" t="n">
        <v>0</v>
      </c>
      <c r="S52" s="56" t="n">
        <v>0</v>
      </c>
      <c r="T52" s="56" t="n">
        <v>0</v>
      </c>
      <c r="U52" s="56" t="n">
        <v>0</v>
      </c>
      <c r="V52" s="56" t="n">
        <v>0</v>
      </c>
      <c r="W52" s="56" t="n">
        <v>0</v>
      </c>
      <c r="X52" s="56" t="n">
        <v>0</v>
      </c>
      <c r="Y52" s="56" t="n">
        <v>0</v>
      </c>
      <c r="Z52" s="56" t="n">
        <v>0</v>
      </c>
      <c r="AA52" s="56" t="n">
        <v>0</v>
      </c>
      <c r="AB52" s="56" t="n">
        <v>0</v>
      </c>
      <c r="AC52" s="56" t="n">
        <v>0</v>
      </c>
      <c r="AD52" s="56" t="n">
        <v>0</v>
      </c>
      <c r="AE52" s="56" t="n">
        <v>0</v>
      </c>
      <c r="AF52" s="56" t="n">
        <v>0</v>
      </c>
      <c r="AG52" s="56" t="n">
        <v>0</v>
      </c>
      <c r="AH52" s="56" t="n">
        <v>0</v>
      </c>
      <c r="AI52" s="56" t="n">
        <v>0</v>
      </c>
      <c r="AJ52" s="56" t="n">
        <v>0</v>
      </c>
      <c r="AK52" s="48" t="inlineStr">
        <is>
          <t>- -</t>
        </is>
      </c>
    </row>
    <row r="53" ht="15" customHeight="1" s="122">
      <c r="B53" s="46" t="inlineStr">
        <is>
          <t xml:space="preserve">    Petroleum Coke</t>
        </is>
      </c>
      <c r="C53" s="56" t="n">
        <v>83.414536</v>
      </c>
      <c r="D53" s="56" t="n">
        <v>82.13835899999999</v>
      </c>
      <c r="E53" s="56" t="n">
        <v>80.282265</v>
      </c>
      <c r="F53" s="56" t="n">
        <v>56.250088</v>
      </c>
      <c r="G53" s="56" t="n">
        <v>55.504436</v>
      </c>
      <c r="H53" s="56" t="n">
        <v>53.457653</v>
      </c>
      <c r="I53" s="56" t="n">
        <v>52.175579</v>
      </c>
      <c r="J53" s="56" t="n">
        <v>50.47089</v>
      </c>
      <c r="K53" s="56" t="n">
        <v>50.723515</v>
      </c>
      <c r="L53" s="56" t="n">
        <v>49.737244</v>
      </c>
      <c r="M53" s="56" t="n">
        <v>48.872719</v>
      </c>
      <c r="N53" s="56" t="n">
        <v>49.339108</v>
      </c>
      <c r="O53" s="56" t="n">
        <v>49.795361</v>
      </c>
      <c r="P53" s="56" t="n">
        <v>49.786575</v>
      </c>
      <c r="Q53" s="56" t="n">
        <v>51.660976</v>
      </c>
      <c r="R53" s="56" t="n">
        <v>51.680836</v>
      </c>
      <c r="S53" s="56" t="n">
        <v>52.398891</v>
      </c>
      <c r="T53" s="56" t="n">
        <v>54.211964</v>
      </c>
      <c r="U53" s="56" t="n">
        <v>54.518051</v>
      </c>
      <c r="V53" s="56" t="n">
        <v>55.490063</v>
      </c>
      <c r="W53" s="56" t="n">
        <v>57.324554</v>
      </c>
      <c r="X53" s="56" t="n">
        <v>57.688335</v>
      </c>
      <c r="Y53" s="56" t="n">
        <v>58.512096</v>
      </c>
      <c r="Z53" s="56" t="n">
        <v>59.412399</v>
      </c>
      <c r="AA53" s="56" t="n">
        <v>59.781178</v>
      </c>
      <c r="AB53" s="56" t="n">
        <v>60.2649</v>
      </c>
      <c r="AC53" s="56" t="n">
        <v>61.256847</v>
      </c>
      <c r="AD53" s="56" t="n">
        <v>62.105267</v>
      </c>
      <c r="AE53" s="56" t="n">
        <v>62.410263</v>
      </c>
      <c r="AF53" s="56" t="n">
        <v>63.475601</v>
      </c>
      <c r="AG53" s="56" t="n">
        <v>64.318855</v>
      </c>
      <c r="AH53" s="56" t="n">
        <v>64.630844</v>
      </c>
      <c r="AI53" s="56" t="n">
        <v>64.999222</v>
      </c>
      <c r="AJ53" s="56" t="n">
        <v>65.704994</v>
      </c>
      <c r="AK53" s="48" t="n">
        <v>-0.006952</v>
      </c>
    </row>
    <row r="54" ht="15" customHeight="1" s="122">
      <c r="B54" s="46" t="inlineStr">
        <is>
          <t xml:space="preserve">    Still Gas</t>
        </is>
      </c>
      <c r="C54" s="56" t="n">
        <v>225.66243</v>
      </c>
      <c r="D54" s="56" t="n">
        <v>225.976471</v>
      </c>
      <c r="E54" s="56" t="n">
        <v>219.982513</v>
      </c>
      <c r="F54" s="56" t="n">
        <v>233.407684</v>
      </c>
      <c r="G54" s="56" t="n">
        <v>230.296539</v>
      </c>
      <c r="H54" s="56" t="n">
        <v>221.387558</v>
      </c>
      <c r="I54" s="56" t="n">
        <v>218.871902</v>
      </c>
      <c r="J54" s="56" t="n">
        <v>215.943954</v>
      </c>
      <c r="K54" s="56" t="n">
        <v>217.350983</v>
      </c>
      <c r="L54" s="56" t="n">
        <v>212.168549</v>
      </c>
      <c r="M54" s="56" t="n">
        <v>209.506271</v>
      </c>
      <c r="N54" s="56" t="n">
        <v>212.614075</v>
      </c>
      <c r="O54" s="56" t="n">
        <v>208.458954</v>
      </c>
      <c r="P54" s="56" t="n">
        <v>210.391129</v>
      </c>
      <c r="Q54" s="56" t="n">
        <v>214.141022</v>
      </c>
      <c r="R54" s="56" t="n">
        <v>212.716202</v>
      </c>
      <c r="S54" s="56" t="n">
        <v>210.383789</v>
      </c>
      <c r="T54" s="56" t="n">
        <v>217.057327</v>
      </c>
      <c r="U54" s="56" t="n">
        <v>215.990158</v>
      </c>
      <c r="V54" s="56" t="n">
        <v>211.463806</v>
      </c>
      <c r="W54" s="56" t="n">
        <v>221.758163</v>
      </c>
      <c r="X54" s="56" t="n">
        <v>221.138702</v>
      </c>
      <c r="Y54" s="56" t="n">
        <v>221.648834</v>
      </c>
      <c r="Z54" s="56" t="n">
        <v>224.610413</v>
      </c>
      <c r="AA54" s="56" t="n">
        <v>225.584518</v>
      </c>
      <c r="AB54" s="56" t="n">
        <v>221.404114</v>
      </c>
      <c r="AC54" s="56" t="n">
        <v>225.041611</v>
      </c>
      <c r="AD54" s="56" t="n">
        <v>228.547775</v>
      </c>
      <c r="AE54" s="56" t="n">
        <v>231.592072</v>
      </c>
      <c r="AF54" s="56" t="n">
        <v>233.485214</v>
      </c>
      <c r="AG54" s="56" t="n">
        <v>234.994629</v>
      </c>
      <c r="AH54" s="56" t="n">
        <v>235.39624</v>
      </c>
      <c r="AI54" s="56" t="n">
        <v>235.272507</v>
      </c>
      <c r="AJ54" s="56" t="n">
        <v>236.038513</v>
      </c>
      <c r="AK54" s="48" t="n">
        <v>0.001362</v>
      </c>
    </row>
    <row r="55" ht="15" customHeight="1" s="122">
      <c r="B55" s="46" t="inlineStr">
        <is>
          <t xml:space="preserve">    Other Petroleum 2/</t>
        </is>
      </c>
      <c r="C55" s="56" t="n">
        <v>0.916157</v>
      </c>
      <c r="D55" s="56" t="n">
        <v>0.899312</v>
      </c>
      <c r="E55" s="56" t="n">
        <v>0.87899</v>
      </c>
      <c r="F55" s="56" t="n">
        <v>0.847278</v>
      </c>
      <c r="G55" s="56" t="n">
        <v>2.084756</v>
      </c>
      <c r="H55" s="56" t="n">
        <v>3.008298</v>
      </c>
      <c r="I55" s="56" t="n">
        <v>3.997783</v>
      </c>
      <c r="J55" s="56" t="n">
        <v>2.509659</v>
      </c>
      <c r="K55" s="56" t="n">
        <v>0.177633</v>
      </c>
      <c r="L55" s="56" t="n">
        <v>2.707487</v>
      </c>
      <c r="M55" s="56" t="n">
        <v>3.633771</v>
      </c>
      <c r="N55" s="56" t="n">
        <v>4.258986</v>
      </c>
      <c r="O55" s="56" t="n">
        <v>3.198542</v>
      </c>
      <c r="P55" s="56" t="n">
        <v>2.390477</v>
      </c>
      <c r="Q55" s="56" t="n">
        <v>0</v>
      </c>
      <c r="R55" s="56" t="n">
        <v>0.005165</v>
      </c>
      <c r="S55" s="56" t="n">
        <v>0</v>
      </c>
      <c r="T55" s="56" t="n">
        <v>0</v>
      </c>
      <c r="U55" s="56" t="n">
        <v>0</v>
      </c>
      <c r="V55" s="56" t="n">
        <v>0</v>
      </c>
      <c r="W55" s="56" t="n">
        <v>0</v>
      </c>
      <c r="X55" s="56" t="n">
        <v>0.004945</v>
      </c>
      <c r="Y55" s="56" t="n">
        <v>0.003146</v>
      </c>
      <c r="Z55" s="56" t="n">
        <v>0</v>
      </c>
      <c r="AA55" s="56" t="n">
        <v>0</v>
      </c>
      <c r="AB55" s="56" t="n">
        <v>0</v>
      </c>
      <c r="AC55" s="56" t="n">
        <v>0</v>
      </c>
      <c r="AD55" s="56" t="n">
        <v>0</v>
      </c>
      <c r="AE55" s="56" t="n">
        <v>0</v>
      </c>
      <c r="AF55" s="56" t="n">
        <v>0.001655</v>
      </c>
      <c r="AG55" s="56" t="n">
        <v>0.002377</v>
      </c>
      <c r="AH55" s="56" t="n">
        <v>0.004149</v>
      </c>
      <c r="AI55" s="56" t="n">
        <v>0.003773</v>
      </c>
      <c r="AJ55" s="56" t="n">
        <v>0.003126</v>
      </c>
      <c r="AK55" s="48" t="n">
        <v>-0.162167</v>
      </c>
    </row>
    <row r="56" ht="15" customHeight="1" s="122">
      <c r="B56" s="46" t="inlineStr">
        <is>
          <t xml:space="preserve">      Petroleum and Other Liquids Subtotal</t>
        </is>
      </c>
      <c r="C56" s="56" t="n">
        <v>312.1362</v>
      </c>
      <c r="D56" s="56" t="n">
        <v>311.117798</v>
      </c>
      <c r="E56" s="56" t="n">
        <v>303.19989</v>
      </c>
      <c r="F56" s="56" t="n">
        <v>290.505066</v>
      </c>
      <c r="G56" s="56" t="n">
        <v>287.885712</v>
      </c>
      <c r="H56" s="56" t="n">
        <v>277.853516</v>
      </c>
      <c r="I56" s="56" t="n">
        <v>275.045258</v>
      </c>
      <c r="J56" s="56" t="n">
        <v>268.9245</v>
      </c>
      <c r="K56" s="56" t="n">
        <v>268.252136</v>
      </c>
      <c r="L56" s="56" t="n">
        <v>264.613281</v>
      </c>
      <c r="M56" s="56" t="n">
        <v>262.012756</v>
      </c>
      <c r="N56" s="56" t="n">
        <v>266.212158</v>
      </c>
      <c r="O56" s="56" t="n">
        <v>261.45285</v>
      </c>
      <c r="P56" s="56" t="n">
        <v>262.568176</v>
      </c>
      <c r="Q56" s="56" t="n">
        <v>265.802002</v>
      </c>
      <c r="R56" s="56" t="n">
        <v>264.402191</v>
      </c>
      <c r="S56" s="56" t="n">
        <v>262.782684</v>
      </c>
      <c r="T56" s="56" t="n">
        <v>271.269287</v>
      </c>
      <c r="U56" s="56" t="n">
        <v>270.508209</v>
      </c>
      <c r="V56" s="56" t="n">
        <v>266.953857</v>
      </c>
      <c r="W56" s="56" t="n">
        <v>279.082703</v>
      </c>
      <c r="X56" s="56" t="n">
        <v>278.83197</v>
      </c>
      <c r="Y56" s="56" t="n">
        <v>280.164062</v>
      </c>
      <c r="Z56" s="56" t="n">
        <v>284.022827</v>
      </c>
      <c r="AA56" s="56" t="n">
        <v>285.365692</v>
      </c>
      <c r="AB56" s="56" t="n">
        <v>281.669006</v>
      </c>
      <c r="AC56" s="56" t="n">
        <v>286.298462</v>
      </c>
      <c r="AD56" s="56" t="n">
        <v>290.653046</v>
      </c>
      <c r="AE56" s="56" t="n">
        <v>294.002319</v>
      </c>
      <c r="AF56" s="56" t="n">
        <v>296.962463</v>
      </c>
      <c r="AG56" s="56" t="n">
        <v>299.315857</v>
      </c>
      <c r="AH56" s="56" t="n">
        <v>300.03125</v>
      </c>
      <c r="AI56" s="56" t="n">
        <v>300.275513</v>
      </c>
      <c r="AJ56" s="56" t="n">
        <v>301.746613</v>
      </c>
      <c r="AK56" s="48" t="n">
        <v>-0.000955</v>
      </c>
    </row>
    <row r="57" ht="15" customHeight="1" s="122">
      <c r="B57" s="46" t="inlineStr">
        <is>
          <t xml:space="preserve">    Natural Gas</t>
        </is>
      </c>
      <c r="C57" s="56" t="n">
        <v>147.345505</v>
      </c>
      <c r="D57" s="56" t="n">
        <v>137.740067</v>
      </c>
      <c r="E57" s="56" t="n">
        <v>132.280441</v>
      </c>
      <c r="F57" s="56" t="n">
        <v>128.677231</v>
      </c>
      <c r="G57" s="56" t="n">
        <v>129.620193</v>
      </c>
      <c r="H57" s="56" t="n">
        <v>131.029297</v>
      </c>
      <c r="I57" s="56" t="n">
        <v>133.037537</v>
      </c>
      <c r="J57" s="56" t="n">
        <v>131.424759</v>
      </c>
      <c r="K57" s="56" t="n">
        <v>131.62001</v>
      </c>
      <c r="L57" s="56" t="n">
        <v>133.745148</v>
      </c>
      <c r="M57" s="56" t="n">
        <v>122.582191</v>
      </c>
      <c r="N57" s="56" t="n">
        <v>126.432335</v>
      </c>
      <c r="O57" s="56" t="n">
        <v>119.887825</v>
      </c>
      <c r="P57" s="56" t="n">
        <v>121.27858</v>
      </c>
      <c r="Q57" s="56" t="n">
        <v>119.363579</v>
      </c>
      <c r="R57" s="56" t="n">
        <v>118.6306</v>
      </c>
      <c r="S57" s="56" t="n">
        <v>117.701988</v>
      </c>
      <c r="T57" s="56" t="n">
        <v>120.091118</v>
      </c>
      <c r="U57" s="56" t="n">
        <v>122.744522</v>
      </c>
      <c r="V57" s="56" t="n">
        <v>123.243675</v>
      </c>
      <c r="W57" s="56" t="n">
        <v>123.54274</v>
      </c>
      <c r="X57" s="56" t="n">
        <v>126.157516</v>
      </c>
      <c r="Y57" s="56" t="n">
        <v>126.597939</v>
      </c>
      <c r="Z57" s="56" t="n">
        <v>128.458267</v>
      </c>
      <c r="AA57" s="56" t="n">
        <v>129.491455</v>
      </c>
      <c r="AB57" s="56" t="n">
        <v>126.711403</v>
      </c>
      <c r="AC57" s="56" t="n">
        <v>131.166748</v>
      </c>
      <c r="AD57" s="56" t="n">
        <v>129.452179</v>
      </c>
      <c r="AE57" s="56" t="n">
        <v>139.30191</v>
      </c>
      <c r="AF57" s="56" t="n">
        <v>134.684555</v>
      </c>
      <c r="AG57" s="56" t="n">
        <v>135.896317</v>
      </c>
      <c r="AH57" s="56" t="n">
        <v>136.700439</v>
      </c>
      <c r="AI57" s="56" t="n">
        <v>141.563599</v>
      </c>
      <c r="AJ57" s="56" t="n">
        <v>141.535522</v>
      </c>
      <c r="AK57" s="48" t="n">
        <v>0.00085</v>
      </c>
    </row>
    <row r="58" ht="15" customHeight="1" s="122">
      <c r="B58" s="46" t="inlineStr">
        <is>
          <t xml:space="preserve">    Steam Coal 3/</t>
        </is>
      </c>
      <c r="C58" s="56" t="n">
        <v>0</v>
      </c>
      <c r="D58" s="56" t="n">
        <v>0</v>
      </c>
      <c r="E58" s="56" t="n">
        <v>0</v>
      </c>
      <c r="F58" s="56" t="n">
        <v>0</v>
      </c>
      <c r="G58" s="56" t="n">
        <v>0</v>
      </c>
      <c r="H58" s="56" t="n">
        <v>0</v>
      </c>
      <c r="I58" s="56" t="n">
        <v>0</v>
      </c>
      <c r="J58" s="56" t="n">
        <v>0</v>
      </c>
      <c r="K58" s="56" t="n">
        <v>0</v>
      </c>
      <c r="L58" s="56" t="n">
        <v>0</v>
      </c>
      <c r="M58" s="56" t="n">
        <v>0</v>
      </c>
      <c r="N58" s="56" t="n">
        <v>0</v>
      </c>
      <c r="O58" s="56" t="n">
        <v>0</v>
      </c>
      <c r="P58" s="56" t="n">
        <v>0</v>
      </c>
      <c r="Q58" s="56" t="n">
        <v>0</v>
      </c>
      <c r="R58" s="56" t="n">
        <v>0</v>
      </c>
      <c r="S58" s="56" t="n">
        <v>0</v>
      </c>
      <c r="T58" s="56" t="n">
        <v>0</v>
      </c>
      <c r="U58" s="56" t="n">
        <v>0</v>
      </c>
      <c r="V58" s="56" t="n">
        <v>0</v>
      </c>
      <c r="W58" s="56" t="n">
        <v>0</v>
      </c>
      <c r="X58" s="56" t="n">
        <v>0</v>
      </c>
      <c r="Y58" s="56" t="n">
        <v>0</v>
      </c>
      <c r="Z58" s="56" t="n">
        <v>0</v>
      </c>
      <c r="AA58" s="56" t="n">
        <v>0</v>
      </c>
      <c r="AB58" s="56" t="n">
        <v>0</v>
      </c>
      <c r="AC58" s="56" t="n">
        <v>0</v>
      </c>
      <c r="AD58" s="56" t="n">
        <v>0</v>
      </c>
      <c r="AE58" s="56" t="n">
        <v>0</v>
      </c>
      <c r="AF58" s="56" t="n">
        <v>0</v>
      </c>
      <c r="AG58" s="56" t="n">
        <v>0</v>
      </c>
      <c r="AH58" s="56" t="n">
        <v>0</v>
      </c>
      <c r="AI58" s="56" t="n">
        <v>0</v>
      </c>
      <c r="AJ58" s="56" t="n">
        <v>0</v>
      </c>
      <c r="AK58" s="48" t="inlineStr">
        <is>
          <t>- -</t>
        </is>
      </c>
    </row>
    <row r="59" ht="15" customHeight="1" s="122">
      <c r="B59" s="46" t="inlineStr">
        <is>
          <t xml:space="preserve">    Purchased Electricity</t>
        </is>
      </c>
      <c r="C59" s="56" t="n">
        <v>26.351015</v>
      </c>
      <c r="D59" s="56" t="n">
        <v>25.866499</v>
      </c>
      <c r="E59" s="56" t="n">
        <v>25.28199</v>
      </c>
      <c r="F59" s="56" t="n">
        <v>25.024313</v>
      </c>
      <c r="G59" s="56" t="n">
        <v>24.885424</v>
      </c>
      <c r="H59" s="56" t="n">
        <v>24.284525</v>
      </c>
      <c r="I59" s="56" t="n">
        <v>23.841522</v>
      </c>
      <c r="J59" s="56" t="n">
        <v>23.139906</v>
      </c>
      <c r="K59" s="56" t="n">
        <v>22.981886</v>
      </c>
      <c r="L59" s="56" t="n">
        <v>22.362406</v>
      </c>
      <c r="M59" s="56" t="n">
        <v>21.609512</v>
      </c>
      <c r="N59" s="56" t="n">
        <v>21.838306</v>
      </c>
      <c r="O59" s="56" t="n">
        <v>21.365532</v>
      </c>
      <c r="P59" s="56" t="n">
        <v>21.493078</v>
      </c>
      <c r="Q59" s="56" t="n">
        <v>21.875948</v>
      </c>
      <c r="R59" s="56" t="n">
        <v>21.787867</v>
      </c>
      <c r="S59" s="56" t="n">
        <v>21.621815</v>
      </c>
      <c r="T59" s="56" t="n">
        <v>22.323833</v>
      </c>
      <c r="U59" s="56" t="n">
        <v>22.258825</v>
      </c>
      <c r="V59" s="56" t="n">
        <v>22.226358</v>
      </c>
      <c r="W59" s="56" t="n">
        <v>22.735565</v>
      </c>
      <c r="X59" s="56" t="n">
        <v>22.808186</v>
      </c>
      <c r="Y59" s="56" t="n">
        <v>22.836208</v>
      </c>
      <c r="Z59" s="56" t="n">
        <v>23.278931</v>
      </c>
      <c r="AA59" s="56" t="n">
        <v>23.362829</v>
      </c>
      <c r="AB59" s="56" t="n">
        <v>23.249784</v>
      </c>
      <c r="AC59" s="56" t="n">
        <v>23.729403</v>
      </c>
      <c r="AD59" s="56" t="n">
        <v>24.008249</v>
      </c>
      <c r="AE59" s="56" t="n">
        <v>24.535645</v>
      </c>
      <c r="AF59" s="56" t="n">
        <v>24.660892</v>
      </c>
      <c r="AG59" s="56" t="n">
        <v>24.901958</v>
      </c>
      <c r="AH59" s="56" t="n">
        <v>24.955978</v>
      </c>
      <c r="AI59" s="56" t="n">
        <v>25.155132</v>
      </c>
      <c r="AJ59" s="56" t="n">
        <v>25.214443</v>
      </c>
      <c r="AK59" s="48" t="n">
        <v>-0.000798</v>
      </c>
    </row>
    <row r="60" ht="15" customHeight="1" s="122">
      <c r="B60" s="45" t="inlineStr">
        <is>
          <t xml:space="preserve">   Total</t>
        </is>
      </c>
      <c r="C60" s="55" t="n">
        <v>485.832703</v>
      </c>
      <c r="D60" s="55" t="n">
        <v>474.724335</v>
      </c>
      <c r="E60" s="55" t="n">
        <v>460.762329</v>
      </c>
      <c r="F60" s="55" t="n">
        <v>444.206635</v>
      </c>
      <c r="G60" s="55" t="n">
        <v>442.391357</v>
      </c>
      <c r="H60" s="55" t="n">
        <v>433.167328</v>
      </c>
      <c r="I60" s="55" t="n">
        <v>431.924316</v>
      </c>
      <c r="J60" s="55" t="n">
        <v>423.489136</v>
      </c>
      <c r="K60" s="55" t="n">
        <v>422.854004</v>
      </c>
      <c r="L60" s="55" t="n">
        <v>420.720825</v>
      </c>
      <c r="M60" s="55" t="n">
        <v>406.204468</v>
      </c>
      <c r="N60" s="55" t="n">
        <v>414.482819</v>
      </c>
      <c r="O60" s="55" t="n">
        <v>402.706207</v>
      </c>
      <c r="P60" s="55" t="n">
        <v>405.339813</v>
      </c>
      <c r="Q60" s="55" t="n">
        <v>407.041534</v>
      </c>
      <c r="R60" s="55" t="n">
        <v>404.820648</v>
      </c>
      <c r="S60" s="55" t="n">
        <v>402.106506</v>
      </c>
      <c r="T60" s="55" t="n">
        <v>413.684235</v>
      </c>
      <c r="U60" s="55" t="n">
        <v>415.511566</v>
      </c>
      <c r="V60" s="55" t="n">
        <v>412.423889</v>
      </c>
      <c r="W60" s="55" t="n">
        <v>425.360992</v>
      </c>
      <c r="X60" s="55" t="n">
        <v>427.797699</v>
      </c>
      <c r="Y60" s="55" t="n">
        <v>429.598206</v>
      </c>
      <c r="Z60" s="55" t="n">
        <v>435.76001</v>
      </c>
      <c r="AA60" s="55" t="n">
        <v>438.219971</v>
      </c>
      <c r="AB60" s="55" t="n">
        <v>431.630188</v>
      </c>
      <c r="AC60" s="55" t="n">
        <v>441.194611</v>
      </c>
      <c r="AD60" s="55" t="n">
        <v>444.113464</v>
      </c>
      <c r="AE60" s="55" t="n">
        <v>457.839874</v>
      </c>
      <c r="AF60" s="55" t="n">
        <v>456.307922</v>
      </c>
      <c r="AG60" s="55" t="n">
        <v>460.114105</v>
      </c>
      <c r="AH60" s="55" t="n">
        <v>461.687683</v>
      </c>
      <c r="AI60" s="55" t="n">
        <v>466.994232</v>
      </c>
      <c r="AJ60" s="55" t="n">
        <v>468.496582</v>
      </c>
      <c r="AK60" s="52" t="n">
        <v>-0.000413</v>
      </c>
    </row>
    <row r="61" ht="15" customHeight="1" s="122"/>
    <row r="62" ht="15" customHeight="1" s="122">
      <c r="B62" s="45" t="inlineStr">
        <is>
          <t>Combined Heat and Power</t>
        </is>
      </c>
    </row>
    <row r="63" ht="15" customHeight="1" s="122">
      <c r="B63" s="45" t="inlineStr">
        <is>
          <t xml:space="preserve">  Generating Capacity (gigawatts)</t>
        </is>
      </c>
    </row>
    <row r="64" ht="15" customHeight="1" s="122">
      <c r="B64" s="46" t="inlineStr">
        <is>
          <t xml:space="preserve">    Petroleum</t>
        </is>
      </c>
      <c r="C64" s="50" t="n">
        <v>0.08391999999999999</v>
      </c>
      <c r="D64" s="50" t="n">
        <v>0.04198</v>
      </c>
      <c r="E64" s="50" t="n">
        <v>0.04198</v>
      </c>
      <c r="F64" s="50" t="n">
        <v>0</v>
      </c>
      <c r="G64" s="50" t="n">
        <v>0</v>
      </c>
      <c r="H64" s="50" t="n">
        <v>0</v>
      </c>
      <c r="I64" s="50" t="n">
        <v>0</v>
      </c>
      <c r="J64" s="50" t="n">
        <v>0</v>
      </c>
      <c r="K64" s="50" t="n">
        <v>0</v>
      </c>
      <c r="L64" s="50" t="n">
        <v>0</v>
      </c>
      <c r="M64" s="50" t="n">
        <v>0</v>
      </c>
      <c r="N64" s="50" t="n">
        <v>0</v>
      </c>
      <c r="O64" s="50" t="n">
        <v>0</v>
      </c>
      <c r="P64" s="50" t="n">
        <v>0</v>
      </c>
      <c r="Q64" s="50" t="n">
        <v>0</v>
      </c>
      <c r="R64" s="50" t="n">
        <v>0</v>
      </c>
      <c r="S64" s="50" t="n">
        <v>0</v>
      </c>
      <c r="T64" s="50" t="n">
        <v>0</v>
      </c>
      <c r="U64" s="50" t="n">
        <v>0</v>
      </c>
      <c r="V64" s="50" t="n">
        <v>0</v>
      </c>
      <c r="W64" s="50" t="n">
        <v>0</v>
      </c>
      <c r="X64" s="50" t="n">
        <v>0</v>
      </c>
      <c r="Y64" s="50" t="n">
        <v>0</v>
      </c>
      <c r="Z64" s="50" t="n">
        <v>0</v>
      </c>
      <c r="AA64" s="50" t="n">
        <v>0</v>
      </c>
      <c r="AB64" s="50" t="n">
        <v>0</v>
      </c>
      <c r="AC64" s="50" t="n">
        <v>0</v>
      </c>
      <c r="AD64" s="50" t="n">
        <v>0</v>
      </c>
      <c r="AE64" s="50" t="n">
        <v>0</v>
      </c>
      <c r="AF64" s="50" t="n">
        <v>0</v>
      </c>
      <c r="AG64" s="50" t="n">
        <v>0</v>
      </c>
      <c r="AH64" s="50" t="n">
        <v>0</v>
      </c>
      <c r="AI64" s="50" t="n">
        <v>0</v>
      </c>
      <c r="AJ64" s="50" t="n">
        <v>0</v>
      </c>
      <c r="AK64" s="48" t="inlineStr">
        <is>
          <t>- -</t>
        </is>
      </c>
    </row>
    <row r="65" ht="15" customHeight="1" s="122">
      <c r="B65" s="46" t="inlineStr">
        <is>
          <t xml:space="preserve">    Natural Gas</t>
        </is>
      </c>
      <c r="C65" s="50" t="n">
        <v>3.18892</v>
      </c>
      <c r="D65" s="50" t="n">
        <v>3.12753</v>
      </c>
      <c r="E65" s="50" t="n">
        <v>3.12753</v>
      </c>
      <c r="F65" s="50" t="n">
        <v>3.066144</v>
      </c>
      <c r="G65" s="50" t="n">
        <v>3.066144</v>
      </c>
      <c r="H65" s="50" t="n">
        <v>3.066144</v>
      </c>
      <c r="I65" s="50" t="n">
        <v>3.066144</v>
      </c>
      <c r="J65" s="50" t="n">
        <v>3.066144</v>
      </c>
      <c r="K65" s="50" t="n">
        <v>3.066144</v>
      </c>
      <c r="L65" s="50" t="n">
        <v>3.066144</v>
      </c>
      <c r="M65" s="50" t="n">
        <v>3.066144</v>
      </c>
      <c r="N65" s="50" t="n">
        <v>3.066144</v>
      </c>
      <c r="O65" s="50" t="n">
        <v>2.973725</v>
      </c>
      <c r="P65" s="50" t="n">
        <v>2.990481</v>
      </c>
      <c r="Q65" s="50" t="n">
        <v>2.959308</v>
      </c>
      <c r="R65" s="50" t="n">
        <v>2.954136</v>
      </c>
      <c r="S65" s="50" t="n">
        <v>2.929426</v>
      </c>
      <c r="T65" s="50" t="n">
        <v>2.965298</v>
      </c>
      <c r="U65" s="50" t="n">
        <v>2.958951</v>
      </c>
      <c r="V65" s="50" t="n">
        <v>2.960313</v>
      </c>
      <c r="W65" s="50" t="n">
        <v>2.940114</v>
      </c>
      <c r="X65" s="50" t="n">
        <v>2.935815</v>
      </c>
      <c r="Y65" s="50" t="n">
        <v>2.925235</v>
      </c>
      <c r="Z65" s="50" t="n">
        <v>2.944233</v>
      </c>
      <c r="AA65" s="50" t="n">
        <v>2.95616</v>
      </c>
      <c r="AB65" s="50" t="n">
        <v>2.93279</v>
      </c>
      <c r="AC65" s="50" t="n">
        <v>2.944574</v>
      </c>
      <c r="AD65" s="50" t="n">
        <v>2.955934</v>
      </c>
      <c r="AE65" s="50" t="n">
        <v>3.017177</v>
      </c>
      <c r="AF65" s="50" t="n">
        <v>3.013255</v>
      </c>
      <c r="AG65" s="50" t="n">
        <v>3.022828</v>
      </c>
      <c r="AH65" s="50" t="n">
        <v>3.036686</v>
      </c>
      <c r="AI65" s="50" t="n">
        <v>3.046767</v>
      </c>
      <c r="AJ65" s="50" t="n">
        <v>3.060036</v>
      </c>
      <c r="AK65" s="48" t="n">
        <v>-0.000682</v>
      </c>
    </row>
    <row r="66" ht="15" customHeight="1" s="122">
      <c r="B66" s="46" t="inlineStr">
        <is>
          <t xml:space="preserve">    Coal 3/</t>
        </is>
      </c>
      <c r="C66" s="50" t="n">
        <v>0</v>
      </c>
      <c r="D66" s="50" t="n">
        <v>0</v>
      </c>
      <c r="E66" s="50" t="n">
        <v>0</v>
      </c>
      <c r="F66" s="50" t="n">
        <v>0</v>
      </c>
      <c r="G66" s="50" t="n">
        <v>0</v>
      </c>
      <c r="H66" s="50" t="n">
        <v>0</v>
      </c>
      <c r="I66" s="50" t="n">
        <v>0</v>
      </c>
      <c r="J66" s="50" t="n">
        <v>0</v>
      </c>
      <c r="K66" s="50" t="n">
        <v>0</v>
      </c>
      <c r="L66" s="50" t="n">
        <v>0</v>
      </c>
      <c r="M66" s="50" t="n">
        <v>0</v>
      </c>
      <c r="N66" s="50" t="n">
        <v>0</v>
      </c>
      <c r="O66" s="50" t="n">
        <v>0</v>
      </c>
      <c r="P66" s="50" t="n">
        <v>0</v>
      </c>
      <c r="Q66" s="50" t="n">
        <v>0</v>
      </c>
      <c r="R66" s="50" t="n">
        <v>0</v>
      </c>
      <c r="S66" s="50" t="n">
        <v>0</v>
      </c>
      <c r="T66" s="50" t="n">
        <v>0</v>
      </c>
      <c r="U66" s="50" t="n">
        <v>0</v>
      </c>
      <c r="V66" s="50" t="n">
        <v>0</v>
      </c>
      <c r="W66" s="50" t="n">
        <v>0</v>
      </c>
      <c r="X66" s="50" t="n">
        <v>0</v>
      </c>
      <c r="Y66" s="50" t="n">
        <v>0</v>
      </c>
      <c r="Z66" s="50" t="n">
        <v>0</v>
      </c>
      <c r="AA66" s="50" t="n">
        <v>0</v>
      </c>
      <c r="AB66" s="50" t="n">
        <v>0</v>
      </c>
      <c r="AC66" s="50" t="n">
        <v>0</v>
      </c>
      <c r="AD66" s="50" t="n">
        <v>0</v>
      </c>
      <c r="AE66" s="50" t="n">
        <v>0</v>
      </c>
      <c r="AF66" s="50" t="n">
        <v>0</v>
      </c>
      <c r="AG66" s="50" t="n">
        <v>0</v>
      </c>
      <c r="AH66" s="50" t="n">
        <v>0</v>
      </c>
      <c r="AI66" s="50" t="n">
        <v>0</v>
      </c>
      <c r="AJ66" s="50" t="n">
        <v>0</v>
      </c>
      <c r="AK66" s="48" t="inlineStr">
        <is>
          <t>- -</t>
        </is>
      </c>
    </row>
    <row r="67" ht="15" customHeight="1" s="122">
      <c r="B67" s="46" t="inlineStr">
        <is>
          <t xml:space="preserve">    Other 5/</t>
        </is>
      </c>
      <c r="C67" s="50" t="n">
        <v>1.42127</v>
      </c>
      <c r="D67" s="50" t="n">
        <v>1.62185</v>
      </c>
      <c r="E67" s="50" t="n">
        <v>1.62185</v>
      </c>
      <c r="F67" s="50" t="n">
        <v>1.887853</v>
      </c>
      <c r="G67" s="50" t="n">
        <v>1.887853</v>
      </c>
      <c r="H67" s="50" t="n">
        <v>1.887853</v>
      </c>
      <c r="I67" s="50" t="n">
        <v>1.887853</v>
      </c>
      <c r="J67" s="50" t="n">
        <v>1.887853</v>
      </c>
      <c r="K67" s="50" t="n">
        <v>1.887853</v>
      </c>
      <c r="L67" s="50" t="n">
        <v>1.887853</v>
      </c>
      <c r="M67" s="50" t="n">
        <v>1.887853</v>
      </c>
      <c r="N67" s="50" t="n">
        <v>1.887853</v>
      </c>
      <c r="O67" s="50" t="n">
        <v>1.841713</v>
      </c>
      <c r="P67" s="50" t="n">
        <v>1.850078</v>
      </c>
      <c r="Q67" s="50" t="n">
        <v>1.834515</v>
      </c>
      <c r="R67" s="50" t="n">
        <v>1.831933</v>
      </c>
      <c r="S67" s="50" t="n">
        <v>1.819596</v>
      </c>
      <c r="T67" s="50" t="n">
        <v>1.837505</v>
      </c>
      <c r="U67" s="50" t="n">
        <v>1.834337</v>
      </c>
      <c r="V67" s="50" t="n">
        <v>1.835017</v>
      </c>
      <c r="W67" s="50" t="n">
        <v>1.824933</v>
      </c>
      <c r="X67" s="50" t="n">
        <v>1.822786</v>
      </c>
      <c r="Y67" s="50" t="n">
        <v>1.817504</v>
      </c>
      <c r="Z67" s="50" t="n">
        <v>1.826989</v>
      </c>
      <c r="AA67" s="50" t="n">
        <v>1.832943</v>
      </c>
      <c r="AB67" s="50" t="n">
        <v>1.821276</v>
      </c>
      <c r="AC67" s="50" t="n">
        <v>1.827159</v>
      </c>
      <c r="AD67" s="50" t="n">
        <v>1.832831</v>
      </c>
      <c r="AE67" s="50" t="n">
        <v>1.863406</v>
      </c>
      <c r="AF67" s="50" t="n">
        <v>1.861448</v>
      </c>
      <c r="AG67" s="50" t="n">
        <v>1.866227</v>
      </c>
      <c r="AH67" s="50" t="n">
        <v>1.873146</v>
      </c>
      <c r="AI67" s="50" t="n">
        <v>1.878179</v>
      </c>
      <c r="AJ67" s="50" t="n">
        <v>1.884804</v>
      </c>
      <c r="AK67" s="48" t="n">
        <v>0.004707</v>
      </c>
    </row>
    <row r="68" ht="15" customHeight="1" s="122">
      <c r="B68" s="45" t="inlineStr">
        <is>
          <t xml:space="preserve">      Total</t>
        </is>
      </c>
      <c r="C68" s="57" t="n">
        <v>4.69411</v>
      </c>
      <c r="D68" s="57" t="n">
        <v>4.79136</v>
      </c>
      <c r="E68" s="57" t="n">
        <v>4.79136</v>
      </c>
      <c r="F68" s="57" t="n">
        <v>4.953996</v>
      </c>
      <c r="G68" s="57" t="n">
        <v>4.953996</v>
      </c>
      <c r="H68" s="57" t="n">
        <v>4.953996</v>
      </c>
      <c r="I68" s="57" t="n">
        <v>4.953996</v>
      </c>
      <c r="J68" s="57" t="n">
        <v>4.953996</v>
      </c>
      <c r="K68" s="57" t="n">
        <v>4.953996</v>
      </c>
      <c r="L68" s="57" t="n">
        <v>4.953996</v>
      </c>
      <c r="M68" s="57" t="n">
        <v>4.953996</v>
      </c>
      <c r="N68" s="57" t="n">
        <v>4.953996</v>
      </c>
      <c r="O68" s="57" t="n">
        <v>4.815437</v>
      </c>
      <c r="P68" s="57" t="n">
        <v>4.840559</v>
      </c>
      <c r="Q68" s="57" t="n">
        <v>4.793823</v>
      </c>
      <c r="R68" s="57" t="n">
        <v>4.786068</v>
      </c>
      <c r="S68" s="57" t="n">
        <v>4.749022</v>
      </c>
      <c r="T68" s="57" t="n">
        <v>4.802803</v>
      </c>
      <c r="U68" s="57" t="n">
        <v>4.793288</v>
      </c>
      <c r="V68" s="57" t="n">
        <v>4.79533</v>
      </c>
      <c r="W68" s="57" t="n">
        <v>4.765047</v>
      </c>
      <c r="X68" s="57" t="n">
        <v>4.758602</v>
      </c>
      <c r="Y68" s="57" t="n">
        <v>4.742739</v>
      </c>
      <c r="Z68" s="57" t="n">
        <v>4.771222</v>
      </c>
      <c r="AA68" s="57" t="n">
        <v>4.789104</v>
      </c>
      <c r="AB68" s="57" t="n">
        <v>4.754066</v>
      </c>
      <c r="AC68" s="57" t="n">
        <v>4.771733</v>
      </c>
      <c r="AD68" s="57" t="n">
        <v>4.788765</v>
      </c>
      <c r="AE68" s="57" t="n">
        <v>4.880582</v>
      </c>
      <c r="AF68" s="57" t="n">
        <v>4.874703</v>
      </c>
      <c r="AG68" s="57" t="n">
        <v>4.889055</v>
      </c>
      <c r="AH68" s="57" t="n">
        <v>4.909832</v>
      </c>
      <c r="AI68" s="57" t="n">
        <v>4.924946</v>
      </c>
      <c r="AJ68" s="57" t="n">
        <v>4.944839</v>
      </c>
      <c r="AK68" s="52" t="n">
        <v>0.0009859999999999999</v>
      </c>
    </row>
    <row r="69" ht="15" customHeight="1" s="122">
      <c r="B69" s="45" t="inlineStr">
        <is>
          <t xml:space="preserve">  Net Generation (billion kilowatthours)</t>
        </is>
      </c>
    </row>
    <row r="70" ht="16" customHeight="1" s="122">
      <c r="B70" s="46" t="inlineStr">
        <is>
          <t xml:space="preserve">    Petroleum</t>
        </is>
      </c>
      <c r="C70" s="50" t="n">
        <v>0.3468</v>
      </c>
      <c r="D70" s="50" t="n">
        <v>0.17338</v>
      </c>
      <c r="E70" s="50" t="n">
        <v>0.17338</v>
      </c>
      <c r="F70" s="50" t="n">
        <v>0</v>
      </c>
      <c r="G70" s="50" t="n">
        <v>0</v>
      </c>
      <c r="H70" s="50" t="n">
        <v>0</v>
      </c>
      <c r="I70" s="50" t="n">
        <v>0</v>
      </c>
      <c r="J70" s="50" t="n">
        <v>0</v>
      </c>
      <c r="K70" s="50" t="n">
        <v>0</v>
      </c>
      <c r="L70" s="50" t="n">
        <v>0</v>
      </c>
      <c r="M70" s="50" t="n">
        <v>0</v>
      </c>
      <c r="N70" s="50" t="n">
        <v>0</v>
      </c>
      <c r="O70" s="50" t="n">
        <v>0</v>
      </c>
      <c r="P70" s="50" t="n">
        <v>0</v>
      </c>
      <c r="Q70" s="50" t="n">
        <v>0</v>
      </c>
      <c r="R70" s="50" t="n">
        <v>0</v>
      </c>
      <c r="S70" s="50" t="n">
        <v>0</v>
      </c>
      <c r="T70" s="50" t="n">
        <v>0</v>
      </c>
      <c r="U70" s="50" t="n">
        <v>0</v>
      </c>
      <c r="V70" s="50" t="n">
        <v>0</v>
      </c>
      <c r="W70" s="50" t="n">
        <v>0</v>
      </c>
      <c r="X70" s="50" t="n">
        <v>0</v>
      </c>
      <c r="Y70" s="50" t="n">
        <v>0</v>
      </c>
      <c r="Z70" s="50" t="n">
        <v>0</v>
      </c>
      <c r="AA70" s="50" t="n">
        <v>0</v>
      </c>
      <c r="AB70" s="50" t="n">
        <v>0</v>
      </c>
      <c r="AC70" s="50" t="n">
        <v>0</v>
      </c>
      <c r="AD70" s="50" t="n">
        <v>0</v>
      </c>
      <c r="AE70" s="50" t="n">
        <v>0</v>
      </c>
      <c r="AF70" s="50" t="n">
        <v>0</v>
      </c>
      <c r="AG70" s="50" t="n">
        <v>0</v>
      </c>
      <c r="AH70" s="50" t="n">
        <v>0</v>
      </c>
      <c r="AI70" s="50" t="n">
        <v>0</v>
      </c>
      <c r="AJ70" s="50" t="n">
        <v>0</v>
      </c>
      <c r="AK70" s="48" t="inlineStr">
        <is>
          <t>- -</t>
        </is>
      </c>
    </row>
    <row r="71" ht="15" customHeight="1" s="122">
      <c r="B71" s="46" t="inlineStr">
        <is>
          <t xml:space="preserve">    Natural Gas</t>
        </is>
      </c>
      <c r="C71" s="50" t="n">
        <v>24.283072</v>
      </c>
      <c r="D71" s="50" t="n">
        <v>25.571251</v>
      </c>
      <c r="E71" s="50" t="n">
        <v>25.571251</v>
      </c>
      <c r="F71" s="50" t="n">
        <v>26.859417</v>
      </c>
      <c r="G71" s="50" t="n">
        <v>26.859417</v>
      </c>
      <c r="H71" s="50" t="n">
        <v>26.859417</v>
      </c>
      <c r="I71" s="50" t="n">
        <v>26.859417</v>
      </c>
      <c r="J71" s="50" t="n">
        <v>26.859417</v>
      </c>
      <c r="K71" s="50" t="n">
        <v>26.859417</v>
      </c>
      <c r="L71" s="50" t="n">
        <v>26.859417</v>
      </c>
      <c r="M71" s="50" t="n">
        <v>26.859417</v>
      </c>
      <c r="N71" s="50" t="n">
        <v>26.859417</v>
      </c>
      <c r="O71" s="50" t="n">
        <v>26.049829</v>
      </c>
      <c r="P71" s="50" t="n">
        <v>26.196611</v>
      </c>
      <c r="Q71" s="50" t="n">
        <v>25.923536</v>
      </c>
      <c r="R71" s="50" t="n">
        <v>25.878227</v>
      </c>
      <c r="S71" s="50" t="n">
        <v>25.661768</v>
      </c>
      <c r="T71" s="50" t="n">
        <v>25.976007</v>
      </c>
      <c r="U71" s="50" t="n">
        <v>25.920416</v>
      </c>
      <c r="V71" s="50" t="n">
        <v>25.932343</v>
      </c>
      <c r="W71" s="50" t="n">
        <v>25.755402</v>
      </c>
      <c r="X71" s="50" t="n">
        <v>25.717741</v>
      </c>
      <c r="Y71" s="50" t="n">
        <v>25.625059</v>
      </c>
      <c r="Z71" s="50" t="n">
        <v>25.791481</v>
      </c>
      <c r="AA71" s="50" t="n">
        <v>25.895962</v>
      </c>
      <c r="AB71" s="50" t="n">
        <v>25.69124</v>
      </c>
      <c r="AC71" s="50" t="n">
        <v>25.79447</v>
      </c>
      <c r="AD71" s="50" t="n">
        <v>25.893986</v>
      </c>
      <c r="AE71" s="50" t="n">
        <v>26.430466</v>
      </c>
      <c r="AF71" s="50" t="n">
        <v>26.396116</v>
      </c>
      <c r="AG71" s="50" t="n">
        <v>26.479975</v>
      </c>
      <c r="AH71" s="50" t="n">
        <v>26.60137</v>
      </c>
      <c r="AI71" s="50" t="n">
        <v>26.689678</v>
      </c>
      <c r="AJ71" s="50" t="n">
        <v>26.805916</v>
      </c>
      <c r="AK71" s="48" t="n">
        <v>0.001475</v>
      </c>
    </row>
    <row r="72" ht="16" customHeight="1" s="122">
      <c r="B72" s="46" t="inlineStr">
        <is>
          <t xml:space="preserve">    Coal 3/</t>
        </is>
      </c>
      <c r="C72" s="50" t="n">
        <v>0</v>
      </c>
      <c r="D72" s="50" t="n">
        <v>0</v>
      </c>
      <c r="E72" s="50" t="n">
        <v>0</v>
      </c>
      <c r="F72" s="50" t="n">
        <v>0</v>
      </c>
      <c r="G72" s="50" t="n">
        <v>0</v>
      </c>
      <c r="H72" s="50" t="n">
        <v>0</v>
      </c>
      <c r="I72" s="50" t="n">
        <v>0</v>
      </c>
      <c r="J72" s="50" t="n">
        <v>0</v>
      </c>
      <c r="K72" s="50" t="n">
        <v>0</v>
      </c>
      <c r="L72" s="50" t="n">
        <v>0</v>
      </c>
      <c r="M72" s="50" t="n">
        <v>0</v>
      </c>
      <c r="N72" s="50" t="n">
        <v>0</v>
      </c>
      <c r="O72" s="50" t="n">
        <v>0</v>
      </c>
      <c r="P72" s="50" t="n">
        <v>0</v>
      </c>
      <c r="Q72" s="50" t="n">
        <v>0</v>
      </c>
      <c r="R72" s="50" t="n">
        <v>0</v>
      </c>
      <c r="S72" s="50" t="n">
        <v>0</v>
      </c>
      <c r="T72" s="50" t="n">
        <v>0</v>
      </c>
      <c r="U72" s="50" t="n">
        <v>0</v>
      </c>
      <c r="V72" s="50" t="n">
        <v>0</v>
      </c>
      <c r="W72" s="50" t="n">
        <v>0</v>
      </c>
      <c r="X72" s="50" t="n">
        <v>0</v>
      </c>
      <c r="Y72" s="50" t="n">
        <v>0</v>
      </c>
      <c r="Z72" s="50" t="n">
        <v>0</v>
      </c>
      <c r="AA72" s="50" t="n">
        <v>0</v>
      </c>
      <c r="AB72" s="50" t="n">
        <v>0</v>
      </c>
      <c r="AC72" s="50" t="n">
        <v>0</v>
      </c>
      <c r="AD72" s="50" t="n">
        <v>0</v>
      </c>
      <c r="AE72" s="50" t="n">
        <v>0</v>
      </c>
      <c r="AF72" s="50" t="n">
        <v>0</v>
      </c>
      <c r="AG72" s="50" t="n">
        <v>0</v>
      </c>
      <c r="AH72" s="50" t="n">
        <v>0</v>
      </c>
      <c r="AI72" s="50" t="n">
        <v>0</v>
      </c>
      <c r="AJ72" s="50" t="n">
        <v>0</v>
      </c>
      <c r="AK72" s="48" t="inlineStr">
        <is>
          <t>- -</t>
        </is>
      </c>
    </row>
    <row r="73" ht="15" customHeight="1" s="122">
      <c r="B73" s="46" t="inlineStr">
        <is>
          <t xml:space="preserve">    Other 5/</t>
        </is>
      </c>
      <c r="C73" s="50" t="n">
        <v>7.88794</v>
      </c>
      <c r="D73" s="50" t="n">
        <v>10.648741</v>
      </c>
      <c r="E73" s="50" t="n">
        <v>10.648741</v>
      </c>
      <c r="F73" s="50" t="n">
        <v>13.409574</v>
      </c>
      <c r="G73" s="50" t="n">
        <v>13.409574</v>
      </c>
      <c r="H73" s="50" t="n">
        <v>13.409574</v>
      </c>
      <c r="I73" s="50" t="n">
        <v>13.409574</v>
      </c>
      <c r="J73" s="50" t="n">
        <v>13.430156</v>
      </c>
      <c r="K73" s="50" t="n">
        <v>13.438261</v>
      </c>
      <c r="L73" s="50" t="n">
        <v>13.439049</v>
      </c>
      <c r="M73" s="50" t="n">
        <v>13.439049</v>
      </c>
      <c r="N73" s="50" t="n">
        <v>13.487943</v>
      </c>
      <c r="O73" s="50" t="n">
        <v>13.093921</v>
      </c>
      <c r="P73" s="50" t="n">
        <v>13.188672</v>
      </c>
      <c r="Q73" s="50" t="n">
        <v>13.052341</v>
      </c>
      <c r="R73" s="50" t="n">
        <v>13.02972</v>
      </c>
      <c r="S73" s="50" t="n">
        <v>12.921653</v>
      </c>
      <c r="T73" s="50" t="n">
        <v>13.078538</v>
      </c>
      <c r="U73" s="50" t="n">
        <v>13.050782</v>
      </c>
      <c r="V73" s="50" t="n">
        <v>13.056738</v>
      </c>
      <c r="W73" s="50" t="n">
        <v>12.968399</v>
      </c>
      <c r="X73" s="50" t="n">
        <v>12.949597</v>
      </c>
      <c r="Y73" s="50" t="n">
        <v>12.903326</v>
      </c>
      <c r="Z73" s="50" t="n">
        <v>12.986413</v>
      </c>
      <c r="AA73" s="50" t="n">
        <v>13.038575</v>
      </c>
      <c r="AB73" s="50" t="n">
        <v>12.897092</v>
      </c>
      <c r="AC73" s="50" t="n">
        <v>12.907372</v>
      </c>
      <c r="AD73" s="50" t="n">
        <v>12.957055</v>
      </c>
      <c r="AE73" s="50" t="n">
        <v>13.224894</v>
      </c>
      <c r="AF73" s="50" t="n">
        <v>13.207743</v>
      </c>
      <c r="AG73" s="50" t="n">
        <v>13.24961</v>
      </c>
      <c r="AH73" s="50" t="n">
        <v>13.310221</v>
      </c>
      <c r="AI73" s="50" t="n">
        <v>13.354317</v>
      </c>
      <c r="AJ73" s="50" t="n">
        <v>13.412335</v>
      </c>
      <c r="AK73" s="48" t="n">
        <v>0.007236</v>
      </c>
    </row>
    <row r="74" ht="15" customHeight="1" s="122">
      <c r="B74" s="45" t="inlineStr">
        <is>
          <t xml:space="preserve">      Total</t>
        </is>
      </c>
      <c r="C74" s="57" t="n">
        <v>32.517811</v>
      </c>
      <c r="D74" s="57" t="n">
        <v>36.393372</v>
      </c>
      <c r="E74" s="57" t="n">
        <v>36.393372</v>
      </c>
      <c r="F74" s="57" t="n">
        <v>40.26899</v>
      </c>
      <c r="G74" s="57" t="n">
        <v>40.26899</v>
      </c>
      <c r="H74" s="57" t="n">
        <v>40.26899</v>
      </c>
      <c r="I74" s="57" t="n">
        <v>40.26899</v>
      </c>
      <c r="J74" s="57" t="n">
        <v>40.289574</v>
      </c>
      <c r="K74" s="57" t="n">
        <v>40.297676</v>
      </c>
      <c r="L74" s="57" t="n">
        <v>40.298466</v>
      </c>
      <c r="M74" s="57" t="n">
        <v>40.298466</v>
      </c>
      <c r="N74" s="57" t="n">
        <v>40.347359</v>
      </c>
      <c r="O74" s="57" t="n">
        <v>39.143749</v>
      </c>
      <c r="P74" s="57" t="n">
        <v>39.385284</v>
      </c>
      <c r="Q74" s="57" t="n">
        <v>38.975876</v>
      </c>
      <c r="R74" s="57" t="n">
        <v>38.907948</v>
      </c>
      <c r="S74" s="57" t="n">
        <v>38.58342</v>
      </c>
      <c r="T74" s="57" t="n">
        <v>39.054546</v>
      </c>
      <c r="U74" s="57" t="n">
        <v>38.971199</v>
      </c>
      <c r="V74" s="57" t="n">
        <v>38.989082</v>
      </c>
      <c r="W74" s="57" t="n">
        <v>38.723801</v>
      </c>
      <c r="X74" s="57" t="n">
        <v>38.667339</v>
      </c>
      <c r="Y74" s="57" t="n">
        <v>38.528385</v>
      </c>
      <c r="Z74" s="57" t="n">
        <v>38.777893</v>
      </c>
      <c r="AA74" s="57" t="n">
        <v>38.934536</v>
      </c>
      <c r="AB74" s="57" t="n">
        <v>38.588333</v>
      </c>
      <c r="AC74" s="57" t="n">
        <v>38.701843</v>
      </c>
      <c r="AD74" s="57" t="n">
        <v>38.85104</v>
      </c>
      <c r="AE74" s="57" t="n">
        <v>39.655357</v>
      </c>
      <c r="AF74" s="57" t="n">
        <v>39.603859</v>
      </c>
      <c r="AG74" s="57" t="n">
        <v>39.729584</v>
      </c>
      <c r="AH74" s="57" t="n">
        <v>39.911591</v>
      </c>
      <c r="AI74" s="57" t="n">
        <v>40.043995</v>
      </c>
      <c r="AJ74" s="57" t="n">
        <v>40.21825</v>
      </c>
      <c r="AK74" s="52" t="n">
        <v>0.003128</v>
      </c>
    </row>
    <row r="75" ht="15" customHeight="1" s="122">
      <c r="B75" s="45" t="inlineStr">
        <is>
          <t xml:space="preserve">    Disposition</t>
        </is>
      </c>
    </row>
    <row r="76" ht="15" customHeight="1" s="122">
      <c r="B76" s="46" t="inlineStr">
        <is>
          <t xml:space="preserve">      Sales to the Grid</t>
        </is>
      </c>
      <c r="C76" s="50" t="n">
        <v>6.338241</v>
      </c>
      <c r="D76" s="50" t="n">
        <v>3.169091</v>
      </c>
      <c r="E76" s="50" t="n">
        <v>3.169091</v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0.007307</v>
      </c>
      <c r="K76" s="50" t="n">
        <v>0.010185</v>
      </c>
      <c r="L76" s="50" t="n">
        <v>0.010464</v>
      </c>
      <c r="M76" s="50" t="n">
        <v>0.010464</v>
      </c>
      <c r="N76" s="50" t="n">
        <v>0.027823</v>
      </c>
      <c r="O76" s="50" t="n">
        <v>0.031432</v>
      </c>
      <c r="P76" s="50" t="n">
        <v>0.303744</v>
      </c>
      <c r="Q76" s="50" t="n">
        <v>0.474746</v>
      </c>
      <c r="R76" s="50" t="n">
        <v>0.69894</v>
      </c>
      <c r="S76" s="50" t="n">
        <v>0.061126</v>
      </c>
      <c r="T76" s="50" t="n">
        <v>0.880796</v>
      </c>
      <c r="U76" s="50" t="n">
        <v>0.9243209999999999</v>
      </c>
      <c r="V76" s="50" t="n">
        <v>0.746324</v>
      </c>
      <c r="W76" s="50" t="n">
        <v>0.664538</v>
      </c>
      <c r="X76" s="50" t="n">
        <v>0.533538</v>
      </c>
      <c r="Y76" s="50" t="n">
        <v>0.146933</v>
      </c>
      <c r="Z76" s="50" t="n">
        <v>0.273624</v>
      </c>
      <c r="AA76" s="50" t="n">
        <v>0.24041</v>
      </c>
      <c r="AB76" s="50" t="n">
        <v>0.025111</v>
      </c>
      <c r="AC76" s="50" t="n">
        <v>0.010464</v>
      </c>
      <c r="AD76" s="50" t="n">
        <v>0.010464</v>
      </c>
      <c r="AE76" s="50" t="n">
        <v>0.010464</v>
      </c>
      <c r="AF76" s="50" t="n">
        <v>0.010464</v>
      </c>
      <c r="AG76" s="50" t="n">
        <v>0.010464</v>
      </c>
      <c r="AH76" s="50" t="n">
        <v>0.010465</v>
      </c>
      <c r="AI76" s="50" t="n">
        <v>0.010468</v>
      </c>
      <c r="AJ76" s="50" t="n">
        <v>0.010464</v>
      </c>
      <c r="AK76" s="48" t="n">
        <v>-0.16351</v>
      </c>
    </row>
    <row r="77" ht="15" customHeight="1" s="122">
      <c r="B77" s="46" t="inlineStr">
        <is>
          <t xml:space="preserve">      Generation for Own Use</t>
        </is>
      </c>
      <c r="C77" s="50" t="n">
        <v>26.179571</v>
      </c>
      <c r="D77" s="50" t="n">
        <v>33.224281</v>
      </c>
      <c r="E77" s="50" t="n">
        <v>33.224281</v>
      </c>
      <c r="F77" s="50" t="n">
        <v>40.26899</v>
      </c>
      <c r="G77" s="50" t="n">
        <v>40.26899</v>
      </c>
      <c r="H77" s="50" t="n">
        <v>40.26899</v>
      </c>
      <c r="I77" s="50" t="n">
        <v>40.26899</v>
      </c>
      <c r="J77" s="50" t="n">
        <v>40.282269</v>
      </c>
      <c r="K77" s="50" t="n">
        <v>40.287495</v>
      </c>
      <c r="L77" s="50" t="n">
        <v>40.288002</v>
      </c>
      <c r="M77" s="50" t="n">
        <v>40.288002</v>
      </c>
      <c r="N77" s="50" t="n">
        <v>40.319538</v>
      </c>
      <c r="O77" s="50" t="n">
        <v>39.11232</v>
      </c>
      <c r="P77" s="50" t="n">
        <v>39.081539</v>
      </c>
      <c r="Q77" s="50" t="n">
        <v>38.501133</v>
      </c>
      <c r="R77" s="50" t="n">
        <v>38.209011</v>
      </c>
      <c r="S77" s="50" t="n">
        <v>38.522297</v>
      </c>
      <c r="T77" s="50" t="n">
        <v>38.173748</v>
      </c>
      <c r="U77" s="50" t="n">
        <v>38.046875</v>
      </c>
      <c r="V77" s="50" t="n">
        <v>38.24276</v>
      </c>
      <c r="W77" s="50" t="n">
        <v>38.059265</v>
      </c>
      <c r="X77" s="50" t="n">
        <v>38.133804</v>
      </c>
      <c r="Y77" s="50" t="n">
        <v>38.381454</v>
      </c>
      <c r="Z77" s="50" t="n">
        <v>38.504272</v>
      </c>
      <c r="AA77" s="50" t="n">
        <v>38.694126</v>
      </c>
      <c r="AB77" s="50" t="n">
        <v>38.563221</v>
      </c>
      <c r="AC77" s="50" t="n">
        <v>38.691376</v>
      </c>
      <c r="AD77" s="50" t="n">
        <v>38.840576</v>
      </c>
      <c r="AE77" s="50" t="n">
        <v>39.644897</v>
      </c>
      <c r="AF77" s="50" t="n">
        <v>39.593395</v>
      </c>
      <c r="AG77" s="50" t="n">
        <v>39.71912</v>
      </c>
      <c r="AH77" s="50" t="n">
        <v>39.901127</v>
      </c>
      <c r="AI77" s="50" t="n">
        <v>40.033527</v>
      </c>
      <c r="AJ77" s="50" t="n">
        <v>40.207787</v>
      </c>
      <c r="AK77" s="48" t="n">
        <v>0.00598</v>
      </c>
    </row>
    <row r="78" ht="15" customHeight="1" s="122"/>
    <row r="79" ht="15" customHeight="1" s="122">
      <c r="B79" s="45" t="inlineStr">
        <is>
          <t>Energy Consumed at Ethanol Plants</t>
        </is>
      </c>
    </row>
    <row r="80" ht="15" customHeight="1" s="122">
      <c r="B80" s="45" t="inlineStr">
        <is>
          <t>(trillion Btu)</t>
        </is>
      </c>
    </row>
    <row r="81" ht="16" customHeight="1" s="122">
      <c r="B81" s="46" t="inlineStr">
        <is>
          <t xml:space="preserve">  Natural Gas</t>
        </is>
      </c>
      <c r="C81" s="56" t="n">
        <v>368</v>
      </c>
      <c r="D81" s="56" t="n">
        <v>368</v>
      </c>
      <c r="E81" s="56" t="n">
        <v>368</v>
      </c>
      <c r="F81" s="56" t="n">
        <v>397.960632</v>
      </c>
      <c r="G81" s="56" t="n">
        <v>397.960632</v>
      </c>
      <c r="H81" s="56" t="n">
        <v>397.960632</v>
      </c>
      <c r="I81" s="56" t="n">
        <v>397.960632</v>
      </c>
      <c r="J81" s="56" t="n">
        <v>397.960632</v>
      </c>
      <c r="K81" s="56" t="n">
        <v>397.960632</v>
      </c>
      <c r="L81" s="56" t="n">
        <v>397.960632</v>
      </c>
      <c r="M81" s="56" t="n">
        <v>397.960632</v>
      </c>
      <c r="N81" s="56" t="n">
        <v>397.960632</v>
      </c>
      <c r="O81" s="56" t="n">
        <v>397.960632</v>
      </c>
      <c r="P81" s="56" t="n">
        <v>397.960632</v>
      </c>
      <c r="Q81" s="56" t="n">
        <v>393.58609</v>
      </c>
      <c r="R81" s="56" t="n">
        <v>393.58609</v>
      </c>
      <c r="S81" s="56" t="n">
        <v>393.58609</v>
      </c>
      <c r="T81" s="56" t="n">
        <v>393.58609</v>
      </c>
      <c r="U81" s="56" t="n">
        <v>393.58609</v>
      </c>
      <c r="V81" s="56" t="n">
        <v>393.58609</v>
      </c>
      <c r="W81" s="56" t="n">
        <v>393.58609</v>
      </c>
      <c r="X81" s="56" t="n">
        <v>393.58609</v>
      </c>
      <c r="Y81" s="56" t="n">
        <v>393.58609</v>
      </c>
      <c r="Z81" s="56" t="n">
        <v>393.58609</v>
      </c>
      <c r="AA81" s="56" t="n">
        <v>393.58609</v>
      </c>
      <c r="AB81" s="56" t="n">
        <v>393.58609</v>
      </c>
      <c r="AC81" s="56" t="n">
        <v>393.58609</v>
      </c>
      <c r="AD81" s="56" t="n">
        <v>393.58609</v>
      </c>
      <c r="AE81" s="56" t="n">
        <v>393.58609</v>
      </c>
      <c r="AF81" s="56" t="n">
        <v>393.58609</v>
      </c>
      <c r="AG81" s="56" t="n">
        <v>393.58609</v>
      </c>
      <c r="AH81" s="56" t="n">
        <v>393.58609</v>
      </c>
      <c r="AI81" s="56" t="n">
        <v>393.58609</v>
      </c>
      <c r="AJ81" s="56" t="n">
        <v>393.58609</v>
      </c>
      <c r="AK81" s="48" t="n">
        <v>0.002103</v>
      </c>
    </row>
    <row r="82" ht="15" customHeight="1" s="122">
      <c r="B82" s="46" t="inlineStr">
        <is>
          <t xml:space="preserve">  Coal</t>
        </is>
      </c>
      <c r="C82" s="56" t="n">
        <v>24</v>
      </c>
      <c r="D82" s="56" t="n">
        <v>24</v>
      </c>
      <c r="E82" s="56" t="n">
        <v>24</v>
      </c>
      <c r="F82" s="56" t="n">
        <v>30.971102</v>
      </c>
      <c r="G82" s="56" t="n">
        <v>30.971102</v>
      </c>
      <c r="H82" s="56" t="n">
        <v>30.971102</v>
      </c>
      <c r="I82" s="56" t="n">
        <v>30.971102</v>
      </c>
      <c r="J82" s="56" t="n">
        <v>30.971102</v>
      </c>
      <c r="K82" s="56" t="n">
        <v>30.971102</v>
      </c>
      <c r="L82" s="56" t="n">
        <v>30.971102</v>
      </c>
      <c r="M82" s="56" t="n">
        <v>30.971102</v>
      </c>
      <c r="N82" s="56" t="n">
        <v>30.971102</v>
      </c>
      <c r="O82" s="56" t="n">
        <v>30.971102</v>
      </c>
      <c r="P82" s="56" t="n">
        <v>30.971102</v>
      </c>
      <c r="Q82" s="56" t="n">
        <v>30.971102</v>
      </c>
      <c r="R82" s="56" t="n">
        <v>30.971102</v>
      </c>
      <c r="S82" s="56" t="n">
        <v>30.971102</v>
      </c>
      <c r="T82" s="56" t="n">
        <v>30.971102</v>
      </c>
      <c r="U82" s="56" t="n">
        <v>30.971102</v>
      </c>
      <c r="V82" s="56" t="n">
        <v>30.971102</v>
      </c>
      <c r="W82" s="56" t="n">
        <v>30.971102</v>
      </c>
      <c r="X82" s="56" t="n">
        <v>30.971102</v>
      </c>
      <c r="Y82" s="56" t="n">
        <v>30.971102</v>
      </c>
      <c r="Z82" s="56" t="n">
        <v>30.971102</v>
      </c>
      <c r="AA82" s="56" t="n">
        <v>30.971102</v>
      </c>
      <c r="AB82" s="56" t="n">
        <v>30.971102</v>
      </c>
      <c r="AC82" s="56" t="n">
        <v>30.971102</v>
      </c>
      <c r="AD82" s="56" t="n">
        <v>30.971102</v>
      </c>
      <c r="AE82" s="56" t="n">
        <v>30.971102</v>
      </c>
      <c r="AF82" s="56" t="n">
        <v>30.971102</v>
      </c>
      <c r="AG82" s="56" t="n">
        <v>30.971102</v>
      </c>
      <c r="AH82" s="56" t="n">
        <v>30.971102</v>
      </c>
      <c r="AI82" s="56" t="n">
        <v>30.971102</v>
      </c>
      <c r="AJ82" s="56" t="n">
        <v>30.971102</v>
      </c>
      <c r="AK82" s="48" t="n">
        <v>0.008000999999999999</v>
      </c>
    </row>
    <row r="83" ht="15" customHeight="1" s="122">
      <c r="B83" s="46" t="inlineStr">
        <is>
          <t xml:space="preserve">  Electricity</t>
        </is>
      </c>
      <c r="C83" s="56" t="n">
        <v>37</v>
      </c>
      <c r="D83" s="56" t="n">
        <v>37</v>
      </c>
      <c r="E83" s="56" t="n">
        <v>37</v>
      </c>
      <c r="F83" s="56" t="n">
        <v>39.075619</v>
      </c>
      <c r="G83" s="56" t="n">
        <v>39.075619</v>
      </c>
      <c r="H83" s="56" t="n">
        <v>39.075619</v>
      </c>
      <c r="I83" s="56" t="n">
        <v>39.075619</v>
      </c>
      <c r="J83" s="56" t="n">
        <v>39.075619</v>
      </c>
      <c r="K83" s="56" t="n">
        <v>39.075619</v>
      </c>
      <c r="L83" s="56" t="n">
        <v>39.075619</v>
      </c>
      <c r="M83" s="56" t="n">
        <v>39.075619</v>
      </c>
      <c r="N83" s="56" t="n">
        <v>39.075619</v>
      </c>
      <c r="O83" s="56" t="n">
        <v>39.130226</v>
      </c>
      <c r="P83" s="56" t="n">
        <v>39.130226</v>
      </c>
      <c r="Q83" s="56" t="n">
        <v>38.716053</v>
      </c>
      <c r="R83" s="56" t="n">
        <v>38.716053</v>
      </c>
      <c r="S83" s="56" t="n">
        <v>38.716053</v>
      </c>
      <c r="T83" s="56" t="n">
        <v>38.716053</v>
      </c>
      <c r="U83" s="56" t="n">
        <v>38.716053</v>
      </c>
      <c r="V83" s="56" t="n">
        <v>38.716053</v>
      </c>
      <c r="W83" s="56" t="n">
        <v>38.716053</v>
      </c>
      <c r="X83" s="56" t="n">
        <v>38.716053</v>
      </c>
      <c r="Y83" s="56" t="n">
        <v>38.716053</v>
      </c>
      <c r="Z83" s="56" t="n">
        <v>38.716053</v>
      </c>
      <c r="AA83" s="56" t="n">
        <v>38.716053</v>
      </c>
      <c r="AB83" s="56" t="n">
        <v>38.716053</v>
      </c>
      <c r="AC83" s="56" t="n">
        <v>38.716053</v>
      </c>
      <c r="AD83" s="56" t="n">
        <v>38.716053</v>
      </c>
      <c r="AE83" s="56" t="n">
        <v>38.716053</v>
      </c>
      <c r="AF83" s="56" t="n">
        <v>38.716053</v>
      </c>
      <c r="AG83" s="56" t="n">
        <v>38.716053</v>
      </c>
      <c r="AH83" s="56" t="n">
        <v>38.716053</v>
      </c>
      <c r="AI83" s="56" t="n">
        <v>38.716053</v>
      </c>
      <c r="AJ83" s="56" t="n">
        <v>38.716053</v>
      </c>
      <c r="AK83" s="48" t="n">
        <v>0.001418</v>
      </c>
    </row>
    <row r="84" ht="15" customHeight="1" s="122">
      <c r="B84" s="45" t="inlineStr">
        <is>
          <t xml:space="preserve">    Total</t>
        </is>
      </c>
      <c r="C84" s="55" t="n">
        <v>429</v>
      </c>
      <c r="D84" s="55" t="n">
        <v>429</v>
      </c>
      <c r="E84" s="55" t="n">
        <v>429</v>
      </c>
      <c r="F84" s="55" t="n">
        <v>468.007355</v>
      </c>
      <c r="G84" s="55" t="n">
        <v>468.007355</v>
      </c>
      <c r="H84" s="55" t="n">
        <v>468.007355</v>
      </c>
      <c r="I84" s="55" t="n">
        <v>468.007355</v>
      </c>
      <c r="J84" s="55" t="n">
        <v>468.007355</v>
      </c>
      <c r="K84" s="55" t="n">
        <v>468.007355</v>
      </c>
      <c r="L84" s="55" t="n">
        <v>468.007355</v>
      </c>
      <c r="M84" s="55" t="n">
        <v>468.007355</v>
      </c>
      <c r="N84" s="55" t="n">
        <v>468.007355</v>
      </c>
      <c r="O84" s="55" t="n">
        <v>468.061951</v>
      </c>
      <c r="P84" s="55" t="n">
        <v>468.061951</v>
      </c>
      <c r="Q84" s="55" t="n">
        <v>463.273254</v>
      </c>
      <c r="R84" s="55" t="n">
        <v>463.273254</v>
      </c>
      <c r="S84" s="55" t="n">
        <v>463.273254</v>
      </c>
      <c r="T84" s="55" t="n">
        <v>463.273254</v>
      </c>
      <c r="U84" s="55" t="n">
        <v>463.273254</v>
      </c>
      <c r="V84" s="55" t="n">
        <v>463.273254</v>
      </c>
      <c r="W84" s="55" t="n">
        <v>463.273254</v>
      </c>
      <c r="X84" s="55" t="n">
        <v>463.273254</v>
      </c>
      <c r="Y84" s="55" t="n">
        <v>463.273254</v>
      </c>
      <c r="Z84" s="55" t="n">
        <v>463.273254</v>
      </c>
      <c r="AA84" s="55" t="n">
        <v>463.273254</v>
      </c>
      <c r="AB84" s="55" t="n">
        <v>463.273254</v>
      </c>
      <c r="AC84" s="55" t="n">
        <v>463.273254</v>
      </c>
      <c r="AD84" s="55" t="n">
        <v>463.273254</v>
      </c>
      <c r="AE84" s="55" t="n">
        <v>463.273254</v>
      </c>
      <c r="AF84" s="55" t="n">
        <v>463.273254</v>
      </c>
      <c r="AG84" s="55" t="n">
        <v>463.273254</v>
      </c>
      <c r="AH84" s="55" t="n">
        <v>463.273254</v>
      </c>
      <c r="AI84" s="55" t="n">
        <v>463.273254</v>
      </c>
      <c r="AJ84" s="55" t="n">
        <v>463.273254</v>
      </c>
      <c r="AK84" s="52" t="n">
        <v>0.002405</v>
      </c>
    </row>
    <row r="85" ht="15" customHeight="1" s="122"/>
    <row r="87" ht="16" customHeight="1" s="122">
      <c r="B87" s="43" t="inlineStr">
        <is>
          <t>11. Petroleum and Other Liquids Supply and Disposition</t>
        </is>
      </c>
    </row>
    <row r="88">
      <c r="B88" s="39" t="inlineStr">
        <is>
          <t>(million barrels per day, unless otherwise noted)</t>
        </is>
      </c>
    </row>
    <row r="89">
      <c r="B89" s="39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6" t="n"/>
      <c r="AJ89" s="36" t="n"/>
      <c r="AK89" s="36" t="inlineStr">
        <is>
          <t>2018-</t>
        </is>
      </c>
    </row>
    <row r="90" ht="16" customHeight="1" s="122" thickBot="1">
      <c r="B90" s="40" t="inlineStr">
        <is>
          <t xml:space="preserve"> Supply and Disposition</t>
        </is>
      </c>
      <c r="C90" s="40" t="n">
        <v>2017</v>
      </c>
      <c r="D90" s="40" t="n">
        <v>2018</v>
      </c>
      <c r="E90" s="40" t="n">
        <v>2019</v>
      </c>
      <c r="F90" s="40" t="n">
        <v>2020</v>
      </c>
      <c r="G90" s="40" t="n">
        <v>2021</v>
      </c>
      <c r="H90" s="40" t="n">
        <v>2022</v>
      </c>
      <c r="I90" s="40" t="n">
        <v>2023</v>
      </c>
      <c r="J90" s="40" t="n">
        <v>2024</v>
      </c>
      <c r="K90" s="40" t="n">
        <v>2025</v>
      </c>
      <c r="L90" s="40" t="n">
        <v>2026</v>
      </c>
      <c r="M90" s="40" t="n">
        <v>2027</v>
      </c>
      <c r="N90" s="40" t="n">
        <v>2028</v>
      </c>
      <c r="O90" s="40" t="n">
        <v>2029</v>
      </c>
      <c r="P90" s="40" t="n">
        <v>2030</v>
      </c>
      <c r="Q90" s="40" t="n">
        <v>2031</v>
      </c>
      <c r="R90" s="40" t="n">
        <v>2032</v>
      </c>
      <c r="S90" s="40" t="n">
        <v>2033</v>
      </c>
      <c r="T90" s="40" t="n">
        <v>2034</v>
      </c>
      <c r="U90" s="40" t="n">
        <v>2035</v>
      </c>
      <c r="V90" s="40" t="n">
        <v>2036</v>
      </c>
      <c r="W90" s="40" t="n">
        <v>2037</v>
      </c>
      <c r="X90" s="40" t="n">
        <v>2038</v>
      </c>
      <c r="Y90" s="40" t="n">
        <v>2039</v>
      </c>
      <c r="Z90" s="40" t="n">
        <v>2040</v>
      </c>
      <c r="AA90" s="40" t="n">
        <v>2041</v>
      </c>
      <c r="AB90" s="40" t="n">
        <v>2042</v>
      </c>
      <c r="AC90" s="40" t="n">
        <v>2043</v>
      </c>
      <c r="AD90" s="40" t="n">
        <v>2044</v>
      </c>
      <c r="AE90" s="40" t="n">
        <v>2045</v>
      </c>
      <c r="AF90" s="40" t="n">
        <v>2046</v>
      </c>
      <c r="AG90" s="40" t="n">
        <v>2047</v>
      </c>
      <c r="AH90" s="40" t="n">
        <v>2048</v>
      </c>
      <c r="AI90" s="40" t="n">
        <v>2049</v>
      </c>
      <c r="AJ90" s="40" t="n">
        <v>2050</v>
      </c>
      <c r="AK90" s="40" t="n">
        <v>2050</v>
      </c>
    </row>
    <row r="91" ht="16" customHeight="1" s="122" thickTop="1"/>
    <row r="92">
      <c r="B92" s="45" t="inlineStr">
        <is>
          <t xml:space="preserve"> Crude Oil</t>
        </is>
      </c>
    </row>
    <row r="93" ht="16" customHeight="1" s="122">
      <c r="B93" s="46" t="inlineStr">
        <is>
          <t xml:space="preserve">   Domestic Crude Production 1/</t>
        </is>
      </c>
      <c r="C93" s="50" t="n">
        <v>9.355</v>
      </c>
      <c r="D93" s="50" t="n">
        <v>10.738707</v>
      </c>
      <c r="E93" s="50" t="n">
        <v>11.96947</v>
      </c>
      <c r="F93" s="50" t="n">
        <v>13.085901</v>
      </c>
      <c r="G93" s="50" t="n">
        <v>13.665421</v>
      </c>
      <c r="H93" s="50" t="n">
        <v>13.977781</v>
      </c>
      <c r="I93" s="50" t="n">
        <v>13.917915</v>
      </c>
      <c r="J93" s="50" t="n">
        <v>14.012056</v>
      </c>
      <c r="K93" s="50" t="n">
        <v>14.09416</v>
      </c>
      <c r="L93" s="50" t="n">
        <v>14.374951</v>
      </c>
      <c r="M93" s="50" t="n">
        <v>14.506203</v>
      </c>
      <c r="N93" s="50" t="n">
        <v>14.414601</v>
      </c>
      <c r="O93" s="50" t="n">
        <v>14.413425</v>
      </c>
      <c r="P93" s="50" t="n">
        <v>14.460275</v>
      </c>
      <c r="Q93" s="50" t="n">
        <v>14.534125</v>
      </c>
      <c r="R93" s="50" t="n">
        <v>14.510524</v>
      </c>
      <c r="S93" s="50" t="n">
        <v>14.482533</v>
      </c>
      <c r="T93" s="50" t="n">
        <v>14.434381</v>
      </c>
      <c r="U93" s="50" t="n">
        <v>14.329347</v>
      </c>
      <c r="V93" s="50" t="n">
        <v>14.269213</v>
      </c>
      <c r="W93" s="50" t="n">
        <v>14.174327</v>
      </c>
      <c r="X93" s="50" t="n">
        <v>14.13834</v>
      </c>
      <c r="Y93" s="50" t="n">
        <v>14.101298</v>
      </c>
      <c r="Z93" s="50" t="n">
        <v>14.050145</v>
      </c>
      <c r="AA93" s="50" t="n">
        <v>13.942207</v>
      </c>
      <c r="AB93" s="50" t="n">
        <v>13.782654</v>
      </c>
      <c r="AC93" s="50" t="n">
        <v>13.524231</v>
      </c>
      <c r="AD93" s="50" t="n">
        <v>13.299629</v>
      </c>
      <c r="AE93" s="50" t="n">
        <v>13.030392</v>
      </c>
      <c r="AF93" s="50" t="n">
        <v>12.814967</v>
      </c>
      <c r="AG93" s="50" t="n">
        <v>12.614922</v>
      </c>
      <c r="AH93" s="50" t="n">
        <v>12.374134</v>
      </c>
      <c r="AI93" s="50" t="n">
        <v>12.0793</v>
      </c>
      <c r="AJ93" s="50" t="n">
        <v>11.860888</v>
      </c>
      <c r="AK93" s="48" t="n">
        <v>0.003111</v>
      </c>
    </row>
    <row r="94" ht="16" customHeight="1" s="122">
      <c r="B94" s="46" t="inlineStr">
        <is>
          <t xml:space="preserve">     Alaska</t>
        </is>
      </c>
      <c r="C94" s="50" t="n">
        <v>0.494</v>
      </c>
      <c r="D94" s="50" t="n">
        <v>0.482145</v>
      </c>
      <c r="E94" s="50" t="n">
        <v>0.487068</v>
      </c>
      <c r="F94" s="50" t="n">
        <v>0.5</v>
      </c>
      <c r="G94" s="50" t="n">
        <v>0.555017</v>
      </c>
      <c r="H94" s="50" t="n">
        <v>0.593024</v>
      </c>
      <c r="I94" s="50" t="n">
        <v>0.584548</v>
      </c>
      <c r="J94" s="50" t="n">
        <v>0.571241</v>
      </c>
      <c r="K94" s="50" t="n">
        <v>0.581115</v>
      </c>
      <c r="L94" s="50" t="n">
        <v>0.66922</v>
      </c>
      <c r="M94" s="50" t="n">
        <v>0.67626</v>
      </c>
      <c r="N94" s="50" t="n">
        <v>0.65802</v>
      </c>
      <c r="O94" s="50" t="n">
        <v>0.636984</v>
      </c>
      <c r="P94" s="50" t="n">
        <v>0.627677</v>
      </c>
      <c r="Q94" s="50" t="n">
        <v>0.66204</v>
      </c>
      <c r="R94" s="50" t="n">
        <v>0.731633</v>
      </c>
      <c r="S94" s="50" t="n">
        <v>0.809686</v>
      </c>
      <c r="T94" s="50" t="n">
        <v>0.888741</v>
      </c>
      <c r="U94" s="50" t="n">
        <v>0.943269</v>
      </c>
      <c r="V94" s="50" t="n">
        <v>1.036196</v>
      </c>
      <c r="W94" s="50" t="n">
        <v>1.092896</v>
      </c>
      <c r="X94" s="50" t="n">
        <v>1.189854</v>
      </c>
      <c r="Y94" s="50" t="n">
        <v>1.229664</v>
      </c>
      <c r="Z94" s="50" t="n">
        <v>1.302415</v>
      </c>
      <c r="AA94" s="50" t="n">
        <v>1.249043</v>
      </c>
      <c r="AB94" s="50" t="n">
        <v>1.152226</v>
      </c>
      <c r="AC94" s="50" t="n">
        <v>1.056539</v>
      </c>
      <c r="AD94" s="50" t="n">
        <v>0.944703</v>
      </c>
      <c r="AE94" s="50" t="n">
        <v>0.848079</v>
      </c>
      <c r="AF94" s="50" t="n">
        <v>0.76454</v>
      </c>
      <c r="AG94" s="50" t="n">
        <v>0.692258</v>
      </c>
      <c r="AH94" s="50" t="n">
        <v>0.62967</v>
      </c>
      <c r="AI94" s="50" t="n">
        <v>0.5715209999999999</v>
      </c>
      <c r="AJ94" s="50" t="n">
        <v>0.512945</v>
      </c>
      <c r="AK94" s="48" t="n">
        <v>0.001937</v>
      </c>
    </row>
    <row r="95" ht="16" customHeight="1" s="122">
      <c r="B95" s="46" t="inlineStr">
        <is>
          <t xml:space="preserve">     Lower 48 States</t>
        </is>
      </c>
      <c r="C95" s="50" t="n">
        <v>8.861000000000001</v>
      </c>
      <c r="D95" s="50" t="n">
        <v>10.256561</v>
      </c>
      <c r="E95" s="50" t="n">
        <v>11.482402</v>
      </c>
      <c r="F95" s="50" t="n">
        <v>12.585901</v>
      </c>
      <c r="G95" s="50" t="n">
        <v>13.110404</v>
      </c>
      <c r="H95" s="50" t="n">
        <v>13.384756</v>
      </c>
      <c r="I95" s="50" t="n">
        <v>13.333367</v>
      </c>
      <c r="J95" s="50" t="n">
        <v>13.440816</v>
      </c>
      <c r="K95" s="50" t="n">
        <v>13.513045</v>
      </c>
      <c r="L95" s="50" t="n">
        <v>13.70573</v>
      </c>
      <c r="M95" s="50" t="n">
        <v>13.829943</v>
      </c>
      <c r="N95" s="50" t="n">
        <v>13.756581</v>
      </c>
      <c r="O95" s="50" t="n">
        <v>13.776442</v>
      </c>
      <c r="P95" s="50" t="n">
        <v>13.832597</v>
      </c>
      <c r="Q95" s="50" t="n">
        <v>13.872085</v>
      </c>
      <c r="R95" s="50" t="n">
        <v>13.778891</v>
      </c>
      <c r="S95" s="50" t="n">
        <v>13.672846</v>
      </c>
      <c r="T95" s="50" t="n">
        <v>13.54564</v>
      </c>
      <c r="U95" s="50" t="n">
        <v>13.386078</v>
      </c>
      <c r="V95" s="50" t="n">
        <v>13.233016</v>
      </c>
      <c r="W95" s="50" t="n">
        <v>13.081431</v>
      </c>
      <c r="X95" s="50" t="n">
        <v>12.948485</v>
      </c>
      <c r="Y95" s="50" t="n">
        <v>12.871634</v>
      </c>
      <c r="Z95" s="50" t="n">
        <v>12.747729</v>
      </c>
      <c r="AA95" s="50" t="n">
        <v>12.693164</v>
      </c>
      <c r="AB95" s="50" t="n">
        <v>12.630428</v>
      </c>
      <c r="AC95" s="50" t="n">
        <v>12.467692</v>
      </c>
      <c r="AD95" s="50" t="n">
        <v>12.354926</v>
      </c>
      <c r="AE95" s="50" t="n">
        <v>12.182312</v>
      </c>
      <c r="AF95" s="50" t="n">
        <v>12.050427</v>
      </c>
      <c r="AG95" s="50" t="n">
        <v>11.922663</v>
      </c>
      <c r="AH95" s="50" t="n">
        <v>11.744465</v>
      </c>
      <c r="AI95" s="50" t="n">
        <v>11.507778</v>
      </c>
      <c r="AJ95" s="50" t="n">
        <v>11.347943</v>
      </c>
      <c r="AK95" s="48" t="n">
        <v>0.003165</v>
      </c>
    </row>
    <row r="96" ht="16" customHeight="1" s="122">
      <c r="B96" s="46" t="inlineStr">
        <is>
          <t xml:space="preserve">   Net Imports</t>
        </is>
      </c>
      <c r="C96" s="50" t="n">
        <v>6.812</v>
      </c>
      <c r="D96" s="50" t="n">
        <v>5.931</v>
      </c>
      <c r="E96" s="50" t="n">
        <v>5.213</v>
      </c>
      <c r="F96" s="50" t="n">
        <v>4.620124</v>
      </c>
      <c r="G96" s="50" t="n">
        <v>3.754568</v>
      </c>
      <c r="H96" s="50" t="n">
        <v>3.537271</v>
      </c>
      <c r="I96" s="50" t="n">
        <v>3.507607</v>
      </c>
      <c r="J96" s="50" t="n">
        <v>3.34769</v>
      </c>
      <c r="K96" s="50" t="n">
        <v>3.078382</v>
      </c>
      <c r="L96" s="50" t="n">
        <v>2.776315</v>
      </c>
      <c r="M96" s="50" t="n">
        <v>2.704432</v>
      </c>
      <c r="N96" s="50" t="n">
        <v>2.821201</v>
      </c>
      <c r="O96" s="50" t="n">
        <v>2.807205</v>
      </c>
      <c r="P96" s="50" t="n">
        <v>2.719968</v>
      </c>
      <c r="Q96" s="50" t="n">
        <v>2.664775</v>
      </c>
      <c r="R96" s="50" t="n">
        <v>2.667618</v>
      </c>
      <c r="S96" s="50" t="n">
        <v>2.626559</v>
      </c>
      <c r="T96" s="50" t="n">
        <v>2.656983</v>
      </c>
      <c r="U96" s="50" t="n">
        <v>2.750658</v>
      </c>
      <c r="V96" s="50" t="n">
        <v>2.820562</v>
      </c>
      <c r="W96" s="50" t="n">
        <v>2.959709</v>
      </c>
      <c r="X96" s="50" t="n">
        <v>3.006656</v>
      </c>
      <c r="Y96" s="50" t="n">
        <v>2.964677</v>
      </c>
      <c r="Z96" s="50" t="n">
        <v>3.012652</v>
      </c>
      <c r="AA96" s="50" t="n">
        <v>3.140938</v>
      </c>
      <c r="AB96" s="50" t="n">
        <v>3.384901</v>
      </c>
      <c r="AC96" s="50" t="n">
        <v>3.613182</v>
      </c>
      <c r="AD96" s="50" t="n">
        <v>3.89516</v>
      </c>
      <c r="AE96" s="50" t="n">
        <v>4.165351</v>
      </c>
      <c r="AF96" s="50" t="n">
        <v>4.46356</v>
      </c>
      <c r="AG96" s="50" t="n">
        <v>4.651996</v>
      </c>
      <c r="AH96" s="50" t="n">
        <v>4.910818</v>
      </c>
      <c r="AI96" s="50" t="n">
        <v>5.081549</v>
      </c>
      <c r="AJ96" s="50" t="n">
        <v>5.299937</v>
      </c>
      <c r="AK96" s="48" t="n">
        <v>-0.003509</v>
      </c>
    </row>
    <row r="97" ht="16" customHeight="1" s="122">
      <c r="B97" s="46" t="inlineStr">
        <is>
          <t xml:space="preserve">     Gross Imports</t>
        </is>
      </c>
      <c r="C97" s="50" t="n">
        <v>7.969</v>
      </c>
      <c r="D97" s="50" t="n">
        <v>7.736</v>
      </c>
      <c r="E97" s="50" t="n">
        <v>7.024</v>
      </c>
      <c r="F97" s="50" t="n">
        <v>6.445511</v>
      </c>
      <c r="G97" s="50" t="n">
        <v>6.151472</v>
      </c>
      <c r="H97" s="50" t="n">
        <v>5.636868</v>
      </c>
      <c r="I97" s="50" t="n">
        <v>5.715858</v>
      </c>
      <c r="J97" s="50" t="n">
        <v>5.448668</v>
      </c>
      <c r="K97" s="50" t="n">
        <v>5.575797</v>
      </c>
      <c r="L97" s="50" t="n">
        <v>5.198993</v>
      </c>
      <c r="M97" s="50" t="n">
        <v>4.516819</v>
      </c>
      <c r="N97" s="50" t="n">
        <v>4.815646</v>
      </c>
      <c r="O97" s="50" t="n">
        <v>4.822485</v>
      </c>
      <c r="P97" s="50" t="n">
        <v>4.806268</v>
      </c>
      <c r="Q97" s="50" t="n">
        <v>4.820916</v>
      </c>
      <c r="R97" s="50" t="n">
        <v>4.799686</v>
      </c>
      <c r="S97" s="50" t="n">
        <v>4.756514</v>
      </c>
      <c r="T97" s="50" t="n">
        <v>5.021455</v>
      </c>
      <c r="U97" s="50" t="n">
        <v>5.134877</v>
      </c>
      <c r="V97" s="50" t="n">
        <v>5.241622</v>
      </c>
      <c r="W97" s="50" t="n">
        <v>5.463824</v>
      </c>
      <c r="X97" s="50" t="n">
        <v>5.619802</v>
      </c>
      <c r="Y97" s="50" t="n">
        <v>5.591163</v>
      </c>
      <c r="Z97" s="50" t="n">
        <v>5.759991</v>
      </c>
      <c r="AA97" s="50" t="n">
        <v>5.86356</v>
      </c>
      <c r="AB97" s="50" t="n">
        <v>5.579513</v>
      </c>
      <c r="AC97" s="50" t="n">
        <v>6.155036</v>
      </c>
      <c r="AD97" s="50" t="n">
        <v>6.034941</v>
      </c>
      <c r="AE97" s="50" t="n">
        <v>6.621713</v>
      </c>
      <c r="AF97" s="50" t="n">
        <v>6.452536</v>
      </c>
      <c r="AG97" s="50" t="n">
        <v>6.634263</v>
      </c>
      <c r="AH97" s="50" t="n">
        <v>6.847386</v>
      </c>
      <c r="AI97" s="50" t="n">
        <v>7.03223</v>
      </c>
      <c r="AJ97" s="50" t="n">
        <v>7.275494</v>
      </c>
      <c r="AK97" s="48" t="n">
        <v>-0.001916</v>
      </c>
    </row>
    <row r="98" ht="16" customHeight="1" s="122">
      <c r="B98" s="46" t="inlineStr">
        <is>
          <t xml:space="preserve">     Exports</t>
        </is>
      </c>
      <c r="C98" s="50" t="n">
        <v>1.157</v>
      </c>
      <c r="D98" s="50" t="n">
        <v>1.805</v>
      </c>
      <c r="E98" s="50" t="n">
        <v>1.811</v>
      </c>
      <c r="F98" s="50" t="n">
        <v>1.825387</v>
      </c>
      <c r="G98" s="50" t="n">
        <v>2.396903</v>
      </c>
      <c r="H98" s="50" t="n">
        <v>2.099597</v>
      </c>
      <c r="I98" s="50" t="n">
        <v>2.208252</v>
      </c>
      <c r="J98" s="50" t="n">
        <v>2.100978</v>
      </c>
      <c r="K98" s="50" t="n">
        <v>2.497415</v>
      </c>
      <c r="L98" s="50" t="n">
        <v>2.422678</v>
      </c>
      <c r="M98" s="50" t="n">
        <v>1.812388</v>
      </c>
      <c r="N98" s="50" t="n">
        <v>1.994444</v>
      </c>
      <c r="O98" s="50" t="n">
        <v>2.01528</v>
      </c>
      <c r="P98" s="50" t="n">
        <v>2.0863</v>
      </c>
      <c r="Q98" s="50" t="n">
        <v>2.156141</v>
      </c>
      <c r="R98" s="50" t="n">
        <v>2.132068</v>
      </c>
      <c r="S98" s="50" t="n">
        <v>2.129955</v>
      </c>
      <c r="T98" s="50" t="n">
        <v>2.364473</v>
      </c>
      <c r="U98" s="50" t="n">
        <v>2.384219</v>
      </c>
      <c r="V98" s="50" t="n">
        <v>2.421061</v>
      </c>
      <c r="W98" s="50" t="n">
        <v>2.504114</v>
      </c>
      <c r="X98" s="50" t="n">
        <v>2.613145</v>
      </c>
      <c r="Y98" s="50" t="n">
        <v>2.626486</v>
      </c>
      <c r="Z98" s="50" t="n">
        <v>2.747339</v>
      </c>
      <c r="AA98" s="50" t="n">
        <v>2.722622</v>
      </c>
      <c r="AB98" s="50" t="n">
        <v>2.194612</v>
      </c>
      <c r="AC98" s="50" t="n">
        <v>2.541854</v>
      </c>
      <c r="AD98" s="50" t="n">
        <v>2.139781</v>
      </c>
      <c r="AE98" s="50" t="n">
        <v>2.456362</v>
      </c>
      <c r="AF98" s="50" t="n">
        <v>1.988977</v>
      </c>
      <c r="AG98" s="50" t="n">
        <v>1.982267</v>
      </c>
      <c r="AH98" s="50" t="n">
        <v>1.936569</v>
      </c>
      <c r="AI98" s="50" t="n">
        <v>1.950681</v>
      </c>
      <c r="AJ98" s="50" t="n">
        <v>1.975557</v>
      </c>
      <c r="AK98" s="48" t="n">
        <v>0.002825</v>
      </c>
    </row>
    <row r="99" ht="16" customHeight="1" s="122">
      <c r="B99" s="46" t="inlineStr">
        <is>
          <t xml:space="preserve">   Other Crude Supply 2/</t>
        </is>
      </c>
      <c r="C99" s="50" t="n">
        <v>0.427</v>
      </c>
      <c r="D99" s="50" t="n">
        <v>0.236</v>
      </c>
      <c r="E99" s="50" t="n">
        <v>0.049</v>
      </c>
      <c r="F99" s="50" t="n">
        <v>0.01366</v>
      </c>
      <c r="G99" s="50" t="n">
        <v>0.01575</v>
      </c>
      <c r="H99" s="50" t="n">
        <v>0.03425</v>
      </c>
      <c r="I99" s="50" t="n">
        <v>0.0774</v>
      </c>
      <c r="J99" s="50" t="n">
        <v>0.09563000000000001</v>
      </c>
      <c r="K99" s="50" t="n">
        <v>0.07192</v>
      </c>
      <c r="L99" s="50" t="n">
        <v>0</v>
      </c>
      <c r="M99" s="50" t="n">
        <v>0</v>
      </c>
      <c r="N99" s="50" t="n">
        <v>0</v>
      </c>
      <c r="O99" s="50" t="n">
        <v>0</v>
      </c>
      <c r="P99" s="50" t="n">
        <v>0</v>
      </c>
      <c r="Q99" s="50" t="n">
        <v>0</v>
      </c>
      <c r="R99" s="50" t="n">
        <v>0</v>
      </c>
      <c r="S99" s="50" t="n">
        <v>0</v>
      </c>
      <c r="T99" s="50" t="n">
        <v>0</v>
      </c>
      <c r="U99" s="50" t="n">
        <v>0</v>
      </c>
      <c r="V99" s="50" t="n">
        <v>0</v>
      </c>
      <c r="W99" s="50" t="n">
        <v>0</v>
      </c>
      <c r="X99" s="50" t="n">
        <v>0</v>
      </c>
      <c r="Y99" s="50" t="n">
        <v>0</v>
      </c>
      <c r="Z99" s="50" t="n">
        <v>0</v>
      </c>
      <c r="AA99" s="50" t="n">
        <v>0</v>
      </c>
      <c r="AB99" s="50" t="n">
        <v>0</v>
      </c>
      <c r="AC99" s="50" t="n">
        <v>0</v>
      </c>
      <c r="AD99" s="50" t="n">
        <v>0</v>
      </c>
      <c r="AE99" s="50" t="n">
        <v>0</v>
      </c>
      <c r="AF99" s="50" t="n">
        <v>0</v>
      </c>
      <c r="AG99" s="50" t="n">
        <v>0</v>
      </c>
      <c r="AH99" s="50" t="n">
        <v>0</v>
      </c>
      <c r="AI99" s="50" t="n">
        <v>0</v>
      </c>
      <c r="AJ99" s="50" t="n">
        <v>0</v>
      </c>
      <c r="AK99" s="48" t="inlineStr">
        <is>
          <t>- -</t>
        </is>
      </c>
    </row>
    <row r="100">
      <c r="B100" s="45" t="inlineStr">
        <is>
          <t xml:space="preserve">     Total Crude Supply</t>
        </is>
      </c>
      <c r="C100" s="57" t="n">
        <v>16.594</v>
      </c>
      <c r="D100" s="57" t="n">
        <v>16.905706</v>
      </c>
      <c r="E100" s="57" t="n">
        <v>17.23147</v>
      </c>
      <c r="F100" s="57" t="n">
        <v>17.719685</v>
      </c>
      <c r="G100" s="57" t="n">
        <v>17.435741</v>
      </c>
      <c r="H100" s="57" t="n">
        <v>17.549303</v>
      </c>
      <c r="I100" s="57" t="n">
        <v>17.502922</v>
      </c>
      <c r="J100" s="57" t="n">
        <v>17.455378</v>
      </c>
      <c r="K100" s="57" t="n">
        <v>17.244463</v>
      </c>
      <c r="L100" s="57" t="n">
        <v>17.151266</v>
      </c>
      <c r="M100" s="57" t="n">
        <v>17.210634</v>
      </c>
      <c r="N100" s="57" t="n">
        <v>17.235802</v>
      </c>
      <c r="O100" s="57" t="n">
        <v>17.220631</v>
      </c>
      <c r="P100" s="57" t="n">
        <v>17.180243</v>
      </c>
      <c r="Q100" s="57" t="n">
        <v>17.1989</v>
      </c>
      <c r="R100" s="57" t="n">
        <v>17.178143</v>
      </c>
      <c r="S100" s="57" t="n">
        <v>17.109091</v>
      </c>
      <c r="T100" s="57" t="n">
        <v>17.091364</v>
      </c>
      <c r="U100" s="57" t="n">
        <v>17.080004</v>
      </c>
      <c r="V100" s="57" t="n">
        <v>17.089775</v>
      </c>
      <c r="W100" s="57" t="n">
        <v>17.134037</v>
      </c>
      <c r="X100" s="57" t="n">
        <v>17.144997</v>
      </c>
      <c r="Y100" s="57" t="n">
        <v>17.065975</v>
      </c>
      <c r="Z100" s="57" t="n">
        <v>17.062798</v>
      </c>
      <c r="AA100" s="57" t="n">
        <v>17.083145</v>
      </c>
      <c r="AB100" s="57" t="n">
        <v>17.167555</v>
      </c>
      <c r="AC100" s="57" t="n">
        <v>17.137413</v>
      </c>
      <c r="AD100" s="57" t="n">
        <v>17.19479</v>
      </c>
      <c r="AE100" s="57" t="n">
        <v>17.195744</v>
      </c>
      <c r="AF100" s="57" t="n">
        <v>17.278526</v>
      </c>
      <c r="AG100" s="57" t="n">
        <v>17.266918</v>
      </c>
      <c r="AH100" s="57" t="n">
        <v>17.284952</v>
      </c>
      <c r="AI100" s="57" t="n">
        <v>17.160849</v>
      </c>
      <c r="AJ100" s="57" t="n">
        <v>17.160824</v>
      </c>
      <c r="AK100" s="52" t="n">
        <v>0.000468</v>
      </c>
    </row>
    <row r="102" ht="16" customHeight="1" s="122" thickBot="1"/>
    <row r="103" customFormat="1" s="102">
      <c r="A103" s="117" t="n"/>
      <c r="B103" s="118" t="inlineStr">
        <is>
          <t>From python script: energy use</t>
        </is>
      </c>
    </row>
    <row r="104" ht="16" customFormat="1" customHeight="1" s="111" thickBot="1">
      <c r="A104" s="96" t="n"/>
      <c r="B104" s="119" t="inlineStr">
        <is>
          <t>BTUs</t>
        </is>
      </c>
      <c r="C104" s="120" t="n">
        <v>2017</v>
      </c>
      <c r="D104" s="120" t="n">
        <v>2018</v>
      </c>
      <c r="E104" s="120" t="n">
        <v>2019</v>
      </c>
      <c r="F104" s="120" t="n">
        <v>2020</v>
      </c>
      <c r="G104" s="120" t="n">
        <v>2021</v>
      </c>
      <c r="H104" s="120" t="n">
        <v>2022</v>
      </c>
      <c r="I104" s="120" t="n">
        <v>2023</v>
      </c>
      <c r="J104" s="120" t="n">
        <v>2024</v>
      </c>
      <c r="K104" s="120" t="n">
        <v>2025</v>
      </c>
      <c r="L104" s="120" t="n">
        <v>2026</v>
      </c>
      <c r="M104" s="120" t="n">
        <v>2027</v>
      </c>
      <c r="N104" s="120" t="n">
        <v>2028</v>
      </c>
      <c r="O104" s="120" t="n">
        <v>2029</v>
      </c>
      <c r="P104" s="120" t="n">
        <v>2030</v>
      </c>
      <c r="Q104" s="120" t="n">
        <v>2031</v>
      </c>
      <c r="R104" s="120" t="n">
        <v>2032</v>
      </c>
      <c r="S104" s="120" t="n">
        <v>2033</v>
      </c>
      <c r="T104" s="120" t="n">
        <v>2034</v>
      </c>
      <c r="U104" s="120" t="n">
        <v>2035</v>
      </c>
      <c r="V104" s="120" t="n">
        <v>2036</v>
      </c>
      <c r="W104" s="120" t="n">
        <v>2037</v>
      </c>
      <c r="X104" s="120" t="n">
        <v>2038</v>
      </c>
      <c r="Y104" s="120" t="n">
        <v>2039</v>
      </c>
      <c r="Z104" s="120" t="n">
        <v>2040</v>
      </c>
      <c r="AA104" s="120" t="n">
        <v>2041</v>
      </c>
      <c r="AB104" s="120" t="n">
        <v>2042</v>
      </c>
      <c r="AC104" s="120" t="n">
        <v>2043</v>
      </c>
      <c r="AD104" s="120" t="n">
        <v>2044</v>
      </c>
      <c r="AE104" s="120" t="n">
        <v>2045</v>
      </c>
      <c r="AF104" s="120" t="n">
        <v>2046</v>
      </c>
      <c r="AG104" s="120" t="n">
        <v>2047</v>
      </c>
      <c r="AH104" s="120" t="n">
        <v>2048</v>
      </c>
      <c r="AI104" s="120" t="n">
        <v>2049</v>
      </c>
      <c r="AJ104" s="120" t="n">
        <v>2050</v>
      </c>
      <c r="AK104" s="120" t="n"/>
    </row>
    <row r="105" ht="16" customFormat="1" customHeight="1" s="111" thickTop="1">
      <c r="A105" s="96" t="n"/>
      <c r="B105" s="111" t="inlineStr">
        <is>
          <t>Crude Oil</t>
        </is>
      </c>
      <c r="E105" t="n">
        <v>730543453331090.1</v>
      </c>
      <c r="F105" t="n">
        <v>735271549542886</v>
      </c>
      <c r="G105" t="n">
        <v>733600007749461.5</v>
      </c>
      <c r="H105" t="n">
        <v>731165873510316.5</v>
      </c>
      <c r="I105" t="n">
        <v>728152112159874.6</v>
      </c>
      <c r="J105" t="n">
        <v>722881899995518.4</v>
      </c>
      <c r="K105" t="n">
        <v>718370227612011.1</v>
      </c>
      <c r="L105" t="n">
        <v>715554374597270.8</v>
      </c>
      <c r="M105" t="n">
        <v>711149684883586.8</v>
      </c>
      <c r="N105" t="n">
        <v>709869388509246.2</v>
      </c>
      <c r="O105" t="n">
        <v>707857134762501.2</v>
      </c>
      <c r="P105" t="n">
        <v>707637464960927.1</v>
      </c>
      <c r="Q105" t="n">
        <v>706711651917692.1</v>
      </c>
      <c r="R105" t="n">
        <v>705673862399579.2</v>
      </c>
      <c r="S105" t="n">
        <v>703955859012204.5</v>
      </c>
      <c r="T105" t="n">
        <v>704578279191430.9</v>
      </c>
      <c r="U105" t="n">
        <v>704327916695713.6</v>
      </c>
      <c r="V105" t="n">
        <v>703357985305515.6</v>
      </c>
      <c r="W105" t="n">
        <v>703626824879934.9</v>
      </c>
      <c r="X105" t="n">
        <v>704115891257261.4</v>
      </c>
      <c r="Y105" t="n">
        <v>704982431675887</v>
      </c>
      <c r="Z105" t="n">
        <v>705812574938441.8</v>
      </c>
      <c r="AA105" t="n">
        <v>708072329346468.9</v>
      </c>
      <c r="AB105" t="n">
        <v>710573130883092.5</v>
      </c>
      <c r="AC105" t="n">
        <v>713458820340826.9</v>
      </c>
      <c r="AD105" t="n">
        <v>716752830189543.6</v>
      </c>
      <c r="AE105" t="n">
        <v>720905620852109</v>
      </c>
      <c r="AF105" t="n">
        <v>724695361887205.9</v>
      </c>
      <c r="AG105" t="n">
        <v>728982466698797</v>
      </c>
      <c r="AH105" t="n">
        <v>733352430260409.1</v>
      </c>
      <c r="AI105" t="n">
        <v>737866503511731.1</v>
      </c>
      <c r="AJ105" t="n">
        <v>742610656727471.9</v>
      </c>
    </row>
    <row r="106" customFormat="1" s="111">
      <c r="A106" s="96" t="n"/>
      <c r="B106" s="111" t="inlineStr">
        <is>
          <t>Natural Gas</t>
        </is>
      </c>
      <c r="E106" t="n">
        <v>17141760895882.94</v>
      </c>
      <c r="F106" t="n">
        <v>17367047947995.72</v>
      </c>
      <c r="G106" t="n">
        <v>16802097600508.14</v>
      </c>
      <c r="H106" t="n">
        <v>16928873905408.65</v>
      </c>
      <c r="I106" t="n">
        <v>16881188395623.76</v>
      </c>
      <c r="J106" t="n">
        <v>17008460047408.49</v>
      </c>
      <c r="K106" t="n">
        <v>16717617363706.53</v>
      </c>
      <c r="L106" t="n">
        <v>17019243763158.25</v>
      </c>
      <c r="M106" t="n">
        <v>16650729493996.97</v>
      </c>
      <c r="N106" t="n">
        <v>16773218263254.81</v>
      </c>
      <c r="O106" t="n">
        <v>16733850683682.54</v>
      </c>
      <c r="P106" t="n">
        <v>15870160815005.17</v>
      </c>
      <c r="Q106" t="n">
        <v>15710708016543.69</v>
      </c>
      <c r="R106" t="n">
        <v>15955874806293.07</v>
      </c>
      <c r="S106" t="n">
        <v>15750311256199.29</v>
      </c>
      <c r="T106" t="n">
        <v>16306847758096.9</v>
      </c>
      <c r="U106" t="n">
        <v>16429134570008.82</v>
      </c>
      <c r="V106" t="n">
        <v>16168129971819.49</v>
      </c>
      <c r="W106" t="n">
        <v>17135909269364.52</v>
      </c>
      <c r="X106" t="n">
        <v>17227663608983.19</v>
      </c>
      <c r="Y106" t="n">
        <v>17284106198352.57</v>
      </c>
      <c r="Z106" t="n">
        <v>17494400916645.88</v>
      </c>
      <c r="AA106" t="n">
        <v>17770972980461.71</v>
      </c>
      <c r="AB106" t="n">
        <v>17922516742215.91</v>
      </c>
      <c r="AC106" t="n">
        <v>18086878425483.91</v>
      </c>
      <c r="AD106" t="n">
        <v>18316008873789.73</v>
      </c>
      <c r="AE106" t="n">
        <v>18699002422431.98</v>
      </c>
      <c r="AF106" t="n">
        <v>18567375852058.33</v>
      </c>
      <c r="AG106" t="n">
        <v>19398097200614.79</v>
      </c>
      <c r="AH106" t="n">
        <v>19789384281030.75</v>
      </c>
      <c r="AI106" t="n">
        <v>20077246412685.93</v>
      </c>
      <c r="AJ106" t="n">
        <v>19931721687237.37</v>
      </c>
    </row>
    <row r="107" ht="16" customFormat="1" customHeight="1" s="111">
      <c r="A107" s="96" t="n"/>
      <c r="B107" s="116" t="inlineStr">
        <is>
          <t>Coal</t>
        </is>
      </c>
      <c r="E107" t="n">
        <v>300682323952.9417</v>
      </c>
      <c r="F107" t="n">
        <v>300682323952.9417</v>
      </c>
      <c r="G107" t="n">
        <v>408408744844.6848</v>
      </c>
      <c r="H107" t="n">
        <v>408408744844.6848</v>
      </c>
      <c r="I107" t="n">
        <v>408408744844.6848</v>
      </c>
      <c r="J107" t="n">
        <v>408408744844.6848</v>
      </c>
      <c r="K107" t="n">
        <v>408408744844.6848</v>
      </c>
      <c r="L107" t="n">
        <v>408408744844.6848</v>
      </c>
      <c r="M107" t="n">
        <v>408408744844.6848</v>
      </c>
      <c r="N107" t="n">
        <v>408408744844.6848</v>
      </c>
      <c r="O107" t="n">
        <v>408408744844.6848</v>
      </c>
      <c r="P107" t="n">
        <v>408408744844.6848</v>
      </c>
      <c r="Q107" t="n">
        <v>408408744844.6848</v>
      </c>
      <c r="R107" t="n">
        <v>408408744844.6848</v>
      </c>
      <c r="S107" t="n">
        <v>408408744844.6848</v>
      </c>
      <c r="T107" t="n">
        <v>408408744844.6848</v>
      </c>
      <c r="U107" t="n">
        <v>408408744844.6848</v>
      </c>
      <c r="V107" t="n">
        <v>408408744844.6848</v>
      </c>
      <c r="W107" t="n">
        <v>408408744844.6848</v>
      </c>
      <c r="X107" t="n">
        <v>408408744844.6848</v>
      </c>
      <c r="Y107" t="n">
        <v>408408744844.6848</v>
      </c>
      <c r="Z107" t="n">
        <v>408408744844.6848</v>
      </c>
      <c r="AA107" t="n">
        <v>408408744844.6848</v>
      </c>
      <c r="AB107" t="n">
        <v>408408744844.6848</v>
      </c>
      <c r="AC107" t="n">
        <v>408408744844.6848</v>
      </c>
      <c r="AD107" t="n">
        <v>408408744844.6848</v>
      </c>
      <c r="AE107" t="n">
        <v>408408744844.6848</v>
      </c>
      <c r="AF107" t="n">
        <v>408408744844.6848</v>
      </c>
      <c r="AG107" t="n">
        <v>408408744844.6848</v>
      </c>
      <c r="AH107" t="n">
        <v>408408744844.6848</v>
      </c>
      <c r="AI107" t="n">
        <v>408408744844.6848</v>
      </c>
      <c r="AJ107" t="n">
        <v>408408744844.6848</v>
      </c>
    </row>
    <row r="108" customFormat="1" s="111">
      <c r="A108" s="96" t="n"/>
      <c r="B108" s="111" t="inlineStr">
        <is>
          <t>Electricity</t>
        </is>
      </c>
      <c r="E108" t="n">
        <v>3387586396278.387</v>
      </c>
      <c r="F108" t="n">
        <v>3387586396278.387</v>
      </c>
      <c r="G108" t="n">
        <v>3334256837681.84</v>
      </c>
      <c r="H108" t="n">
        <v>3337554306926.617</v>
      </c>
      <c r="I108" t="n">
        <v>3305945775066.709</v>
      </c>
      <c r="J108" t="n">
        <v>3212348746863.341</v>
      </c>
      <c r="K108" t="n">
        <v>3210033821526.371</v>
      </c>
      <c r="L108" t="n">
        <v>3222599230527.31</v>
      </c>
      <c r="M108" t="n">
        <v>3114250127704.312</v>
      </c>
      <c r="N108" t="n">
        <v>3171751959942.291</v>
      </c>
      <c r="O108" t="n">
        <v>3171482282638.926</v>
      </c>
      <c r="P108" t="n">
        <v>3120288493482.305</v>
      </c>
      <c r="Q108" t="n">
        <v>3104571884890.354</v>
      </c>
      <c r="R108" t="n">
        <v>3112562702888.436</v>
      </c>
      <c r="S108" t="n">
        <v>3125084156864.418</v>
      </c>
      <c r="T108" t="n">
        <v>3176155599761.462</v>
      </c>
      <c r="U108" t="n">
        <v>3185597590634.079</v>
      </c>
      <c r="V108" t="n">
        <v>3197305413343.196</v>
      </c>
      <c r="W108" t="n">
        <v>3332936266322.624</v>
      </c>
      <c r="X108" t="n">
        <v>3375272149221.508</v>
      </c>
      <c r="Y108" t="n">
        <v>3398653594294.529</v>
      </c>
      <c r="Z108" t="n">
        <v>3429571885689.709</v>
      </c>
      <c r="AA108" t="n">
        <v>3462761669668.187</v>
      </c>
      <c r="AB108" t="n">
        <v>3485960589352.024</v>
      </c>
      <c r="AC108" t="n">
        <v>3506653078613.157</v>
      </c>
      <c r="AD108" t="n">
        <v>3537951313941.96</v>
      </c>
      <c r="AE108" t="n">
        <v>3572258067717.139</v>
      </c>
      <c r="AF108" t="n">
        <v>3582620132113.299</v>
      </c>
      <c r="AG108" t="n">
        <v>3645087045798.152</v>
      </c>
      <c r="AH108" t="n">
        <v>3714109811863.743</v>
      </c>
      <c r="AI108" t="n">
        <v>3754706851496.704</v>
      </c>
      <c r="AJ108" t="n">
        <v>3838021015216.645</v>
      </c>
    </row>
    <row r="109" ht="16" customFormat="1" customHeight="1" s="98" thickBot="1">
      <c r="A109" s="97" t="n"/>
      <c r="B109" s="98" t="inlineStr">
        <is>
          <t>biomass</t>
        </is>
      </c>
      <c r="E109" t="n">
        <v>24934903606569.29</v>
      </c>
      <c r="F109" t="n">
        <v>24574107756517.3</v>
      </c>
      <c r="G109" t="n">
        <v>24136715689019.77</v>
      </c>
      <c r="H109" t="n">
        <v>23997316100421.62</v>
      </c>
      <c r="I109" t="n">
        <v>23674544308812.09</v>
      </c>
      <c r="J109" t="n">
        <v>23488055296799.87</v>
      </c>
      <c r="K109" t="n">
        <v>23286859255946.39</v>
      </c>
      <c r="L109" t="n">
        <v>23284435648390.63</v>
      </c>
      <c r="M109" t="n">
        <v>23353953285951.84</v>
      </c>
      <c r="N109" t="n">
        <v>23538838368095.68</v>
      </c>
      <c r="O109" t="n">
        <v>23505108367365.09</v>
      </c>
      <c r="P109" t="n">
        <v>23600277249327.36</v>
      </c>
      <c r="Q109" t="n">
        <v>23638289508478.71</v>
      </c>
      <c r="R109" t="n">
        <v>23681840470940.64</v>
      </c>
      <c r="S109" t="n">
        <v>23724264835981.05</v>
      </c>
      <c r="T109" t="n">
        <v>23769499035022.18</v>
      </c>
      <c r="U109" t="n">
        <v>23805192222257.83</v>
      </c>
      <c r="V109" t="n">
        <v>23879526733896.26</v>
      </c>
      <c r="W109" t="n">
        <v>23962334656374.24</v>
      </c>
      <c r="X109" t="n">
        <v>24046596433896.09</v>
      </c>
      <c r="Y109" t="n">
        <v>24149847443413.93</v>
      </c>
      <c r="Z109" t="n">
        <v>24296104686059.14</v>
      </c>
      <c r="AA109" t="n">
        <v>24461597398365.86</v>
      </c>
      <c r="AB109" t="n">
        <v>24619495456875</v>
      </c>
      <c r="AC109" t="n">
        <v>24776943180378.52</v>
      </c>
      <c r="AD109" t="n">
        <v>24821681505229.59</v>
      </c>
      <c r="AE109" t="n">
        <v>24891310448515.94</v>
      </c>
      <c r="AF109" t="n">
        <v>24901296738487.95</v>
      </c>
      <c r="AG109" t="n">
        <v>25094125617387.95</v>
      </c>
      <c r="AH109" t="n">
        <v>25285644028882.56</v>
      </c>
      <c r="AI109" t="n">
        <v>25477192809044.48</v>
      </c>
      <c r="AJ109" t="n">
        <v>25755501168889.77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2"/>
  <sheetViews>
    <sheetView workbookViewId="0">
      <selection activeCell="G31" sqref="G31"/>
    </sheetView>
  </sheetViews>
  <sheetFormatPr baseColWidth="10" defaultRowHeight="15"/>
  <sheetData>
    <row r="1" customFormat="1" s="102">
      <c r="A1" s="113" t="inlineStr">
        <is>
          <t>Other industries energy use by type</t>
        </is>
      </c>
    </row>
    <row r="2" customFormat="1" s="111">
      <c r="A2" s="114" t="inlineStr">
        <is>
          <t>BTU/yr</t>
        </is>
      </c>
      <c r="B2" s="115" t="n">
        <v>2017</v>
      </c>
      <c r="C2" s="115" t="n">
        <v>2018</v>
      </c>
      <c r="D2" s="115" t="n">
        <v>2019</v>
      </c>
      <c r="E2" s="115" t="n">
        <v>2020</v>
      </c>
      <c r="F2" s="115" t="n">
        <v>2021</v>
      </c>
      <c r="G2" s="115" t="n">
        <v>2022</v>
      </c>
      <c r="H2" s="115" t="n">
        <v>2023</v>
      </c>
      <c r="I2" s="115" t="n">
        <v>2024</v>
      </c>
      <c r="J2" s="115" t="n">
        <v>2025</v>
      </c>
      <c r="K2" s="115" t="n">
        <v>2026</v>
      </c>
      <c r="L2" s="115" t="n">
        <v>2027</v>
      </c>
      <c r="M2" s="115" t="n">
        <v>2028</v>
      </c>
      <c r="N2" s="115" t="n">
        <v>2029</v>
      </c>
      <c r="O2" s="115" t="n">
        <v>2030</v>
      </c>
      <c r="P2" s="115" t="n">
        <v>2031</v>
      </c>
      <c r="Q2" s="115" t="n">
        <v>2032</v>
      </c>
      <c r="R2" s="115" t="n">
        <v>2033</v>
      </c>
      <c r="S2" s="115" t="n">
        <v>2034</v>
      </c>
      <c r="T2" s="115" t="n">
        <v>2035</v>
      </c>
      <c r="U2" s="115" t="n">
        <v>2036</v>
      </c>
      <c r="V2" s="115" t="n">
        <v>2037</v>
      </c>
      <c r="W2" s="115" t="n">
        <v>2038</v>
      </c>
      <c r="X2" s="115" t="n">
        <v>2039</v>
      </c>
      <c r="Y2" s="115" t="n">
        <v>2040</v>
      </c>
      <c r="Z2" s="115" t="n">
        <v>2041</v>
      </c>
      <c r="AA2" s="115" t="n">
        <v>2042</v>
      </c>
      <c r="AB2" s="115" t="n">
        <v>2043</v>
      </c>
      <c r="AC2" s="115" t="n">
        <v>2044</v>
      </c>
      <c r="AD2" s="115" t="n">
        <v>2045</v>
      </c>
      <c r="AE2" s="115" t="n">
        <v>2046</v>
      </c>
      <c r="AF2" s="115" t="n">
        <v>2047</v>
      </c>
      <c r="AG2" s="115" t="n">
        <v>2048</v>
      </c>
      <c r="AH2" s="115" t="n">
        <v>2049</v>
      </c>
      <c r="AI2" s="115" t="n">
        <v>2050</v>
      </c>
    </row>
    <row r="3" customFormat="1" s="111">
      <c r="A3" s="96" t="inlineStr">
        <is>
          <t>electricity</t>
        </is>
      </c>
      <c r="D3" t="n">
        <v>58018181540311.38</v>
      </c>
      <c r="E3" t="n">
        <v>57247241226933.74</v>
      </c>
      <c r="F3" t="n">
        <v>58253402413240.06</v>
      </c>
      <c r="G3" t="n">
        <v>59623065585235.45</v>
      </c>
      <c r="H3" t="n">
        <v>60519888504207.76</v>
      </c>
      <c r="I3" t="n">
        <v>61363255806632.13</v>
      </c>
      <c r="J3" t="n">
        <v>62085948437171.53</v>
      </c>
      <c r="K3" t="n">
        <v>62860091940297.42</v>
      </c>
      <c r="L3" t="n">
        <v>63298114758116.3</v>
      </c>
      <c r="M3" t="n">
        <v>63879172766106.64</v>
      </c>
      <c r="N3" t="n">
        <v>64469384058302.77</v>
      </c>
      <c r="O3" t="n">
        <v>65103534542923.84</v>
      </c>
      <c r="P3" t="n">
        <v>65544692428796.15</v>
      </c>
      <c r="Q3" t="n">
        <v>65959001299139.12</v>
      </c>
      <c r="R3" t="n">
        <v>66339241198856.98</v>
      </c>
      <c r="S3" t="n">
        <v>66796313026887.27</v>
      </c>
      <c r="T3" t="n">
        <v>67245533659425.36</v>
      </c>
      <c r="U3" t="n">
        <v>67603316071361.41</v>
      </c>
      <c r="V3" t="n">
        <v>68023651313353.41</v>
      </c>
      <c r="W3" t="n">
        <v>68377140897346.55</v>
      </c>
      <c r="X3" t="n">
        <v>68746745032475.19</v>
      </c>
      <c r="Y3" t="n">
        <v>69228101631066.41</v>
      </c>
      <c r="Z3" t="n">
        <v>69731181605800.87</v>
      </c>
      <c r="AA3" t="n">
        <v>70198211029182.11</v>
      </c>
      <c r="AB3" t="n">
        <v>70688176740105.11</v>
      </c>
      <c r="AC3" t="n">
        <v>71199237263851.08</v>
      </c>
      <c r="AD3" t="n">
        <v>71726548322259.92</v>
      </c>
      <c r="AE3" t="n">
        <v>72222727591351.95</v>
      </c>
      <c r="AF3" t="n">
        <v>72709677943665.58</v>
      </c>
      <c r="AG3" t="n">
        <v>73154471195139.16</v>
      </c>
      <c r="AH3" t="n">
        <v>73588996390066.02</v>
      </c>
      <c r="AI3" t="n">
        <v>73909396084353.62</v>
      </c>
    </row>
    <row r="4" customFormat="1" s="111">
      <c r="A4" s="96" t="inlineStr">
        <is>
          <t>coal</t>
        </is>
      </c>
      <c r="D4" t="n">
        <v>14027531843875.44</v>
      </c>
      <c r="E4" t="n">
        <v>13357882923348.6</v>
      </c>
      <c r="F4" t="n">
        <v>12587814844277.79</v>
      </c>
      <c r="G4" t="n">
        <v>12391713972356.94</v>
      </c>
      <c r="H4" t="n">
        <v>12703018393461.46</v>
      </c>
      <c r="I4" t="n">
        <v>12674780562896.84</v>
      </c>
      <c r="J4" t="n">
        <v>12679445565319.61</v>
      </c>
      <c r="K4" t="n">
        <v>12695393670644.64</v>
      </c>
      <c r="L4" t="n">
        <v>12624281414740.37</v>
      </c>
      <c r="M4" t="n">
        <v>12562502826516.45</v>
      </c>
      <c r="N4" t="n">
        <v>12497485224073.23</v>
      </c>
      <c r="O4" t="n">
        <v>12461784603003.66</v>
      </c>
      <c r="P4" t="n">
        <v>12413121228184.07</v>
      </c>
      <c r="Q4" t="n">
        <v>12401796174687.26</v>
      </c>
      <c r="R4" t="n">
        <v>12422982949650.28</v>
      </c>
      <c r="S4" t="n">
        <v>12413364321506.23</v>
      </c>
      <c r="T4" t="n">
        <v>12377283133480.87</v>
      </c>
      <c r="U4" t="n">
        <v>12381184347571.69</v>
      </c>
      <c r="V4" t="n">
        <v>12371962692021.17</v>
      </c>
      <c r="W4" t="n">
        <v>12368554945634.09</v>
      </c>
      <c r="X4" t="n">
        <v>12350005970211.03</v>
      </c>
      <c r="Y4" t="n">
        <v>12333443042678.12</v>
      </c>
      <c r="Z4" t="n">
        <v>12285709428959.89</v>
      </c>
      <c r="AA4" t="n">
        <v>12275822535587.59</v>
      </c>
      <c r="AB4" t="n">
        <v>12220653556206.71</v>
      </c>
      <c r="AC4" t="n">
        <v>12194039953020.22</v>
      </c>
      <c r="AD4" t="n">
        <v>12163715454675.32</v>
      </c>
      <c r="AE4" t="n">
        <v>12126843149946.18</v>
      </c>
      <c r="AF4" t="n">
        <v>12069242981038.78</v>
      </c>
      <c r="AG4" t="n">
        <v>12038239497590.24</v>
      </c>
      <c r="AH4" t="n">
        <v>11971994979755.6</v>
      </c>
      <c r="AI4" t="n">
        <v>11913280113413.03</v>
      </c>
    </row>
    <row r="5" customFormat="1" s="111">
      <c r="A5" s="96" t="inlineStr">
        <is>
          <t>natural gas</t>
        </is>
      </c>
      <c r="D5" t="n">
        <v>99131490195697.88</v>
      </c>
      <c r="E5" t="n">
        <v>102738750344168.1</v>
      </c>
      <c r="F5" t="n">
        <v>104782583744104.5</v>
      </c>
      <c r="G5" t="n">
        <v>107188965202116.7</v>
      </c>
      <c r="H5" t="n">
        <v>109183419050695.2</v>
      </c>
      <c r="I5" t="n">
        <v>110833501404418.6</v>
      </c>
      <c r="J5" t="n">
        <v>111543978557939.2</v>
      </c>
      <c r="K5" t="n">
        <v>111237190310729.3</v>
      </c>
      <c r="L5" t="n">
        <v>111324402636916.9</v>
      </c>
      <c r="M5" t="n">
        <v>111552227999547</v>
      </c>
      <c r="N5" t="n">
        <v>112186412589628.6</v>
      </c>
      <c r="O5" t="n">
        <v>112259418331911.4</v>
      </c>
      <c r="P5" t="n">
        <v>113233882269638.3</v>
      </c>
      <c r="Q5" t="n">
        <v>114119428213028.1</v>
      </c>
      <c r="R5" t="n">
        <v>114559598853390</v>
      </c>
      <c r="S5" t="n">
        <v>115470976388229.8</v>
      </c>
      <c r="T5" t="n">
        <v>116392075962216.9</v>
      </c>
      <c r="U5" t="n">
        <v>117145997757410</v>
      </c>
      <c r="V5" t="n">
        <v>118219481281926.2</v>
      </c>
      <c r="W5" t="n">
        <v>119097101634487.3</v>
      </c>
      <c r="X5" t="n">
        <v>120071783909804.1</v>
      </c>
      <c r="Y5" t="n">
        <v>121524515722439.1</v>
      </c>
      <c r="Z5" t="n">
        <v>122731274686373.8</v>
      </c>
      <c r="AA5" t="n">
        <v>123873222920376.5</v>
      </c>
      <c r="AB5" t="n">
        <v>125031954955079.5</v>
      </c>
      <c r="AC5" t="n">
        <v>126272102942327.6</v>
      </c>
      <c r="AD5" t="n">
        <v>127515641246288.2</v>
      </c>
      <c r="AE5" t="n">
        <v>128745651463407.5</v>
      </c>
      <c r="AF5" t="n">
        <v>130179448044737</v>
      </c>
      <c r="AG5" t="n">
        <v>131528670756363.7</v>
      </c>
      <c r="AH5" t="n">
        <v>132907486416039.2</v>
      </c>
      <c r="AI5" t="n">
        <v>133830770277521.6</v>
      </c>
    </row>
    <row r="6" customFormat="1" s="111">
      <c r="A6" s="96" t="inlineStr">
        <is>
          <t>biomass</t>
        </is>
      </c>
      <c r="D6" t="n">
        <v>10150096393430.71</v>
      </c>
      <c r="E6" t="n">
        <v>10003218094584.25</v>
      </c>
      <c r="F6" t="n">
        <v>9825156834141.713</v>
      </c>
      <c r="G6" t="n">
        <v>9768438753516.934</v>
      </c>
      <c r="H6" t="n">
        <v>9637037171971.627</v>
      </c>
      <c r="I6" t="n">
        <v>9561115765747.229</v>
      </c>
      <c r="J6" t="n">
        <v>9479216495416.699</v>
      </c>
      <c r="K6" t="n">
        <v>9478218541733.039</v>
      </c>
      <c r="L6" t="n">
        <v>9506526450516.971</v>
      </c>
      <c r="M6" t="n">
        <v>9581796666701.957</v>
      </c>
      <c r="N6" t="n">
        <v>9568052505235.643</v>
      </c>
      <c r="O6" t="n">
        <v>9606791088143.268</v>
      </c>
      <c r="P6" t="n">
        <v>9622279604735.527</v>
      </c>
      <c r="Q6" t="n">
        <v>9640005693561.332</v>
      </c>
      <c r="R6" t="n">
        <v>9657264243322.102</v>
      </c>
      <c r="S6" t="n">
        <v>9675678859609.668</v>
      </c>
      <c r="T6" t="n">
        <v>9690220412389.094</v>
      </c>
      <c r="U6" t="n">
        <v>9720476806819.195</v>
      </c>
      <c r="V6" t="n">
        <v>9754196373369.979</v>
      </c>
      <c r="W6" t="n">
        <v>9788483916518.375</v>
      </c>
      <c r="X6" t="n">
        <v>9830532615542.588</v>
      </c>
      <c r="Y6" t="n">
        <v>9890035623795.016</v>
      </c>
      <c r="Z6" t="n">
        <v>9957403482657.238</v>
      </c>
      <c r="AA6" t="n">
        <v>10021673616443.85</v>
      </c>
      <c r="AB6" t="n">
        <v>10085771983192.55</v>
      </c>
      <c r="AC6" t="n">
        <v>10103982608871.21</v>
      </c>
      <c r="AD6" t="n">
        <v>10132334737440.88</v>
      </c>
      <c r="AE6" t="n">
        <v>10136384624826.02</v>
      </c>
      <c r="AF6" t="n">
        <v>10214908881038.39</v>
      </c>
      <c r="AG6" t="n">
        <v>10292838417147.84</v>
      </c>
      <c r="AH6" t="n">
        <v>10370815347345.43</v>
      </c>
      <c r="AI6" t="n">
        <v>10484120223902.47</v>
      </c>
    </row>
    <row r="7" customFormat="1" s="111">
      <c r="A7" s="96" t="inlineStr">
        <is>
          <t>petroleum diesel</t>
        </is>
      </c>
      <c r="D7" t="n">
        <v>27016402202140.05</v>
      </c>
      <c r="E7" t="n">
        <v>24638002370688.14</v>
      </c>
      <c r="F7" t="n">
        <v>25829764375753.25</v>
      </c>
      <c r="G7" t="n">
        <v>26883587260374.23</v>
      </c>
      <c r="H7" t="n">
        <v>27304616858724.9</v>
      </c>
      <c r="I7" t="n">
        <v>27841739066508.39</v>
      </c>
      <c r="J7" t="n">
        <v>28489435872939.22</v>
      </c>
      <c r="K7" t="n">
        <v>29432412298797.25</v>
      </c>
      <c r="L7" t="n">
        <v>30016284258769.09</v>
      </c>
      <c r="M7" t="n">
        <v>30732318848754.37</v>
      </c>
      <c r="N7" t="n">
        <v>31287834467726.83</v>
      </c>
      <c r="O7" t="n">
        <v>31902247489982.31</v>
      </c>
      <c r="P7" t="n">
        <v>32362710278923.35</v>
      </c>
      <c r="Q7" t="n">
        <v>32754713286666.42</v>
      </c>
      <c r="R7" t="n">
        <v>33134580987753.4</v>
      </c>
      <c r="S7" t="n">
        <v>33590945636800.21</v>
      </c>
      <c r="T7" t="n">
        <v>33994365841739.18</v>
      </c>
      <c r="U7" t="n">
        <v>34291331952621.37</v>
      </c>
      <c r="V7" t="n">
        <v>34603437727799.85</v>
      </c>
      <c r="W7" t="n">
        <v>34908419991314.86</v>
      </c>
      <c r="X7" t="n">
        <v>35172072156129.26</v>
      </c>
      <c r="Y7" t="n">
        <v>35497775021161.63</v>
      </c>
      <c r="Z7" t="n">
        <v>35839801095293.33</v>
      </c>
      <c r="AA7" t="n">
        <v>36213668428484.38</v>
      </c>
      <c r="AB7" t="n">
        <v>36617922416776.23</v>
      </c>
      <c r="AC7" t="n">
        <v>37071860232945.88</v>
      </c>
      <c r="AD7" t="n">
        <v>37567087199211.01</v>
      </c>
      <c r="AE7" t="n">
        <v>38063120509121.44</v>
      </c>
      <c r="AF7" t="n">
        <v>38560268179951.97</v>
      </c>
      <c r="AG7" t="n">
        <v>39006160440041.99</v>
      </c>
      <c r="AH7" t="n">
        <v>39474001518370.92</v>
      </c>
      <c r="AI7" t="n">
        <v>39850880694267.13</v>
      </c>
    </row>
    <row r="8" customFormat="1" s="111">
      <c r="A8" s="96" t="inlineStr">
        <is>
          <t>heat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 customFormat="1" s="111">
      <c r="A9" s="96" t="inlineStr">
        <is>
          <t>crude oil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 customFormat="1" s="111">
      <c r="A10" s="96" t="inlineStr">
        <is>
          <t>heavy or residual oil</t>
        </is>
      </c>
      <c r="D10" t="n">
        <v>51227144284564.89</v>
      </c>
      <c r="E10" t="n">
        <v>50877904631113.81</v>
      </c>
      <c r="F10" t="n">
        <v>50263720322369.8</v>
      </c>
      <c r="G10" t="n">
        <v>50196776491149.09</v>
      </c>
      <c r="H10" t="n">
        <v>49993384115457.12</v>
      </c>
      <c r="I10" t="n">
        <v>49692536145870.49</v>
      </c>
      <c r="J10" t="n">
        <v>49691895841954.68</v>
      </c>
      <c r="K10" t="n">
        <v>49824790292219.27</v>
      </c>
      <c r="L10" t="n">
        <v>50034777691873.87</v>
      </c>
      <c r="M10" t="n">
        <v>50330077012034.29</v>
      </c>
      <c r="N10" t="n">
        <v>50625210082051.43</v>
      </c>
      <c r="O10" t="n">
        <v>51581741479023.15</v>
      </c>
      <c r="P10" t="n">
        <v>52540830758211.74</v>
      </c>
      <c r="Q10" t="n">
        <v>53371967900683.91</v>
      </c>
      <c r="R10" t="n">
        <v>54383846746182.77</v>
      </c>
      <c r="S10" t="n">
        <v>55359894329142.32</v>
      </c>
      <c r="T10" t="n">
        <v>56254334640827.25</v>
      </c>
      <c r="U10" t="n">
        <v>57280914908555.24</v>
      </c>
      <c r="V10" t="n">
        <v>58325991605382.59</v>
      </c>
      <c r="W10" t="n">
        <v>59313378339772.71</v>
      </c>
      <c r="X10" t="n">
        <v>60273031477325.26</v>
      </c>
      <c r="Y10" t="n">
        <v>61440717678004.06</v>
      </c>
      <c r="Z10" t="n">
        <v>62515628442111.15</v>
      </c>
      <c r="AA10" t="n">
        <v>63709873405546.82</v>
      </c>
      <c r="AB10" t="n">
        <v>64844986508012.27</v>
      </c>
      <c r="AC10" t="n">
        <v>66023879528719.05</v>
      </c>
      <c r="AD10" t="n">
        <v>67259495314424.32</v>
      </c>
      <c r="AE10" t="n">
        <v>68502113357978.1</v>
      </c>
      <c r="AF10" t="n">
        <v>69755184272815.7</v>
      </c>
      <c r="AG10" t="n">
        <v>71022740561187.36</v>
      </c>
      <c r="AH10" t="n">
        <v>72286881239278.62</v>
      </c>
      <c r="AI10" t="n">
        <v>73710590793169.33</v>
      </c>
    </row>
    <row r="11" customFormat="1" s="111">
      <c r="A11" s="96" t="inlineStr">
        <is>
          <t>lpg</t>
        </is>
      </c>
      <c r="D11" t="n">
        <v>1515839306918.089</v>
      </c>
      <c r="E11" t="n">
        <v>2064609192882.285</v>
      </c>
      <c r="F11" t="n">
        <v>2189508760042.139</v>
      </c>
      <c r="G11" t="n">
        <v>2299074499799.567</v>
      </c>
      <c r="H11" t="n">
        <v>2449710526272.349</v>
      </c>
      <c r="I11" t="n">
        <v>2662298488078.037</v>
      </c>
      <c r="J11" t="n">
        <v>2712062359926.391</v>
      </c>
      <c r="K11" t="n">
        <v>2744928819690.217</v>
      </c>
      <c r="L11" t="n">
        <v>2966583690884.71</v>
      </c>
      <c r="M11" t="n">
        <v>2885771905433.298</v>
      </c>
      <c r="N11" t="n">
        <v>2946685284552.075</v>
      </c>
      <c r="O11" t="n">
        <v>3018772572367.396</v>
      </c>
      <c r="P11" t="n">
        <v>3086240242604.509</v>
      </c>
      <c r="Q11" t="n">
        <v>3151920502129.995</v>
      </c>
      <c r="R11" t="n">
        <v>3340922067621.108</v>
      </c>
      <c r="S11" t="n">
        <v>3292834197720.251</v>
      </c>
      <c r="T11" t="n">
        <v>3347899731931.06</v>
      </c>
      <c r="U11" t="n">
        <v>3465612625555.55</v>
      </c>
      <c r="V11" t="n">
        <v>3504392289620.226</v>
      </c>
      <c r="W11" t="n">
        <v>3542995640625.026</v>
      </c>
      <c r="X11" t="n">
        <v>3590099067472.862</v>
      </c>
      <c r="Y11" t="n">
        <v>3785049814256.014</v>
      </c>
      <c r="Z11" t="n">
        <v>3826396769572.975</v>
      </c>
      <c r="AA11" t="n">
        <v>3896754253224.879</v>
      </c>
      <c r="AB11" t="n">
        <v>3956567092817.657</v>
      </c>
      <c r="AC11" t="n">
        <v>4021047580251.992</v>
      </c>
      <c r="AD11" t="n">
        <v>4052937247200.317</v>
      </c>
      <c r="AE11" t="n">
        <v>4155068969261.843</v>
      </c>
      <c r="AF11" t="n">
        <v>4215534844198.758</v>
      </c>
      <c r="AG11" t="n">
        <v>4257842326231.264</v>
      </c>
      <c r="AH11" t="n">
        <v>4337966760584.266</v>
      </c>
      <c r="AI11" t="n">
        <v>4326434925068.289</v>
      </c>
    </row>
    <row r="12" ht="16" customFormat="1" customHeight="1" s="98" thickBot="1">
      <c r="A12" s="97" t="inlineStr">
        <is>
          <t>hydrogen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32"/>
  <sheetViews>
    <sheetView topLeftCell="B92" workbookViewId="0">
      <selection activeCell="C114" sqref="C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9.1640625" customWidth="1" style="122" min="3" max="9"/>
    <col width="9.1640625" customWidth="1" style="122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78" t="inlineStr">
        <is>
          <t>Report</t>
        </is>
      </c>
      <c r="D3" s="78" t="inlineStr">
        <is>
          <t>Annual Energy Outlook 2019</t>
        </is>
      </c>
      <c r="E3" s="78" t="n"/>
      <c r="F3" s="78" t="n"/>
      <c r="G3" s="78" t="n"/>
    </row>
    <row r="4" ht="15" customHeight="1" s="122">
      <c r="C4" s="78" t="inlineStr">
        <is>
          <t>Scenario</t>
        </is>
      </c>
      <c r="D4" s="78" t="inlineStr">
        <is>
          <t>ref2019</t>
        </is>
      </c>
      <c r="E4" s="78" t="n"/>
      <c r="F4" s="78" t="n"/>
      <c r="G4" s="78" t="inlineStr">
        <is>
          <t>Reference case</t>
        </is>
      </c>
    </row>
    <row r="5" ht="15" customHeight="1" s="122">
      <c r="C5" s="78" t="inlineStr">
        <is>
          <t>Datekey</t>
        </is>
      </c>
      <c r="D5" s="78" t="inlineStr">
        <is>
          <t>d111618a</t>
        </is>
      </c>
      <c r="E5" s="78" t="n"/>
      <c r="F5" s="78" t="n"/>
      <c r="G5" s="78" t="n"/>
    </row>
    <row r="6" ht="15" customHeight="1" s="122">
      <c r="C6" s="78" t="inlineStr">
        <is>
          <t>Release Date</t>
        </is>
      </c>
      <c r="D6" s="78" t="n"/>
      <c r="E6" s="78" t="inlineStr">
        <is>
          <t xml:space="preserve"> January 2019</t>
        </is>
      </c>
      <c r="F6" s="78" t="n"/>
      <c r="G6" s="78" t="n"/>
    </row>
    <row r="10" ht="15" customHeight="1" s="122">
      <c r="A10" s="79" t="inlineStr">
        <is>
          <t>TEF000</t>
        </is>
      </c>
      <c r="B10" s="43" t="inlineStr">
        <is>
          <t>37. Transportation Sector Energy Use by Fuel Type Within a Mode</t>
        </is>
      </c>
    </row>
    <row r="11" ht="15" customHeight="1" s="122">
      <c r="B11" s="39" t="inlineStr">
        <is>
          <t>(trillion Btu)</t>
        </is>
      </c>
    </row>
    <row r="12" ht="15" customHeight="1" s="122">
      <c r="B12" s="39" t="n"/>
      <c r="C12" s="36" t="n"/>
      <c r="D12" s="36" t="n"/>
      <c r="E12" s="36" t="n"/>
      <c r="F12" s="36" t="n"/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  <c r="AB12" s="36" t="n"/>
      <c r="AC12" s="36" t="n"/>
      <c r="AD12" s="36" t="n"/>
      <c r="AE12" s="36" t="n"/>
      <c r="AF12" s="36" t="n"/>
      <c r="AG12" s="36" t="n"/>
      <c r="AH12" s="36" t="n"/>
      <c r="AI12" s="36" t="n"/>
      <c r="AJ12" s="36" t="n"/>
      <c r="AK12" s="36" t="inlineStr">
        <is>
          <t>2018-</t>
        </is>
      </c>
    </row>
    <row r="13" ht="15" customHeight="1" s="122" thickBot="1">
      <c r="B13" s="40" t="inlineStr">
        <is>
          <t xml:space="preserve"> Mode and Type</t>
        </is>
      </c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/>
    <row r="15" ht="15" customHeight="1" s="122">
      <c r="A15" s="79" t="inlineStr">
        <is>
          <t>TEF000:ba_Total</t>
        </is>
      </c>
      <c r="B15" s="45" t="inlineStr">
        <is>
          <t>Light-Duty Vehicle</t>
        </is>
      </c>
      <c r="C15" s="51" t="n">
        <v>15428.980469</v>
      </c>
      <c r="D15" s="51" t="n">
        <v>15405.49707</v>
      </c>
      <c r="E15" s="51" t="n">
        <v>15323.708984</v>
      </c>
      <c r="F15" s="51" t="n">
        <v>15159.97168</v>
      </c>
      <c r="G15" s="51" t="n">
        <v>14917.845703</v>
      </c>
      <c r="H15" s="51" t="n">
        <v>14628.935547</v>
      </c>
      <c r="I15" s="51" t="n">
        <v>14292.073242</v>
      </c>
      <c r="J15" s="51" t="n">
        <v>13935.911133</v>
      </c>
      <c r="K15" s="51" t="n">
        <v>13565.998047</v>
      </c>
      <c r="L15" s="51" t="n">
        <v>13277.203125</v>
      </c>
      <c r="M15" s="51" t="n">
        <v>13019.744141</v>
      </c>
      <c r="N15" s="51" t="n">
        <v>12784.96582</v>
      </c>
      <c r="O15" s="51" t="n">
        <v>12550.357422</v>
      </c>
      <c r="P15" s="51" t="n">
        <v>12335.547852</v>
      </c>
      <c r="Q15" s="51" t="n">
        <v>12134.970703</v>
      </c>
      <c r="R15" s="51" t="n">
        <v>11949.124023</v>
      </c>
      <c r="S15" s="51" t="n">
        <v>11778.060547</v>
      </c>
      <c r="T15" s="51" t="n">
        <v>11621.788086</v>
      </c>
      <c r="U15" s="51" t="n">
        <v>11477.595703</v>
      </c>
      <c r="V15" s="51" t="n">
        <v>11370.867188</v>
      </c>
      <c r="W15" s="51" t="n">
        <v>11287.214844</v>
      </c>
      <c r="X15" s="51" t="n">
        <v>11223.201172</v>
      </c>
      <c r="Y15" s="51" t="n">
        <v>11175.604492</v>
      </c>
      <c r="Z15" s="51" t="n">
        <v>11142.942383</v>
      </c>
      <c r="AA15" s="51" t="n">
        <v>11122.249023</v>
      </c>
      <c r="AB15" s="51" t="n">
        <v>11112.762695</v>
      </c>
      <c r="AC15" s="51" t="n">
        <v>11114.8125</v>
      </c>
      <c r="AD15" s="51" t="n">
        <v>11125.955078</v>
      </c>
      <c r="AE15" s="51" t="n">
        <v>11141.640625</v>
      </c>
      <c r="AF15" s="51" t="n">
        <v>11164.966797</v>
      </c>
      <c r="AG15" s="51" t="n">
        <v>11191.121094</v>
      </c>
      <c r="AH15" s="51" t="n">
        <v>11216.115234</v>
      </c>
      <c r="AI15" s="51" t="n">
        <v>11244.188477</v>
      </c>
      <c r="AJ15" s="51" t="n">
        <v>11271.484375</v>
      </c>
      <c r="AK15" s="52" t="n">
        <v>-0.009717</v>
      </c>
    </row>
    <row r="16" ht="15" customHeight="1" s="122">
      <c r="A16" s="79" t="inlineStr">
        <is>
          <t>TEF000:ba_MotorGasoline</t>
        </is>
      </c>
      <c r="B16" s="46" t="inlineStr">
        <is>
          <t xml:space="preserve">  Motor Gasoline excluding E85 1/</t>
        </is>
      </c>
      <c r="C16" s="80" t="n">
        <v>15335.150391</v>
      </c>
      <c r="D16" s="80" t="n">
        <v>15269.456055</v>
      </c>
      <c r="E16" s="80" t="n">
        <v>15169.746094</v>
      </c>
      <c r="F16" s="80" t="n">
        <v>14974.8125</v>
      </c>
      <c r="G16" s="80" t="n">
        <v>14696.188477</v>
      </c>
      <c r="H16" s="80" t="n">
        <v>14372.848633</v>
      </c>
      <c r="I16" s="80" t="n">
        <v>14004.568359</v>
      </c>
      <c r="J16" s="80" t="n">
        <v>13595.412109</v>
      </c>
      <c r="K16" s="80" t="n">
        <v>13161.477539</v>
      </c>
      <c r="L16" s="80" t="n">
        <v>12844.557617</v>
      </c>
      <c r="M16" s="80" t="n">
        <v>12544.257812</v>
      </c>
      <c r="N16" s="80" t="n">
        <v>12271.507812</v>
      </c>
      <c r="O16" s="80" t="n">
        <v>11997.8125</v>
      </c>
      <c r="P16" s="80" t="n">
        <v>11740.967773</v>
      </c>
      <c r="Q16" s="80" t="n">
        <v>11512.417969</v>
      </c>
      <c r="R16" s="80" t="n">
        <v>11302.257812</v>
      </c>
      <c r="S16" s="80" t="n">
        <v>11104.021484</v>
      </c>
      <c r="T16" s="80" t="n">
        <v>10915.162109</v>
      </c>
      <c r="U16" s="80" t="n">
        <v>10746.730469</v>
      </c>
      <c r="V16" s="80" t="n">
        <v>10612.404297</v>
      </c>
      <c r="W16" s="80" t="n">
        <v>10502.84375</v>
      </c>
      <c r="X16" s="80" t="n">
        <v>10416.008789</v>
      </c>
      <c r="Y16" s="80" t="n">
        <v>10350.12793</v>
      </c>
      <c r="Z16" s="80" t="n">
        <v>10299.679688</v>
      </c>
      <c r="AA16" s="80" t="n">
        <v>10269.910156</v>
      </c>
      <c r="AB16" s="80" t="n">
        <v>10251.455078</v>
      </c>
      <c r="AC16" s="80" t="n">
        <v>10250.53418</v>
      </c>
      <c r="AD16" s="80" t="n">
        <v>10253.911133</v>
      </c>
      <c r="AE16" s="80" t="n">
        <v>10260.729492</v>
      </c>
      <c r="AF16" s="80" t="n">
        <v>10292.28418</v>
      </c>
      <c r="AG16" s="80" t="n">
        <v>10333.274414</v>
      </c>
      <c r="AH16" s="80" t="n">
        <v>10360.22168</v>
      </c>
      <c r="AI16" s="80" t="n">
        <v>10370.962891</v>
      </c>
      <c r="AJ16" s="80" t="n">
        <v>10381.070312</v>
      </c>
      <c r="AK16" s="48" t="n">
        <v>-0.011986</v>
      </c>
    </row>
    <row r="17" ht="15" customHeight="1" s="122">
      <c r="A17" s="79" t="inlineStr">
        <is>
          <t>TEF000:ba_Ethanol</t>
        </is>
      </c>
      <c r="B17" s="46" t="inlineStr">
        <is>
          <t xml:space="preserve">  E85 1/</t>
        </is>
      </c>
      <c r="C17" s="80" t="n">
        <v>9.156984</v>
      </c>
      <c r="D17" s="80" t="n">
        <v>43.012703</v>
      </c>
      <c r="E17" s="80" t="n">
        <v>44.298954</v>
      </c>
      <c r="F17" s="80" t="n">
        <v>52.46595</v>
      </c>
      <c r="G17" s="80" t="n">
        <v>63.491283</v>
      </c>
      <c r="H17" s="80" t="n">
        <v>71.578003</v>
      </c>
      <c r="I17" s="80" t="n">
        <v>77.357468</v>
      </c>
      <c r="J17" s="80" t="n">
        <v>104.881599</v>
      </c>
      <c r="K17" s="80" t="n">
        <v>143.47879</v>
      </c>
      <c r="L17" s="80" t="n">
        <v>146.330536</v>
      </c>
      <c r="M17" s="80" t="n">
        <v>164.735428</v>
      </c>
      <c r="N17" s="80" t="n">
        <v>178.723511</v>
      </c>
      <c r="O17" s="80" t="n">
        <v>194.286621</v>
      </c>
      <c r="P17" s="80" t="n">
        <v>212.838531</v>
      </c>
      <c r="Q17" s="80" t="n">
        <v>217.028778</v>
      </c>
      <c r="R17" s="80" t="n">
        <v>218.706253</v>
      </c>
      <c r="S17" s="80" t="n">
        <v>224.127533</v>
      </c>
      <c r="T17" s="80" t="n">
        <v>235.043304</v>
      </c>
      <c r="U17" s="80" t="n">
        <v>238.4245</v>
      </c>
      <c r="V17" s="80" t="n">
        <v>244.753357</v>
      </c>
      <c r="W17" s="80" t="n">
        <v>249.607956</v>
      </c>
      <c r="X17" s="80" t="n">
        <v>251.689423</v>
      </c>
      <c r="Y17" s="80" t="n">
        <v>249.421799</v>
      </c>
      <c r="Z17" s="80" t="n">
        <v>246.148499</v>
      </c>
      <c r="AA17" s="80" t="n">
        <v>234.973389</v>
      </c>
      <c r="AB17" s="80" t="n">
        <v>224.711273</v>
      </c>
      <c r="AC17" s="80" t="n">
        <v>208.83667</v>
      </c>
      <c r="AD17" s="80" t="n">
        <v>198.043747</v>
      </c>
      <c r="AE17" s="80" t="n">
        <v>188.869736</v>
      </c>
      <c r="AF17" s="80" t="n">
        <v>162.435974</v>
      </c>
      <c r="AG17" s="80" t="n">
        <v>129.593719</v>
      </c>
      <c r="AH17" s="80" t="n">
        <v>109.988777</v>
      </c>
      <c r="AI17" s="80" t="n">
        <v>109.858192</v>
      </c>
      <c r="AJ17" s="80" t="n">
        <v>110.016754</v>
      </c>
      <c r="AK17" s="48" t="n">
        <v>0.029783</v>
      </c>
    </row>
    <row r="18" ht="15" customHeight="1" s="122">
      <c r="A18" s="79" t="inlineStr">
        <is>
          <t>TEF000:ba_Distillate(di</t>
        </is>
      </c>
      <c r="B18" s="46" t="inlineStr">
        <is>
          <t xml:space="preserve">  Distillate Fuel Oil (diesel)</t>
        </is>
      </c>
      <c r="C18" s="80" t="n">
        <v>60.85392</v>
      </c>
      <c r="D18" s="80" t="n">
        <v>63.207066</v>
      </c>
      <c r="E18" s="80" t="n">
        <v>68.96380600000001</v>
      </c>
      <c r="F18" s="80" t="n">
        <v>77.644913</v>
      </c>
      <c r="G18" s="80" t="n">
        <v>85.73236799999999</v>
      </c>
      <c r="H18" s="80" t="n">
        <v>93.502289</v>
      </c>
      <c r="I18" s="80" t="n">
        <v>100.801369</v>
      </c>
      <c r="J18" s="80" t="n">
        <v>107.598206</v>
      </c>
      <c r="K18" s="80" t="n">
        <v>113.814278</v>
      </c>
      <c r="L18" s="80" t="n">
        <v>120.602844</v>
      </c>
      <c r="M18" s="80" t="n">
        <v>127.269402</v>
      </c>
      <c r="N18" s="80" t="n">
        <v>134.141708</v>
      </c>
      <c r="O18" s="80" t="n">
        <v>140.608139</v>
      </c>
      <c r="P18" s="80" t="n">
        <v>147.059692</v>
      </c>
      <c r="Q18" s="80" t="n">
        <v>153.664337</v>
      </c>
      <c r="R18" s="80" t="n">
        <v>159.300629</v>
      </c>
      <c r="S18" s="80" t="n">
        <v>164.190018</v>
      </c>
      <c r="T18" s="80" t="n">
        <v>168.797119</v>
      </c>
      <c r="U18" s="80" t="n">
        <v>172.647324</v>
      </c>
      <c r="V18" s="80" t="n">
        <v>176.170776</v>
      </c>
      <c r="W18" s="80" t="n">
        <v>179.404221</v>
      </c>
      <c r="X18" s="80" t="n">
        <v>182.192749</v>
      </c>
      <c r="Y18" s="80" t="n">
        <v>184.536057</v>
      </c>
      <c r="Z18" s="80" t="n">
        <v>187.169525</v>
      </c>
      <c r="AA18" s="80" t="n">
        <v>189.247086</v>
      </c>
      <c r="AB18" s="80" t="n">
        <v>190.379639</v>
      </c>
      <c r="AC18" s="80" t="n">
        <v>191.206497</v>
      </c>
      <c r="AD18" s="80" t="n">
        <v>191.812073</v>
      </c>
      <c r="AE18" s="80" t="n">
        <v>192.10318</v>
      </c>
      <c r="AF18" s="80" t="n">
        <v>192.425049</v>
      </c>
      <c r="AG18" s="80" t="n">
        <v>192.678497</v>
      </c>
      <c r="AH18" s="80" t="n">
        <v>192.679214</v>
      </c>
      <c r="AI18" s="80" t="n">
        <v>192.533875</v>
      </c>
      <c r="AJ18" s="80" t="n">
        <v>192.141846</v>
      </c>
      <c r="AK18" s="48" t="n">
        <v>0.035355</v>
      </c>
    </row>
    <row r="19" ht="15" customHeight="1" s="122">
      <c r="A19" s="79" t="inlineStr">
        <is>
          <t>TEF000:ba_CompressedNat</t>
        </is>
      </c>
      <c r="B19" s="46" t="inlineStr">
        <is>
          <t xml:space="preserve">  Compressed/Liquefied Natural Gas</t>
        </is>
      </c>
      <c r="C19" s="80" t="n">
        <v>8.077009</v>
      </c>
      <c r="D19" s="80" t="n">
        <v>6.996272</v>
      </c>
      <c r="E19" s="80" t="n">
        <v>5.800754</v>
      </c>
      <c r="F19" s="80" t="n">
        <v>5.330829</v>
      </c>
      <c r="G19" s="80" t="n">
        <v>5.01966</v>
      </c>
      <c r="H19" s="80" t="n">
        <v>4.717643</v>
      </c>
      <c r="I19" s="80" t="n">
        <v>4.430637</v>
      </c>
      <c r="J19" s="80" t="n">
        <v>4.154118</v>
      </c>
      <c r="K19" s="80" t="n">
        <v>3.903601</v>
      </c>
      <c r="L19" s="80" t="n">
        <v>3.681341</v>
      </c>
      <c r="M19" s="80" t="n">
        <v>3.496768</v>
      </c>
      <c r="N19" s="80" t="n">
        <v>3.33005</v>
      </c>
      <c r="O19" s="80" t="n">
        <v>3.180697</v>
      </c>
      <c r="P19" s="80" t="n">
        <v>3.046438</v>
      </c>
      <c r="Q19" s="80" t="n">
        <v>2.936251</v>
      </c>
      <c r="R19" s="80" t="n">
        <v>2.852098</v>
      </c>
      <c r="S19" s="80" t="n">
        <v>2.782017</v>
      </c>
      <c r="T19" s="80" t="n">
        <v>2.743955</v>
      </c>
      <c r="U19" s="80" t="n">
        <v>2.715444</v>
      </c>
      <c r="V19" s="80" t="n">
        <v>2.698159</v>
      </c>
      <c r="W19" s="80" t="n">
        <v>2.68419</v>
      </c>
      <c r="X19" s="80" t="n">
        <v>2.679098</v>
      </c>
      <c r="Y19" s="80" t="n">
        <v>2.678147</v>
      </c>
      <c r="Z19" s="80" t="n">
        <v>2.679404</v>
      </c>
      <c r="AA19" s="80" t="n">
        <v>2.692208</v>
      </c>
      <c r="AB19" s="80" t="n">
        <v>2.707715</v>
      </c>
      <c r="AC19" s="80" t="n">
        <v>2.721627</v>
      </c>
      <c r="AD19" s="80" t="n">
        <v>2.735777</v>
      </c>
      <c r="AE19" s="80" t="n">
        <v>2.752394</v>
      </c>
      <c r="AF19" s="80" t="n">
        <v>2.769456</v>
      </c>
      <c r="AG19" s="80" t="n">
        <v>2.786568</v>
      </c>
      <c r="AH19" s="80" t="n">
        <v>2.804905</v>
      </c>
      <c r="AI19" s="80" t="n">
        <v>2.818092</v>
      </c>
      <c r="AJ19" s="80" t="n">
        <v>2.830572</v>
      </c>
      <c r="AK19" s="48" t="n">
        <v>-0.027882</v>
      </c>
    </row>
    <row r="20" ht="15" customHeight="1" s="122">
      <c r="A20" s="79" t="inlineStr">
        <is>
          <t>TEF000:ba_LiquefiedPetr</t>
        </is>
      </c>
      <c r="B20" s="46" t="inlineStr">
        <is>
          <t xml:space="preserve">  Propane</t>
        </is>
      </c>
      <c r="C20" s="80" t="n">
        <v>3.931244</v>
      </c>
      <c r="D20" s="80" t="n">
        <v>4.326501</v>
      </c>
      <c r="E20" s="80" t="n">
        <v>4.062418</v>
      </c>
      <c r="F20" s="80" t="n">
        <v>3.951213</v>
      </c>
      <c r="G20" s="80" t="n">
        <v>3.675384</v>
      </c>
      <c r="H20" s="80" t="n">
        <v>3.393915</v>
      </c>
      <c r="I20" s="80" t="n">
        <v>3.18454</v>
      </c>
      <c r="J20" s="80" t="n">
        <v>2.967552</v>
      </c>
      <c r="K20" s="80" t="n">
        <v>2.772993</v>
      </c>
      <c r="L20" s="80" t="n">
        <v>2.595296</v>
      </c>
      <c r="M20" s="80" t="n">
        <v>2.482469</v>
      </c>
      <c r="N20" s="80" t="n">
        <v>2.360416</v>
      </c>
      <c r="O20" s="80" t="n">
        <v>2.268101</v>
      </c>
      <c r="P20" s="80" t="n">
        <v>2.162544</v>
      </c>
      <c r="Q20" s="80" t="n">
        <v>2.067465</v>
      </c>
      <c r="R20" s="80" t="n">
        <v>2.005832</v>
      </c>
      <c r="S20" s="80" t="n">
        <v>1.952856</v>
      </c>
      <c r="T20" s="80" t="n">
        <v>1.926577</v>
      </c>
      <c r="U20" s="80" t="n">
        <v>1.90532</v>
      </c>
      <c r="V20" s="80" t="n">
        <v>1.898456</v>
      </c>
      <c r="W20" s="80" t="n">
        <v>1.891649</v>
      </c>
      <c r="X20" s="80" t="n">
        <v>1.898957</v>
      </c>
      <c r="Y20" s="80" t="n">
        <v>1.910733</v>
      </c>
      <c r="Z20" s="80" t="n">
        <v>1.925213</v>
      </c>
      <c r="AA20" s="80" t="n">
        <v>1.952184</v>
      </c>
      <c r="AB20" s="80" t="n">
        <v>1.989794</v>
      </c>
      <c r="AC20" s="80" t="n">
        <v>2.022425</v>
      </c>
      <c r="AD20" s="80" t="n">
        <v>2.056158</v>
      </c>
      <c r="AE20" s="80" t="n">
        <v>2.094924</v>
      </c>
      <c r="AF20" s="80" t="n">
        <v>2.138347</v>
      </c>
      <c r="AG20" s="80" t="n">
        <v>2.182739</v>
      </c>
      <c r="AH20" s="80" t="n">
        <v>2.232311</v>
      </c>
      <c r="AI20" s="80" t="n">
        <v>2.279563</v>
      </c>
      <c r="AJ20" s="80" t="n">
        <v>2.328814</v>
      </c>
      <c r="AK20" s="48" t="n">
        <v>-0.01917</v>
      </c>
    </row>
    <row r="21" ht="15" customHeight="1" s="122">
      <c r="A21" s="79" t="inlineStr">
        <is>
          <t>TEF000:ba_Electricity</t>
        </is>
      </c>
      <c r="B21" s="46" t="inlineStr">
        <is>
          <t xml:space="preserve">  Electricity</t>
        </is>
      </c>
      <c r="C21" s="80" t="n">
        <v>11.537136</v>
      </c>
      <c r="D21" s="80" t="n">
        <v>17.900618</v>
      </c>
      <c r="E21" s="80" t="n">
        <v>29.66337</v>
      </c>
      <c r="F21" s="80" t="n">
        <v>43.69154</v>
      </c>
      <c r="G21" s="80" t="n">
        <v>60.113934</v>
      </c>
      <c r="H21" s="80" t="n">
        <v>77.17585</v>
      </c>
      <c r="I21" s="80" t="n">
        <v>94.003891</v>
      </c>
      <c r="J21" s="80" t="n">
        <v>111.052177</v>
      </c>
      <c r="K21" s="80" t="n">
        <v>128.483368</v>
      </c>
      <c r="L21" s="80" t="n">
        <v>145.285339</v>
      </c>
      <c r="M21" s="80" t="n">
        <v>161.433929</v>
      </c>
      <c r="N21" s="80" t="n">
        <v>177.16246</v>
      </c>
      <c r="O21" s="80" t="n">
        <v>192.89389</v>
      </c>
      <c r="P21" s="80" t="n">
        <v>208.731476</v>
      </c>
      <c r="Q21" s="80" t="n">
        <v>224.822235</v>
      </c>
      <c r="R21" s="80" t="n">
        <v>240.96106</v>
      </c>
      <c r="S21" s="80" t="n">
        <v>257.171753</v>
      </c>
      <c r="T21" s="80" t="n">
        <v>273.628571</v>
      </c>
      <c r="U21" s="80" t="n">
        <v>290.115112</v>
      </c>
      <c r="V21" s="80" t="n">
        <v>307.362518</v>
      </c>
      <c r="W21" s="80" t="n">
        <v>324.787415</v>
      </c>
      <c r="X21" s="80" t="n">
        <v>342.390381</v>
      </c>
      <c r="Y21" s="80" t="n">
        <v>360.272186</v>
      </c>
      <c r="Z21" s="80" t="n">
        <v>378.382751</v>
      </c>
      <c r="AA21" s="80" t="n">
        <v>396.284637</v>
      </c>
      <c r="AB21" s="80" t="n">
        <v>414.119385</v>
      </c>
      <c r="AC21" s="80" t="n">
        <v>431.908691</v>
      </c>
      <c r="AD21" s="80" t="n">
        <v>449.652466</v>
      </c>
      <c r="AE21" s="80" t="n">
        <v>467.215332</v>
      </c>
      <c r="AF21" s="80" t="n">
        <v>484.91217</v>
      </c>
      <c r="AG21" s="80" t="n">
        <v>502.463654</v>
      </c>
      <c r="AH21" s="80" t="n">
        <v>519.884644</v>
      </c>
      <c r="AI21" s="80" t="n">
        <v>537.254456</v>
      </c>
      <c r="AJ21" s="80" t="n">
        <v>554.416382</v>
      </c>
      <c r="AK21" s="48" t="n">
        <v>0.11325</v>
      </c>
    </row>
    <row r="22" ht="15" customHeight="1" s="122">
      <c r="A22" s="79" t="inlineStr">
        <is>
          <t>TEF000:ba_LiquidHydroge</t>
        </is>
      </c>
      <c r="B22" s="46" t="inlineStr">
        <is>
          <t xml:space="preserve">  Hydrogen</t>
        </is>
      </c>
      <c r="C22" s="80" t="n">
        <v>0.27376</v>
      </c>
      <c r="D22" s="80" t="n">
        <v>0.598766</v>
      </c>
      <c r="E22" s="80" t="n">
        <v>1.173962</v>
      </c>
      <c r="F22" s="80" t="n">
        <v>2.074811</v>
      </c>
      <c r="G22" s="80" t="n">
        <v>3.62372</v>
      </c>
      <c r="H22" s="80" t="n">
        <v>5.720049</v>
      </c>
      <c r="I22" s="80" t="n">
        <v>7.726999</v>
      </c>
      <c r="J22" s="80" t="n">
        <v>9.844711999999999</v>
      </c>
      <c r="K22" s="80" t="n">
        <v>12.067842</v>
      </c>
      <c r="L22" s="80" t="n">
        <v>14.150493</v>
      </c>
      <c r="M22" s="80" t="n">
        <v>16.068527</v>
      </c>
      <c r="N22" s="80" t="n">
        <v>17.740499</v>
      </c>
      <c r="O22" s="80" t="n">
        <v>19.306999</v>
      </c>
      <c r="P22" s="80" t="n">
        <v>20.741417</v>
      </c>
      <c r="Q22" s="80" t="n">
        <v>22.034424</v>
      </c>
      <c r="R22" s="80" t="n">
        <v>23.0404</v>
      </c>
      <c r="S22" s="80" t="n">
        <v>23.813354</v>
      </c>
      <c r="T22" s="80" t="n">
        <v>24.48613</v>
      </c>
      <c r="U22" s="80" t="n">
        <v>25.056366</v>
      </c>
      <c r="V22" s="80" t="n">
        <v>25.579964</v>
      </c>
      <c r="W22" s="80" t="n">
        <v>25.995058</v>
      </c>
      <c r="X22" s="80" t="n">
        <v>26.341858</v>
      </c>
      <c r="Y22" s="80" t="n">
        <v>26.657215</v>
      </c>
      <c r="Z22" s="80" t="n">
        <v>26.95709</v>
      </c>
      <c r="AA22" s="80" t="n">
        <v>27.189186</v>
      </c>
      <c r="AB22" s="80" t="n">
        <v>27.399199</v>
      </c>
      <c r="AC22" s="80" t="n">
        <v>27.583216</v>
      </c>
      <c r="AD22" s="80" t="n">
        <v>27.742733</v>
      </c>
      <c r="AE22" s="80" t="n">
        <v>27.874962</v>
      </c>
      <c r="AF22" s="80" t="n">
        <v>28.002413</v>
      </c>
      <c r="AG22" s="80" t="n">
        <v>28.14126</v>
      </c>
      <c r="AH22" s="80" t="n">
        <v>28.302532</v>
      </c>
      <c r="AI22" s="80" t="n">
        <v>28.480495</v>
      </c>
      <c r="AJ22" s="80" t="n">
        <v>28.679655</v>
      </c>
      <c r="AK22" s="48" t="n">
        <v>0.128522</v>
      </c>
    </row>
    <row r="24" ht="15" customHeight="1" s="122">
      <c r="A24" s="79" t="inlineStr">
        <is>
          <t>TEF000:ca_CommercialLig</t>
        </is>
      </c>
      <c r="B24" s="45" t="inlineStr">
        <is>
          <t>Commercial Light Trucks 2/</t>
        </is>
      </c>
      <c r="C24" s="51" t="n">
        <v>886.898254</v>
      </c>
      <c r="D24" s="51" t="n">
        <v>901.0491940000001</v>
      </c>
      <c r="E24" s="51" t="n">
        <v>913.307312</v>
      </c>
      <c r="F24" s="51" t="n">
        <v>917.232178</v>
      </c>
      <c r="G24" s="51" t="n">
        <v>916.864624</v>
      </c>
      <c r="H24" s="51" t="n">
        <v>915.286804</v>
      </c>
      <c r="I24" s="51" t="n">
        <v>913.3745730000001</v>
      </c>
      <c r="J24" s="51" t="n">
        <v>910.667236</v>
      </c>
      <c r="K24" s="51" t="n">
        <v>911.5205079999999</v>
      </c>
      <c r="L24" s="51" t="n">
        <v>912.3029790000001</v>
      </c>
      <c r="M24" s="51" t="n">
        <v>912.036743</v>
      </c>
      <c r="N24" s="51" t="n">
        <v>913.76532</v>
      </c>
      <c r="O24" s="51" t="n">
        <v>913.864685</v>
      </c>
      <c r="P24" s="51" t="n">
        <v>913.950623</v>
      </c>
      <c r="Q24" s="51" t="n">
        <v>916.18103</v>
      </c>
      <c r="R24" s="51" t="n">
        <v>919.219299</v>
      </c>
      <c r="S24" s="51" t="n">
        <v>923.7358400000001</v>
      </c>
      <c r="T24" s="51" t="n">
        <v>929.938171</v>
      </c>
      <c r="U24" s="51" t="n">
        <v>937.463623</v>
      </c>
      <c r="V24" s="51" t="n">
        <v>945.925354</v>
      </c>
      <c r="W24" s="51" t="n">
        <v>955.72406</v>
      </c>
      <c r="X24" s="51" t="n">
        <v>966.2624510000001</v>
      </c>
      <c r="Y24" s="51" t="n">
        <v>975.917908</v>
      </c>
      <c r="Z24" s="51" t="n">
        <v>985.93042</v>
      </c>
      <c r="AA24" s="51" t="n">
        <v>996.263367</v>
      </c>
      <c r="AB24" s="51" t="n">
        <v>1006.739807</v>
      </c>
      <c r="AC24" s="51" t="n">
        <v>1018.405029</v>
      </c>
      <c r="AD24" s="51" t="n">
        <v>1030.961182</v>
      </c>
      <c r="AE24" s="51" t="n">
        <v>1044.946899</v>
      </c>
      <c r="AF24" s="51" t="n">
        <v>1059.743164</v>
      </c>
      <c r="AG24" s="51" t="n">
        <v>1074.54895</v>
      </c>
      <c r="AH24" s="51" t="n">
        <v>1088.340698</v>
      </c>
      <c r="AI24" s="51" t="n">
        <v>1102.086426</v>
      </c>
      <c r="AJ24" s="51" t="n">
        <v>1115.861206</v>
      </c>
      <c r="AK24" s="52" t="n">
        <v>0.006704</v>
      </c>
    </row>
    <row r="25" ht="15" customHeight="1" s="122">
      <c r="A25" s="79" t="inlineStr">
        <is>
          <t>TEF000:clt_MotorGas</t>
        </is>
      </c>
      <c r="B25" s="46" t="inlineStr">
        <is>
          <t xml:space="preserve">  Motor Gasoline excluding E85 1/</t>
        </is>
      </c>
      <c r="C25" s="80" t="n">
        <v>606.365356</v>
      </c>
      <c r="D25" s="80" t="n">
        <v>605.307556</v>
      </c>
      <c r="E25" s="80" t="n">
        <v>607.949524</v>
      </c>
      <c r="F25" s="80" t="n">
        <v>604.137695</v>
      </c>
      <c r="G25" s="80" t="n">
        <v>596.908752</v>
      </c>
      <c r="H25" s="80" t="n">
        <v>589.814636</v>
      </c>
      <c r="I25" s="80" t="n">
        <v>582.980957</v>
      </c>
      <c r="J25" s="80" t="n">
        <v>571.226074</v>
      </c>
      <c r="K25" s="80" t="n">
        <v>558.5631100000001</v>
      </c>
      <c r="L25" s="80" t="n">
        <v>555.418579</v>
      </c>
      <c r="M25" s="80" t="n">
        <v>547.309021</v>
      </c>
      <c r="N25" s="80" t="n">
        <v>541.489746</v>
      </c>
      <c r="O25" s="80" t="n">
        <v>534.283386</v>
      </c>
      <c r="P25" s="80" t="n">
        <v>526.783142</v>
      </c>
      <c r="Q25" s="80" t="n">
        <v>523.712097</v>
      </c>
      <c r="R25" s="80" t="n">
        <v>523.1154790000001</v>
      </c>
      <c r="S25" s="80" t="n">
        <v>521.337097</v>
      </c>
      <c r="T25" s="80" t="n">
        <v>519.056091</v>
      </c>
      <c r="U25" s="80" t="n">
        <v>520.570984</v>
      </c>
      <c r="V25" s="80" t="n">
        <v>521.248291</v>
      </c>
      <c r="W25" s="80" t="n">
        <v>524.308228</v>
      </c>
      <c r="X25" s="80" t="n">
        <v>529.178772</v>
      </c>
      <c r="Y25" s="80" t="n">
        <v>536.138062</v>
      </c>
      <c r="Z25" s="80" t="n">
        <v>543.304382</v>
      </c>
      <c r="AA25" s="80" t="n">
        <v>554.950439</v>
      </c>
      <c r="AB25" s="80" t="n">
        <v>565.558594</v>
      </c>
      <c r="AC25" s="80" t="n">
        <v>579.68866</v>
      </c>
      <c r="AD25" s="80" t="n">
        <v>591.6826170000001</v>
      </c>
      <c r="AE25" s="80" t="n">
        <v>603.7323</v>
      </c>
      <c r="AF25" s="80" t="n">
        <v>627.194885</v>
      </c>
      <c r="AG25" s="80" t="n">
        <v>656.539307</v>
      </c>
      <c r="AH25" s="80" t="n">
        <v>678.306091</v>
      </c>
      <c r="AI25" s="80" t="n">
        <v>686.0510860000001</v>
      </c>
      <c r="AJ25" s="80" t="n">
        <v>693.750916</v>
      </c>
      <c r="AK25" s="48" t="n">
        <v>0.004271</v>
      </c>
    </row>
    <row r="26" ht="15" customHeight="1" s="122">
      <c r="A26" s="79" t="inlineStr">
        <is>
          <t>TEF000:clt_e85</t>
        </is>
      </c>
      <c r="B26" s="46" t="inlineStr">
        <is>
          <t xml:space="preserve">  E85 1/</t>
        </is>
      </c>
      <c r="C26" s="80" t="n">
        <v>1.269456</v>
      </c>
      <c r="D26" s="80" t="n">
        <v>6.800088</v>
      </c>
      <c r="E26" s="80" t="n">
        <v>7.848506</v>
      </c>
      <c r="F26" s="80" t="n">
        <v>10.106414</v>
      </c>
      <c r="G26" s="80" t="n">
        <v>13.157337</v>
      </c>
      <c r="H26" s="80" t="n">
        <v>15.64352</v>
      </c>
      <c r="I26" s="80" t="n">
        <v>17.898479</v>
      </c>
      <c r="J26" s="80" t="n">
        <v>25.584816</v>
      </c>
      <c r="K26" s="80" t="n">
        <v>37.09631</v>
      </c>
      <c r="L26" s="80" t="n">
        <v>39.877831</v>
      </c>
      <c r="M26" s="80" t="n">
        <v>47.133904</v>
      </c>
      <c r="N26" s="80" t="n">
        <v>53.779694</v>
      </c>
      <c r="O26" s="80" t="n">
        <v>61.241974</v>
      </c>
      <c r="P26" s="80" t="n">
        <v>70.29537999999999</v>
      </c>
      <c r="Q26" s="80" t="n">
        <v>74.82968099999999</v>
      </c>
      <c r="R26" s="80" t="n">
        <v>79.007698</v>
      </c>
      <c r="S26" s="80" t="n">
        <v>84.767647</v>
      </c>
      <c r="T26" s="80" t="n">
        <v>93.049576</v>
      </c>
      <c r="U26" s="80" t="n">
        <v>98.679581</v>
      </c>
      <c r="V26" s="80" t="n">
        <v>105.630165</v>
      </c>
      <c r="W26" s="80" t="n">
        <v>112.197945</v>
      </c>
      <c r="X26" s="80" t="n">
        <v>117.53334</v>
      </c>
      <c r="Y26" s="80" t="n">
        <v>121.151047</v>
      </c>
      <c r="Z26" s="80" t="n">
        <v>124.083992</v>
      </c>
      <c r="AA26" s="80" t="n">
        <v>123.46315</v>
      </c>
      <c r="AB26" s="80" t="n">
        <v>123.15036</v>
      </c>
      <c r="AC26" s="80" t="n">
        <v>119.422455</v>
      </c>
      <c r="AD26" s="80" t="n">
        <v>118.49369</v>
      </c>
      <c r="AE26" s="80" t="n">
        <v>118.733879</v>
      </c>
      <c r="AF26" s="80" t="n">
        <v>107.510994</v>
      </c>
      <c r="AG26" s="80" t="n">
        <v>90.53716300000001</v>
      </c>
      <c r="AH26" s="80" t="n">
        <v>81.02668799999999</v>
      </c>
      <c r="AI26" s="80" t="n">
        <v>85.24745900000001</v>
      </c>
      <c r="AJ26" s="80" t="n">
        <v>89.92068500000001</v>
      </c>
      <c r="AK26" s="48" t="n">
        <v>0.084032</v>
      </c>
    </row>
    <row r="27" ht="15" customHeight="1" s="122">
      <c r="A27" s="79" t="inlineStr">
        <is>
          <t>TEF000:clt_Diesel</t>
        </is>
      </c>
      <c r="B27" s="46" t="inlineStr">
        <is>
          <t xml:space="preserve">  Distillate Fuel Oil (diesel)</t>
        </is>
      </c>
      <c r="C27" s="80" t="n">
        <v>278.042694</v>
      </c>
      <c r="D27" s="80" t="n">
        <v>287.656403</v>
      </c>
      <c r="E27" s="80" t="n">
        <v>296.228363</v>
      </c>
      <c r="F27" s="80" t="n">
        <v>301.691467</v>
      </c>
      <c r="G27" s="80" t="n">
        <v>305.416229</v>
      </c>
      <c r="H27" s="80" t="n">
        <v>308.367065</v>
      </c>
      <c r="I27" s="80" t="n">
        <v>310.912354</v>
      </c>
      <c r="J27" s="80" t="n">
        <v>312.154388</v>
      </c>
      <c r="K27" s="80" t="n">
        <v>314.069763</v>
      </c>
      <c r="L27" s="80" t="n">
        <v>315.123627</v>
      </c>
      <c r="M27" s="80" t="n">
        <v>315.646057</v>
      </c>
      <c r="N27" s="80" t="n">
        <v>316.47168</v>
      </c>
      <c r="O27" s="80" t="n">
        <v>316.240326</v>
      </c>
      <c r="P27" s="80" t="n">
        <v>314.695648</v>
      </c>
      <c r="Q27" s="80" t="n">
        <v>315.386505</v>
      </c>
      <c r="R27" s="80" t="n">
        <v>314.759308</v>
      </c>
      <c r="S27" s="80" t="n">
        <v>315.196533</v>
      </c>
      <c r="T27" s="80" t="n">
        <v>315.286224</v>
      </c>
      <c r="U27" s="80" t="n">
        <v>315.545715</v>
      </c>
      <c r="V27" s="80" t="n">
        <v>316.246704</v>
      </c>
      <c r="W27" s="80" t="n">
        <v>316.273346</v>
      </c>
      <c r="X27" s="80" t="n">
        <v>316.45166</v>
      </c>
      <c r="Y27" s="80" t="n">
        <v>315.360443</v>
      </c>
      <c r="Z27" s="80" t="n">
        <v>315.100037</v>
      </c>
      <c r="AA27" s="80" t="n">
        <v>314.214691</v>
      </c>
      <c r="AB27" s="80" t="n">
        <v>314.199432</v>
      </c>
      <c r="AC27" s="80" t="n">
        <v>315.254791</v>
      </c>
      <c r="AD27" s="80" t="n">
        <v>316.505493</v>
      </c>
      <c r="AE27" s="80" t="n">
        <v>317.946442</v>
      </c>
      <c r="AF27" s="80" t="n">
        <v>320.255554</v>
      </c>
      <c r="AG27" s="80" t="n">
        <v>322.410065</v>
      </c>
      <c r="AH27" s="80" t="n">
        <v>323.641388</v>
      </c>
      <c r="AI27" s="80" t="n">
        <v>325.087372</v>
      </c>
      <c r="AJ27" s="80" t="n">
        <v>326.113464</v>
      </c>
      <c r="AK27" s="48" t="n">
        <v>0.003929</v>
      </c>
    </row>
    <row r="28" ht="15" customHeight="1" s="122">
      <c r="A28" s="79" t="inlineStr">
        <is>
          <t>TEF000:clt_propane</t>
        </is>
      </c>
      <c r="B28" s="46" t="inlineStr">
        <is>
          <t xml:space="preserve">  Propane</t>
        </is>
      </c>
      <c r="C28" s="80" t="n">
        <v>0.001609</v>
      </c>
      <c r="D28" s="80" t="n">
        <v>0.09432599999999999</v>
      </c>
      <c r="E28" s="80" t="n">
        <v>0.188461</v>
      </c>
      <c r="F28" s="80" t="n">
        <v>0.278763</v>
      </c>
      <c r="G28" s="80" t="n">
        <v>0.36338</v>
      </c>
      <c r="H28" s="80" t="n">
        <v>0.447126</v>
      </c>
      <c r="I28" s="80" t="n">
        <v>0.52611</v>
      </c>
      <c r="J28" s="80" t="n">
        <v>0.603233</v>
      </c>
      <c r="K28" s="80" t="n">
        <v>0.6559970000000001</v>
      </c>
      <c r="L28" s="80" t="n">
        <v>0.707274</v>
      </c>
      <c r="M28" s="80" t="n">
        <v>0.756281</v>
      </c>
      <c r="N28" s="80" t="n">
        <v>0.807312</v>
      </c>
      <c r="O28" s="80" t="n">
        <v>0.854895</v>
      </c>
      <c r="P28" s="80" t="n">
        <v>0.904818</v>
      </c>
      <c r="Q28" s="80" t="n">
        <v>0.9517060000000001</v>
      </c>
      <c r="R28" s="80" t="n">
        <v>1.002084</v>
      </c>
      <c r="S28" s="80" t="n">
        <v>1.052915</v>
      </c>
      <c r="T28" s="80" t="n">
        <v>1.107528</v>
      </c>
      <c r="U28" s="80" t="n">
        <v>1.162732</v>
      </c>
      <c r="V28" s="80" t="n">
        <v>1.221336</v>
      </c>
      <c r="W28" s="80" t="n">
        <v>1.283189</v>
      </c>
      <c r="X28" s="80" t="n">
        <v>1.345619</v>
      </c>
      <c r="Y28" s="80" t="n">
        <v>1.412167</v>
      </c>
      <c r="Z28" s="80" t="n">
        <v>1.476973</v>
      </c>
      <c r="AA28" s="80" t="n">
        <v>1.546309</v>
      </c>
      <c r="AB28" s="80" t="n">
        <v>1.612748</v>
      </c>
      <c r="AC28" s="80" t="n">
        <v>1.678373</v>
      </c>
      <c r="AD28" s="80" t="n">
        <v>1.748403</v>
      </c>
      <c r="AE28" s="80" t="n">
        <v>1.821986</v>
      </c>
      <c r="AF28" s="80" t="n">
        <v>1.89697</v>
      </c>
      <c r="AG28" s="80" t="n">
        <v>1.971631</v>
      </c>
      <c r="AH28" s="80" t="n">
        <v>2.054044</v>
      </c>
      <c r="AI28" s="80" t="n">
        <v>2.136027</v>
      </c>
      <c r="AJ28" s="80" t="n">
        <v>2.229023</v>
      </c>
      <c r="AK28" s="48" t="n">
        <v>0.103879</v>
      </c>
    </row>
    <row r="29" ht="15" customHeight="1" s="122">
      <c r="A29" s="79" t="inlineStr">
        <is>
          <t>TEF000:clt_natural_gas</t>
        </is>
      </c>
      <c r="B29" s="46" t="inlineStr">
        <is>
          <t xml:space="preserve">  Compressed/Liquefied Natural Gas</t>
        </is>
      </c>
      <c r="C29" s="80" t="n">
        <v>1.219097</v>
      </c>
      <c r="D29" s="80" t="n">
        <v>1.190767</v>
      </c>
      <c r="E29" s="80" t="n">
        <v>1.092497</v>
      </c>
      <c r="F29" s="80" t="n">
        <v>0.954232</v>
      </c>
      <c r="G29" s="80" t="n">
        <v>0.894892</v>
      </c>
      <c r="H29" s="80" t="n">
        <v>0.832107</v>
      </c>
      <c r="I29" s="80" t="n">
        <v>0.81816</v>
      </c>
      <c r="J29" s="80" t="n">
        <v>0.805134</v>
      </c>
      <c r="K29" s="80" t="n">
        <v>0.787249</v>
      </c>
      <c r="L29" s="80" t="n">
        <v>0.773612</v>
      </c>
      <c r="M29" s="80" t="n">
        <v>0.752692</v>
      </c>
      <c r="N29" s="80" t="n">
        <v>0.739955</v>
      </c>
      <c r="O29" s="80" t="n">
        <v>0.730588</v>
      </c>
      <c r="P29" s="80" t="n">
        <v>0.720062</v>
      </c>
      <c r="Q29" s="80" t="n">
        <v>0.713187</v>
      </c>
      <c r="R29" s="80" t="n">
        <v>0.708915</v>
      </c>
      <c r="S29" s="80" t="n">
        <v>0.717549</v>
      </c>
      <c r="T29" s="80" t="n">
        <v>0.734263</v>
      </c>
      <c r="U29" s="80" t="n">
        <v>0.759474</v>
      </c>
      <c r="V29" s="80" t="n">
        <v>0.791415</v>
      </c>
      <c r="W29" s="80" t="n">
        <v>0.829726</v>
      </c>
      <c r="X29" s="80" t="n">
        <v>0.877413</v>
      </c>
      <c r="Y29" s="80" t="n">
        <v>0.9345250000000001</v>
      </c>
      <c r="Z29" s="80" t="n">
        <v>0.9981989999999999</v>
      </c>
      <c r="AA29" s="80" t="n">
        <v>1.073186</v>
      </c>
      <c r="AB29" s="80" t="n">
        <v>1.155634</v>
      </c>
      <c r="AC29" s="80" t="n">
        <v>1.24983</v>
      </c>
      <c r="AD29" s="80" t="n">
        <v>1.368331</v>
      </c>
      <c r="AE29" s="80" t="n">
        <v>1.49507</v>
      </c>
      <c r="AF29" s="80" t="n">
        <v>1.610998</v>
      </c>
      <c r="AG29" s="80" t="n">
        <v>1.760768</v>
      </c>
      <c r="AH29" s="80" t="n">
        <v>1.920488</v>
      </c>
      <c r="AI29" s="80" t="n">
        <v>2.110897</v>
      </c>
      <c r="AJ29" s="80" t="n">
        <v>2.328216</v>
      </c>
      <c r="AK29" s="48" t="n">
        <v>0.021174</v>
      </c>
    </row>
    <row r="30" ht="15" customHeight="1" s="122">
      <c r="A30" s="79" t="inlineStr">
        <is>
          <t>TEF000:clt_electricity</t>
        </is>
      </c>
      <c r="B30" s="46" t="inlineStr">
        <is>
          <t xml:space="preserve">  Electricity</t>
        </is>
      </c>
      <c r="C30" s="80" t="n">
        <v>0</v>
      </c>
      <c r="D30" s="80" t="n">
        <v>0</v>
      </c>
      <c r="E30" s="80" t="n">
        <v>0</v>
      </c>
      <c r="F30" s="80" t="n">
        <v>0.063651</v>
      </c>
      <c r="G30" s="80" t="n">
        <v>0.124021</v>
      </c>
      <c r="H30" s="80" t="n">
        <v>0.182401</v>
      </c>
      <c r="I30" s="80" t="n">
        <v>0.23847</v>
      </c>
      <c r="J30" s="80" t="n">
        <v>0.293579</v>
      </c>
      <c r="K30" s="80" t="n">
        <v>0.348081</v>
      </c>
      <c r="L30" s="80" t="n">
        <v>0.402068</v>
      </c>
      <c r="M30" s="80" t="n">
        <v>0.438809</v>
      </c>
      <c r="N30" s="80" t="n">
        <v>0.476974</v>
      </c>
      <c r="O30" s="80" t="n">
        <v>0.513499</v>
      </c>
      <c r="P30" s="80" t="n">
        <v>0.551586</v>
      </c>
      <c r="Q30" s="80" t="n">
        <v>0.58777</v>
      </c>
      <c r="R30" s="80" t="n">
        <v>0.625829</v>
      </c>
      <c r="S30" s="80" t="n">
        <v>0.664104</v>
      </c>
      <c r="T30" s="80" t="n">
        <v>0.704511</v>
      </c>
      <c r="U30" s="80" t="n">
        <v>0.745161</v>
      </c>
      <c r="V30" s="80" t="n">
        <v>0.787404</v>
      </c>
      <c r="W30" s="80" t="n">
        <v>0.831684</v>
      </c>
      <c r="X30" s="80" t="n">
        <v>0.875624</v>
      </c>
      <c r="Y30" s="80" t="n">
        <v>0.921643</v>
      </c>
      <c r="Z30" s="80" t="n">
        <v>0.966855</v>
      </c>
      <c r="AA30" s="80" t="n">
        <v>1.015562</v>
      </c>
      <c r="AB30" s="80" t="n">
        <v>1.063054</v>
      </c>
      <c r="AC30" s="80" t="n">
        <v>1.110935</v>
      </c>
      <c r="AD30" s="80" t="n">
        <v>1.162578</v>
      </c>
      <c r="AE30" s="80" t="n">
        <v>1.217335</v>
      </c>
      <c r="AF30" s="80" t="n">
        <v>1.273639</v>
      </c>
      <c r="AG30" s="80" t="n">
        <v>1.330102</v>
      </c>
      <c r="AH30" s="80" t="n">
        <v>1.391987</v>
      </c>
      <c r="AI30" s="80" t="n">
        <v>1.453642</v>
      </c>
      <c r="AJ30" s="80" t="n">
        <v>1.518894</v>
      </c>
      <c r="AK30" s="48" t="inlineStr">
        <is>
          <t>- -</t>
        </is>
      </c>
    </row>
    <row r="31" ht="15" customHeight="1" s="122">
      <c r="A31" s="79" t="inlineStr">
        <is>
          <t>TEF000:clt_hydrogen</t>
        </is>
      </c>
      <c r="B31" s="46" t="inlineStr">
        <is>
          <t xml:space="preserve">  Hydrogen</t>
        </is>
      </c>
      <c r="C31" s="80" t="n">
        <v>0</v>
      </c>
      <c r="D31" s="80" t="n">
        <v>0</v>
      </c>
      <c r="E31" s="80" t="n">
        <v>0</v>
      </c>
      <c r="F31" s="80" t="n">
        <v>0</v>
      </c>
      <c r="G31" s="80" t="n">
        <v>0</v>
      </c>
      <c r="H31" s="80" t="n">
        <v>0</v>
      </c>
      <c r="I31" s="80" t="n">
        <v>0</v>
      </c>
      <c r="J31" s="80" t="n">
        <v>0</v>
      </c>
      <c r="K31" s="80" t="n">
        <v>0</v>
      </c>
      <c r="L31" s="80" t="n">
        <v>0</v>
      </c>
      <c r="M31" s="80" t="n">
        <v>0</v>
      </c>
      <c r="N31" s="80" t="n">
        <v>0</v>
      </c>
      <c r="O31" s="80" t="n">
        <v>0</v>
      </c>
      <c r="P31" s="80" t="n">
        <v>0</v>
      </c>
      <c r="Q31" s="80" t="n">
        <v>0</v>
      </c>
      <c r="R31" s="80" t="n">
        <v>0</v>
      </c>
      <c r="S31" s="80" t="n">
        <v>0</v>
      </c>
      <c r="T31" s="80" t="n">
        <v>0</v>
      </c>
      <c r="U31" s="80" t="n">
        <v>0</v>
      </c>
      <c r="V31" s="80" t="n">
        <v>0</v>
      </c>
      <c r="W31" s="80" t="n">
        <v>0</v>
      </c>
      <c r="X31" s="80" t="n">
        <v>0</v>
      </c>
      <c r="Y31" s="80" t="n">
        <v>0</v>
      </c>
      <c r="Z31" s="80" t="n">
        <v>0</v>
      </c>
      <c r="AA31" s="80" t="n">
        <v>0</v>
      </c>
      <c r="AB31" s="80" t="n">
        <v>0</v>
      </c>
      <c r="AC31" s="80" t="n">
        <v>0</v>
      </c>
      <c r="AD31" s="80" t="n">
        <v>0</v>
      </c>
      <c r="AE31" s="80" t="n">
        <v>0</v>
      </c>
      <c r="AF31" s="80" t="n">
        <v>0</v>
      </c>
      <c r="AG31" s="80" t="n">
        <v>0</v>
      </c>
      <c r="AH31" s="80" t="n">
        <v>0</v>
      </c>
      <c r="AI31" s="80" t="n">
        <v>0</v>
      </c>
      <c r="AJ31" s="80" t="n">
        <v>0</v>
      </c>
      <c r="AK31" s="48" t="inlineStr">
        <is>
          <t>- -</t>
        </is>
      </c>
    </row>
    <row r="33" ht="15" customHeight="1" s="122">
      <c r="A33" s="79" t="inlineStr">
        <is>
          <t>TEF000:da_Total</t>
        </is>
      </c>
      <c r="B33" s="45" t="inlineStr">
        <is>
          <t>Freight Trucks 3/</t>
        </is>
      </c>
      <c r="C33" s="51" t="n">
        <v>5649.713867</v>
      </c>
      <c r="D33" s="51" t="n">
        <v>5725.259277</v>
      </c>
      <c r="E33" s="51" t="n">
        <v>5818.210449</v>
      </c>
      <c r="F33" s="51" t="n">
        <v>5830.040039</v>
      </c>
      <c r="G33" s="51" t="n">
        <v>5814.638184</v>
      </c>
      <c r="H33" s="51" t="n">
        <v>5814.266602</v>
      </c>
      <c r="I33" s="51" t="n">
        <v>5813.049316</v>
      </c>
      <c r="J33" s="51" t="n">
        <v>5804.305664</v>
      </c>
      <c r="K33" s="51" t="n">
        <v>5792.977051</v>
      </c>
      <c r="L33" s="51" t="n">
        <v>5777.212402</v>
      </c>
      <c r="M33" s="51" t="n">
        <v>5741.181641</v>
      </c>
      <c r="N33" s="51" t="n">
        <v>5710.976562</v>
      </c>
      <c r="O33" s="51" t="n">
        <v>5669.743652</v>
      </c>
      <c r="P33" s="51" t="n">
        <v>5629.280762</v>
      </c>
      <c r="Q33" s="51" t="n">
        <v>5599.583496</v>
      </c>
      <c r="R33" s="51" t="n">
        <v>5569.566406</v>
      </c>
      <c r="S33" s="51" t="n">
        <v>5545.65625</v>
      </c>
      <c r="T33" s="51" t="n">
        <v>5537.821777</v>
      </c>
      <c r="U33" s="51" t="n">
        <v>5547.37207</v>
      </c>
      <c r="V33" s="51" t="n">
        <v>5561.833984</v>
      </c>
      <c r="W33" s="51" t="n">
        <v>5587.001953</v>
      </c>
      <c r="X33" s="51" t="n">
        <v>5616.178223</v>
      </c>
      <c r="Y33" s="51" t="n">
        <v>5643.747559</v>
      </c>
      <c r="Z33" s="51" t="n">
        <v>5665.541992</v>
      </c>
      <c r="AA33" s="51" t="n">
        <v>5698.036133</v>
      </c>
      <c r="AB33" s="51" t="n">
        <v>5732.904785</v>
      </c>
      <c r="AC33" s="51" t="n">
        <v>5773.46875</v>
      </c>
      <c r="AD33" s="51" t="n">
        <v>5824.399902</v>
      </c>
      <c r="AE33" s="51" t="n">
        <v>5880.140137</v>
      </c>
      <c r="AF33" s="51" t="n">
        <v>5936.244629</v>
      </c>
      <c r="AG33" s="51" t="n">
        <v>5998.657227</v>
      </c>
      <c r="AH33" s="51" t="n">
        <v>6065.221191</v>
      </c>
      <c r="AI33" s="51" t="n">
        <v>6124.831543</v>
      </c>
      <c r="AJ33" s="51" t="n">
        <v>6190.899414</v>
      </c>
      <c r="AK33" s="52" t="n">
        <v>0.002447</v>
      </c>
    </row>
    <row r="34" ht="15" customHeight="1" s="122">
      <c r="A34" s="79" t="inlineStr">
        <is>
          <t>TEF000:da_MotorGasoline</t>
        </is>
      </c>
      <c r="B34" s="46" t="inlineStr">
        <is>
          <t xml:space="preserve">  Motor Gasoline</t>
        </is>
      </c>
      <c r="C34" s="80" t="n">
        <v>524.600403</v>
      </c>
      <c r="D34" s="80" t="n">
        <v>526.050659</v>
      </c>
      <c r="E34" s="80" t="n">
        <v>531.526978</v>
      </c>
      <c r="F34" s="80" t="n">
        <v>534.253906</v>
      </c>
      <c r="G34" s="80" t="n">
        <v>536.154602</v>
      </c>
      <c r="H34" s="80" t="n">
        <v>538.686401</v>
      </c>
      <c r="I34" s="80" t="n">
        <v>542.303467</v>
      </c>
      <c r="J34" s="80" t="n">
        <v>545.794006</v>
      </c>
      <c r="K34" s="80" t="n">
        <v>547.480408</v>
      </c>
      <c r="L34" s="80" t="n">
        <v>552.809631</v>
      </c>
      <c r="M34" s="80" t="n">
        <v>555.2392579999999</v>
      </c>
      <c r="N34" s="80" t="n">
        <v>559.459534</v>
      </c>
      <c r="O34" s="80" t="n">
        <v>565.216309</v>
      </c>
      <c r="P34" s="80" t="n">
        <v>567.233215</v>
      </c>
      <c r="Q34" s="80" t="n">
        <v>575.140869</v>
      </c>
      <c r="R34" s="80" t="n">
        <v>580.808105</v>
      </c>
      <c r="S34" s="80" t="n">
        <v>587.015808</v>
      </c>
      <c r="T34" s="80" t="n">
        <v>595.184998</v>
      </c>
      <c r="U34" s="80" t="n">
        <v>604.730835</v>
      </c>
      <c r="V34" s="80" t="n">
        <v>615.772034</v>
      </c>
      <c r="W34" s="80" t="n">
        <v>626.92511</v>
      </c>
      <c r="X34" s="80" t="n">
        <v>641.218445</v>
      </c>
      <c r="Y34" s="80" t="n">
        <v>653.278442</v>
      </c>
      <c r="Z34" s="80" t="n">
        <v>668.645569</v>
      </c>
      <c r="AA34" s="80" t="n">
        <v>683.956177</v>
      </c>
      <c r="AB34" s="80" t="n">
        <v>700.568176</v>
      </c>
      <c r="AC34" s="80" t="n">
        <v>719.541016</v>
      </c>
      <c r="AD34" s="80" t="n">
        <v>737.585571</v>
      </c>
      <c r="AE34" s="80" t="n">
        <v>756.444641</v>
      </c>
      <c r="AF34" s="80" t="n">
        <v>780.321045</v>
      </c>
      <c r="AG34" s="80" t="n">
        <v>807.3544920000001</v>
      </c>
      <c r="AH34" s="80" t="n">
        <v>832.860046</v>
      </c>
      <c r="AI34" s="80" t="n">
        <v>852.199829</v>
      </c>
      <c r="AJ34" s="80" t="n">
        <v>872.953857</v>
      </c>
      <c r="AK34" s="48" t="n">
        <v>0.015954</v>
      </c>
    </row>
    <row r="35" ht="15" customHeight="1" s="122">
      <c r="A35" s="79" t="inlineStr">
        <is>
          <t>TEF000:da_Distillate(di</t>
        </is>
      </c>
      <c r="B35" s="46" t="inlineStr">
        <is>
          <t xml:space="preserve">  Distillate Fuel Oil (diesel)</t>
        </is>
      </c>
      <c r="C35" s="80" t="n">
        <v>5085.134277</v>
      </c>
      <c r="D35" s="80" t="n">
        <v>5153.160156</v>
      </c>
      <c r="E35" s="80" t="n">
        <v>5236.23291</v>
      </c>
      <c r="F35" s="80" t="n">
        <v>5242.092773</v>
      </c>
      <c r="G35" s="80" t="n">
        <v>5222.131348</v>
      </c>
      <c r="H35" s="80" t="n">
        <v>5216.73584</v>
      </c>
      <c r="I35" s="80" t="n">
        <v>5209.686523</v>
      </c>
      <c r="J35" s="80" t="n">
        <v>5193.999023</v>
      </c>
      <c r="K35" s="80" t="n">
        <v>5176.458008</v>
      </c>
      <c r="L35" s="80" t="n">
        <v>5153.033203</v>
      </c>
      <c r="M35" s="80" t="n">
        <v>5111.041992</v>
      </c>
      <c r="N35" s="80" t="n">
        <v>5072.784668</v>
      </c>
      <c r="O35" s="80" t="n">
        <v>5021.736328</v>
      </c>
      <c r="P35" s="80" t="n">
        <v>4973.982422</v>
      </c>
      <c r="Q35" s="80" t="n">
        <v>4932.128906</v>
      </c>
      <c r="R35" s="80" t="n">
        <v>4891.77002</v>
      </c>
      <c r="S35" s="80" t="n">
        <v>4855.563965</v>
      </c>
      <c r="T35" s="80" t="n">
        <v>4831.993164</v>
      </c>
      <c r="U35" s="80" t="n">
        <v>4824.652344</v>
      </c>
      <c r="V35" s="80" t="n">
        <v>4819.598145</v>
      </c>
      <c r="W35" s="80" t="n">
        <v>4824.591309</v>
      </c>
      <c r="X35" s="80" t="n">
        <v>4829.950195</v>
      </c>
      <c r="Y35" s="80" t="n">
        <v>4835.837402</v>
      </c>
      <c r="Z35" s="80" t="n">
        <v>4831.580566</v>
      </c>
      <c r="AA35" s="80" t="n">
        <v>4838.649414</v>
      </c>
      <c r="AB35" s="80" t="n">
        <v>4845.703125</v>
      </c>
      <c r="AC35" s="80" t="n">
        <v>4856.319824</v>
      </c>
      <c r="AD35" s="80" t="n">
        <v>4875.848633</v>
      </c>
      <c r="AE35" s="80" t="n">
        <v>4897.523438</v>
      </c>
      <c r="AF35" s="80" t="n">
        <v>4917.912598</v>
      </c>
      <c r="AG35" s="80" t="n">
        <v>4942.810547</v>
      </c>
      <c r="AH35" s="80" t="n">
        <v>4969.403809</v>
      </c>
      <c r="AI35" s="80" t="n">
        <v>4989.394531</v>
      </c>
      <c r="AJ35" s="80" t="n">
        <v>5013.770508</v>
      </c>
      <c r="AK35" s="48" t="n">
        <v>-0.000857</v>
      </c>
    </row>
    <row r="36" ht="15" customHeight="1" s="122">
      <c r="A36" s="79" t="inlineStr">
        <is>
          <t>TEF000:da_CompressedNat</t>
        </is>
      </c>
      <c r="B36" s="46" t="inlineStr">
        <is>
          <t xml:space="preserve">  Compressed/Liquefied Natural Gas</t>
        </is>
      </c>
      <c r="C36" s="80" t="n">
        <v>38.148582</v>
      </c>
      <c r="D36" s="80" t="n">
        <v>41.969742</v>
      </c>
      <c r="E36" s="80" t="n">
        <v>45.182625</v>
      </c>
      <c r="F36" s="80" t="n">
        <v>47.002907</v>
      </c>
      <c r="G36" s="80" t="n">
        <v>48.040394</v>
      </c>
      <c r="H36" s="80" t="n">
        <v>48.9674</v>
      </c>
      <c r="I36" s="80" t="n">
        <v>49.663395</v>
      </c>
      <c r="J36" s="80" t="n">
        <v>50.090134</v>
      </c>
      <c r="K36" s="80" t="n">
        <v>50.380482</v>
      </c>
      <c r="L36" s="80" t="n">
        <v>50.671726</v>
      </c>
      <c r="M36" s="80" t="n">
        <v>50.900291</v>
      </c>
      <c r="N36" s="80" t="n">
        <v>51.443798</v>
      </c>
      <c r="O36" s="80" t="n">
        <v>52.070354</v>
      </c>
      <c r="P36" s="80" t="n">
        <v>53.034073</v>
      </c>
      <c r="Q36" s="80" t="n">
        <v>54.41201</v>
      </c>
      <c r="R36" s="80" t="n">
        <v>56.326271</v>
      </c>
      <c r="S36" s="80" t="n">
        <v>58.96563</v>
      </c>
      <c r="T36" s="80" t="n">
        <v>62.304535</v>
      </c>
      <c r="U36" s="80" t="n">
        <v>66.323441</v>
      </c>
      <c r="V36" s="80" t="n">
        <v>71.053864</v>
      </c>
      <c r="W36" s="80" t="n">
        <v>76.538681</v>
      </c>
      <c r="X36" s="80" t="n">
        <v>82.90016199999999</v>
      </c>
      <c r="Y36" s="80" t="n">
        <v>90.034897</v>
      </c>
      <c r="Z36" s="80" t="n">
        <v>98.19407699999999</v>
      </c>
      <c r="AA36" s="80" t="n">
        <v>107.214531</v>
      </c>
      <c r="AB36" s="80" t="n">
        <v>117.106812</v>
      </c>
      <c r="AC36" s="80" t="n">
        <v>128.000656</v>
      </c>
      <c r="AD36" s="80" t="n">
        <v>140.155228</v>
      </c>
      <c r="AE36" s="80" t="n">
        <v>153.600052</v>
      </c>
      <c r="AF36" s="80" t="n">
        <v>168.019394</v>
      </c>
      <c r="AG36" s="80" t="n">
        <v>183.198975</v>
      </c>
      <c r="AH36" s="80" t="n">
        <v>199.472443</v>
      </c>
      <c r="AI36" s="80" t="n">
        <v>216.065094</v>
      </c>
      <c r="AJ36" s="80" t="n">
        <v>233.042603</v>
      </c>
      <c r="AK36" s="48" t="n">
        <v>0.055032</v>
      </c>
    </row>
    <row r="37" ht="15" customHeight="1" s="122">
      <c r="A37" s="79" t="inlineStr">
        <is>
          <t>TEF000:da_LiquefiedPetr</t>
        </is>
      </c>
      <c r="B37" s="46" t="inlineStr">
        <is>
          <t xml:space="preserve">  Propane</t>
        </is>
      </c>
      <c r="C37" s="80" t="n">
        <v>1.498156</v>
      </c>
      <c r="D37" s="80" t="n">
        <v>1.723063</v>
      </c>
      <c r="E37" s="80" t="n">
        <v>1.953256</v>
      </c>
      <c r="F37" s="80" t="n">
        <v>2.146609</v>
      </c>
      <c r="G37" s="80" t="n">
        <v>2.308614</v>
      </c>
      <c r="H37" s="80" t="n">
        <v>2.456173</v>
      </c>
      <c r="I37" s="80" t="n">
        <v>2.587135</v>
      </c>
      <c r="J37" s="80" t="n">
        <v>2.692057</v>
      </c>
      <c r="K37" s="80" t="n">
        <v>2.796156</v>
      </c>
      <c r="L37" s="80" t="n">
        <v>2.884792</v>
      </c>
      <c r="M37" s="80" t="n">
        <v>2.967321</v>
      </c>
      <c r="N37" s="80" t="n">
        <v>3.020453</v>
      </c>
      <c r="O37" s="80" t="n">
        <v>3.082369</v>
      </c>
      <c r="P37" s="80" t="n">
        <v>3.136817</v>
      </c>
      <c r="Q37" s="80" t="n">
        <v>3.175739</v>
      </c>
      <c r="R37" s="80" t="n">
        <v>3.251039</v>
      </c>
      <c r="S37" s="80" t="n">
        <v>3.326449</v>
      </c>
      <c r="T37" s="80" t="n">
        <v>3.408438</v>
      </c>
      <c r="U37" s="80" t="n">
        <v>3.512938</v>
      </c>
      <c r="V37" s="80" t="n">
        <v>3.628821</v>
      </c>
      <c r="W37" s="80" t="n">
        <v>3.759349</v>
      </c>
      <c r="X37" s="80" t="n">
        <v>3.904456</v>
      </c>
      <c r="Y37" s="80" t="n">
        <v>4.055053</v>
      </c>
      <c r="Z37" s="80" t="n">
        <v>4.221842</v>
      </c>
      <c r="AA37" s="80" t="n">
        <v>4.393282</v>
      </c>
      <c r="AB37" s="80" t="n">
        <v>4.570858</v>
      </c>
      <c r="AC37" s="80" t="n">
        <v>4.752207</v>
      </c>
      <c r="AD37" s="80" t="n">
        <v>4.947835</v>
      </c>
      <c r="AE37" s="80" t="n">
        <v>5.162933</v>
      </c>
      <c r="AF37" s="80" t="n">
        <v>5.388875</v>
      </c>
      <c r="AG37" s="80" t="n">
        <v>5.673164</v>
      </c>
      <c r="AH37" s="80" t="n">
        <v>5.882715</v>
      </c>
      <c r="AI37" s="80" t="n">
        <v>6.142014</v>
      </c>
      <c r="AJ37" s="80" t="n">
        <v>6.42971</v>
      </c>
      <c r="AK37" s="48" t="n">
        <v>0.042009</v>
      </c>
    </row>
    <row r="38" ht="15" customHeight="1" s="122">
      <c r="A38" s="79" t="inlineStr">
        <is>
          <t>TEF000:ft_eeeeeeeeeee85</t>
        </is>
      </c>
      <c r="B38" s="46" t="inlineStr">
        <is>
          <t xml:space="preserve">  E85</t>
        </is>
      </c>
      <c r="C38" s="80" t="n">
        <v>0.3246</v>
      </c>
      <c r="D38" s="80" t="n">
        <v>1.628295</v>
      </c>
      <c r="E38" s="80" t="n">
        <v>1.872856</v>
      </c>
      <c r="F38" s="80" t="n">
        <v>2.416724</v>
      </c>
      <c r="G38" s="80" t="n">
        <v>3.209185</v>
      </c>
      <c r="H38" s="80" t="n">
        <v>3.917608</v>
      </c>
      <c r="I38" s="80" t="n">
        <v>4.594587</v>
      </c>
      <c r="J38" s="80" t="n">
        <v>6.818443</v>
      </c>
      <c r="K38" s="80" t="n">
        <v>10.255258</v>
      </c>
      <c r="L38" s="80" t="n">
        <v>11.512392</v>
      </c>
      <c r="M38" s="80" t="n">
        <v>14.055236</v>
      </c>
      <c r="N38" s="80" t="n">
        <v>16.588409</v>
      </c>
      <c r="O38" s="80" t="n">
        <v>19.274384</v>
      </c>
      <c r="P38" s="80" t="n">
        <v>22.838697</v>
      </c>
      <c r="Q38" s="80" t="n">
        <v>24.972017</v>
      </c>
      <c r="R38" s="80" t="n">
        <v>26.948196</v>
      </c>
      <c r="S38" s="80" t="n">
        <v>29.578747</v>
      </c>
      <c r="T38" s="80" t="n">
        <v>32.954845</v>
      </c>
      <c r="U38" s="80" t="n">
        <v>35.372707</v>
      </c>
      <c r="V38" s="80" t="n">
        <v>38.156052</v>
      </c>
      <c r="W38" s="80" t="n">
        <v>40.699623</v>
      </c>
      <c r="X38" s="80" t="n">
        <v>42.81509</v>
      </c>
      <c r="Y38" s="80" t="n">
        <v>44.225113</v>
      </c>
      <c r="Z38" s="80" t="n">
        <v>45.58128</v>
      </c>
      <c r="AA38" s="80" t="n">
        <v>45.490234</v>
      </c>
      <c r="AB38" s="80" t="n">
        <v>45.583302</v>
      </c>
      <c r="AC38" s="80" t="n">
        <v>44.42683</v>
      </c>
      <c r="AD38" s="80" t="n">
        <v>44.31554</v>
      </c>
      <c r="AE38" s="80" t="n">
        <v>44.65398</v>
      </c>
      <c r="AF38" s="80" t="n">
        <v>40.59256</v>
      </c>
      <c r="AG38" s="80" t="n">
        <v>34.289951</v>
      </c>
      <c r="AH38" s="80" t="n">
        <v>30.860264</v>
      </c>
      <c r="AI38" s="80" t="n">
        <v>32.801682</v>
      </c>
      <c r="AJ38" s="80" t="n">
        <v>34.905605</v>
      </c>
      <c r="AK38" s="48" t="n">
        <v>0.100522</v>
      </c>
    </row>
    <row r="39" ht="15" customHeight="1" s="122">
      <c r="A39" s="79" t="inlineStr">
        <is>
          <t>TEF000:ft_electricity</t>
        </is>
      </c>
      <c r="B39" s="46" t="inlineStr">
        <is>
          <t xml:space="preserve">  Electricity</t>
        </is>
      </c>
      <c r="C39" s="80" t="n">
        <v>0.008045999999999999</v>
      </c>
      <c r="D39" s="80" t="n">
        <v>0.485918</v>
      </c>
      <c r="E39" s="80" t="n">
        <v>0.942142</v>
      </c>
      <c r="F39" s="80" t="n">
        <v>1.38731</v>
      </c>
      <c r="G39" s="80" t="n">
        <v>1.822418</v>
      </c>
      <c r="H39" s="80" t="n">
        <v>2.277648</v>
      </c>
      <c r="I39" s="80" t="n">
        <v>2.732923</v>
      </c>
      <c r="J39" s="80" t="n">
        <v>3.178591</v>
      </c>
      <c r="K39" s="80" t="n">
        <v>3.617856</v>
      </c>
      <c r="L39" s="80" t="n">
        <v>4.051343</v>
      </c>
      <c r="M39" s="80" t="n">
        <v>4.468708</v>
      </c>
      <c r="N39" s="80" t="n">
        <v>4.900696</v>
      </c>
      <c r="O39" s="80" t="n">
        <v>5.316817</v>
      </c>
      <c r="P39" s="80" t="n">
        <v>5.733423</v>
      </c>
      <c r="Q39" s="80" t="n">
        <v>6.151682</v>
      </c>
      <c r="R39" s="80" t="n">
        <v>6.574346</v>
      </c>
      <c r="S39" s="80" t="n">
        <v>7.017518</v>
      </c>
      <c r="T39" s="80" t="n">
        <v>7.477695</v>
      </c>
      <c r="U39" s="80" t="n">
        <v>7.960401</v>
      </c>
      <c r="V39" s="80" t="n">
        <v>8.470008999999999</v>
      </c>
      <c r="W39" s="80" t="n">
        <v>8.990575</v>
      </c>
      <c r="X39" s="80" t="n">
        <v>9.533932999999999</v>
      </c>
      <c r="Y39" s="80" t="n">
        <v>10.09076</v>
      </c>
      <c r="Z39" s="80" t="n">
        <v>10.693088</v>
      </c>
      <c r="AA39" s="80" t="n">
        <v>11.297967</v>
      </c>
      <c r="AB39" s="80" t="n">
        <v>11.913041</v>
      </c>
      <c r="AC39" s="80" t="n">
        <v>12.533807</v>
      </c>
      <c r="AD39" s="80" t="n">
        <v>13.190311</v>
      </c>
      <c r="AE39" s="80" t="n">
        <v>13.898199</v>
      </c>
      <c r="AF39" s="80" t="n">
        <v>14.634829</v>
      </c>
      <c r="AG39" s="80" t="n">
        <v>15.407668</v>
      </c>
      <c r="AH39" s="80" t="n">
        <v>16.235731</v>
      </c>
      <c r="AI39" s="80" t="n">
        <v>17.10915</v>
      </c>
      <c r="AJ39" s="80" t="n">
        <v>18.033409</v>
      </c>
      <c r="AK39" s="48" t="n">
        <v>0.11956</v>
      </c>
    </row>
    <row r="40" ht="15" customHeight="1" s="122">
      <c r="A40" s="79" t="inlineStr">
        <is>
          <t>TEF000:ft_hydrogen</t>
        </is>
      </c>
      <c r="B40" s="46" t="inlineStr">
        <is>
          <t xml:space="preserve">  Hydrogen</t>
        </is>
      </c>
      <c r="C40" s="80" t="n">
        <v>0</v>
      </c>
      <c r="D40" s="80" t="n">
        <v>0.241363</v>
      </c>
      <c r="E40" s="80" t="n">
        <v>0.50012</v>
      </c>
      <c r="F40" s="80" t="n">
        <v>0.739795</v>
      </c>
      <c r="G40" s="80" t="n">
        <v>0.971506</v>
      </c>
      <c r="H40" s="80" t="n">
        <v>1.225471</v>
      </c>
      <c r="I40" s="80" t="n">
        <v>1.481001</v>
      </c>
      <c r="J40" s="80" t="n">
        <v>1.733284</v>
      </c>
      <c r="K40" s="80" t="n">
        <v>1.988616</v>
      </c>
      <c r="L40" s="80" t="n">
        <v>2.24914</v>
      </c>
      <c r="M40" s="80" t="n">
        <v>2.508825</v>
      </c>
      <c r="N40" s="80" t="n">
        <v>2.778879</v>
      </c>
      <c r="O40" s="80" t="n">
        <v>3.047051</v>
      </c>
      <c r="P40" s="80" t="n">
        <v>3.322155</v>
      </c>
      <c r="Q40" s="80" t="n">
        <v>3.602406</v>
      </c>
      <c r="R40" s="80" t="n">
        <v>3.888457</v>
      </c>
      <c r="S40" s="80" t="n">
        <v>4.187833</v>
      </c>
      <c r="T40" s="80" t="n">
        <v>4.498079</v>
      </c>
      <c r="U40" s="80" t="n">
        <v>4.81976</v>
      </c>
      <c r="V40" s="80" t="n">
        <v>5.155106</v>
      </c>
      <c r="W40" s="80" t="n">
        <v>5.497069</v>
      </c>
      <c r="X40" s="80" t="n">
        <v>5.856051</v>
      </c>
      <c r="Y40" s="80" t="n">
        <v>6.226105</v>
      </c>
      <c r="Z40" s="80" t="n">
        <v>6.626019</v>
      </c>
      <c r="AA40" s="80" t="n">
        <v>7.035265</v>
      </c>
      <c r="AB40" s="80" t="n">
        <v>7.459069</v>
      </c>
      <c r="AC40" s="80" t="n">
        <v>7.894515</v>
      </c>
      <c r="AD40" s="80" t="n">
        <v>8.357041000000001</v>
      </c>
      <c r="AE40" s="80" t="n">
        <v>8.856513</v>
      </c>
      <c r="AF40" s="80" t="n">
        <v>9.375849000000001</v>
      </c>
      <c r="AG40" s="80" t="n">
        <v>9.922224999999999</v>
      </c>
      <c r="AH40" s="80" t="n">
        <v>10.505863</v>
      </c>
      <c r="AI40" s="80" t="n">
        <v>11.11958</v>
      </c>
      <c r="AJ40" s="80" t="n">
        <v>11.763825</v>
      </c>
      <c r="AK40" s="48" t="n">
        <v>0.129136</v>
      </c>
    </row>
    <row r="43" ht="15" customHeight="1" s="122">
      <c r="A43" s="79" t="inlineStr">
        <is>
          <t>TEF000:ea_Total</t>
        </is>
      </c>
      <c r="B43" s="45" t="inlineStr">
        <is>
          <t>Freight Rail 4/</t>
        </is>
      </c>
      <c r="C43" s="51" t="n">
        <v>522.313477</v>
      </c>
      <c r="D43" s="51" t="n">
        <v>519.295715</v>
      </c>
      <c r="E43" s="51" t="n">
        <v>522.69519</v>
      </c>
      <c r="F43" s="51" t="n">
        <v>509.17395</v>
      </c>
      <c r="G43" s="51" t="n">
        <v>503.812439</v>
      </c>
      <c r="H43" s="51" t="n">
        <v>498.285583</v>
      </c>
      <c r="I43" s="51" t="n">
        <v>494.884369</v>
      </c>
      <c r="J43" s="51" t="n">
        <v>496.939819</v>
      </c>
      <c r="K43" s="51" t="n">
        <v>497.741821</v>
      </c>
      <c r="L43" s="51" t="n">
        <v>498.900238</v>
      </c>
      <c r="M43" s="51" t="n">
        <v>497.547089</v>
      </c>
      <c r="N43" s="51" t="n">
        <v>497.654175</v>
      </c>
      <c r="O43" s="51" t="n">
        <v>504.354248</v>
      </c>
      <c r="P43" s="51" t="n">
        <v>508.730804</v>
      </c>
      <c r="Q43" s="51" t="n">
        <v>506.711639</v>
      </c>
      <c r="R43" s="51" t="n">
        <v>504.331604</v>
      </c>
      <c r="S43" s="51" t="n">
        <v>504.469849</v>
      </c>
      <c r="T43" s="51" t="n">
        <v>501.509949</v>
      </c>
      <c r="U43" s="51" t="n">
        <v>501.860413</v>
      </c>
      <c r="V43" s="51" t="n">
        <v>502.847137</v>
      </c>
      <c r="W43" s="51" t="n">
        <v>502.672791</v>
      </c>
      <c r="X43" s="51" t="n">
        <v>503.477844</v>
      </c>
      <c r="Y43" s="51" t="n">
        <v>504.194183</v>
      </c>
      <c r="Z43" s="51" t="n">
        <v>504.510376</v>
      </c>
      <c r="AA43" s="51" t="n">
        <v>504.609192</v>
      </c>
      <c r="AB43" s="51" t="n">
        <v>504.090637</v>
      </c>
      <c r="AC43" s="51" t="n">
        <v>503.240234</v>
      </c>
      <c r="AD43" s="51" t="n">
        <v>503.68399</v>
      </c>
      <c r="AE43" s="51" t="n">
        <v>504.540955</v>
      </c>
      <c r="AF43" s="51" t="n">
        <v>504.20459</v>
      </c>
      <c r="AG43" s="51" t="n">
        <v>504.543152</v>
      </c>
      <c r="AH43" s="51" t="n">
        <v>505.441833</v>
      </c>
      <c r="AI43" s="51" t="n">
        <v>506.188446</v>
      </c>
      <c r="AJ43" s="51" t="n">
        <v>507.372589</v>
      </c>
      <c r="AK43" s="52" t="n">
        <v>-0.000726</v>
      </c>
    </row>
    <row r="44" ht="15" customHeight="1" s="122">
      <c r="A44" s="79" t="inlineStr">
        <is>
          <t>TEF000:ea_Distillate(di</t>
        </is>
      </c>
      <c r="B44" s="46" t="inlineStr">
        <is>
          <t xml:space="preserve">  Distillate Fuel Oil (diesel)</t>
        </is>
      </c>
      <c r="C44" s="80" t="n">
        <v>522.313477</v>
      </c>
      <c r="D44" s="80" t="n">
        <v>519.295715</v>
      </c>
      <c r="E44" s="80" t="n">
        <v>522.69519</v>
      </c>
      <c r="F44" s="80" t="n">
        <v>508.629059</v>
      </c>
      <c r="G44" s="80" t="n">
        <v>502.196075</v>
      </c>
      <c r="H44" s="80" t="n">
        <v>495.092346</v>
      </c>
      <c r="I44" s="80" t="n">
        <v>489.608032</v>
      </c>
      <c r="J44" s="80" t="n">
        <v>489.010864</v>
      </c>
      <c r="K44" s="80" t="n">
        <v>485.471649</v>
      </c>
      <c r="L44" s="80" t="n">
        <v>480.60495</v>
      </c>
      <c r="M44" s="80" t="n">
        <v>471.723846</v>
      </c>
      <c r="N44" s="80" t="n">
        <v>462.72113</v>
      </c>
      <c r="O44" s="80" t="n">
        <v>458.267242</v>
      </c>
      <c r="P44" s="80" t="n">
        <v>451.697754</v>
      </c>
      <c r="Q44" s="80" t="n">
        <v>439.625488</v>
      </c>
      <c r="R44" s="80" t="n">
        <v>427.548737</v>
      </c>
      <c r="S44" s="80" t="n">
        <v>417.866364</v>
      </c>
      <c r="T44" s="80" t="n">
        <v>405.88205</v>
      </c>
      <c r="U44" s="80" t="n">
        <v>396.845367</v>
      </c>
      <c r="V44" s="80" t="n">
        <v>388.501282</v>
      </c>
      <c r="W44" s="80" t="n">
        <v>379.454712</v>
      </c>
      <c r="X44" s="80" t="n">
        <v>371.341125</v>
      </c>
      <c r="Y44" s="80" t="n">
        <v>363.336151</v>
      </c>
      <c r="Z44" s="80" t="n">
        <v>355.221283</v>
      </c>
      <c r="AA44" s="80" t="n">
        <v>347.13797</v>
      </c>
      <c r="AB44" s="80" t="n">
        <v>338.823639</v>
      </c>
      <c r="AC44" s="80" t="n">
        <v>330.490143</v>
      </c>
      <c r="AD44" s="80" t="n">
        <v>323.191101</v>
      </c>
      <c r="AE44" s="80" t="n">
        <v>316.312073</v>
      </c>
      <c r="AF44" s="80" t="n">
        <v>308.847595</v>
      </c>
      <c r="AG44" s="80" t="n">
        <v>301.963074</v>
      </c>
      <c r="AH44" s="80" t="n">
        <v>295.559448</v>
      </c>
      <c r="AI44" s="80" t="n">
        <v>289.203766</v>
      </c>
      <c r="AJ44" s="80" t="n">
        <v>283.228424</v>
      </c>
      <c r="AK44" s="48" t="n">
        <v>-0.018766</v>
      </c>
    </row>
    <row r="45" ht="15" customHeight="1" s="122">
      <c r="A45" s="79" t="inlineStr">
        <is>
          <t>TEF000:ea_ResidualOil</t>
        </is>
      </c>
      <c r="B45" s="46" t="inlineStr">
        <is>
          <t xml:space="preserve">  Residual Fuel Oil</t>
        </is>
      </c>
      <c r="C45" s="80" t="n">
        <v>0</v>
      </c>
      <c r="D45" s="80" t="n">
        <v>0</v>
      </c>
      <c r="E45" s="80" t="n">
        <v>0</v>
      </c>
      <c r="F45" s="80" t="n">
        <v>0</v>
      </c>
      <c r="G45" s="80" t="n">
        <v>0</v>
      </c>
      <c r="H45" s="80" t="n">
        <v>0</v>
      </c>
      <c r="I45" s="80" t="n">
        <v>0</v>
      </c>
      <c r="J45" s="80" t="n">
        <v>0</v>
      </c>
      <c r="K45" s="80" t="n">
        <v>0</v>
      </c>
      <c r="L45" s="80" t="n">
        <v>0</v>
      </c>
      <c r="M45" s="80" t="n">
        <v>0</v>
      </c>
      <c r="N45" s="80" t="n">
        <v>0</v>
      </c>
      <c r="O45" s="80" t="n">
        <v>0</v>
      </c>
      <c r="P45" s="80" t="n">
        <v>0</v>
      </c>
      <c r="Q45" s="80" t="n">
        <v>0</v>
      </c>
      <c r="R45" s="80" t="n">
        <v>0</v>
      </c>
      <c r="S45" s="80" t="n">
        <v>0</v>
      </c>
      <c r="T45" s="80" t="n">
        <v>0</v>
      </c>
      <c r="U45" s="80" t="n">
        <v>0</v>
      </c>
      <c r="V45" s="80" t="n">
        <v>0</v>
      </c>
      <c r="W45" s="80" t="n">
        <v>0</v>
      </c>
      <c r="X45" s="80" t="n">
        <v>0</v>
      </c>
      <c r="Y45" s="80" t="n">
        <v>0</v>
      </c>
      <c r="Z45" s="80" t="n">
        <v>0</v>
      </c>
      <c r="AA45" s="80" t="n">
        <v>0</v>
      </c>
      <c r="AB45" s="80" t="n">
        <v>0</v>
      </c>
      <c r="AC45" s="80" t="n">
        <v>0</v>
      </c>
      <c r="AD45" s="80" t="n">
        <v>0</v>
      </c>
      <c r="AE45" s="80" t="n">
        <v>0</v>
      </c>
      <c r="AF45" s="80" t="n">
        <v>0</v>
      </c>
      <c r="AG45" s="80" t="n">
        <v>0</v>
      </c>
      <c r="AH45" s="80" t="n">
        <v>0</v>
      </c>
      <c r="AI45" s="80" t="n">
        <v>0</v>
      </c>
      <c r="AJ45" s="80" t="n">
        <v>0</v>
      </c>
      <c r="AK45" s="48" t="inlineStr">
        <is>
          <t>- -</t>
        </is>
      </c>
    </row>
    <row r="46" ht="15" customHeight="1" s="122">
      <c r="A46" s="79" t="inlineStr">
        <is>
          <t>TEF000:ea_SeeEnGee</t>
        </is>
      </c>
      <c r="B46" s="46" t="inlineStr">
        <is>
          <t xml:space="preserve">  Compressed Natural Gas</t>
        </is>
      </c>
      <c r="C46" s="80" t="n">
        <v>0</v>
      </c>
      <c r="D46" s="80" t="n">
        <v>0</v>
      </c>
      <c r="E46" s="80" t="n">
        <v>0</v>
      </c>
      <c r="F46" s="80" t="n">
        <v>0</v>
      </c>
      <c r="G46" s="80" t="n">
        <v>0</v>
      </c>
      <c r="H46" s="80" t="n">
        <v>0</v>
      </c>
      <c r="I46" s="80" t="n">
        <v>0</v>
      </c>
      <c r="J46" s="80" t="n">
        <v>0</v>
      </c>
      <c r="K46" s="80" t="n">
        <v>0</v>
      </c>
      <c r="L46" s="80" t="n">
        <v>0</v>
      </c>
      <c r="M46" s="80" t="n">
        <v>0</v>
      </c>
      <c r="N46" s="80" t="n">
        <v>0</v>
      </c>
      <c r="O46" s="80" t="n">
        <v>0</v>
      </c>
      <c r="P46" s="80" t="n">
        <v>0</v>
      </c>
      <c r="Q46" s="80" t="n">
        <v>0</v>
      </c>
      <c r="R46" s="80" t="n">
        <v>0</v>
      </c>
      <c r="S46" s="80" t="n">
        <v>0</v>
      </c>
      <c r="T46" s="80" t="n">
        <v>0</v>
      </c>
      <c r="U46" s="80" t="n">
        <v>0</v>
      </c>
      <c r="V46" s="80" t="n">
        <v>0</v>
      </c>
      <c r="W46" s="80" t="n">
        <v>0</v>
      </c>
      <c r="X46" s="80" t="n">
        <v>0</v>
      </c>
      <c r="Y46" s="80" t="n">
        <v>0</v>
      </c>
      <c r="Z46" s="80" t="n">
        <v>0</v>
      </c>
      <c r="AA46" s="80" t="n">
        <v>0</v>
      </c>
      <c r="AB46" s="80" t="n">
        <v>0</v>
      </c>
      <c r="AC46" s="80" t="n">
        <v>0</v>
      </c>
      <c r="AD46" s="80" t="n">
        <v>0</v>
      </c>
      <c r="AE46" s="80" t="n">
        <v>0</v>
      </c>
      <c r="AF46" s="80" t="n">
        <v>0</v>
      </c>
      <c r="AG46" s="80" t="n">
        <v>0</v>
      </c>
      <c r="AH46" s="80" t="n">
        <v>0</v>
      </c>
      <c r="AI46" s="80" t="n">
        <v>0</v>
      </c>
      <c r="AJ46" s="80" t="n">
        <v>0</v>
      </c>
      <c r="AK46" s="48" t="inlineStr">
        <is>
          <t>- -</t>
        </is>
      </c>
    </row>
    <row r="47" ht="15" customHeight="1" s="122">
      <c r="A47" s="79" t="inlineStr">
        <is>
          <t>TEF000:ea_LiquidNG</t>
        </is>
      </c>
      <c r="B47" s="46" t="inlineStr">
        <is>
          <t xml:space="preserve">  Liquefied Natural Gas</t>
        </is>
      </c>
      <c r="C47" s="80" t="n">
        <v>0</v>
      </c>
      <c r="D47" s="80" t="n">
        <v>0</v>
      </c>
      <c r="E47" s="80" t="n">
        <v>0</v>
      </c>
      <c r="F47" s="80" t="n">
        <v>0.544906</v>
      </c>
      <c r="G47" s="80" t="n">
        <v>1.616351</v>
      </c>
      <c r="H47" s="80" t="n">
        <v>3.193248</v>
      </c>
      <c r="I47" s="80" t="n">
        <v>5.27633</v>
      </c>
      <c r="J47" s="80" t="n">
        <v>7.928961</v>
      </c>
      <c r="K47" s="80" t="n">
        <v>12.270179</v>
      </c>
      <c r="L47" s="80" t="n">
        <v>18.2953</v>
      </c>
      <c r="M47" s="80" t="n">
        <v>25.823233</v>
      </c>
      <c r="N47" s="80" t="n">
        <v>34.933044</v>
      </c>
      <c r="O47" s="80" t="n">
        <v>46.087021</v>
      </c>
      <c r="P47" s="80" t="n">
        <v>57.033062</v>
      </c>
      <c r="Q47" s="80" t="n">
        <v>67.08614300000001</v>
      </c>
      <c r="R47" s="80" t="n">
        <v>76.782883</v>
      </c>
      <c r="S47" s="80" t="n">
        <v>86.6035</v>
      </c>
      <c r="T47" s="80" t="n">
        <v>95.627899</v>
      </c>
      <c r="U47" s="80" t="n">
        <v>105.015038</v>
      </c>
      <c r="V47" s="80" t="n">
        <v>114.345848</v>
      </c>
      <c r="W47" s="80" t="n">
        <v>123.218079</v>
      </c>
      <c r="X47" s="80" t="n">
        <v>132.136734</v>
      </c>
      <c r="Y47" s="80" t="n">
        <v>140.858032</v>
      </c>
      <c r="Z47" s="80" t="n">
        <v>149.289093</v>
      </c>
      <c r="AA47" s="80" t="n">
        <v>157.471222</v>
      </c>
      <c r="AB47" s="80" t="n">
        <v>165.267014</v>
      </c>
      <c r="AC47" s="80" t="n">
        <v>172.750092</v>
      </c>
      <c r="AD47" s="80" t="n">
        <v>180.492889</v>
      </c>
      <c r="AE47" s="80" t="n">
        <v>188.228867</v>
      </c>
      <c r="AF47" s="80" t="n">
        <v>195.356979</v>
      </c>
      <c r="AG47" s="80" t="n">
        <v>202.580078</v>
      </c>
      <c r="AH47" s="80" t="n">
        <v>209.882385</v>
      </c>
      <c r="AI47" s="80" t="n">
        <v>216.98468</v>
      </c>
      <c r="AJ47" s="80" t="n">
        <v>224.144165</v>
      </c>
      <c r="AK47" s="48" t="inlineStr">
        <is>
          <t>- -</t>
        </is>
      </c>
    </row>
    <row r="49" ht="15" customHeight="1" s="122">
      <c r="A49" s="79" t="inlineStr">
        <is>
          <t>TEF000:fa_Total</t>
        </is>
      </c>
      <c r="B49" s="45" t="inlineStr">
        <is>
          <t>Domestic Shipping</t>
        </is>
      </c>
      <c r="C49" s="51" t="n">
        <v>94.504654</v>
      </c>
      <c r="D49" s="51" t="n">
        <v>93.176033</v>
      </c>
      <c r="E49" s="51" t="n">
        <v>91.31068399999999</v>
      </c>
      <c r="F49" s="51" t="n">
        <v>88.600655</v>
      </c>
      <c r="G49" s="51" t="n">
        <v>85.676697</v>
      </c>
      <c r="H49" s="51" t="n">
        <v>83.39308200000001</v>
      </c>
      <c r="I49" s="51" t="n">
        <v>80.994202</v>
      </c>
      <c r="J49" s="51" t="n">
        <v>78.416794</v>
      </c>
      <c r="K49" s="51" t="n">
        <v>75.96328699999999</v>
      </c>
      <c r="L49" s="51" t="n">
        <v>73.684006</v>
      </c>
      <c r="M49" s="51" t="n">
        <v>71.398972</v>
      </c>
      <c r="N49" s="51" t="n">
        <v>68.965057</v>
      </c>
      <c r="O49" s="51" t="n">
        <v>66.54553199999999</v>
      </c>
      <c r="P49" s="51" t="n">
        <v>64.120544</v>
      </c>
      <c r="Q49" s="51" t="n">
        <v>62.829025</v>
      </c>
      <c r="R49" s="51" t="n">
        <v>61.462147</v>
      </c>
      <c r="S49" s="51" t="n">
        <v>60.181702</v>
      </c>
      <c r="T49" s="51" t="n">
        <v>58.948166</v>
      </c>
      <c r="U49" s="51" t="n">
        <v>57.776997</v>
      </c>
      <c r="V49" s="51" t="n">
        <v>56.567589</v>
      </c>
      <c r="W49" s="51" t="n">
        <v>55.52335</v>
      </c>
      <c r="X49" s="51" t="n">
        <v>54.441166</v>
      </c>
      <c r="Y49" s="51" t="n">
        <v>53.333256</v>
      </c>
      <c r="Z49" s="51" t="n">
        <v>52.192039</v>
      </c>
      <c r="AA49" s="51" t="n">
        <v>51.627144</v>
      </c>
      <c r="AB49" s="51" t="n">
        <v>51.063759</v>
      </c>
      <c r="AC49" s="51" t="n">
        <v>50.425755</v>
      </c>
      <c r="AD49" s="51" t="n">
        <v>49.870197</v>
      </c>
      <c r="AE49" s="51" t="n">
        <v>49.323185</v>
      </c>
      <c r="AF49" s="51" t="n">
        <v>48.837811</v>
      </c>
      <c r="AG49" s="51" t="n">
        <v>48.322044</v>
      </c>
      <c r="AH49" s="51" t="n">
        <v>47.877007</v>
      </c>
      <c r="AI49" s="51" t="n">
        <v>47.314251</v>
      </c>
      <c r="AJ49" s="51" t="n">
        <v>46.826477</v>
      </c>
      <c r="AK49" s="52" t="n">
        <v>-0.021272</v>
      </c>
    </row>
    <row r="50" ht="15" customHeight="1" s="122">
      <c r="A50" s="79" t="inlineStr">
        <is>
          <t>TEF000:fa_Distillate(di</t>
        </is>
      </c>
      <c r="B50" s="46" t="inlineStr">
        <is>
          <t xml:space="preserve">  Distillate Fuel Oil (diesel)</t>
        </is>
      </c>
      <c r="C50" s="80" t="n">
        <v>91.653206</v>
      </c>
      <c r="D50" s="80" t="n">
        <v>90.53892500000001</v>
      </c>
      <c r="E50" s="80" t="n">
        <v>88.023674</v>
      </c>
      <c r="F50" s="80" t="n">
        <v>85.75213599999999</v>
      </c>
      <c r="G50" s="80" t="n">
        <v>83.23017900000001</v>
      </c>
      <c r="H50" s="80" t="n">
        <v>81.042969</v>
      </c>
      <c r="I50" s="80" t="n">
        <v>78.741394</v>
      </c>
      <c r="J50" s="80" t="n">
        <v>76.263206</v>
      </c>
      <c r="K50" s="80" t="n">
        <v>73.90321400000001</v>
      </c>
      <c r="L50" s="80" t="n">
        <v>71.708344</v>
      </c>
      <c r="M50" s="80" t="n">
        <v>69.507538</v>
      </c>
      <c r="N50" s="80" t="n">
        <v>67.160042</v>
      </c>
      <c r="O50" s="80" t="n">
        <v>64.824844</v>
      </c>
      <c r="P50" s="80" t="n">
        <v>62.484051</v>
      </c>
      <c r="Q50" s="80" t="n">
        <v>61.24757</v>
      </c>
      <c r="R50" s="80" t="n">
        <v>59.936172</v>
      </c>
      <c r="S50" s="80" t="n">
        <v>58.708778</v>
      </c>
      <c r="T50" s="80" t="n">
        <v>57.525631</v>
      </c>
      <c r="U50" s="80" t="n">
        <v>56.401947</v>
      </c>
      <c r="V50" s="80" t="n">
        <v>55.237507</v>
      </c>
      <c r="W50" s="80" t="n">
        <v>54.235291</v>
      </c>
      <c r="X50" s="80" t="n">
        <v>53.197945</v>
      </c>
      <c r="Y50" s="80" t="n">
        <v>52.136215</v>
      </c>
      <c r="Z50" s="80" t="n">
        <v>51.012058</v>
      </c>
      <c r="AA50" s="80" t="n">
        <v>50.399712</v>
      </c>
      <c r="AB50" s="80" t="n">
        <v>49.786072</v>
      </c>
      <c r="AC50" s="80" t="n">
        <v>49.096878</v>
      </c>
      <c r="AD50" s="80" t="n">
        <v>48.484997</v>
      </c>
      <c r="AE50" s="80" t="n">
        <v>47.878189</v>
      </c>
      <c r="AF50" s="80" t="n">
        <v>47.327675</v>
      </c>
      <c r="AG50" s="80" t="n">
        <v>46.743977</v>
      </c>
      <c r="AH50" s="80" t="n">
        <v>46.224663</v>
      </c>
      <c r="AI50" s="80" t="n">
        <v>45.587563</v>
      </c>
      <c r="AJ50" s="80" t="n">
        <v>45.018429</v>
      </c>
      <c r="AK50" s="48" t="n">
        <v>-0.021598</v>
      </c>
    </row>
    <row r="51" ht="15" customHeight="1" s="122">
      <c r="A51" s="79" t="inlineStr">
        <is>
          <t>TEF000:fa_ResidualOil</t>
        </is>
      </c>
      <c r="B51" s="46" t="inlineStr">
        <is>
          <t xml:space="preserve">  Residual Oil</t>
        </is>
      </c>
      <c r="C51" s="80" t="n">
        <v>2.544341</v>
      </c>
      <c r="D51" s="80" t="n">
        <v>2.271792</v>
      </c>
      <c r="E51" s="80" t="n">
        <v>2.870655</v>
      </c>
      <c r="F51" s="80" t="n">
        <v>2.386124</v>
      </c>
      <c r="G51" s="80" t="n">
        <v>1.943896</v>
      </c>
      <c r="H51" s="80" t="n">
        <v>1.809858</v>
      </c>
      <c r="I51" s="80" t="n">
        <v>1.679463</v>
      </c>
      <c r="J51" s="80" t="n">
        <v>1.553509</v>
      </c>
      <c r="K51" s="80" t="n">
        <v>1.435882</v>
      </c>
      <c r="L51" s="80" t="n">
        <v>1.33319</v>
      </c>
      <c r="M51" s="80" t="n">
        <v>1.23104</v>
      </c>
      <c r="N51" s="80" t="n">
        <v>1.131057</v>
      </c>
      <c r="O51" s="80" t="n">
        <v>1.03578</v>
      </c>
      <c r="P51" s="80" t="n">
        <v>0.941132</v>
      </c>
      <c r="Q51" s="80" t="n">
        <v>0.86363</v>
      </c>
      <c r="R51" s="80" t="n">
        <v>0.788976</v>
      </c>
      <c r="S51" s="80" t="n">
        <v>0.716119</v>
      </c>
      <c r="T51" s="80" t="n">
        <v>0.647817</v>
      </c>
      <c r="U51" s="80" t="n">
        <v>0.583952</v>
      </c>
      <c r="V51" s="80" t="n">
        <v>0.528795</v>
      </c>
      <c r="W51" s="80" t="n">
        <v>0.472587</v>
      </c>
      <c r="X51" s="80" t="n">
        <v>0.410933</v>
      </c>
      <c r="Y51" s="80" t="n">
        <v>0.347049</v>
      </c>
      <c r="Z51" s="80" t="n">
        <v>0.29089</v>
      </c>
      <c r="AA51" s="80" t="n">
        <v>0.287727</v>
      </c>
      <c r="AB51" s="80" t="n">
        <v>0.284581</v>
      </c>
      <c r="AC51" s="80" t="n">
        <v>0.281012</v>
      </c>
      <c r="AD51" s="80" t="n">
        <v>0.277905</v>
      </c>
      <c r="AE51" s="80" t="n">
        <v>0.274842</v>
      </c>
      <c r="AF51" s="80" t="n">
        <v>0.272139</v>
      </c>
      <c r="AG51" s="80" t="n">
        <v>0.269256</v>
      </c>
      <c r="AH51" s="80" t="n">
        <v>0.266773</v>
      </c>
      <c r="AI51" s="80" t="n">
        <v>0.263622</v>
      </c>
      <c r="AJ51" s="80" t="n">
        <v>0.260896</v>
      </c>
      <c r="AK51" s="48" t="n">
        <v>-0.06539499999999999</v>
      </c>
    </row>
    <row r="52" ht="15" customHeight="1" s="122">
      <c r="A52" s="79" t="inlineStr">
        <is>
          <t>TEF000:fa_MotorGasoline</t>
        </is>
      </c>
      <c r="B52" s="46" t="inlineStr">
        <is>
          <t xml:space="preserve">  Compressed Natural Gas</t>
        </is>
      </c>
      <c r="C52" s="80" t="n">
        <v>0</v>
      </c>
      <c r="D52" s="80" t="n">
        <v>0</v>
      </c>
      <c r="E52" s="80" t="n">
        <v>0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0</v>
      </c>
      <c r="K52" s="80" t="n">
        <v>0</v>
      </c>
      <c r="L52" s="80" t="n">
        <v>0</v>
      </c>
      <c r="M52" s="80" t="n">
        <v>0</v>
      </c>
      <c r="N52" s="80" t="n">
        <v>0</v>
      </c>
      <c r="O52" s="80" t="n">
        <v>0</v>
      </c>
      <c r="P52" s="80" t="n">
        <v>0</v>
      </c>
      <c r="Q52" s="80" t="n">
        <v>0</v>
      </c>
      <c r="R52" s="80" t="n">
        <v>0</v>
      </c>
      <c r="S52" s="80" t="n">
        <v>0</v>
      </c>
      <c r="T52" s="80" t="n">
        <v>0</v>
      </c>
      <c r="U52" s="80" t="n">
        <v>0</v>
      </c>
      <c r="V52" s="80" t="n">
        <v>0</v>
      </c>
      <c r="W52" s="80" t="n">
        <v>0</v>
      </c>
      <c r="X52" s="80" t="n">
        <v>0</v>
      </c>
      <c r="Y52" s="80" t="n">
        <v>0</v>
      </c>
      <c r="Z52" s="80" t="n">
        <v>0</v>
      </c>
      <c r="AA52" s="80" t="n">
        <v>0</v>
      </c>
      <c r="AB52" s="80" t="n">
        <v>0</v>
      </c>
      <c r="AC52" s="80" t="n">
        <v>0</v>
      </c>
      <c r="AD52" s="80" t="n">
        <v>0</v>
      </c>
      <c r="AE52" s="80" t="n">
        <v>0</v>
      </c>
      <c r="AF52" s="80" t="n">
        <v>0</v>
      </c>
      <c r="AG52" s="80" t="n">
        <v>0</v>
      </c>
      <c r="AH52" s="80" t="n">
        <v>0</v>
      </c>
      <c r="AI52" s="80" t="n">
        <v>0</v>
      </c>
      <c r="AJ52" s="80" t="n">
        <v>0</v>
      </c>
      <c r="AK52" s="48" t="inlineStr">
        <is>
          <t>- -</t>
        </is>
      </c>
    </row>
    <row r="53" ht="15" customHeight="1" s="122">
      <c r="A53" s="79" t="inlineStr">
        <is>
          <t>TEF000:fa_LiquidNG</t>
        </is>
      </c>
      <c r="B53" s="46" t="inlineStr">
        <is>
          <t xml:space="preserve">  Liquefied Natural Gas</t>
        </is>
      </c>
      <c r="C53" s="80" t="n">
        <v>0.307103</v>
      </c>
      <c r="D53" s="80" t="n">
        <v>0.365315</v>
      </c>
      <c r="E53" s="80" t="n">
        <v>0.416356</v>
      </c>
      <c r="F53" s="80" t="n">
        <v>0.462398</v>
      </c>
      <c r="G53" s="80" t="n">
        <v>0.502621</v>
      </c>
      <c r="H53" s="80" t="n">
        <v>0.540256</v>
      </c>
      <c r="I53" s="80" t="n">
        <v>0.573342</v>
      </c>
      <c r="J53" s="80" t="n">
        <v>0.600075</v>
      </c>
      <c r="K53" s="80" t="n">
        <v>0.6241950000000001</v>
      </c>
      <c r="L53" s="80" t="n">
        <v>0.642473</v>
      </c>
      <c r="M53" s="80" t="n">
        <v>0.660393</v>
      </c>
      <c r="N53" s="80" t="n">
        <v>0.673955</v>
      </c>
      <c r="O53" s="80" t="n">
        <v>0.684908</v>
      </c>
      <c r="P53" s="80" t="n">
        <v>0.695363</v>
      </c>
      <c r="Q53" s="80" t="n">
        <v>0.717825</v>
      </c>
      <c r="R53" s="80" t="n">
        <v>0.737001</v>
      </c>
      <c r="S53" s="80" t="n">
        <v>0.756804</v>
      </c>
      <c r="T53" s="80" t="n">
        <v>0.774719</v>
      </c>
      <c r="U53" s="80" t="n">
        <v>0.791095</v>
      </c>
      <c r="V53" s="80" t="n">
        <v>0.801283</v>
      </c>
      <c r="W53" s="80" t="n">
        <v>0.815472</v>
      </c>
      <c r="X53" s="80" t="n">
        <v>0.832288</v>
      </c>
      <c r="Y53" s="80" t="n">
        <v>0.849992</v>
      </c>
      <c r="Z53" s="80" t="n">
        <v>0.889093</v>
      </c>
      <c r="AA53" s="80" t="n">
        <v>0.939703</v>
      </c>
      <c r="AB53" s="80" t="n">
        <v>0.993105</v>
      </c>
      <c r="AC53" s="80" t="n">
        <v>1.047864</v>
      </c>
      <c r="AD53" s="80" t="n">
        <v>1.107296</v>
      </c>
      <c r="AE53" s="80" t="n">
        <v>1.170156</v>
      </c>
      <c r="AF53" s="80" t="n">
        <v>1.237994</v>
      </c>
      <c r="AG53" s="80" t="n">
        <v>1.308813</v>
      </c>
      <c r="AH53" s="80" t="n">
        <v>1.385572</v>
      </c>
      <c r="AI53" s="80" t="n">
        <v>1.463067</v>
      </c>
      <c r="AJ53" s="80" t="n">
        <v>1.547155</v>
      </c>
      <c r="AK53" s="48" t="n">
        <v>0.046139</v>
      </c>
    </row>
    <row r="55" ht="15" customHeight="1" s="122">
      <c r="A55" s="79" t="inlineStr">
        <is>
          <t>TEF000:ga_Total</t>
        </is>
      </c>
      <c r="B55" s="45" t="inlineStr">
        <is>
          <t>International Shipping</t>
        </is>
      </c>
      <c r="C55" s="51" t="n">
        <v>960.146851</v>
      </c>
      <c r="D55" s="51" t="n">
        <v>917.648315</v>
      </c>
      <c r="E55" s="51" t="n">
        <v>1039.939941</v>
      </c>
      <c r="F55" s="51" t="n">
        <v>861.387695</v>
      </c>
      <c r="G55" s="51" t="n">
        <v>864.632751</v>
      </c>
      <c r="H55" s="51" t="n">
        <v>921.435852</v>
      </c>
      <c r="I55" s="51" t="n">
        <v>932.806458</v>
      </c>
      <c r="J55" s="51" t="n">
        <v>938.7717290000001</v>
      </c>
      <c r="K55" s="51" t="n">
        <v>944.1779790000001</v>
      </c>
      <c r="L55" s="51" t="n">
        <v>940.2595209999999</v>
      </c>
      <c r="M55" s="51" t="n">
        <v>937.019958</v>
      </c>
      <c r="N55" s="51" t="n">
        <v>935.389587</v>
      </c>
      <c r="O55" s="51" t="n">
        <v>937.2449339999999</v>
      </c>
      <c r="P55" s="51" t="n">
        <v>929.831543</v>
      </c>
      <c r="Q55" s="51" t="n">
        <v>929.154358</v>
      </c>
      <c r="R55" s="51" t="n">
        <v>928.997803</v>
      </c>
      <c r="S55" s="51" t="n">
        <v>929.022949</v>
      </c>
      <c r="T55" s="51" t="n">
        <v>928.191223</v>
      </c>
      <c r="U55" s="51" t="n">
        <v>914.269043</v>
      </c>
      <c r="V55" s="51" t="n">
        <v>913.768494</v>
      </c>
      <c r="W55" s="51" t="n">
        <v>910.803589</v>
      </c>
      <c r="X55" s="51" t="n">
        <v>910.24292</v>
      </c>
      <c r="Y55" s="51" t="n">
        <v>909.775513</v>
      </c>
      <c r="Z55" s="51" t="n">
        <v>909.511108</v>
      </c>
      <c r="AA55" s="51" t="n">
        <v>908.9001459999999</v>
      </c>
      <c r="AB55" s="51" t="n">
        <v>907.319336</v>
      </c>
      <c r="AC55" s="51" t="n">
        <v>914.150818</v>
      </c>
      <c r="AD55" s="51" t="n">
        <v>907.851685</v>
      </c>
      <c r="AE55" s="51" t="n">
        <v>908.362</v>
      </c>
      <c r="AF55" s="51" t="n">
        <v>905.308167</v>
      </c>
      <c r="AG55" s="51" t="n">
        <v>905.438538</v>
      </c>
      <c r="AH55" s="51" t="n">
        <v>905.901001</v>
      </c>
      <c r="AI55" s="51" t="n">
        <v>907.053406</v>
      </c>
      <c r="AJ55" s="51" t="n">
        <v>907.210144</v>
      </c>
      <c r="AK55" s="52" t="n">
        <v>-0.000357</v>
      </c>
    </row>
    <row r="56" ht="15" customHeight="1" s="122">
      <c r="A56" s="79" t="inlineStr">
        <is>
          <t>TEF000:ga_Distillate(di</t>
        </is>
      </c>
      <c r="B56" s="46" t="inlineStr">
        <is>
          <t xml:space="preserve">  Distillate Fuel Oil (diesel)</t>
        </is>
      </c>
      <c r="C56" s="80" t="n">
        <v>285.263306</v>
      </c>
      <c r="D56" s="80" t="n">
        <v>284.826019</v>
      </c>
      <c r="E56" s="80" t="n">
        <v>373.968903</v>
      </c>
      <c r="F56" s="80" t="n">
        <v>494.098846</v>
      </c>
      <c r="G56" s="80" t="n">
        <v>391.50769</v>
      </c>
      <c r="H56" s="80" t="n">
        <v>314.957153</v>
      </c>
      <c r="I56" s="80" t="n">
        <v>296.202087</v>
      </c>
      <c r="J56" s="80" t="n">
        <v>285.240692</v>
      </c>
      <c r="K56" s="80" t="n">
        <v>278.031769</v>
      </c>
      <c r="L56" s="80" t="n">
        <v>281.650757</v>
      </c>
      <c r="M56" s="80" t="n">
        <v>280.631348</v>
      </c>
      <c r="N56" s="80" t="n">
        <v>281.711304</v>
      </c>
      <c r="O56" s="80" t="n">
        <v>280.306396</v>
      </c>
      <c r="P56" s="80" t="n">
        <v>288.047913</v>
      </c>
      <c r="Q56" s="80" t="n">
        <v>286.998657</v>
      </c>
      <c r="R56" s="80" t="n">
        <v>286.331512</v>
      </c>
      <c r="S56" s="80" t="n">
        <v>286.499207</v>
      </c>
      <c r="T56" s="80" t="n">
        <v>287.070679</v>
      </c>
      <c r="U56" s="80" t="n">
        <v>301.248901</v>
      </c>
      <c r="V56" s="80" t="n">
        <v>300.152283</v>
      </c>
      <c r="W56" s="80" t="n">
        <v>303.86438</v>
      </c>
      <c r="X56" s="80" t="n">
        <v>303.562531</v>
      </c>
      <c r="Y56" s="80" t="n">
        <v>302.878052</v>
      </c>
      <c r="Z56" s="80" t="n">
        <v>303.271576</v>
      </c>
      <c r="AA56" s="80" t="n">
        <v>303.636475</v>
      </c>
      <c r="AB56" s="80" t="n">
        <v>303.445312</v>
      </c>
      <c r="AC56" s="80" t="n">
        <v>298.369873</v>
      </c>
      <c r="AD56" s="80" t="n">
        <v>307.66925</v>
      </c>
      <c r="AE56" s="80" t="n">
        <v>309.144409</v>
      </c>
      <c r="AF56" s="80" t="n">
        <v>315.045593</v>
      </c>
      <c r="AG56" s="80" t="n">
        <v>317.743774</v>
      </c>
      <c r="AH56" s="80" t="n">
        <v>321.200623</v>
      </c>
      <c r="AI56" s="80" t="n">
        <v>323.933899</v>
      </c>
      <c r="AJ56" s="80" t="n">
        <v>326.756622</v>
      </c>
      <c r="AK56" s="48" t="n">
        <v>0.004301</v>
      </c>
    </row>
    <row r="57" ht="15" customHeight="1" s="122">
      <c r="A57" s="79" t="inlineStr">
        <is>
          <t>TEF000:ga_ResidualOil</t>
        </is>
      </c>
      <c r="B57" s="46" t="inlineStr">
        <is>
          <t xml:space="preserve">  Residual Oil</t>
        </is>
      </c>
      <c r="C57" s="80" t="n">
        <v>674.883545</v>
      </c>
      <c r="D57" s="80" t="n">
        <v>625.8616940000001</v>
      </c>
      <c r="E57" s="80" t="n">
        <v>652.027405</v>
      </c>
      <c r="F57" s="80" t="n">
        <v>349.827026</v>
      </c>
      <c r="G57" s="80" t="n">
        <v>422.308594</v>
      </c>
      <c r="H57" s="80" t="n">
        <v>564.661621</v>
      </c>
      <c r="I57" s="80" t="n">
        <v>591.872375</v>
      </c>
      <c r="J57" s="80" t="n">
        <v>605.636719</v>
      </c>
      <c r="K57" s="80" t="n">
        <v>618.083435</v>
      </c>
      <c r="L57" s="80" t="n">
        <v>607.1355589999999</v>
      </c>
      <c r="M57" s="80" t="n">
        <v>597.929077</v>
      </c>
      <c r="N57" s="80" t="n">
        <v>592.594421</v>
      </c>
      <c r="O57" s="80" t="n">
        <v>596.054016</v>
      </c>
      <c r="P57" s="80" t="n">
        <v>575.941406</v>
      </c>
      <c r="Q57" s="80" t="n">
        <v>572.93042</v>
      </c>
      <c r="R57" s="80" t="n">
        <v>571.264221</v>
      </c>
      <c r="S57" s="80" t="n">
        <v>570.04895</v>
      </c>
      <c r="T57" s="80" t="n">
        <v>566.616943</v>
      </c>
      <c r="U57" s="80" t="n">
        <v>530.089111</v>
      </c>
      <c r="V57" s="80" t="n">
        <v>527.555481</v>
      </c>
      <c r="W57" s="80" t="n">
        <v>518.738281</v>
      </c>
      <c r="X57" s="80" t="n">
        <v>516.01593</v>
      </c>
      <c r="Y57" s="80" t="n">
        <v>513.547363</v>
      </c>
      <c r="Z57" s="80" t="n">
        <v>511.546967</v>
      </c>
      <c r="AA57" s="80" t="n">
        <v>508.673462</v>
      </c>
      <c r="AB57" s="80" t="n">
        <v>503.505371</v>
      </c>
      <c r="AC57" s="80" t="n">
        <v>519.275269</v>
      </c>
      <c r="AD57" s="80" t="n">
        <v>502.110077</v>
      </c>
      <c r="AE57" s="80" t="n">
        <v>501.875031</v>
      </c>
      <c r="AF57" s="80" t="n">
        <v>492.987152</v>
      </c>
      <c r="AG57" s="80" t="n">
        <v>492.030609</v>
      </c>
      <c r="AH57" s="80" t="n">
        <v>491.982788</v>
      </c>
      <c r="AI57" s="80" t="n">
        <v>493.63382</v>
      </c>
      <c r="AJ57" s="80" t="n">
        <v>492.726837</v>
      </c>
      <c r="AK57" s="48" t="n">
        <v>-0.007446</v>
      </c>
    </row>
    <row r="58" ht="15" customHeight="1" s="122">
      <c r="A58" s="79" t="inlineStr">
        <is>
          <t>TEF000:ga_SeeEnGee</t>
        </is>
      </c>
      <c r="B58" s="46" t="inlineStr">
        <is>
          <t xml:space="preserve">  Compressed Natural Gas</t>
        </is>
      </c>
      <c r="C58" s="80" t="n">
        <v>0</v>
      </c>
      <c r="D58" s="80" t="n">
        <v>0</v>
      </c>
      <c r="E58" s="80" t="n">
        <v>0</v>
      </c>
      <c r="F58" s="80" t="n">
        <v>0</v>
      </c>
      <c r="G58" s="80" t="n">
        <v>0</v>
      </c>
      <c r="H58" s="80" t="n">
        <v>0</v>
      </c>
      <c r="I58" s="80" t="n">
        <v>0</v>
      </c>
      <c r="J58" s="80" t="n">
        <v>0</v>
      </c>
      <c r="K58" s="80" t="n">
        <v>0</v>
      </c>
      <c r="L58" s="80" t="n">
        <v>0</v>
      </c>
      <c r="M58" s="80" t="n">
        <v>0</v>
      </c>
      <c r="N58" s="80" t="n">
        <v>0</v>
      </c>
      <c r="O58" s="80" t="n">
        <v>0</v>
      </c>
      <c r="P58" s="80" t="n">
        <v>0</v>
      </c>
      <c r="Q58" s="80" t="n">
        <v>0</v>
      </c>
      <c r="R58" s="80" t="n">
        <v>0</v>
      </c>
      <c r="S58" s="80" t="n">
        <v>0</v>
      </c>
      <c r="T58" s="80" t="n">
        <v>0</v>
      </c>
      <c r="U58" s="80" t="n">
        <v>0</v>
      </c>
      <c r="V58" s="80" t="n">
        <v>0</v>
      </c>
      <c r="W58" s="80" t="n">
        <v>0</v>
      </c>
      <c r="X58" s="80" t="n">
        <v>0</v>
      </c>
      <c r="Y58" s="80" t="n">
        <v>0</v>
      </c>
      <c r="Z58" s="80" t="n">
        <v>0</v>
      </c>
      <c r="AA58" s="80" t="n">
        <v>0</v>
      </c>
      <c r="AB58" s="80" t="n">
        <v>0</v>
      </c>
      <c r="AC58" s="80" t="n">
        <v>0</v>
      </c>
      <c r="AD58" s="80" t="n">
        <v>0</v>
      </c>
      <c r="AE58" s="80" t="n">
        <v>0</v>
      </c>
      <c r="AF58" s="80" t="n">
        <v>0</v>
      </c>
      <c r="AG58" s="80" t="n">
        <v>0</v>
      </c>
      <c r="AH58" s="80" t="n">
        <v>0</v>
      </c>
      <c r="AI58" s="80" t="n">
        <v>0</v>
      </c>
      <c r="AJ58" s="80" t="n">
        <v>0</v>
      </c>
      <c r="AK58" s="48" t="inlineStr">
        <is>
          <t>- -</t>
        </is>
      </c>
    </row>
    <row r="59" ht="15" customHeight="1" s="122">
      <c r="A59" s="79" t="inlineStr">
        <is>
          <t>TEF000:ga_LiquidNG</t>
        </is>
      </c>
      <c r="B59" s="46" t="inlineStr">
        <is>
          <t xml:space="preserve">  Liquefied Natural Gas</t>
        </is>
      </c>
      <c r="C59" s="80" t="n">
        <v>0</v>
      </c>
      <c r="D59" s="80" t="n">
        <v>6.960556</v>
      </c>
      <c r="E59" s="80" t="n">
        <v>13.943656</v>
      </c>
      <c r="F59" s="80" t="n">
        <v>17.461792</v>
      </c>
      <c r="G59" s="80" t="n">
        <v>50.816452</v>
      </c>
      <c r="H59" s="80" t="n">
        <v>41.817055</v>
      </c>
      <c r="I59" s="80" t="n">
        <v>44.731972</v>
      </c>
      <c r="J59" s="80" t="n">
        <v>47.894318</v>
      </c>
      <c r="K59" s="80" t="n">
        <v>48.062717</v>
      </c>
      <c r="L59" s="80" t="n">
        <v>51.473217</v>
      </c>
      <c r="M59" s="80" t="n">
        <v>58.459518</v>
      </c>
      <c r="N59" s="80" t="n">
        <v>61.083858</v>
      </c>
      <c r="O59" s="80" t="n">
        <v>60.884529</v>
      </c>
      <c r="P59" s="80" t="n">
        <v>65.84225499999999</v>
      </c>
      <c r="Q59" s="80" t="n">
        <v>69.22528800000001</v>
      </c>
      <c r="R59" s="80" t="n">
        <v>71.402107</v>
      </c>
      <c r="S59" s="80" t="n">
        <v>72.474823</v>
      </c>
      <c r="T59" s="80" t="n">
        <v>74.503609</v>
      </c>
      <c r="U59" s="80" t="n">
        <v>82.93104599999999</v>
      </c>
      <c r="V59" s="80" t="n">
        <v>86.06073000000001</v>
      </c>
      <c r="W59" s="80" t="n">
        <v>88.20090500000001</v>
      </c>
      <c r="X59" s="80" t="n">
        <v>90.664413</v>
      </c>
      <c r="Y59" s="80" t="n">
        <v>93.350128</v>
      </c>
      <c r="Z59" s="80" t="n">
        <v>94.692589</v>
      </c>
      <c r="AA59" s="80" t="n">
        <v>96.59017900000001</v>
      </c>
      <c r="AB59" s="80" t="n">
        <v>100.368637</v>
      </c>
      <c r="AC59" s="80" t="n">
        <v>96.505661</v>
      </c>
      <c r="AD59" s="80" t="n">
        <v>98.07240299999999</v>
      </c>
      <c r="AE59" s="80" t="n">
        <v>97.342567</v>
      </c>
      <c r="AF59" s="80" t="n">
        <v>97.275436</v>
      </c>
      <c r="AG59" s="80" t="n">
        <v>95.66413900000001</v>
      </c>
      <c r="AH59" s="80" t="n">
        <v>92.717598</v>
      </c>
      <c r="AI59" s="80" t="n">
        <v>89.485657</v>
      </c>
      <c r="AJ59" s="80" t="n">
        <v>87.726692</v>
      </c>
      <c r="AK59" s="48" t="n">
        <v>0.08240599999999999</v>
      </c>
    </row>
    <row r="61" ht="15" customHeight="1" s="122">
      <c r="A61" s="79" t="inlineStr">
        <is>
          <t>TEF000:ha_Total</t>
        </is>
      </c>
      <c r="B61" s="45" t="inlineStr">
        <is>
          <t>Air Transportation</t>
        </is>
      </c>
      <c r="C61" s="51" t="n">
        <v>2523.883545</v>
      </c>
      <c r="D61" s="51" t="n">
        <v>2543.481934</v>
      </c>
      <c r="E61" s="51" t="n">
        <v>2581.43457</v>
      </c>
      <c r="F61" s="51" t="n">
        <v>2614.51001</v>
      </c>
      <c r="G61" s="51" t="n">
        <v>2639.637939</v>
      </c>
      <c r="H61" s="51" t="n">
        <v>2662.872314</v>
      </c>
      <c r="I61" s="51" t="n">
        <v>2688.826172</v>
      </c>
      <c r="J61" s="51" t="n">
        <v>2716.387207</v>
      </c>
      <c r="K61" s="51" t="n">
        <v>2747.756348</v>
      </c>
      <c r="L61" s="51" t="n">
        <v>2778.920898</v>
      </c>
      <c r="M61" s="51" t="n">
        <v>2807.338135</v>
      </c>
      <c r="N61" s="51" t="n">
        <v>2845.090088</v>
      </c>
      <c r="O61" s="51" t="n">
        <v>2875.095215</v>
      </c>
      <c r="P61" s="51" t="n">
        <v>2905.72168</v>
      </c>
      <c r="Q61" s="51" t="n">
        <v>2937.703613</v>
      </c>
      <c r="R61" s="51" t="n">
        <v>2968.970459</v>
      </c>
      <c r="S61" s="51" t="n">
        <v>3000.345703</v>
      </c>
      <c r="T61" s="51" t="n">
        <v>3033.163574</v>
      </c>
      <c r="U61" s="51" t="n">
        <v>3065.068848</v>
      </c>
      <c r="V61" s="51" t="n">
        <v>3096.147705</v>
      </c>
      <c r="W61" s="51" t="n">
        <v>3127.662598</v>
      </c>
      <c r="X61" s="51" t="n">
        <v>3159.907471</v>
      </c>
      <c r="Y61" s="51" t="n">
        <v>3191.287109</v>
      </c>
      <c r="Z61" s="51" t="n">
        <v>3223.040283</v>
      </c>
      <c r="AA61" s="51" t="n">
        <v>3254.713867</v>
      </c>
      <c r="AB61" s="51" t="n">
        <v>3286.70166</v>
      </c>
      <c r="AC61" s="51" t="n">
        <v>3321.468262</v>
      </c>
      <c r="AD61" s="51" t="n">
        <v>3356.641846</v>
      </c>
      <c r="AE61" s="51" t="n">
        <v>3394.19165</v>
      </c>
      <c r="AF61" s="51" t="n">
        <v>3431.654541</v>
      </c>
      <c r="AG61" s="51" t="n">
        <v>3470.789551</v>
      </c>
      <c r="AH61" s="51" t="n">
        <v>3509.730225</v>
      </c>
      <c r="AI61" s="51" t="n">
        <v>3548.42041</v>
      </c>
      <c r="AJ61" s="51" t="n">
        <v>3586.296631</v>
      </c>
      <c r="AK61" s="52" t="n">
        <v>0.010795</v>
      </c>
    </row>
    <row r="62" ht="15" customHeight="1" s="122">
      <c r="A62" s="79" t="inlineStr">
        <is>
          <t>TEF000:ha_JetFuel</t>
        </is>
      </c>
      <c r="B62" s="46" t="inlineStr">
        <is>
          <t xml:space="preserve">  Jet Fuel</t>
        </is>
      </c>
      <c r="C62" s="80" t="n">
        <v>2501.361572</v>
      </c>
      <c r="D62" s="80" t="n">
        <v>2520.988281</v>
      </c>
      <c r="E62" s="80" t="n">
        <v>2558.964355</v>
      </c>
      <c r="F62" s="80" t="n">
        <v>2592.059082</v>
      </c>
      <c r="G62" s="80" t="n">
        <v>2617.203125</v>
      </c>
      <c r="H62" s="80" t="n">
        <v>2640.450684</v>
      </c>
      <c r="I62" s="80" t="n">
        <v>2666.415527</v>
      </c>
      <c r="J62" s="80" t="n">
        <v>2693.985596</v>
      </c>
      <c r="K62" s="80" t="n">
        <v>2725.362305</v>
      </c>
      <c r="L62" s="80" t="n">
        <v>2756.533203</v>
      </c>
      <c r="M62" s="80" t="n">
        <v>2784.955566</v>
      </c>
      <c r="N62" s="80" t="n">
        <v>2822.71167</v>
      </c>
      <c r="O62" s="80" t="n">
        <v>2852.720215</v>
      </c>
      <c r="P62" s="80" t="n">
        <v>2883.349609</v>
      </c>
      <c r="Q62" s="80" t="n">
        <v>2915.333984</v>
      </c>
      <c r="R62" s="80" t="n">
        <v>2946.602783</v>
      </c>
      <c r="S62" s="80" t="n">
        <v>2977.979736</v>
      </c>
      <c r="T62" s="80" t="n">
        <v>3010.799072</v>
      </c>
      <c r="U62" s="80" t="n">
        <v>3042.705322</v>
      </c>
      <c r="V62" s="80" t="n">
        <v>3073.785156</v>
      </c>
      <c r="W62" s="80" t="n">
        <v>3105.300781</v>
      </c>
      <c r="X62" s="80" t="n">
        <v>3137.546387</v>
      </c>
      <c r="Y62" s="80" t="n">
        <v>3168.926514</v>
      </c>
      <c r="Z62" s="80" t="n">
        <v>3200.680176</v>
      </c>
      <c r="AA62" s="80" t="n">
        <v>3232.354248</v>
      </c>
      <c r="AB62" s="80" t="n">
        <v>3264.342285</v>
      </c>
      <c r="AC62" s="80" t="n">
        <v>3299.109131</v>
      </c>
      <c r="AD62" s="80" t="n">
        <v>3334.282959</v>
      </c>
      <c r="AE62" s="80" t="n">
        <v>3371.832764</v>
      </c>
      <c r="AF62" s="80" t="n">
        <v>3409.295898</v>
      </c>
      <c r="AG62" s="80" t="n">
        <v>3448.430908</v>
      </c>
      <c r="AH62" s="80" t="n">
        <v>3487.371826</v>
      </c>
      <c r="AI62" s="80" t="n">
        <v>3526.062012</v>
      </c>
      <c r="AJ62" s="80" t="n">
        <v>3563.938232</v>
      </c>
      <c r="AK62" s="48" t="n">
        <v>0.010878</v>
      </c>
    </row>
    <row r="63" ht="15" customHeight="1" s="122">
      <c r="A63" s="79" t="inlineStr">
        <is>
          <t>TEF000:ha_AviationGasol</t>
        </is>
      </c>
      <c r="B63" s="46" t="inlineStr">
        <is>
          <t xml:space="preserve">  Aviation Gasoline</t>
        </is>
      </c>
      <c r="C63" s="80" t="n">
        <v>22.522085</v>
      </c>
      <c r="D63" s="80" t="n">
        <v>22.493759</v>
      </c>
      <c r="E63" s="80" t="n">
        <v>22.470324</v>
      </c>
      <c r="F63" s="80" t="n">
        <v>22.450933</v>
      </c>
      <c r="G63" s="80" t="n">
        <v>22.434891</v>
      </c>
      <c r="H63" s="80" t="n">
        <v>22.421618</v>
      </c>
      <c r="I63" s="80" t="n">
        <v>22.410635</v>
      </c>
      <c r="J63" s="80" t="n">
        <v>22.401548</v>
      </c>
      <c r="K63" s="80" t="n">
        <v>22.394032</v>
      </c>
      <c r="L63" s="80" t="n">
        <v>22.387812</v>
      </c>
      <c r="M63" s="80" t="n">
        <v>22.382666</v>
      </c>
      <c r="N63" s="80" t="n">
        <v>22.378407</v>
      </c>
      <c r="O63" s="80" t="n">
        <v>22.374884</v>
      </c>
      <c r="P63" s="80" t="n">
        <v>22.371969</v>
      </c>
      <c r="Q63" s="80" t="n">
        <v>22.369558</v>
      </c>
      <c r="R63" s="80" t="n">
        <v>22.367563</v>
      </c>
      <c r="S63" s="80" t="n">
        <v>22.365911</v>
      </c>
      <c r="T63" s="80" t="n">
        <v>22.364546</v>
      </c>
      <c r="U63" s="80" t="n">
        <v>22.363417</v>
      </c>
      <c r="V63" s="80" t="n">
        <v>22.36248</v>
      </c>
      <c r="W63" s="80" t="n">
        <v>22.361708</v>
      </c>
      <c r="X63" s="80" t="n">
        <v>22.361067</v>
      </c>
      <c r="Y63" s="80" t="n">
        <v>22.360538</v>
      </c>
      <c r="Z63" s="80" t="n">
        <v>22.3601</v>
      </c>
      <c r="AA63" s="80" t="n">
        <v>22.359737</v>
      </c>
      <c r="AB63" s="80" t="n">
        <v>22.359438</v>
      </c>
      <c r="AC63" s="80" t="n">
        <v>22.35919</v>
      </c>
      <c r="AD63" s="80" t="n">
        <v>22.358984</v>
      </c>
      <c r="AE63" s="80" t="n">
        <v>22.358814</v>
      </c>
      <c r="AF63" s="80" t="n">
        <v>22.358673</v>
      </c>
      <c r="AG63" s="80" t="n">
        <v>22.358557</v>
      </c>
      <c r="AH63" s="80" t="n">
        <v>22.358461</v>
      </c>
      <c r="AI63" s="80" t="n">
        <v>22.358381</v>
      </c>
      <c r="AJ63" s="80" t="n">
        <v>22.358315</v>
      </c>
      <c r="AK63" s="48" t="n">
        <v>-0.000189</v>
      </c>
    </row>
    <row r="65" ht="15" customHeight="1" s="122">
      <c r="A65" s="79" t="inlineStr">
        <is>
          <t>TEF000:ia_Total</t>
        </is>
      </c>
      <c r="B65" s="45" t="inlineStr">
        <is>
          <t>Military Use</t>
        </is>
      </c>
      <c r="C65" s="51" t="n">
        <v>535.695923</v>
      </c>
      <c r="D65" s="51" t="n">
        <v>557.78418</v>
      </c>
      <c r="E65" s="51" t="n">
        <v>587.656616</v>
      </c>
      <c r="F65" s="51" t="n">
        <v>589.98645</v>
      </c>
      <c r="G65" s="51" t="n">
        <v>581.88269</v>
      </c>
      <c r="H65" s="51" t="n">
        <v>575.975403</v>
      </c>
      <c r="I65" s="51" t="n">
        <v>559.006714</v>
      </c>
      <c r="J65" s="51" t="n">
        <v>548.074524</v>
      </c>
      <c r="K65" s="51" t="n">
        <v>546.877563</v>
      </c>
      <c r="L65" s="51" t="n">
        <v>545.983154</v>
      </c>
      <c r="M65" s="51" t="n">
        <v>546.441833</v>
      </c>
      <c r="N65" s="51" t="n">
        <v>550.221497</v>
      </c>
      <c r="O65" s="51" t="n">
        <v>551.223022</v>
      </c>
      <c r="P65" s="51" t="n">
        <v>551.829956</v>
      </c>
      <c r="Q65" s="51" t="n">
        <v>552.407898</v>
      </c>
      <c r="R65" s="51" t="n">
        <v>552.957764</v>
      </c>
      <c r="S65" s="51" t="n">
        <v>553.483032</v>
      </c>
      <c r="T65" s="51" t="n">
        <v>553.9856569999999</v>
      </c>
      <c r="U65" s="51" t="n">
        <v>554.464966</v>
      </c>
      <c r="V65" s="51" t="n">
        <v>554.934692</v>
      </c>
      <c r="W65" s="51" t="n">
        <v>555.391724</v>
      </c>
      <c r="X65" s="51" t="n">
        <v>555.837341</v>
      </c>
      <c r="Y65" s="51" t="n">
        <v>556.2705079999999</v>
      </c>
      <c r="Z65" s="51" t="n">
        <v>556.691162</v>
      </c>
      <c r="AA65" s="51" t="n">
        <v>557.098328</v>
      </c>
      <c r="AB65" s="51" t="n">
        <v>557.491821</v>
      </c>
      <c r="AC65" s="51" t="n">
        <v>557.874268</v>
      </c>
      <c r="AD65" s="51" t="n">
        <v>558.237915</v>
      </c>
      <c r="AE65" s="51" t="n">
        <v>558.589294</v>
      </c>
      <c r="AF65" s="51" t="n">
        <v>558.924561</v>
      </c>
      <c r="AG65" s="51" t="n">
        <v>559.245361</v>
      </c>
      <c r="AH65" s="51" t="n">
        <v>559.550659</v>
      </c>
      <c r="AI65" s="51" t="n">
        <v>559.27002</v>
      </c>
      <c r="AJ65" s="51" t="n">
        <v>559.034363</v>
      </c>
      <c r="AK65" s="52" t="n">
        <v>6.999999999999999e-05</v>
      </c>
    </row>
    <row r="66" ht="15" customHeight="1" s="122">
      <c r="A66" s="79" t="inlineStr">
        <is>
          <t>TEF000:ia_JetFuel</t>
        </is>
      </c>
      <c r="B66" s="46" t="inlineStr">
        <is>
          <t xml:space="preserve">  Jet Fuel and Aviation Gasoline</t>
        </is>
      </c>
      <c r="C66" s="80" t="n">
        <v>12.67597</v>
      </c>
      <c r="D66" s="80" t="n">
        <v>12.59627</v>
      </c>
      <c r="E66" s="80" t="n">
        <v>12.52827</v>
      </c>
      <c r="F66" s="80" t="n">
        <v>12.50921</v>
      </c>
      <c r="G66" s="80" t="n">
        <v>12.49916</v>
      </c>
      <c r="H66" s="80" t="n">
        <v>12.51793</v>
      </c>
      <c r="I66" s="80" t="n">
        <v>12.54746</v>
      </c>
      <c r="J66" s="80" t="n">
        <v>12.57642</v>
      </c>
      <c r="K66" s="80" t="n">
        <v>12.60651</v>
      </c>
      <c r="L66" s="80" t="n">
        <v>12.63837</v>
      </c>
      <c r="M66" s="80" t="n">
        <v>12.72334</v>
      </c>
      <c r="N66" s="80" t="n">
        <v>12.86622</v>
      </c>
      <c r="O66" s="80" t="n">
        <v>13.01466</v>
      </c>
      <c r="P66" s="80" t="n">
        <v>13.16859</v>
      </c>
      <c r="Q66" s="80" t="n">
        <v>13.32732</v>
      </c>
      <c r="R66" s="80" t="n">
        <v>13.49212</v>
      </c>
      <c r="S66" s="80" t="n">
        <v>13.66205</v>
      </c>
      <c r="T66" s="80" t="n">
        <v>13.83777</v>
      </c>
      <c r="U66" s="80" t="n">
        <v>14.01914</v>
      </c>
      <c r="V66" s="80" t="n">
        <v>14.2052</v>
      </c>
      <c r="W66" s="80" t="n">
        <v>14.39789</v>
      </c>
      <c r="X66" s="80" t="n">
        <v>14.59534</v>
      </c>
      <c r="Y66" s="80" t="n">
        <v>14.79748</v>
      </c>
      <c r="Z66" s="80" t="n">
        <v>15.00428</v>
      </c>
      <c r="AA66" s="80" t="n">
        <v>15.21529</v>
      </c>
      <c r="AB66" s="80" t="n">
        <v>15.42979</v>
      </c>
      <c r="AC66" s="80" t="n">
        <v>15.64769</v>
      </c>
      <c r="AD66" s="80" t="n">
        <v>15.8691</v>
      </c>
      <c r="AE66" s="80" t="n">
        <v>16.09359</v>
      </c>
      <c r="AF66" s="80" t="n">
        <v>16.31948</v>
      </c>
      <c r="AG66" s="80" t="n">
        <v>16.54885</v>
      </c>
      <c r="AH66" s="80" t="n">
        <v>16.78199</v>
      </c>
      <c r="AI66" s="80" t="n">
        <v>17.0179</v>
      </c>
      <c r="AJ66" s="80" t="n">
        <v>17.25654</v>
      </c>
      <c r="AK66" s="48" t="n">
        <v>3e-06</v>
      </c>
    </row>
    <row r="67" ht="15" customHeight="1" s="122">
      <c r="A67" s="79" t="inlineStr">
        <is>
          <t>TEF000:ia_ResidualFuel</t>
        </is>
      </c>
      <c r="B67" s="46" t="inlineStr">
        <is>
          <t xml:space="preserve">  Residual Fuel Oil</t>
        </is>
      </c>
      <c r="C67" s="80" t="n">
        <v>0.87079</v>
      </c>
      <c r="D67" s="80" t="n">
        <v>0.85645</v>
      </c>
      <c r="E67" s="80" t="n">
        <v>0.84296</v>
      </c>
      <c r="F67" s="80" t="n">
        <v>0.83363</v>
      </c>
      <c r="G67" s="80" t="n">
        <v>0.83252</v>
      </c>
      <c r="H67" s="80" t="n">
        <v>0.83323</v>
      </c>
      <c r="I67" s="80" t="n">
        <v>0.83485</v>
      </c>
      <c r="J67" s="80" t="n">
        <v>0.83639</v>
      </c>
      <c r="K67" s="80" t="n">
        <v>0.83788</v>
      </c>
      <c r="L67" s="80" t="n">
        <v>0.83984</v>
      </c>
      <c r="M67" s="80" t="n">
        <v>0.84528</v>
      </c>
      <c r="N67" s="80" t="n">
        <v>0.85433</v>
      </c>
      <c r="O67" s="80" t="n">
        <v>0.86368</v>
      </c>
      <c r="P67" s="80" t="n">
        <v>0.87358</v>
      </c>
      <c r="Q67" s="80" t="n">
        <v>0.8837</v>
      </c>
      <c r="R67" s="80" t="n">
        <v>0.89428</v>
      </c>
      <c r="S67" s="80" t="n">
        <v>0.90523</v>
      </c>
      <c r="T67" s="80" t="n">
        <v>0.9165</v>
      </c>
      <c r="U67" s="80" t="n">
        <v>0.92818</v>
      </c>
      <c r="V67" s="80" t="n">
        <v>0.94003</v>
      </c>
      <c r="W67" s="80" t="n">
        <v>0.95236</v>
      </c>
      <c r="X67" s="80" t="n">
        <v>0.96494</v>
      </c>
      <c r="Y67" s="80" t="n">
        <v>0.97794</v>
      </c>
      <c r="Z67" s="80" t="n">
        <v>0.99133</v>
      </c>
      <c r="AA67" s="80" t="n">
        <v>1.00488</v>
      </c>
      <c r="AB67" s="80" t="n">
        <v>1.01872</v>
      </c>
      <c r="AC67" s="80" t="n">
        <v>1.03273</v>
      </c>
      <c r="AD67" s="80" t="n">
        <v>1.04703</v>
      </c>
      <c r="AE67" s="80" t="n">
        <v>1.06152</v>
      </c>
      <c r="AF67" s="80" t="n">
        <v>1.07599</v>
      </c>
      <c r="AG67" s="80" t="n">
        <v>1.09078</v>
      </c>
      <c r="AH67" s="80" t="n">
        <v>1.1058</v>
      </c>
      <c r="AI67" s="80" t="n">
        <v>1.12098</v>
      </c>
      <c r="AJ67" s="80" t="n">
        <v>1.13636</v>
      </c>
      <c r="AK67" s="48" t="n">
        <v>0.001929</v>
      </c>
    </row>
    <row r="68" ht="15" customHeight="1" s="122">
      <c r="A68" s="79" t="inlineStr">
        <is>
          <t>TEF000:ia_Distillate</t>
        </is>
      </c>
      <c r="B68" s="46" t="inlineStr">
        <is>
          <t xml:space="preserve">  Distillates and Diesel</t>
        </is>
      </c>
      <c r="C68" s="80" t="n">
        <v>3.32208</v>
      </c>
      <c r="D68" s="80" t="n">
        <v>3.30118</v>
      </c>
      <c r="E68" s="80" t="n">
        <v>3.28335</v>
      </c>
      <c r="F68" s="80" t="n">
        <v>3.27835</v>
      </c>
      <c r="G68" s="80" t="n">
        <v>3.27573</v>
      </c>
      <c r="H68" s="80" t="n">
        <v>3.28065</v>
      </c>
      <c r="I68" s="80" t="n">
        <v>3.28838</v>
      </c>
      <c r="J68" s="80" t="n">
        <v>3.29597</v>
      </c>
      <c r="K68" s="80" t="n">
        <v>3.30385</v>
      </c>
      <c r="L68" s="80" t="n">
        <v>3.3122</v>
      </c>
      <c r="M68" s="80" t="n">
        <v>3.33449</v>
      </c>
      <c r="N68" s="80" t="n">
        <v>3.37193</v>
      </c>
      <c r="O68" s="80" t="n">
        <v>3.41084</v>
      </c>
      <c r="P68" s="80" t="n">
        <v>3.45116</v>
      </c>
      <c r="Q68" s="80" t="n">
        <v>3.49277</v>
      </c>
      <c r="R68" s="80" t="n">
        <v>3.53597</v>
      </c>
      <c r="S68" s="80" t="n">
        <v>3.58048</v>
      </c>
      <c r="T68" s="80" t="n">
        <v>3.62654</v>
      </c>
      <c r="U68" s="80" t="n">
        <v>3.67409</v>
      </c>
      <c r="V68" s="80" t="n">
        <v>3.72284</v>
      </c>
      <c r="W68" s="80" t="n">
        <v>3.77335</v>
      </c>
      <c r="X68" s="80" t="n">
        <v>3.82509</v>
      </c>
      <c r="Y68" s="80" t="n">
        <v>3.87806</v>
      </c>
      <c r="Z68" s="80" t="n">
        <v>3.93226</v>
      </c>
      <c r="AA68" s="80" t="n">
        <v>3.98756</v>
      </c>
      <c r="AB68" s="80" t="n">
        <v>4.04378</v>
      </c>
      <c r="AC68" s="80" t="n">
        <v>4.10088</v>
      </c>
      <c r="AD68" s="80" t="n">
        <v>4.15891</v>
      </c>
      <c r="AE68" s="80" t="n">
        <v>4.21774</v>
      </c>
      <c r="AF68" s="80" t="n">
        <v>4.27694</v>
      </c>
      <c r="AG68" s="80" t="n">
        <v>4.33706</v>
      </c>
      <c r="AH68" s="80" t="n">
        <v>4.39815</v>
      </c>
      <c r="AI68" s="80" t="n">
        <v>4.45999</v>
      </c>
      <c r="AJ68" s="80" t="n">
        <v>4.52252</v>
      </c>
      <c r="AK68" s="48" t="n">
        <v>3e-06</v>
      </c>
    </row>
    <row r="70" ht="15" customHeight="1" s="122">
      <c r="A70" s="79" t="inlineStr">
        <is>
          <t>TEF000:ja_Total</t>
        </is>
      </c>
      <c r="B70" s="45" t="inlineStr">
        <is>
          <t>Bus Transportation</t>
        </is>
      </c>
      <c r="C70" s="51" t="n">
        <v>236.259003</v>
      </c>
      <c r="D70" s="51" t="n">
        <v>237.060562</v>
      </c>
      <c r="E70" s="51" t="n">
        <v>237.76503</v>
      </c>
      <c r="F70" s="51" t="n">
        <v>238.438889</v>
      </c>
      <c r="G70" s="51" t="n">
        <v>239.098541</v>
      </c>
      <c r="H70" s="51" t="n">
        <v>239.711578</v>
      </c>
      <c r="I70" s="51" t="n">
        <v>240.245255</v>
      </c>
      <c r="J70" s="51" t="n">
        <v>240.774277</v>
      </c>
      <c r="K70" s="51" t="n">
        <v>241.358459</v>
      </c>
      <c r="L70" s="51" t="n">
        <v>241.871948</v>
      </c>
      <c r="M70" s="51" t="n">
        <v>242.303009</v>
      </c>
      <c r="N70" s="51" t="n">
        <v>242.664459</v>
      </c>
      <c r="O70" s="51" t="n">
        <v>242.875931</v>
      </c>
      <c r="P70" s="51" t="n">
        <v>242.822525</v>
      </c>
      <c r="Q70" s="51" t="n">
        <v>242.45755</v>
      </c>
      <c r="R70" s="51" t="n">
        <v>241.583206</v>
      </c>
      <c r="S70" s="51" t="n">
        <v>239.529694</v>
      </c>
      <c r="T70" s="51" t="n">
        <v>238.893341</v>
      </c>
      <c r="U70" s="51" t="n">
        <v>239.290543</v>
      </c>
      <c r="V70" s="51" t="n">
        <v>239.643433</v>
      </c>
      <c r="W70" s="51" t="n">
        <v>239.955261</v>
      </c>
      <c r="X70" s="51" t="n">
        <v>240.225555</v>
      </c>
      <c r="Y70" s="51" t="n">
        <v>240.454102</v>
      </c>
      <c r="Z70" s="51" t="n">
        <v>240.640045</v>
      </c>
      <c r="AA70" s="51" t="n">
        <v>240.779846</v>
      </c>
      <c r="AB70" s="51" t="n">
        <v>240.879227</v>
      </c>
      <c r="AC70" s="51" t="n">
        <v>240.942139</v>
      </c>
      <c r="AD70" s="51" t="n">
        <v>240.973816</v>
      </c>
      <c r="AE70" s="51" t="n">
        <v>240.986816</v>
      </c>
      <c r="AF70" s="51" t="n">
        <v>240.995804</v>
      </c>
      <c r="AG70" s="51" t="n">
        <v>241.021606</v>
      </c>
      <c r="AH70" s="51" t="n">
        <v>241.085388</v>
      </c>
      <c r="AI70" s="51" t="n">
        <v>241.204422</v>
      </c>
      <c r="AJ70" s="51" t="n">
        <v>241.39595</v>
      </c>
      <c r="AK70" s="52" t="n">
        <v>0.000566</v>
      </c>
    </row>
    <row r="71" ht="15" customHeight="1" s="122">
      <c r="A71" s="79" t="inlineStr">
        <is>
          <t>TEF000:bus_transit_tot</t>
        </is>
      </c>
      <c r="B71" s="46" t="inlineStr">
        <is>
          <t xml:space="preserve">  Transit Bus</t>
        </is>
      </c>
      <c r="C71" s="80" t="n">
        <v>99.369827</v>
      </c>
      <c r="D71" s="80" t="n">
        <v>99.43871300000001</v>
      </c>
      <c r="E71" s="80" t="n">
        <v>99.472229</v>
      </c>
      <c r="F71" s="80" t="n">
        <v>99.505585</v>
      </c>
      <c r="G71" s="80" t="n">
        <v>99.52634399999999</v>
      </c>
      <c r="H71" s="80" t="n">
        <v>99.541695</v>
      </c>
      <c r="I71" s="80" t="n">
        <v>99.55774700000001</v>
      </c>
      <c r="J71" s="80" t="n">
        <v>99.547966</v>
      </c>
      <c r="K71" s="80" t="n">
        <v>99.476646</v>
      </c>
      <c r="L71" s="80" t="n">
        <v>99.396362</v>
      </c>
      <c r="M71" s="80" t="n">
        <v>99.30265799999999</v>
      </c>
      <c r="N71" s="80" t="n">
        <v>99.182693</v>
      </c>
      <c r="O71" s="80" t="n">
        <v>99.0485</v>
      </c>
      <c r="P71" s="80" t="n">
        <v>98.863533</v>
      </c>
      <c r="Q71" s="80" t="n">
        <v>98.658394</v>
      </c>
      <c r="R71" s="80" t="n">
        <v>98.43001599999999</v>
      </c>
      <c r="S71" s="80" t="n">
        <v>98.19489299999999</v>
      </c>
      <c r="T71" s="80" t="n">
        <v>97.939285</v>
      </c>
      <c r="U71" s="80" t="n">
        <v>97.662361</v>
      </c>
      <c r="V71" s="80" t="n">
        <v>97.36318199999999</v>
      </c>
      <c r="W71" s="80" t="n">
        <v>97.038231</v>
      </c>
      <c r="X71" s="80" t="n">
        <v>96.68071</v>
      </c>
      <c r="Y71" s="80" t="n">
        <v>96.284088</v>
      </c>
      <c r="Z71" s="80" t="n">
        <v>95.84240699999999</v>
      </c>
      <c r="AA71" s="80" t="n">
        <v>95.347618</v>
      </c>
      <c r="AB71" s="80" t="n">
        <v>94.802689</v>
      </c>
      <c r="AC71" s="80" t="n">
        <v>94.20813800000001</v>
      </c>
      <c r="AD71" s="80" t="n">
        <v>93.56551399999999</v>
      </c>
      <c r="AE71" s="80" t="n">
        <v>92.884491</v>
      </c>
      <c r="AF71" s="80" t="n">
        <v>92.177803</v>
      </c>
      <c r="AG71" s="80" t="n">
        <v>91.46616400000001</v>
      </c>
      <c r="AH71" s="80" t="n">
        <v>90.772598</v>
      </c>
      <c r="AI71" s="80" t="n">
        <v>90.117622</v>
      </c>
      <c r="AJ71" s="80" t="n">
        <v>89.522926</v>
      </c>
      <c r="AK71" s="48" t="n">
        <v>-0.003277</v>
      </c>
    </row>
    <row r="72" ht="15" customHeight="1" s="122">
      <c r="A72" s="79" t="inlineStr">
        <is>
          <t>TEF000:ja_TransitBus(mo</t>
        </is>
      </c>
      <c r="B72" s="46" t="inlineStr">
        <is>
          <t xml:space="preserve">    Motor Gasoline</t>
        </is>
      </c>
      <c r="C72" s="80" t="n">
        <v>11.445287</v>
      </c>
      <c r="D72" s="80" t="n">
        <v>11.466092</v>
      </c>
      <c r="E72" s="80" t="n">
        <v>11.482542</v>
      </c>
      <c r="F72" s="80" t="n">
        <v>11.498786</v>
      </c>
      <c r="G72" s="80" t="n">
        <v>11.513481</v>
      </c>
      <c r="H72" s="80" t="n">
        <v>11.527476</v>
      </c>
      <c r="I72" s="80" t="n">
        <v>11.541475</v>
      </c>
      <c r="J72" s="80" t="n">
        <v>11.552413</v>
      </c>
      <c r="K72" s="80" t="n">
        <v>11.556156</v>
      </c>
      <c r="L72" s="80" t="n">
        <v>11.558803</v>
      </c>
      <c r="M72" s="80" t="n">
        <v>11.55983</v>
      </c>
      <c r="N72" s="80" t="n">
        <v>11.557747</v>
      </c>
      <c r="O72" s="80" t="n">
        <v>11.553973</v>
      </c>
      <c r="P72" s="80" t="n">
        <v>11.544259</v>
      </c>
      <c r="Q72" s="80" t="n">
        <v>11.532174</v>
      </c>
      <c r="R72" s="80" t="n">
        <v>11.517338</v>
      </c>
      <c r="S72" s="80" t="n">
        <v>11.501655</v>
      </c>
      <c r="T72" s="80" t="n">
        <v>11.483509</v>
      </c>
      <c r="U72" s="80" t="n">
        <v>11.4628</v>
      </c>
      <c r="V72" s="80" t="n">
        <v>11.439426</v>
      </c>
      <c r="W72" s="80" t="n">
        <v>11.412994</v>
      </c>
      <c r="X72" s="80" t="n">
        <v>11.382687</v>
      </c>
      <c r="Y72" s="80" t="n">
        <v>11.347727</v>
      </c>
      <c r="Z72" s="80" t="n">
        <v>11.307388</v>
      </c>
      <c r="AA72" s="80" t="n">
        <v>11.260698</v>
      </c>
      <c r="AB72" s="80" t="n">
        <v>11.207987</v>
      </c>
      <c r="AC72" s="80" t="n">
        <v>11.149298</v>
      </c>
      <c r="AD72" s="80" t="n">
        <v>11.084787</v>
      </c>
      <c r="AE72" s="80" t="n">
        <v>11.015581</v>
      </c>
      <c r="AF72" s="80" t="n">
        <v>10.943103</v>
      </c>
      <c r="AG72" s="80" t="n">
        <v>10.869602</v>
      </c>
      <c r="AH72" s="80" t="n">
        <v>10.797935</v>
      </c>
      <c r="AI72" s="80" t="n">
        <v>10.730744</v>
      </c>
      <c r="AJ72" s="80" t="n">
        <v>10.670596</v>
      </c>
      <c r="AK72" s="48" t="n">
        <v>-0.002244</v>
      </c>
    </row>
    <row r="73" ht="15" customHeight="1" s="122">
      <c r="A73" s="79" t="inlineStr">
        <is>
          <t>TEF000:bus_transit_e85</t>
        </is>
      </c>
      <c r="B73" s="46" t="inlineStr">
        <is>
          <t xml:space="preserve">    E85</t>
        </is>
      </c>
      <c r="C73" s="80" t="n">
        <v>0.014615</v>
      </c>
      <c r="D73" s="80" t="n">
        <v>0.014637</v>
      </c>
      <c r="E73" s="80" t="n">
        <v>0.014656</v>
      </c>
      <c r="F73" s="80" t="n">
        <v>0.014678</v>
      </c>
      <c r="G73" s="80" t="n">
        <v>0.014699</v>
      </c>
      <c r="H73" s="80" t="n">
        <v>0.01472</v>
      </c>
      <c r="I73" s="80" t="n">
        <v>0.014742</v>
      </c>
      <c r="J73" s="80" t="n">
        <v>0.014761</v>
      </c>
      <c r="K73" s="80" t="n">
        <v>0.01477</v>
      </c>
      <c r="L73" s="80" t="n">
        <v>0.014778</v>
      </c>
      <c r="M73" s="80" t="n">
        <v>0.014784</v>
      </c>
      <c r="N73" s="80" t="n">
        <v>0.014785</v>
      </c>
      <c r="O73" s="80" t="n">
        <v>0.014783</v>
      </c>
      <c r="P73" s="80" t="n">
        <v>0.014774</v>
      </c>
      <c r="Q73" s="80" t="n">
        <v>0.014761</v>
      </c>
      <c r="R73" s="80" t="n">
        <v>0.014744</v>
      </c>
      <c r="S73" s="80" t="n">
        <v>0.014725</v>
      </c>
      <c r="T73" s="80" t="n">
        <v>0.014703</v>
      </c>
      <c r="U73" s="80" t="n">
        <v>0.014677</v>
      </c>
      <c r="V73" s="80" t="n">
        <v>0.014647</v>
      </c>
      <c r="W73" s="80" t="n">
        <v>0.014613</v>
      </c>
      <c r="X73" s="80" t="n">
        <v>0.014574</v>
      </c>
      <c r="Y73" s="80" t="n">
        <v>0.014528</v>
      </c>
      <c r="Z73" s="80" t="n">
        <v>0.014474</v>
      </c>
      <c r="AA73" s="80" t="n">
        <v>0.014412</v>
      </c>
      <c r="AB73" s="80" t="n">
        <v>0.014341</v>
      </c>
      <c r="AC73" s="80" t="n">
        <v>0.014262</v>
      </c>
      <c r="AD73" s="80" t="n">
        <v>0.014175</v>
      </c>
      <c r="AE73" s="80" t="n">
        <v>0.014081</v>
      </c>
      <c r="AF73" s="80" t="n">
        <v>0.013983</v>
      </c>
      <c r="AG73" s="80" t="n">
        <v>0.013886</v>
      </c>
      <c r="AH73" s="80" t="n">
        <v>0.013792</v>
      </c>
      <c r="AI73" s="80" t="n">
        <v>0.013705</v>
      </c>
      <c r="AJ73" s="80" t="n">
        <v>0.013628</v>
      </c>
      <c r="AK73" s="48" t="n">
        <v>-0.002229</v>
      </c>
    </row>
    <row r="74" ht="15" customHeight="1" s="122">
      <c r="A74" s="79" t="inlineStr">
        <is>
          <t>TEF000:ja_TransitBus(di</t>
        </is>
      </c>
      <c r="B74" s="46" t="inlineStr">
        <is>
          <t xml:space="preserve">    Distillate Fuel Oil (diesel)</t>
        </is>
      </c>
      <c r="C74" s="80" t="n">
        <v>63.032871</v>
      </c>
      <c r="D74" s="80" t="n">
        <v>62.981274</v>
      </c>
      <c r="E74" s="80" t="n">
        <v>62.897621</v>
      </c>
      <c r="F74" s="80" t="n">
        <v>62.801979</v>
      </c>
      <c r="G74" s="80" t="n">
        <v>62.683662</v>
      </c>
      <c r="H74" s="80" t="n">
        <v>62.542931</v>
      </c>
      <c r="I74" s="80" t="n">
        <v>62.378132</v>
      </c>
      <c r="J74" s="80" t="n">
        <v>62.165901</v>
      </c>
      <c r="K74" s="80" t="n">
        <v>61.875275</v>
      </c>
      <c r="L74" s="80" t="n">
        <v>61.527451</v>
      </c>
      <c r="M74" s="80" t="n">
        <v>61.103485</v>
      </c>
      <c r="N74" s="80" t="n">
        <v>60.572758</v>
      </c>
      <c r="O74" s="80" t="n">
        <v>59.908131</v>
      </c>
      <c r="P74" s="80" t="n">
        <v>59.032299</v>
      </c>
      <c r="Q74" s="80" t="n">
        <v>57.865509</v>
      </c>
      <c r="R74" s="80" t="n">
        <v>56.198986</v>
      </c>
      <c r="S74" s="80" t="n">
        <v>53.456135</v>
      </c>
      <c r="T74" s="80" t="n">
        <v>52.173183</v>
      </c>
      <c r="U74" s="80" t="n">
        <v>51.962135</v>
      </c>
      <c r="V74" s="80" t="n">
        <v>51.739506</v>
      </c>
      <c r="W74" s="80" t="n">
        <v>51.502857</v>
      </c>
      <c r="X74" s="80" t="n">
        <v>51.248619</v>
      </c>
      <c r="Y74" s="80" t="n">
        <v>50.973309</v>
      </c>
      <c r="Z74" s="80" t="n">
        <v>50.673668</v>
      </c>
      <c r="AA74" s="80" t="n">
        <v>50.345627</v>
      </c>
      <c r="AB74" s="80" t="n">
        <v>49.990929</v>
      </c>
      <c r="AC74" s="80" t="n">
        <v>49.61005</v>
      </c>
      <c r="AD74" s="80" t="n">
        <v>49.204002</v>
      </c>
      <c r="AE74" s="80" t="n">
        <v>48.778145</v>
      </c>
      <c r="AF74" s="80" t="n">
        <v>48.340107</v>
      </c>
      <c r="AG74" s="80" t="n">
        <v>47.902363</v>
      </c>
      <c r="AH74" s="80" t="n">
        <v>47.477081</v>
      </c>
      <c r="AI74" s="80" t="n">
        <v>47.07357</v>
      </c>
      <c r="AJ74" s="80" t="n">
        <v>46.701733</v>
      </c>
      <c r="AK74" s="48" t="n">
        <v>-0.009302</v>
      </c>
    </row>
    <row r="75" ht="15" customHeight="1" s="122">
      <c r="A75" s="79" t="inlineStr">
        <is>
          <t>TEF000:bus_transit_CNG</t>
        </is>
      </c>
      <c r="B75" s="46" t="inlineStr">
        <is>
          <t xml:space="preserve">    Compressed/Liquefied Natural Gas</t>
        </is>
      </c>
      <c r="C75" s="80" t="n">
        <v>22.909573</v>
      </c>
      <c r="D75" s="80" t="n">
        <v>22.948393</v>
      </c>
      <c r="E75" s="80" t="n">
        <v>22.977686</v>
      </c>
      <c r="F75" s="80" t="n">
        <v>23.005245</v>
      </c>
      <c r="G75" s="80" t="n">
        <v>23.027851</v>
      </c>
      <c r="H75" s="80" t="n">
        <v>23.047478</v>
      </c>
      <c r="I75" s="80" t="n">
        <v>23.06591</v>
      </c>
      <c r="J75" s="80" t="n">
        <v>23.077225</v>
      </c>
      <c r="K75" s="80" t="n">
        <v>23.073387</v>
      </c>
      <c r="L75" s="80" t="n">
        <v>23.066811</v>
      </c>
      <c r="M75" s="80" t="n">
        <v>23.056746</v>
      </c>
      <c r="N75" s="80" t="n">
        <v>23.040264</v>
      </c>
      <c r="O75" s="80" t="n">
        <v>23.02039</v>
      </c>
      <c r="P75" s="80" t="n">
        <v>22.98867</v>
      </c>
      <c r="Q75" s="80" t="n">
        <v>22.952103</v>
      </c>
      <c r="R75" s="80" t="n">
        <v>22.909908</v>
      </c>
      <c r="S75" s="80" t="n">
        <v>22.865795</v>
      </c>
      <c r="T75" s="80" t="n">
        <v>22.816597</v>
      </c>
      <c r="U75" s="80" t="n">
        <v>22.76223</v>
      </c>
      <c r="V75" s="80" t="n">
        <v>22.702724</v>
      </c>
      <c r="W75" s="80" t="n">
        <v>22.637531</v>
      </c>
      <c r="X75" s="80" t="n">
        <v>22.565052</v>
      </c>
      <c r="Y75" s="80" t="n">
        <v>22.48381</v>
      </c>
      <c r="Z75" s="80" t="n">
        <v>22.392496</v>
      </c>
      <c r="AA75" s="80" t="n">
        <v>22.289165</v>
      </c>
      <c r="AB75" s="80" t="n">
        <v>22.174461</v>
      </c>
      <c r="AC75" s="80" t="n">
        <v>22.048439</v>
      </c>
      <c r="AD75" s="80" t="n">
        <v>21.911407</v>
      </c>
      <c r="AE75" s="80" t="n">
        <v>21.765518</v>
      </c>
      <c r="AF75" s="80" t="n">
        <v>21.613476</v>
      </c>
      <c r="AG75" s="80" t="n">
        <v>21.45956</v>
      </c>
      <c r="AH75" s="80" t="n">
        <v>21.308823</v>
      </c>
      <c r="AI75" s="80" t="n">
        <v>21.166451</v>
      </c>
      <c r="AJ75" s="80" t="n">
        <v>21.038235</v>
      </c>
      <c r="AK75" s="48" t="n">
        <v>-0.002712</v>
      </c>
    </row>
    <row r="76" ht="15" customHeight="1" s="122">
      <c r="A76" s="79" t="inlineStr">
        <is>
          <t>TEF000:bus_transit_LPG</t>
        </is>
      </c>
      <c r="B76" s="46" t="inlineStr">
        <is>
          <t xml:space="preserve">    Propane</t>
        </is>
      </c>
      <c r="C76" s="80" t="n">
        <v>1.462669</v>
      </c>
      <c r="D76" s="80" t="n">
        <v>1.467232</v>
      </c>
      <c r="E76" s="80" t="n">
        <v>1.471172</v>
      </c>
      <c r="F76" s="80" t="n">
        <v>1.474985</v>
      </c>
      <c r="G76" s="80" t="n">
        <v>1.478472</v>
      </c>
      <c r="H76" s="80" t="n">
        <v>1.481765</v>
      </c>
      <c r="I76" s="80" t="n">
        <v>1.484974</v>
      </c>
      <c r="J76" s="80" t="n">
        <v>1.48771</v>
      </c>
      <c r="K76" s="80" t="n">
        <v>1.489452</v>
      </c>
      <c r="L76" s="80" t="n">
        <v>1.491</v>
      </c>
      <c r="M76" s="80" t="n">
        <v>1.492302</v>
      </c>
      <c r="N76" s="80" t="n">
        <v>1.493169</v>
      </c>
      <c r="O76" s="80" t="n">
        <v>1.493793</v>
      </c>
      <c r="P76" s="80" t="n">
        <v>1.493626</v>
      </c>
      <c r="Q76" s="80" t="n">
        <v>1.493121</v>
      </c>
      <c r="R76" s="80" t="n">
        <v>1.492226</v>
      </c>
      <c r="S76" s="80" t="n">
        <v>1.491178</v>
      </c>
      <c r="T76" s="80" t="n">
        <v>1.489771</v>
      </c>
      <c r="U76" s="80" t="n">
        <v>1.488</v>
      </c>
      <c r="V76" s="80" t="n">
        <v>1.485866</v>
      </c>
      <c r="W76" s="80" t="n">
        <v>1.48334</v>
      </c>
      <c r="X76" s="80" t="n">
        <v>1.480317</v>
      </c>
      <c r="Y76" s="80" t="n">
        <v>1.4767</v>
      </c>
      <c r="Z76" s="80" t="n">
        <v>1.472399</v>
      </c>
      <c r="AA76" s="80" t="n">
        <v>1.467285</v>
      </c>
      <c r="AB76" s="80" t="n">
        <v>1.461396</v>
      </c>
      <c r="AC76" s="80" t="n">
        <v>1.454731</v>
      </c>
      <c r="AD76" s="80" t="n">
        <v>1.447307</v>
      </c>
      <c r="AE76" s="80" t="n">
        <v>1.439264</v>
      </c>
      <c r="AF76" s="80" t="n">
        <v>1.430741</v>
      </c>
      <c r="AG76" s="80" t="n">
        <v>1.421954</v>
      </c>
      <c r="AH76" s="80" t="n">
        <v>1.413276</v>
      </c>
      <c r="AI76" s="80" t="n">
        <v>1.405116</v>
      </c>
      <c r="AJ76" s="80" t="n">
        <v>1.397887</v>
      </c>
      <c r="AK76" s="48" t="n">
        <v>-0.001512</v>
      </c>
    </row>
    <row r="77" ht="15" customHeight="1" s="122">
      <c r="A77" s="79" t="inlineStr">
        <is>
          <t>TEF000:bus_transit_elec</t>
        </is>
      </c>
      <c r="B77" s="46" t="inlineStr">
        <is>
          <t xml:space="preserve">    Electricity</t>
        </is>
      </c>
      <c r="C77" s="80" t="n">
        <v>0.490467</v>
      </c>
      <c r="D77" s="80" t="n">
        <v>0.546658</v>
      </c>
      <c r="E77" s="80" t="n">
        <v>0.61405</v>
      </c>
      <c r="F77" s="80" t="n">
        <v>0.6953279999999999</v>
      </c>
      <c r="G77" s="80" t="n">
        <v>0.793516</v>
      </c>
      <c r="H77" s="80" t="n">
        <v>0.912608</v>
      </c>
      <c r="I77" s="80" t="n">
        <v>1.057723</v>
      </c>
      <c r="J77" s="80" t="n">
        <v>1.2351</v>
      </c>
      <c r="K77" s="80" t="n">
        <v>1.452706</v>
      </c>
      <c r="L77" s="80" t="n">
        <v>1.722573</v>
      </c>
      <c r="M77" s="80" t="n">
        <v>2.060505</v>
      </c>
      <c r="N77" s="80" t="n">
        <v>2.488923</v>
      </c>
      <c r="O77" s="80" t="n">
        <v>3.042346</v>
      </c>
      <c r="P77" s="80" t="n">
        <v>3.774787</v>
      </c>
      <c r="Q77" s="80" t="n">
        <v>4.785594</v>
      </c>
      <c r="R77" s="80" t="n">
        <v>6.281656</v>
      </c>
      <c r="S77" s="80" t="n">
        <v>8.850227</v>
      </c>
      <c r="T77" s="80" t="n">
        <v>9.946325999999999</v>
      </c>
      <c r="U77" s="80" t="n">
        <v>9.957316</v>
      </c>
      <c r="V77" s="80" t="n">
        <v>9.965799000000001</v>
      </c>
      <c r="W77" s="80" t="n">
        <v>9.971683000000001</v>
      </c>
      <c r="X77" s="80" t="n">
        <v>9.974240999999999</v>
      </c>
      <c r="Y77" s="80" t="n">
        <v>9.972802</v>
      </c>
      <c r="Z77" s="80" t="n">
        <v>9.966787</v>
      </c>
      <c r="AA77" s="80" t="n">
        <v>9.955261999999999</v>
      </c>
      <c r="AB77" s="80" t="n">
        <v>9.938437</v>
      </c>
      <c r="AC77" s="80" t="n">
        <v>9.916252</v>
      </c>
      <c r="AD77" s="80" t="n">
        <v>9.888779</v>
      </c>
      <c r="AE77" s="80" t="n">
        <v>9.856902</v>
      </c>
      <c r="AF77" s="80" t="n">
        <v>9.821433000000001</v>
      </c>
      <c r="AG77" s="80" t="n">
        <v>9.783918999999999</v>
      </c>
      <c r="AH77" s="80" t="n">
        <v>9.746869999999999</v>
      </c>
      <c r="AI77" s="80" t="n">
        <v>9.713271000000001</v>
      </c>
      <c r="AJ77" s="80" t="n">
        <v>9.686116</v>
      </c>
      <c r="AK77" s="48" t="n">
        <v>0.09399100000000001</v>
      </c>
    </row>
    <row r="78" ht="15" customHeight="1" s="122">
      <c r="A78" s="79" t="inlineStr">
        <is>
          <t>TEF000:bus_transit_hydr</t>
        </is>
      </c>
      <c r="B78" s="46" t="inlineStr">
        <is>
          <t xml:space="preserve">    Hydrogen</t>
        </is>
      </c>
      <c r="C78" s="80" t="n">
        <v>0.014345</v>
      </c>
      <c r="D78" s="80" t="n">
        <v>0.014429</v>
      </c>
      <c r="E78" s="80" t="n">
        <v>0.014507</v>
      </c>
      <c r="F78" s="80" t="n">
        <v>0.014583</v>
      </c>
      <c r="G78" s="80" t="n">
        <v>0.014655</v>
      </c>
      <c r="H78" s="80" t="n">
        <v>0.014724</v>
      </c>
      <c r="I78" s="80" t="n">
        <v>0.014792</v>
      </c>
      <c r="J78" s="80" t="n">
        <v>0.014854</v>
      </c>
      <c r="K78" s="80" t="n">
        <v>0.014905</v>
      </c>
      <c r="L78" s="80" t="n">
        <v>0.014954</v>
      </c>
      <c r="M78" s="80" t="n">
        <v>0.015</v>
      </c>
      <c r="N78" s="80" t="n">
        <v>0.015041</v>
      </c>
      <c r="O78" s="80" t="n">
        <v>0.01508</v>
      </c>
      <c r="P78" s="80" t="n">
        <v>0.01511</v>
      </c>
      <c r="Q78" s="80" t="n">
        <v>0.015137</v>
      </c>
      <c r="R78" s="80" t="n">
        <v>0.01516</v>
      </c>
      <c r="S78" s="80" t="n">
        <v>0.01518</v>
      </c>
      <c r="T78" s="80" t="n">
        <v>0.015196</v>
      </c>
      <c r="U78" s="80" t="n">
        <v>0.015209</v>
      </c>
      <c r="V78" s="80" t="n">
        <v>0.015217</v>
      </c>
      <c r="W78" s="80" t="n">
        <v>0.015221</v>
      </c>
      <c r="X78" s="80" t="n">
        <v>0.015221</v>
      </c>
      <c r="Y78" s="80" t="n">
        <v>0.015214</v>
      </c>
      <c r="Z78" s="80" t="n">
        <v>0.0152</v>
      </c>
      <c r="AA78" s="80" t="n">
        <v>0.015178</v>
      </c>
      <c r="AB78" s="80" t="n">
        <v>0.015148</v>
      </c>
      <c r="AC78" s="80" t="n">
        <v>0.015109</v>
      </c>
      <c r="AD78" s="80" t="n">
        <v>0.015063</v>
      </c>
      <c r="AE78" s="80" t="n">
        <v>0.015009</v>
      </c>
      <c r="AF78" s="80" t="n">
        <v>0.014951</v>
      </c>
      <c r="AG78" s="80" t="n">
        <v>0.014889</v>
      </c>
      <c r="AH78" s="80" t="n">
        <v>0.014827</v>
      </c>
      <c r="AI78" s="80" t="n">
        <v>0.014771</v>
      </c>
      <c r="AJ78" s="80" t="n">
        <v>0.014725</v>
      </c>
      <c r="AK78" s="48" t="n">
        <v>0.000635</v>
      </c>
    </row>
    <row r="79" ht="15" customHeight="1" s="122">
      <c r="A79" s="79" t="inlineStr">
        <is>
          <t>TEF000:bus_inter_total</t>
        </is>
      </c>
      <c r="B79" s="46" t="inlineStr">
        <is>
          <t xml:space="preserve">  Intercity Bus</t>
        </is>
      </c>
      <c r="C79" s="80" t="n">
        <v>32.039715</v>
      </c>
      <c r="D79" s="80" t="n">
        <v>32.314651</v>
      </c>
      <c r="E79" s="80" t="n">
        <v>32.579014</v>
      </c>
      <c r="F79" s="80" t="n">
        <v>32.846046</v>
      </c>
      <c r="G79" s="80" t="n">
        <v>33.110317</v>
      </c>
      <c r="H79" s="80" t="n">
        <v>33.374207</v>
      </c>
      <c r="I79" s="80" t="n">
        <v>33.639603</v>
      </c>
      <c r="J79" s="80" t="n">
        <v>33.897377</v>
      </c>
      <c r="K79" s="80" t="n">
        <v>34.139076</v>
      </c>
      <c r="L79" s="80" t="n">
        <v>34.378258</v>
      </c>
      <c r="M79" s="80" t="n">
        <v>34.613281</v>
      </c>
      <c r="N79" s="80" t="n">
        <v>34.839771</v>
      </c>
      <c r="O79" s="80" t="n">
        <v>35.061768</v>
      </c>
      <c r="P79" s="80" t="n">
        <v>35.280872</v>
      </c>
      <c r="Q79" s="80" t="n">
        <v>35.495045</v>
      </c>
      <c r="R79" s="80" t="n">
        <v>35.703171</v>
      </c>
      <c r="S79" s="80" t="n">
        <v>35.912952</v>
      </c>
      <c r="T79" s="80" t="n">
        <v>36.119308</v>
      </c>
      <c r="U79" s="80" t="n">
        <v>36.321995</v>
      </c>
      <c r="V79" s="80" t="n">
        <v>36.520729</v>
      </c>
      <c r="W79" s="80" t="n">
        <v>36.715229</v>
      </c>
      <c r="X79" s="80" t="n">
        <v>36.905312</v>
      </c>
      <c r="Y79" s="80" t="n">
        <v>37.090851</v>
      </c>
      <c r="Z79" s="80" t="n">
        <v>37.271832</v>
      </c>
      <c r="AA79" s="80" t="n">
        <v>37.44838</v>
      </c>
      <c r="AB79" s="80" t="n">
        <v>37.620724</v>
      </c>
      <c r="AC79" s="80" t="n">
        <v>37.78907</v>
      </c>
      <c r="AD79" s="80" t="n">
        <v>37.953735</v>
      </c>
      <c r="AE79" s="80" t="n">
        <v>38.115044</v>
      </c>
      <c r="AF79" s="80" t="n">
        <v>38.273403</v>
      </c>
      <c r="AG79" s="80" t="n">
        <v>38.429111</v>
      </c>
      <c r="AH79" s="80" t="n">
        <v>38.582664</v>
      </c>
      <c r="AI79" s="80" t="n">
        <v>38.734631</v>
      </c>
      <c r="AJ79" s="80" t="n">
        <v>38.885582</v>
      </c>
      <c r="AK79" s="48" t="n">
        <v>0.005801</v>
      </c>
    </row>
    <row r="80" ht="15" customHeight="1" s="122">
      <c r="A80" s="79" t="inlineStr">
        <is>
          <t>TEF000:bus_inter_motor</t>
        </is>
      </c>
      <c r="B80" s="46" t="inlineStr">
        <is>
          <t xml:space="preserve">    Motor Gasoline</t>
        </is>
      </c>
      <c r="C80" s="80" t="n">
        <v>0</v>
      </c>
      <c r="D80" s="80" t="n">
        <v>0</v>
      </c>
      <c r="E80" s="80" t="n">
        <v>0</v>
      </c>
      <c r="F80" s="80" t="n">
        <v>0</v>
      </c>
      <c r="G80" s="80" t="n">
        <v>0</v>
      </c>
      <c r="H80" s="80" t="n">
        <v>0</v>
      </c>
      <c r="I80" s="80" t="n">
        <v>0</v>
      </c>
      <c r="J80" s="80" t="n">
        <v>0</v>
      </c>
      <c r="K80" s="80" t="n">
        <v>0</v>
      </c>
      <c r="L80" s="80" t="n">
        <v>0</v>
      </c>
      <c r="M80" s="80" t="n">
        <v>0</v>
      </c>
      <c r="N80" s="80" t="n">
        <v>0</v>
      </c>
      <c r="O80" s="80" t="n">
        <v>0</v>
      </c>
      <c r="P80" s="80" t="n">
        <v>0</v>
      </c>
      <c r="Q80" s="80" t="n">
        <v>0</v>
      </c>
      <c r="R80" s="80" t="n">
        <v>0</v>
      </c>
      <c r="S80" s="80" t="n">
        <v>0</v>
      </c>
      <c r="T80" s="80" t="n">
        <v>0</v>
      </c>
      <c r="U80" s="80" t="n">
        <v>0</v>
      </c>
      <c r="V80" s="80" t="n">
        <v>0</v>
      </c>
      <c r="W80" s="80" t="n">
        <v>0</v>
      </c>
      <c r="X80" s="80" t="n">
        <v>0</v>
      </c>
      <c r="Y80" s="80" t="n">
        <v>0</v>
      </c>
      <c r="Z80" s="80" t="n">
        <v>0</v>
      </c>
      <c r="AA80" s="80" t="n">
        <v>0</v>
      </c>
      <c r="AB80" s="80" t="n">
        <v>0</v>
      </c>
      <c r="AC80" s="80" t="n">
        <v>0</v>
      </c>
      <c r="AD80" s="80" t="n">
        <v>0</v>
      </c>
      <c r="AE80" s="80" t="n">
        <v>0</v>
      </c>
      <c r="AF80" s="80" t="n">
        <v>0</v>
      </c>
      <c r="AG80" s="80" t="n">
        <v>0</v>
      </c>
      <c r="AH80" s="80" t="n">
        <v>0</v>
      </c>
      <c r="AI80" s="80" t="n">
        <v>0</v>
      </c>
      <c r="AJ80" s="80" t="n">
        <v>0</v>
      </c>
      <c r="AK80" s="48" t="inlineStr">
        <is>
          <t>- -</t>
        </is>
      </c>
    </row>
    <row r="81" ht="15" customHeight="1" s="122">
      <c r="A81" s="79" t="inlineStr">
        <is>
          <t>TEF000:bus_inter_e85</t>
        </is>
      </c>
      <c r="B81" s="46" t="inlineStr">
        <is>
          <t xml:space="preserve">    E85</t>
        </is>
      </c>
      <c r="C81" s="80" t="n">
        <v>0</v>
      </c>
      <c r="D81" s="80" t="n">
        <v>0</v>
      </c>
      <c r="E81" s="80" t="n">
        <v>0</v>
      </c>
      <c r="F81" s="80" t="n">
        <v>0</v>
      </c>
      <c r="G81" s="80" t="n">
        <v>0</v>
      </c>
      <c r="H81" s="80" t="n">
        <v>0</v>
      </c>
      <c r="I81" s="80" t="n">
        <v>0</v>
      </c>
      <c r="J81" s="80" t="n">
        <v>0</v>
      </c>
      <c r="K81" s="80" t="n">
        <v>0</v>
      </c>
      <c r="L81" s="80" t="n">
        <v>0</v>
      </c>
      <c r="M81" s="80" t="n">
        <v>0</v>
      </c>
      <c r="N81" s="80" t="n">
        <v>0</v>
      </c>
      <c r="O81" s="80" t="n">
        <v>0</v>
      </c>
      <c r="P81" s="80" t="n">
        <v>0</v>
      </c>
      <c r="Q81" s="80" t="n">
        <v>0</v>
      </c>
      <c r="R81" s="80" t="n">
        <v>0</v>
      </c>
      <c r="S81" s="80" t="n">
        <v>0</v>
      </c>
      <c r="T81" s="80" t="n">
        <v>0</v>
      </c>
      <c r="U81" s="80" t="n">
        <v>0</v>
      </c>
      <c r="V81" s="80" t="n">
        <v>0</v>
      </c>
      <c r="W81" s="80" t="n">
        <v>0</v>
      </c>
      <c r="X81" s="80" t="n">
        <v>0</v>
      </c>
      <c r="Y81" s="80" t="n">
        <v>0</v>
      </c>
      <c r="Z81" s="80" t="n">
        <v>0</v>
      </c>
      <c r="AA81" s="80" t="n">
        <v>0</v>
      </c>
      <c r="AB81" s="80" t="n">
        <v>0</v>
      </c>
      <c r="AC81" s="80" t="n">
        <v>0</v>
      </c>
      <c r="AD81" s="80" t="n">
        <v>0</v>
      </c>
      <c r="AE81" s="80" t="n">
        <v>0</v>
      </c>
      <c r="AF81" s="80" t="n">
        <v>0</v>
      </c>
      <c r="AG81" s="80" t="n">
        <v>0</v>
      </c>
      <c r="AH81" s="80" t="n">
        <v>0</v>
      </c>
      <c r="AI81" s="80" t="n">
        <v>0</v>
      </c>
      <c r="AJ81" s="80" t="n">
        <v>0</v>
      </c>
      <c r="AK81" s="48" t="inlineStr">
        <is>
          <t>- -</t>
        </is>
      </c>
    </row>
    <row r="82" ht="15" customHeight="1" s="122">
      <c r="A82" s="79" t="inlineStr">
        <is>
          <t>TEF000:ja_IntercityBus(</t>
        </is>
      </c>
      <c r="B82" s="46" t="inlineStr">
        <is>
          <t xml:space="preserve">    Distillate Fuel Oil (diesel)</t>
        </is>
      </c>
      <c r="C82" s="80" t="n">
        <v>32.039715</v>
      </c>
      <c r="D82" s="80" t="n">
        <v>32.314651</v>
      </c>
      <c r="E82" s="80" t="n">
        <v>32.579014</v>
      </c>
      <c r="F82" s="80" t="n">
        <v>32.846046</v>
      </c>
      <c r="G82" s="80" t="n">
        <v>33.110317</v>
      </c>
      <c r="H82" s="80" t="n">
        <v>33.374207</v>
      </c>
      <c r="I82" s="80" t="n">
        <v>33.639603</v>
      </c>
      <c r="J82" s="80" t="n">
        <v>33.897377</v>
      </c>
      <c r="K82" s="80" t="n">
        <v>34.139076</v>
      </c>
      <c r="L82" s="80" t="n">
        <v>34.378258</v>
      </c>
      <c r="M82" s="80" t="n">
        <v>34.613281</v>
      </c>
      <c r="N82" s="80" t="n">
        <v>34.839771</v>
      </c>
      <c r="O82" s="80" t="n">
        <v>35.061768</v>
      </c>
      <c r="P82" s="80" t="n">
        <v>35.280872</v>
      </c>
      <c r="Q82" s="80" t="n">
        <v>35.495045</v>
      </c>
      <c r="R82" s="80" t="n">
        <v>35.703171</v>
      </c>
      <c r="S82" s="80" t="n">
        <v>35.912952</v>
      </c>
      <c r="T82" s="80" t="n">
        <v>36.119308</v>
      </c>
      <c r="U82" s="80" t="n">
        <v>36.321995</v>
      </c>
      <c r="V82" s="80" t="n">
        <v>36.520729</v>
      </c>
      <c r="W82" s="80" t="n">
        <v>36.715229</v>
      </c>
      <c r="X82" s="80" t="n">
        <v>36.905312</v>
      </c>
      <c r="Y82" s="80" t="n">
        <v>37.090851</v>
      </c>
      <c r="Z82" s="80" t="n">
        <v>37.271832</v>
      </c>
      <c r="AA82" s="80" t="n">
        <v>37.44838</v>
      </c>
      <c r="AB82" s="80" t="n">
        <v>37.620724</v>
      </c>
      <c r="AC82" s="80" t="n">
        <v>37.78907</v>
      </c>
      <c r="AD82" s="80" t="n">
        <v>37.953735</v>
      </c>
      <c r="AE82" s="80" t="n">
        <v>38.115044</v>
      </c>
      <c r="AF82" s="80" t="n">
        <v>38.273403</v>
      </c>
      <c r="AG82" s="80" t="n">
        <v>38.429111</v>
      </c>
      <c r="AH82" s="80" t="n">
        <v>38.582664</v>
      </c>
      <c r="AI82" s="80" t="n">
        <v>38.734631</v>
      </c>
      <c r="AJ82" s="80" t="n">
        <v>38.885582</v>
      </c>
      <c r="AK82" s="48" t="n">
        <v>0.005801</v>
      </c>
    </row>
    <row r="83" ht="15" customHeight="1" s="122">
      <c r="A83" s="79" t="inlineStr">
        <is>
          <t>TEF000:bus_inter_CNG</t>
        </is>
      </c>
      <c r="B83" s="46" t="inlineStr">
        <is>
          <t xml:space="preserve">    Compressed/Liquefied Natural Gas</t>
        </is>
      </c>
      <c r="C83" s="80" t="n">
        <v>0</v>
      </c>
      <c r="D83" s="80" t="n">
        <v>0</v>
      </c>
      <c r="E83" s="80" t="n">
        <v>0</v>
      </c>
      <c r="F83" s="80" t="n">
        <v>0</v>
      </c>
      <c r="G83" s="80" t="n">
        <v>0</v>
      </c>
      <c r="H83" s="80" t="n">
        <v>0</v>
      </c>
      <c r="I83" s="80" t="n">
        <v>0</v>
      </c>
      <c r="J83" s="80" t="n">
        <v>0</v>
      </c>
      <c r="K83" s="80" t="n">
        <v>0</v>
      </c>
      <c r="L83" s="80" t="n">
        <v>0</v>
      </c>
      <c r="M83" s="80" t="n">
        <v>0</v>
      </c>
      <c r="N83" s="80" t="n">
        <v>0</v>
      </c>
      <c r="O83" s="80" t="n">
        <v>0</v>
      </c>
      <c r="P83" s="80" t="n">
        <v>0</v>
      </c>
      <c r="Q83" s="80" t="n">
        <v>0</v>
      </c>
      <c r="R83" s="80" t="n">
        <v>0</v>
      </c>
      <c r="S83" s="80" t="n">
        <v>0</v>
      </c>
      <c r="T83" s="80" t="n">
        <v>0</v>
      </c>
      <c r="U83" s="80" t="n">
        <v>0</v>
      </c>
      <c r="V83" s="80" t="n">
        <v>0</v>
      </c>
      <c r="W83" s="80" t="n">
        <v>0</v>
      </c>
      <c r="X83" s="80" t="n">
        <v>0</v>
      </c>
      <c r="Y83" s="80" t="n">
        <v>0</v>
      </c>
      <c r="Z83" s="80" t="n">
        <v>0</v>
      </c>
      <c r="AA83" s="80" t="n">
        <v>0</v>
      </c>
      <c r="AB83" s="80" t="n">
        <v>0</v>
      </c>
      <c r="AC83" s="80" t="n">
        <v>0</v>
      </c>
      <c r="AD83" s="80" t="n">
        <v>0</v>
      </c>
      <c r="AE83" s="80" t="n">
        <v>0</v>
      </c>
      <c r="AF83" s="80" t="n">
        <v>0</v>
      </c>
      <c r="AG83" s="80" t="n">
        <v>0</v>
      </c>
      <c r="AH83" s="80" t="n">
        <v>0</v>
      </c>
      <c r="AI83" s="80" t="n">
        <v>0</v>
      </c>
      <c r="AJ83" s="80" t="n">
        <v>0</v>
      </c>
      <c r="AK83" s="48" t="inlineStr">
        <is>
          <t>- -</t>
        </is>
      </c>
    </row>
    <row r="84" ht="15" customHeight="1" s="122">
      <c r="A84" s="79" t="inlineStr">
        <is>
          <t>TEF000:bus_inter_LPG</t>
        </is>
      </c>
      <c r="B84" s="46" t="inlineStr">
        <is>
          <t xml:space="preserve">    Propane</t>
        </is>
      </c>
      <c r="C84" s="80" t="n">
        <v>0</v>
      </c>
      <c r="D84" s="80" t="n">
        <v>0</v>
      </c>
      <c r="E84" s="80" t="n">
        <v>0</v>
      </c>
      <c r="F84" s="80" t="n">
        <v>0</v>
      </c>
      <c r="G84" s="80" t="n">
        <v>0</v>
      </c>
      <c r="H84" s="80" t="n">
        <v>0</v>
      </c>
      <c r="I84" s="80" t="n">
        <v>0</v>
      </c>
      <c r="J84" s="80" t="n">
        <v>0</v>
      </c>
      <c r="K84" s="80" t="n">
        <v>0</v>
      </c>
      <c r="L84" s="80" t="n">
        <v>0</v>
      </c>
      <c r="M84" s="80" t="n">
        <v>0</v>
      </c>
      <c r="N84" s="80" t="n">
        <v>0</v>
      </c>
      <c r="O84" s="80" t="n">
        <v>0</v>
      </c>
      <c r="P84" s="80" t="n">
        <v>0</v>
      </c>
      <c r="Q84" s="80" t="n">
        <v>0</v>
      </c>
      <c r="R84" s="80" t="n">
        <v>0</v>
      </c>
      <c r="S84" s="80" t="n">
        <v>0</v>
      </c>
      <c r="T84" s="80" t="n">
        <v>0</v>
      </c>
      <c r="U84" s="80" t="n">
        <v>0</v>
      </c>
      <c r="V84" s="80" t="n">
        <v>0</v>
      </c>
      <c r="W84" s="80" t="n">
        <v>0</v>
      </c>
      <c r="X84" s="80" t="n">
        <v>0</v>
      </c>
      <c r="Y84" s="80" t="n">
        <v>0</v>
      </c>
      <c r="Z84" s="80" t="n">
        <v>0</v>
      </c>
      <c r="AA84" s="80" t="n">
        <v>0</v>
      </c>
      <c r="AB84" s="80" t="n">
        <v>0</v>
      </c>
      <c r="AC84" s="80" t="n">
        <v>0</v>
      </c>
      <c r="AD84" s="80" t="n">
        <v>0</v>
      </c>
      <c r="AE84" s="80" t="n">
        <v>0</v>
      </c>
      <c r="AF84" s="80" t="n">
        <v>0</v>
      </c>
      <c r="AG84" s="80" t="n">
        <v>0</v>
      </c>
      <c r="AH84" s="80" t="n">
        <v>0</v>
      </c>
      <c r="AI84" s="80" t="n">
        <v>0</v>
      </c>
      <c r="AJ84" s="80" t="n">
        <v>0</v>
      </c>
      <c r="AK84" s="48" t="inlineStr">
        <is>
          <t>- -</t>
        </is>
      </c>
    </row>
    <row r="85" ht="15" customHeight="1" s="122">
      <c r="A85" s="79" t="inlineStr">
        <is>
          <t>TEF000:bus_inter_elec</t>
        </is>
      </c>
      <c r="B85" s="46" t="inlineStr">
        <is>
          <t xml:space="preserve">    Electricity</t>
        </is>
      </c>
      <c r="C85" s="80" t="n">
        <v>0</v>
      </c>
      <c r="D85" s="80" t="n">
        <v>0</v>
      </c>
      <c r="E85" s="80" t="n">
        <v>0</v>
      </c>
      <c r="F85" s="80" t="n">
        <v>0</v>
      </c>
      <c r="G85" s="80" t="n">
        <v>0</v>
      </c>
      <c r="H85" s="80" t="n">
        <v>0</v>
      </c>
      <c r="I85" s="80" t="n">
        <v>0</v>
      </c>
      <c r="J85" s="80" t="n">
        <v>0</v>
      </c>
      <c r="K85" s="80" t="n">
        <v>0</v>
      </c>
      <c r="L85" s="80" t="n">
        <v>0</v>
      </c>
      <c r="M85" s="80" t="n">
        <v>0</v>
      </c>
      <c r="N85" s="80" t="n">
        <v>0</v>
      </c>
      <c r="O85" s="80" t="n">
        <v>0</v>
      </c>
      <c r="P85" s="80" t="n">
        <v>0</v>
      </c>
      <c r="Q85" s="80" t="n">
        <v>0</v>
      </c>
      <c r="R85" s="80" t="n">
        <v>0</v>
      </c>
      <c r="S85" s="80" t="n">
        <v>0</v>
      </c>
      <c r="T85" s="80" t="n">
        <v>0</v>
      </c>
      <c r="U85" s="80" t="n">
        <v>0</v>
      </c>
      <c r="V85" s="80" t="n">
        <v>0</v>
      </c>
      <c r="W85" s="80" t="n">
        <v>0</v>
      </c>
      <c r="X85" s="80" t="n">
        <v>0</v>
      </c>
      <c r="Y85" s="80" t="n">
        <v>0</v>
      </c>
      <c r="Z85" s="80" t="n">
        <v>0</v>
      </c>
      <c r="AA85" s="80" t="n">
        <v>0</v>
      </c>
      <c r="AB85" s="80" t="n">
        <v>0</v>
      </c>
      <c r="AC85" s="80" t="n">
        <v>0</v>
      </c>
      <c r="AD85" s="80" t="n">
        <v>0</v>
      </c>
      <c r="AE85" s="80" t="n">
        <v>0</v>
      </c>
      <c r="AF85" s="80" t="n">
        <v>0</v>
      </c>
      <c r="AG85" s="80" t="n">
        <v>0</v>
      </c>
      <c r="AH85" s="80" t="n">
        <v>0</v>
      </c>
      <c r="AI85" s="80" t="n">
        <v>0</v>
      </c>
      <c r="AJ85" s="80" t="n">
        <v>0</v>
      </c>
      <c r="AK85" s="48" t="inlineStr">
        <is>
          <t>- -</t>
        </is>
      </c>
    </row>
    <row r="86" ht="15" customHeight="1" s="122">
      <c r="A86" s="79" t="inlineStr">
        <is>
          <t>TEF000:bus_inter_hydrog</t>
        </is>
      </c>
      <c r="B86" s="46" t="inlineStr">
        <is>
          <t xml:space="preserve">    Hydrogen</t>
        </is>
      </c>
      <c r="C86" s="80" t="n">
        <v>0</v>
      </c>
      <c r="D86" s="80" t="n">
        <v>0</v>
      </c>
      <c r="E86" s="80" t="n">
        <v>0</v>
      </c>
      <c r="F86" s="80" t="n">
        <v>0</v>
      </c>
      <c r="G86" s="80" t="n">
        <v>0</v>
      </c>
      <c r="H86" s="80" t="n">
        <v>0</v>
      </c>
      <c r="I86" s="80" t="n">
        <v>0</v>
      </c>
      <c r="J86" s="80" t="n">
        <v>0</v>
      </c>
      <c r="K86" s="80" t="n">
        <v>0</v>
      </c>
      <c r="L86" s="80" t="n">
        <v>0</v>
      </c>
      <c r="M86" s="80" t="n">
        <v>0</v>
      </c>
      <c r="N86" s="80" t="n">
        <v>0</v>
      </c>
      <c r="O86" s="80" t="n">
        <v>0</v>
      </c>
      <c r="P86" s="80" t="n">
        <v>0</v>
      </c>
      <c r="Q86" s="80" t="n">
        <v>0</v>
      </c>
      <c r="R86" s="80" t="n">
        <v>0</v>
      </c>
      <c r="S86" s="80" t="n">
        <v>0</v>
      </c>
      <c r="T86" s="80" t="n">
        <v>0</v>
      </c>
      <c r="U86" s="80" t="n">
        <v>0</v>
      </c>
      <c r="V86" s="80" t="n">
        <v>0</v>
      </c>
      <c r="W86" s="80" t="n">
        <v>0</v>
      </c>
      <c r="X86" s="80" t="n">
        <v>0</v>
      </c>
      <c r="Y86" s="80" t="n">
        <v>0</v>
      </c>
      <c r="Z86" s="80" t="n">
        <v>0</v>
      </c>
      <c r="AA86" s="80" t="n">
        <v>0</v>
      </c>
      <c r="AB86" s="80" t="n">
        <v>0</v>
      </c>
      <c r="AC86" s="80" t="n">
        <v>0</v>
      </c>
      <c r="AD86" s="80" t="n">
        <v>0</v>
      </c>
      <c r="AE86" s="80" t="n">
        <v>0</v>
      </c>
      <c r="AF86" s="80" t="n">
        <v>0</v>
      </c>
      <c r="AG86" s="80" t="n">
        <v>0</v>
      </c>
      <c r="AH86" s="80" t="n">
        <v>0</v>
      </c>
      <c r="AI86" s="80" t="n">
        <v>0</v>
      </c>
      <c r="AJ86" s="80" t="n">
        <v>0</v>
      </c>
      <c r="AK86" s="48" t="inlineStr">
        <is>
          <t>- -</t>
        </is>
      </c>
    </row>
    <row r="87" ht="15" customHeight="1" s="122">
      <c r="A87" s="79" t="inlineStr">
        <is>
          <t>TEF000:bus_school_total</t>
        </is>
      </c>
      <c r="B87" s="46" t="inlineStr">
        <is>
          <t xml:space="preserve">  School Bus</t>
        </is>
      </c>
      <c r="C87" s="80" t="n">
        <v>105.368896</v>
      </c>
      <c r="D87" s="80" t="n">
        <v>105.882927</v>
      </c>
      <c r="E87" s="80" t="n">
        <v>106.356987</v>
      </c>
      <c r="F87" s="80" t="n">
        <v>106.811852</v>
      </c>
      <c r="G87" s="80" t="n">
        <v>107.284744</v>
      </c>
      <c r="H87" s="80" t="n">
        <v>107.73774</v>
      </c>
      <c r="I87" s="80" t="n">
        <v>108.135147</v>
      </c>
      <c r="J87" s="80" t="n">
        <v>108.593651</v>
      </c>
      <c r="K87" s="80" t="n">
        <v>109.225121</v>
      </c>
      <c r="L87" s="80" t="n">
        <v>109.849632</v>
      </c>
      <c r="M87" s="80" t="n">
        <v>110.477364</v>
      </c>
      <c r="N87" s="80" t="n">
        <v>111.160736</v>
      </c>
      <c r="O87" s="80" t="n">
        <v>111.837883</v>
      </c>
      <c r="P87" s="80" t="n">
        <v>112.48278</v>
      </c>
      <c r="Q87" s="80" t="n">
        <v>113.119583</v>
      </c>
      <c r="R87" s="80" t="n">
        <v>113.761589</v>
      </c>
      <c r="S87" s="80" t="n">
        <v>114.301987</v>
      </c>
      <c r="T87" s="80" t="n">
        <v>114.810982</v>
      </c>
      <c r="U87" s="80" t="n">
        <v>115.293388</v>
      </c>
      <c r="V87" s="80" t="n">
        <v>115.75518</v>
      </c>
      <c r="W87" s="80" t="n">
        <v>116.203316</v>
      </c>
      <c r="X87" s="80" t="n">
        <v>116.64357</v>
      </c>
      <c r="Y87" s="80" t="n">
        <v>117.081703</v>
      </c>
      <c r="Z87" s="80" t="n">
        <v>117.522255</v>
      </c>
      <c r="AA87" s="80" t="n">
        <v>117.968689</v>
      </c>
      <c r="AB87" s="80" t="n">
        <v>118.423729</v>
      </c>
      <c r="AC87" s="80" t="n">
        <v>118.890556</v>
      </c>
      <c r="AD87" s="80" t="n">
        <v>119.372574</v>
      </c>
      <c r="AE87" s="80" t="n">
        <v>119.87326</v>
      </c>
      <c r="AF87" s="80" t="n">
        <v>120.394981</v>
      </c>
      <c r="AG87" s="80" t="n">
        <v>120.939011</v>
      </c>
      <c r="AH87" s="80" t="n">
        <v>121.5056</v>
      </c>
      <c r="AI87" s="80" t="n">
        <v>122.093918</v>
      </c>
      <c r="AJ87" s="80" t="n">
        <v>122.70192</v>
      </c>
      <c r="AK87" s="48" t="n">
        <v>0.004618</v>
      </c>
    </row>
    <row r="88" ht="15" customHeight="1" s="122">
      <c r="A88" s="79" t="inlineStr">
        <is>
          <t>TEF000:ja_SchoolBus(mot</t>
        </is>
      </c>
      <c r="B88" s="46" t="inlineStr">
        <is>
          <t xml:space="preserve">    Motor Gasoline</t>
        </is>
      </c>
      <c r="C88" s="80" t="n">
        <v>11.694694</v>
      </c>
      <c r="D88" s="80" t="n">
        <v>11.751745</v>
      </c>
      <c r="E88" s="80" t="n">
        <v>11.804358</v>
      </c>
      <c r="F88" s="80" t="n">
        <v>11.854843</v>
      </c>
      <c r="G88" s="80" t="n">
        <v>11.90733</v>
      </c>
      <c r="H88" s="80" t="n">
        <v>11.957606</v>
      </c>
      <c r="I88" s="80" t="n">
        <v>12.001713</v>
      </c>
      <c r="J88" s="80" t="n">
        <v>12.052602</v>
      </c>
      <c r="K88" s="80" t="n">
        <v>12.122687</v>
      </c>
      <c r="L88" s="80" t="n">
        <v>12.192</v>
      </c>
      <c r="M88" s="80" t="n">
        <v>12.261673</v>
      </c>
      <c r="N88" s="80" t="n">
        <v>12.337517</v>
      </c>
      <c r="O88" s="80" t="n">
        <v>12.412673</v>
      </c>
      <c r="P88" s="80" t="n">
        <v>12.484251</v>
      </c>
      <c r="Q88" s="80" t="n">
        <v>12.554927</v>
      </c>
      <c r="R88" s="80" t="n">
        <v>12.626182</v>
      </c>
      <c r="S88" s="80" t="n">
        <v>12.686161</v>
      </c>
      <c r="T88" s="80" t="n">
        <v>12.742651</v>
      </c>
      <c r="U88" s="80" t="n">
        <v>12.796194</v>
      </c>
      <c r="V88" s="80" t="n">
        <v>12.847446</v>
      </c>
      <c r="W88" s="80" t="n">
        <v>12.897185</v>
      </c>
      <c r="X88" s="80" t="n">
        <v>12.946047</v>
      </c>
      <c r="Y88" s="80" t="n">
        <v>12.994674</v>
      </c>
      <c r="Z88" s="80" t="n">
        <v>13.043573</v>
      </c>
      <c r="AA88" s="80" t="n">
        <v>13.093121</v>
      </c>
      <c r="AB88" s="80" t="n">
        <v>13.143623</v>
      </c>
      <c r="AC88" s="80" t="n">
        <v>13.195437</v>
      </c>
      <c r="AD88" s="80" t="n">
        <v>13.248935</v>
      </c>
      <c r="AE88" s="80" t="n">
        <v>13.304506</v>
      </c>
      <c r="AF88" s="80" t="n">
        <v>13.36241</v>
      </c>
      <c r="AG88" s="80" t="n">
        <v>13.422791</v>
      </c>
      <c r="AH88" s="80" t="n">
        <v>13.485676</v>
      </c>
      <c r="AI88" s="80" t="n">
        <v>13.550972</v>
      </c>
      <c r="AJ88" s="80" t="n">
        <v>13.618452</v>
      </c>
      <c r="AK88" s="48" t="n">
        <v>0.004618</v>
      </c>
    </row>
    <row r="89" ht="15" customHeight="1" s="122">
      <c r="A89" s="79" t="inlineStr">
        <is>
          <t>TEF000:bus_school_e85</t>
        </is>
      </c>
      <c r="B89" s="46" t="inlineStr">
        <is>
          <t xml:space="preserve">    E85</t>
        </is>
      </c>
      <c r="C89" s="80" t="n">
        <v>0</v>
      </c>
      <c r="D89" s="80" t="n">
        <v>0</v>
      </c>
      <c r="E89" s="80" t="n">
        <v>0</v>
      </c>
      <c r="F89" s="80" t="n">
        <v>0</v>
      </c>
      <c r="G89" s="80" t="n">
        <v>0</v>
      </c>
      <c r="H89" s="80" t="n">
        <v>0</v>
      </c>
      <c r="I89" s="80" t="n">
        <v>0</v>
      </c>
      <c r="J89" s="80" t="n">
        <v>0</v>
      </c>
      <c r="K89" s="80" t="n">
        <v>0</v>
      </c>
      <c r="L89" s="80" t="n">
        <v>0</v>
      </c>
      <c r="M89" s="80" t="n">
        <v>0</v>
      </c>
      <c r="N89" s="80" t="n">
        <v>0</v>
      </c>
      <c r="O89" s="80" t="n">
        <v>0</v>
      </c>
      <c r="P89" s="80" t="n">
        <v>0</v>
      </c>
      <c r="Q89" s="80" t="n">
        <v>0</v>
      </c>
      <c r="R89" s="80" t="n">
        <v>0</v>
      </c>
      <c r="S89" s="80" t="n">
        <v>0</v>
      </c>
      <c r="T89" s="80" t="n">
        <v>0</v>
      </c>
      <c r="U89" s="80" t="n">
        <v>0</v>
      </c>
      <c r="V89" s="80" t="n">
        <v>0</v>
      </c>
      <c r="W89" s="80" t="n">
        <v>0</v>
      </c>
      <c r="X89" s="80" t="n">
        <v>0</v>
      </c>
      <c r="Y89" s="80" t="n">
        <v>0</v>
      </c>
      <c r="Z89" s="80" t="n">
        <v>0</v>
      </c>
      <c r="AA89" s="80" t="n">
        <v>0</v>
      </c>
      <c r="AB89" s="80" t="n">
        <v>0</v>
      </c>
      <c r="AC89" s="80" t="n">
        <v>0</v>
      </c>
      <c r="AD89" s="80" t="n">
        <v>0</v>
      </c>
      <c r="AE89" s="80" t="n">
        <v>0</v>
      </c>
      <c r="AF89" s="80" t="n">
        <v>0</v>
      </c>
      <c r="AG89" s="80" t="n">
        <v>0</v>
      </c>
      <c r="AH89" s="80" t="n">
        <v>0</v>
      </c>
      <c r="AI89" s="80" t="n">
        <v>0</v>
      </c>
      <c r="AJ89" s="80" t="n">
        <v>0</v>
      </c>
      <c r="AK89" s="48" t="inlineStr">
        <is>
          <t>- -</t>
        </is>
      </c>
    </row>
    <row r="90" ht="15" customHeight="1" s="122">
      <c r="A90" s="79" t="inlineStr">
        <is>
          <t>TEF000:ja_SchoolBus(die</t>
        </is>
      </c>
      <c r="B90" s="46" t="inlineStr">
        <is>
          <t xml:space="preserve">    Distillate Fuel Oil (diesel)</t>
        </is>
      </c>
      <c r="C90" s="80" t="n">
        <v>92.70839700000001</v>
      </c>
      <c r="D90" s="80" t="n">
        <v>93.13887</v>
      </c>
      <c r="E90" s="80" t="n">
        <v>93.535439</v>
      </c>
      <c r="F90" s="80" t="n">
        <v>93.910034</v>
      </c>
      <c r="G90" s="80" t="n">
        <v>94.299271</v>
      </c>
      <c r="H90" s="80" t="n">
        <v>94.670967</v>
      </c>
      <c r="I90" s="80" t="n">
        <v>94.992752</v>
      </c>
      <c r="J90" s="80" t="n">
        <v>95.366325</v>
      </c>
      <c r="K90" s="80" t="n">
        <v>95.890762</v>
      </c>
      <c r="L90" s="80" t="n">
        <v>96.408051</v>
      </c>
      <c r="M90" s="80" t="n">
        <v>96.92514799999999</v>
      </c>
      <c r="N90" s="80" t="n">
        <v>97.48968499999999</v>
      </c>
      <c r="O90" s="80" t="n">
        <v>98.050026</v>
      </c>
      <c r="P90" s="80" t="n">
        <v>98.580727</v>
      </c>
      <c r="Q90" s="80" t="n">
        <v>99.103241</v>
      </c>
      <c r="R90" s="80" t="n">
        <v>99.62882999999999</v>
      </c>
      <c r="S90" s="80" t="n">
        <v>100.064163</v>
      </c>
      <c r="T90" s="80" t="n">
        <v>100.471107</v>
      </c>
      <c r="U90" s="80" t="n">
        <v>100.853485</v>
      </c>
      <c r="V90" s="80" t="n">
        <v>101.216263</v>
      </c>
      <c r="W90" s="80" t="n">
        <v>101.566948</v>
      </c>
      <c r="X90" s="80" t="n">
        <v>101.909584</v>
      </c>
      <c r="Y90" s="80" t="n">
        <v>102.249283</v>
      </c>
      <c r="Z90" s="80" t="n">
        <v>102.590256</v>
      </c>
      <c r="AA90" s="80" t="n">
        <v>102.93573</v>
      </c>
      <c r="AB90" s="80" t="n">
        <v>103.28775</v>
      </c>
      <c r="AC90" s="80" t="n">
        <v>103.64975</v>
      </c>
      <c r="AD90" s="80" t="n">
        <v>104.025146</v>
      </c>
      <c r="AE90" s="80" t="n">
        <v>104.416489</v>
      </c>
      <c r="AF90" s="80" t="n">
        <v>104.826347</v>
      </c>
      <c r="AG90" s="80" t="n">
        <v>105.255989</v>
      </c>
      <c r="AH90" s="80" t="n">
        <v>105.704948</v>
      </c>
      <c r="AI90" s="80" t="n">
        <v>106.173073</v>
      </c>
      <c r="AJ90" s="80" t="n">
        <v>106.658134</v>
      </c>
      <c r="AK90" s="48" t="n">
        <v>0.004245</v>
      </c>
    </row>
    <row r="91" ht="15" customHeight="1" s="122">
      <c r="A91" s="79" t="inlineStr">
        <is>
          <t>TEF000:bus_school_CNG</t>
        </is>
      </c>
      <c r="B91" s="46" t="inlineStr">
        <is>
          <t xml:space="preserve">    Compressed/Liquefied Natural Gas</t>
        </is>
      </c>
      <c r="C91" s="80" t="n">
        <v>0.875552</v>
      </c>
      <c r="D91" s="80" t="n">
        <v>0.901618</v>
      </c>
      <c r="E91" s="80" t="n">
        <v>0.926087</v>
      </c>
      <c r="F91" s="80" t="n">
        <v>0.9554820000000001</v>
      </c>
      <c r="G91" s="80" t="n">
        <v>0.986248</v>
      </c>
      <c r="H91" s="80" t="n">
        <v>1.016881</v>
      </c>
      <c r="I91" s="80" t="n">
        <v>1.048062</v>
      </c>
      <c r="J91" s="80" t="n">
        <v>1.081704</v>
      </c>
      <c r="K91" s="80" t="n">
        <v>1.11811</v>
      </c>
      <c r="L91" s="80" t="n">
        <v>1.155488</v>
      </c>
      <c r="M91" s="80" t="n">
        <v>1.195917</v>
      </c>
      <c r="N91" s="80" t="n">
        <v>1.238321</v>
      </c>
      <c r="O91" s="80" t="n">
        <v>1.279385</v>
      </c>
      <c r="P91" s="80" t="n">
        <v>1.32146</v>
      </c>
      <c r="Q91" s="80" t="n">
        <v>1.364525</v>
      </c>
      <c r="R91" s="80" t="n">
        <v>1.409136</v>
      </c>
      <c r="S91" s="80" t="n">
        <v>1.45376</v>
      </c>
      <c r="T91" s="80" t="n">
        <v>1.498877</v>
      </c>
      <c r="U91" s="80" t="n">
        <v>1.544955</v>
      </c>
      <c r="V91" s="80" t="n">
        <v>1.59232</v>
      </c>
      <c r="W91" s="80" t="n">
        <v>1.639645</v>
      </c>
      <c r="X91" s="80" t="n">
        <v>1.688031</v>
      </c>
      <c r="Y91" s="80" t="n">
        <v>1.737454</v>
      </c>
      <c r="Z91" s="80" t="n">
        <v>1.787768</v>
      </c>
      <c r="AA91" s="80" t="n">
        <v>1.838789</v>
      </c>
      <c r="AB91" s="80" t="n">
        <v>1.890926</v>
      </c>
      <c r="AC91" s="80" t="n">
        <v>1.943532</v>
      </c>
      <c r="AD91" s="80" t="n">
        <v>1.99625</v>
      </c>
      <c r="AE91" s="80" t="n">
        <v>2.049592</v>
      </c>
      <c r="AF91" s="80" t="n">
        <v>2.103099</v>
      </c>
      <c r="AG91" s="80" t="n">
        <v>2.156643</v>
      </c>
      <c r="AH91" s="80" t="n">
        <v>2.2109</v>
      </c>
      <c r="AI91" s="80" t="n">
        <v>2.265298</v>
      </c>
      <c r="AJ91" s="80" t="n">
        <v>2.320227</v>
      </c>
      <c r="AK91" s="48" t="n">
        <v>0.029979</v>
      </c>
    </row>
    <row r="92" ht="15" customHeight="1" s="122">
      <c r="A92" s="79" t="inlineStr">
        <is>
          <t>TEF000:bus_school_LPG</t>
        </is>
      </c>
      <c r="B92" s="46" t="inlineStr">
        <is>
          <t xml:space="preserve">    Propane</t>
        </is>
      </c>
      <c r="C92" s="80" t="n">
        <v>0.090253</v>
      </c>
      <c r="D92" s="80" t="n">
        <v>0.090693</v>
      </c>
      <c r="E92" s="80" t="n">
        <v>0.091099</v>
      </c>
      <c r="F92" s="80" t="n">
        <v>0.091489</v>
      </c>
      <c r="G92" s="80" t="n">
        <v>0.091894</v>
      </c>
      <c r="H92" s="80" t="n">
        <v>0.092282</v>
      </c>
      <c r="I92" s="80" t="n">
        <v>0.092622</v>
      </c>
      <c r="J92" s="80" t="n">
        <v>0.093015</v>
      </c>
      <c r="K92" s="80" t="n">
        <v>0.093556</v>
      </c>
      <c r="L92" s="80" t="n">
        <v>0.09409099999999999</v>
      </c>
      <c r="M92" s="80" t="n">
        <v>0.094629</v>
      </c>
      <c r="N92" s="80" t="n">
        <v>0.09521399999999999</v>
      </c>
      <c r="O92" s="80" t="n">
        <v>0.095794</v>
      </c>
      <c r="P92" s="80" t="n">
        <v>0.096346</v>
      </c>
      <c r="Q92" s="80" t="n">
        <v>0.09689200000000001</v>
      </c>
      <c r="R92" s="80" t="n">
        <v>0.097442</v>
      </c>
      <c r="S92" s="80" t="n">
        <v>0.09790500000000001</v>
      </c>
      <c r="T92" s="80" t="n">
        <v>0.098341</v>
      </c>
      <c r="U92" s="80" t="n">
        <v>0.09875399999999999</v>
      </c>
      <c r="V92" s="80" t="n">
        <v>0.099149</v>
      </c>
      <c r="W92" s="80" t="n">
        <v>0.099533</v>
      </c>
      <c r="X92" s="80" t="n">
        <v>0.09991</v>
      </c>
      <c r="Y92" s="80" t="n">
        <v>0.100286</v>
      </c>
      <c r="Z92" s="80" t="n">
        <v>0.100663</v>
      </c>
      <c r="AA92" s="80" t="n">
        <v>0.101045</v>
      </c>
      <c r="AB92" s="80" t="n">
        <v>0.101435</v>
      </c>
      <c r="AC92" s="80" t="n">
        <v>0.101835</v>
      </c>
      <c r="AD92" s="80" t="n">
        <v>0.102248</v>
      </c>
      <c r="AE92" s="80" t="n">
        <v>0.102677</v>
      </c>
      <c r="AF92" s="80" t="n">
        <v>0.103124</v>
      </c>
      <c r="AG92" s="80" t="n">
        <v>0.10359</v>
      </c>
      <c r="AH92" s="80" t="n">
        <v>0.104075</v>
      </c>
      <c r="AI92" s="80" t="n">
        <v>0.104579</v>
      </c>
      <c r="AJ92" s="80" t="n">
        <v>0.105099</v>
      </c>
      <c r="AK92" s="48" t="n">
        <v>0.004618</v>
      </c>
    </row>
    <row r="93" ht="15" customHeight="1" s="122">
      <c r="A93" s="79" t="inlineStr">
        <is>
          <t>TEF000:bus_school_elec</t>
        </is>
      </c>
      <c r="B93" s="46" t="inlineStr">
        <is>
          <t xml:space="preserve">    Electricity</t>
        </is>
      </c>
      <c r="C93" s="80" t="n">
        <v>0</v>
      </c>
      <c r="D93" s="80" t="n">
        <v>0</v>
      </c>
      <c r="E93" s="80" t="n">
        <v>0</v>
      </c>
      <c r="F93" s="80" t="n">
        <v>0</v>
      </c>
      <c r="G93" s="80" t="n">
        <v>0</v>
      </c>
      <c r="H93" s="80" t="n">
        <v>0</v>
      </c>
      <c r="I93" s="80" t="n">
        <v>0</v>
      </c>
      <c r="J93" s="80" t="n">
        <v>0</v>
      </c>
      <c r="K93" s="80" t="n">
        <v>0</v>
      </c>
      <c r="L93" s="80" t="n">
        <v>0</v>
      </c>
      <c r="M93" s="80" t="n">
        <v>0</v>
      </c>
      <c r="N93" s="80" t="n">
        <v>0</v>
      </c>
      <c r="O93" s="80" t="n">
        <v>0</v>
      </c>
      <c r="P93" s="80" t="n">
        <v>0</v>
      </c>
      <c r="Q93" s="80" t="n">
        <v>0</v>
      </c>
      <c r="R93" s="80" t="n">
        <v>0</v>
      </c>
      <c r="S93" s="80" t="n">
        <v>0</v>
      </c>
      <c r="T93" s="80" t="n">
        <v>0</v>
      </c>
      <c r="U93" s="80" t="n">
        <v>0</v>
      </c>
      <c r="V93" s="80" t="n">
        <v>0</v>
      </c>
      <c r="W93" s="80" t="n">
        <v>0</v>
      </c>
      <c r="X93" s="80" t="n">
        <v>0</v>
      </c>
      <c r="Y93" s="80" t="n">
        <v>0</v>
      </c>
      <c r="Z93" s="80" t="n">
        <v>0</v>
      </c>
      <c r="AA93" s="80" t="n">
        <v>0</v>
      </c>
      <c r="AB93" s="80" t="n">
        <v>0</v>
      </c>
      <c r="AC93" s="80" t="n">
        <v>0</v>
      </c>
      <c r="AD93" s="80" t="n">
        <v>0</v>
      </c>
      <c r="AE93" s="80" t="n">
        <v>0</v>
      </c>
      <c r="AF93" s="80" t="n">
        <v>0</v>
      </c>
      <c r="AG93" s="80" t="n">
        <v>0</v>
      </c>
      <c r="AH93" s="80" t="n">
        <v>0</v>
      </c>
      <c r="AI93" s="80" t="n">
        <v>0</v>
      </c>
      <c r="AJ93" s="80" t="n">
        <v>0</v>
      </c>
      <c r="AK93" s="48" t="inlineStr">
        <is>
          <t>- -</t>
        </is>
      </c>
    </row>
    <row r="94" ht="15" customHeight="1" s="122">
      <c r="A94" s="79" t="inlineStr">
        <is>
          <t>TEF000:bus_school_hydro</t>
        </is>
      </c>
      <c r="B94" s="46" t="inlineStr">
        <is>
          <t xml:space="preserve">    Hydrogen</t>
        </is>
      </c>
      <c r="C94" s="80" t="n">
        <v>0</v>
      </c>
      <c r="D94" s="80" t="n">
        <v>0</v>
      </c>
      <c r="E94" s="80" t="n">
        <v>0</v>
      </c>
      <c r="F94" s="80" t="n">
        <v>0</v>
      </c>
      <c r="G94" s="80" t="n">
        <v>0</v>
      </c>
      <c r="H94" s="80" t="n">
        <v>0</v>
      </c>
      <c r="I94" s="80" t="n">
        <v>0</v>
      </c>
      <c r="J94" s="80" t="n">
        <v>0</v>
      </c>
      <c r="K94" s="80" t="n">
        <v>0</v>
      </c>
      <c r="L94" s="80" t="n">
        <v>0</v>
      </c>
      <c r="M94" s="80" t="n">
        <v>0</v>
      </c>
      <c r="N94" s="80" t="n">
        <v>0</v>
      </c>
      <c r="O94" s="80" t="n">
        <v>0</v>
      </c>
      <c r="P94" s="80" t="n">
        <v>0</v>
      </c>
      <c r="Q94" s="80" t="n">
        <v>0</v>
      </c>
      <c r="R94" s="80" t="n">
        <v>0</v>
      </c>
      <c r="S94" s="80" t="n">
        <v>0</v>
      </c>
      <c r="T94" s="80" t="n">
        <v>0</v>
      </c>
      <c r="U94" s="80" t="n">
        <v>0</v>
      </c>
      <c r="V94" s="80" t="n">
        <v>0</v>
      </c>
      <c r="W94" s="80" t="n">
        <v>0</v>
      </c>
      <c r="X94" s="80" t="n">
        <v>0</v>
      </c>
      <c r="Y94" s="80" t="n">
        <v>0</v>
      </c>
      <c r="Z94" s="80" t="n">
        <v>0</v>
      </c>
      <c r="AA94" s="80" t="n">
        <v>0</v>
      </c>
      <c r="AB94" s="80" t="n">
        <v>0</v>
      </c>
      <c r="AC94" s="80" t="n">
        <v>0</v>
      </c>
      <c r="AD94" s="80" t="n">
        <v>0</v>
      </c>
      <c r="AE94" s="80" t="n">
        <v>0</v>
      </c>
      <c r="AF94" s="80" t="n">
        <v>0</v>
      </c>
      <c r="AG94" s="80" t="n">
        <v>0</v>
      </c>
      <c r="AH94" s="80" t="n">
        <v>0</v>
      </c>
      <c r="AI94" s="80" t="n">
        <v>0</v>
      </c>
      <c r="AJ94" s="80" t="n">
        <v>0</v>
      </c>
      <c r="AK94" s="48" t="inlineStr">
        <is>
          <t>- -</t>
        </is>
      </c>
    </row>
    <row r="95" ht="15" customHeight="1" s="122">
      <c r="A95" s="79" t="inlineStr">
        <is>
          <t>TEF000:ma_Total</t>
        </is>
      </c>
      <c r="B95" s="45" t="inlineStr">
        <is>
          <t>Rail Transportation</t>
        </is>
      </c>
      <c r="C95" s="51" t="n">
        <v>46.543182</v>
      </c>
      <c r="D95" s="51" t="n">
        <v>46.795616</v>
      </c>
      <c r="E95" s="51" t="n">
        <v>47.529716</v>
      </c>
      <c r="F95" s="51" t="n">
        <v>48.111797</v>
      </c>
      <c r="G95" s="51" t="n">
        <v>48.721863</v>
      </c>
      <c r="H95" s="51" t="n">
        <v>49.29406</v>
      </c>
      <c r="I95" s="51" t="n">
        <v>49.853828</v>
      </c>
      <c r="J95" s="51" t="n">
        <v>50.42131</v>
      </c>
      <c r="K95" s="51" t="n">
        <v>51.025574</v>
      </c>
      <c r="L95" s="51" t="n">
        <v>51.643791</v>
      </c>
      <c r="M95" s="51" t="n">
        <v>52.195736</v>
      </c>
      <c r="N95" s="51" t="n">
        <v>52.874577</v>
      </c>
      <c r="O95" s="51" t="n">
        <v>53.353012</v>
      </c>
      <c r="P95" s="51" t="n">
        <v>53.960861</v>
      </c>
      <c r="Q95" s="51" t="n">
        <v>54.52364</v>
      </c>
      <c r="R95" s="51" t="n">
        <v>55.095329</v>
      </c>
      <c r="S95" s="51" t="n">
        <v>55.691116</v>
      </c>
      <c r="T95" s="51" t="n">
        <v>56.268394</v>
      </c>
      <c r="U95" s="51" t="n">
        <v>56.838783</v>
      </c>
      <c r="V95" s="51" t="n">
        <v>57.379852</v>
      </c>
      <c r="W95" s="51" t="n">
        <v>57.961891</v>
      </c>
      <c r="X95" s="51" t="n">
        <v>58.514736</v>
      </c>
      <c r="Y95" s="51" t="n">
        <v>59.056</v>
      </c>
      <c r="Z95" s="51" t="n">
        <v>59.589581</v>
      </c>
      <c r="AA95" s="51" t="n">
        <v>60.132507</v>
      </c>
      <c r="AB95" s="51" t="n">
        <v>60.652596</v>
      </c>
      <c r="AC95" s="51" t="n">
        <v>61.198776</v>
      </c>
      <c r="AD95" s="51" t="n">
        <v>61.74498</v>
      </c>
      <c r="AE95" s="51" t="n">
        <v>62.277622</v>
      </c>
      <c r="AF95" s="51" t="n">
        <v>62.803745</v>
      </c>
      <c r="AG95" s="51" t="n">
        <v>63.347012</v>
      </c>
      <c r="AH95" s="51" t="n">
        <v>63.862675</v>
      </c>
      <c r="AI95" s="51" t="n">
        <v>64.386002</v>
      </c>
      <c r="AJ95" s="51" t="n">
        <v>64.87801399999999</v>
      </c>
      <c r="AK95" s="52" t="n">
        <v>0.010262</v>
      </c>
    </row>
    <row r="96" ht="15" customHeight="1" s="122">
      <c r="A96" s="79" t="inlineStr">
        <is>
          <t>TEF000:ka_IntercityRail</t>
        </is>
      </c>
      <c r="B96" s="46" t="inlineStr">
        <is>
          <t xml:space="preserve">  Intercity Rail</t>
        </is>
      </c>
      <c r="C96" s="80" t="n">
        <v>10.186204</v>
      </c>
      <c r="D96" s="80" t="n">
        <v>10.297213</v>
      </c>
      <c r="E96" s="80" t="n">
        <v>10.405301</v>
      </c>
      <c r="F96" s="80" t="n">
        <v>10.514687</v>
      </c>
      <c r="G96" s="80" t="n">
        <v>10.623635</v>
      </c>
      <c r="H96" s="80" t="n">
        <v>10.732909</v>
      </c>
      <c r="I96" s="80" t="n">
        <v>10.843113</v>
      </c>
      <c r="J96" s="80" t="n">
        <v>10.951307</v>
      </c>
      <c r="K96" s="80" t="n">
        <v>11.054737</v>
      </c>
      <c r="L96" s="80" t="n">
        <v>11.157768</v>
      </c>
      <c r="M96" s="80" t="n">
        <v>11.25986</v>
      </c>
      <c r="N96" s="80" t="n">
        <v>11.359583</v>
      </c>
      <c r="O96" s="80" t="n">
        <v>11.458236</v>
      </c>
      <c r="P96" s="80" t="n">
        <v>11.556338</v>
      </c>
      <c r="Q96" s="80" t="n">
        <v>11.653212</v>
      </c>
      <c r="R96" s="80" t="n">
        <v>11.74848</v>
      </c>
      <c r="S96" s="80" t="n">
        <v>11.844672</v>
      </c>
      <c r="T96" s="80" t="n">
        <v>11.940115</v>
      </c>
      <c r="U96" s="80" t="n">
        <v>12.034717</v>
      </c>
      <c r="V96" s="80" t="n">
        <v>12.128381</v>
      </c>
      <c r="W96" s="80" t="n">
        <v>12.221003</v>
      </c>
      <c r="X96" s="80" t="n">
        <v>12.312513</v>
      </c>
      <c r="Y96" s="80" t="n">
        <v>12.40286</v>
      </c>
      <c r="Z96" s="80" t="n">
        <v>12.492033</v>
      </c>
      <c r="AA96" s="80" t="n">
        <v>12.580064</v>
      </c>
      <c r="AB96" s="80" t="n">
        <v>12.667017</v>
      </c>
      <c r="AC96" s="80" t="n">
        <v>12.752957</v>
      </c>
      <c r="AD96" s="80" t="n">
        <v>12.837978</v>
      </c>
      <c r="AE96" s="80" t="n">
        <v>12.92219</v>
      </c>
      <c r="AF96" s="80" t="n">
        <v>13.005719</v>
      </c>
      <c r="AG96" s="80" t="n">
        <v>13.088661</v>
      </c>
      <c r="AH96" s="80" t="n">
        <v>13.171181</v>
      </c>
      <c r="AI96" s="80" t="n">
        <v>13.25347</v>
      </c>
      <c r="AJ96" s="80" t="n">
        <v>13.335722</v>
      </c>
      <c r="AK96" s="48" t="n">
        <v>0.008113</v>
      </c>
    </row>
    <row r="97" ht="15" customHeight="1" s="122">
      <c r="A97" s="79" t="inlineStr">
        <is>
          <t>TEF000:ka_InterElect</t>
        </is>
      </c>
      <c r="B97" s="46" t="inlineStr">
        <is>
          <t xml:space="preserve">    Electricity</t>
        </is>
      </c>
      <c r="C97" s="80" t="n">
        <v>1.679244</v>
      </c>
      <c r="D97" s="80" t="n">
        <v>1.697544</v>
      </c>
      <c r="E97" s="80" t="n">
        <v>1.715364</v>
      </c>
      <c r="F97" s="80" t="n">
        <v>1.733397</v>
      </c>
      <c r="G97" s="80" t="n">
        <v>1.751357</v>
      </c>
      <c r="H97" s="80" t="n">
        <v>1.769371</v>
      </c>
      <c r="I97" s="80" t="n">
        <v>1.787539</v>
      </c>
      <c r="J97" s="80" t="n">
        <v>1.805375</v>
      </c>
      <c r="K97" s="80" t="n">
        <v>1.822426</v>
      </c>
      <c r="L97" s="80" t="n">
        <v>1.839412</v>
      </c>
      <c r="M97" s="80" t="n">
        <v>1.856241</v>
      </c>
      <c r="N97" s="80" t="n">
        <v>1.872682</v>
      </c>
      <c r="O97" s="80" t="n">
        <v>1.888945</v>
      </c>
      <c r="P97" s="80" t="n">
        <v>1.905117</v>
      </c>
      <c r="Q97" s="80" t="n">
        <v>1.921087</v>
      </c>
      <c r="R97" s="80" t="n">
        <v>1.936793</v>
      </c>
      <c r="S97" s="80" t="n">
        <v>1.952651</v>
      </c>
      <c r="T97" s="80" t="n">
        <v>1.968385</v>
      </c>
      <c r="U97" s="80" t="n">
        <v>1.98398</v>
      </c>
      <c r="V97" s="80" t="n">
        <v>1.999421</v>
      </c>
      <c r="W97" s="80" t="n">
        <v>2.01469</v>
      </c>
      <c r="X97" s="80" t="n">
        <v>2.029777</v>
      </c>
      <c r="Y97" s="80" t="n">
        <v>2.04467</v>
      </c>
      <c r="Z97" s="80" t="n">
        <v>2.059371</v>
      </c>
      <c r="AA97" s="80" t="n">
        <v>2.073883</v>
      </c>
      <c r="AB97" s="80" t="n">
        <v>2.088218</v>
      </c>
      <c r="AC97" s="80" t="n">
        <v>2.102386</v>
      </c>
      <c r="AD97" s="80" t="n">
        <v>2.116402</v>
      </c>
      <c r="AE97" s="80" t="n">
        <v>2.130284</v>
      </c>
      <c r="AF97" s="80" t="n">
        <v>2.144054</v>
      </c>
      <c r="AG97" s="80" t="n">
        <v>2.157728</v>
      </c>
      <c r="AH97" s="80" t="n">
        <v>2.171332</v>
      </c>
      <c r="AI97" s="80" t="n">
        <v>2.184897</v>
      </c>
      <c r="AJ97" s="80" t="n">
        <v>2.198458</v>
      </c>
      <c r="AK97" s="48" t="n">
        <v>0.008113</v>
      </c>
    </row>
    <row r="98" ht="15" customHeight="1" s="122">
      <c r="A98" s="79" t="inlineStr">
        <is>
          <t>TEF000:la_InterDiesel</t>
        </is>
      </c>
      <c r="B98" s="46" t="inlineStr">
        <is>
          <t xml:space="preserve">    Diesel</t>
        </is>
      </c>
      <c r="C98" s="80" t="n">
        <v>8.506959999999999</v>
      </c>
      <c r="D98" s="80" t="n">
        <v>8.599669</v>
      </c>
      <c r="E98" s="80" t="n">
        <v>8.689938</v>
      </c>
      <c r="F98" s="80" t="n">
        <v>8.78129</v>
      </c>
      <c r="G98" s="80" t="n">
        <v>8.872278</v>
      </c>
      <c r="H98" s="80" t="n">
        <v>8.963538</v>
      </c>
      <c r="I98" s="80" t="n">
        <v>9.055574</v>
      </c>
      <c r="J98" s="80" t="n">
        <v>9.145932</v>
      </c>
      <c r="K98" s="80" t="n">
        <v>9.232310999999999</v>
      </c>
      <c r="L98" s="80" t="n">
        <v>9.318357000000001</v>
      </c>
      <c r="M98" s="80" t="n">
        <v>9.403619000000001</v>
      </c>
      <c r="N98" s="80" t="n">
        <v>9.486901</v>
      </c>
      <c r="O98" s="80" t="n">
        <v>9.569291</v>
      </c>
      <c r="P98" s="80" t="n">
        <v>9.651221</v>
      </c>
      <c r="Q98" s="80" t="n">
        <v>9.732124000000001</v>
      </c>
      <c r="R98" s="80" t="n">
        <v>9.811686999999999</v>
      </c>
      <c r="S98" s="80" t="n">
        <v>9.892021</v>
      </c>
      <c r="T98" s="80" t="n">
        <v>9.971730000000001</v>
      </c>
      <c r="U98" s="80" t="n">
        <v>10.050736</v>
      </c>
      <c r="V98" s="80" t="n">
        <v>10.12896</v>
      </c>
      <c r="W98" s="80" t="n">
        <v>10.206312</v>
      </c>
      <c r="X98" s="80" t="n">
        <v>10.282737</v>
      </c>
      <c r="Y98" s="80" t="n">
        <v>10.35819</v>
      </c>
      <c r="Z98" s="80" t="n">
        <v>10.432662</v>
      </c>
      <c r="AA98" s="80" t="n">
        <v>10.506181</v>
      </c>
      <c r="AB98" s="80" t="n">
        <v>10.578799</v>
      </c>
      <c r="AC98" s="80" t="n">
        <v>10.650572</v>
      </c>
      <c r="AD98" s="80" t="n">
        <v>10.721577</v>
      </c>
      <c r="AE98" s="80" t="n">
        <v>10.791905</v>
      </c>
      <c r="AF98" s="80" t="n">
        <v>10.861665</v>
      </c>
      <c r="AG98" s="80" t="n">
        <v>10.930933</v>
      </c>
      <c r="AH98" s="80" t="n">
        <v>10.999848</v>
      </c>
      <c r="AI98" s="80" t="n">
        <v>11.068573</v>
      </c>
      <c r="AJ98" s="80" t="n">
        <v>11.137264</v>
      </c>
      <c r="AK98" s="48" t="n">
        <v>0.008113</v>
      </c>
    </row>
    <row r="99" ht="15" customHeight="1" s="122">
      <c r="A99" s="79" t="inlineStr">
        <is>
          <t>TEF000:la_InterCNG</t>
        </is>
      </c>
      <c r="B99" s="46" t="inlineStr">
        <is>
          <t xml:space="preserve">    Compressed Natural Gas</t>
        </is>
      </c>
      <c r="C99" s="80" t="n">
        <v>0</v>
      </c>
      <c r="D99" s="80" t="n">
        <v>0</v>
      </c>
      <c r="E99" s="80" t="n">
        <v>0</v>
      </c>
      <c r="F99" s="80" t="n">
        <v>0</v>
      </c>
      <c r="G99" s="80" t="n">
        <v>0</v>
      </c>
      <c r="H99" s="80" t="n">
        <v>0</v>
      </c>
      <c r="I99" s="80" t="n">
        <v>0</v>
      </c>
      <c r="J99" s="80" t="n">
        <v>0</v>
      </c>
      <c r="K99" s="80" t="n">
        <v>0</v>
      </c>
      <c r="L99" s="80" t="n">
        <v>0</v>
      </c>
      <c r="M99" s="80" t="n">
        <v>0</v>
      </c>
      <c r="N99" s="80" t="n">
        <v>0</v>
      </c>
      <c r="O99" s="80" t="n">
        <v>0</v>
      </c>
      <c r="P99" s="80" t="n">
        <v>0</v>
      </c>
      <c r="Q99" s="80" t="n">
        <v>0</v>
      </c>
      <c r="R99" s="80" t="n">
        <v>0</v>
      </c>
      <c r="S99" s="80" t="n">
        <v>0</v>
      </c>
      <c r="T99" s="80" t="n">
        <v>0</v>
      </c>
      <c r="U99" s="80" t="n">
        <v>0</v>
      </c>
      <c r="V99" s="80" t="n">
        <v>0</v>
      </c>
      <c r="W99" s="80" t="n">
        <v>0</v>
      </c>
      <c r="X99" s="80" t="n">
        <v>0</v>
      </c>
      <c r="Y99" s="80" t="n">
        <v>0</v>
      </c>
      <c r="Z99" s="80" t="n">
        <v>0</v>
      </c>
      <c r="AA99" s="80" t="n">
        <v>0</v>
      </c>
      <c r="AB99" s="80" t="n">
        <v>0</v>
      </c>
      <c r="AC99" s="80" t="n">
        <v>0</v>
      </c>
      <c r="AD99" s="80" t="n">
        <v>0</v>
      </c>
      <c r="AE99" s="80" t="n">
        <v>0</v>
      </c>
      <c r="AF99" s="80" t="n">
        <v>0</v>
      </c>
      <c r="AG99" s="80" t="n">
        <v>0</v>
      </c>
      <c r="AH99" s="80" t="n">
        <v>0</v>
      </c>
      <c r="AI99" s="80" t="n">
        <v>0</v>
      </c>
      <c r="AJ99" s="80" t="n">
        <v>0</v>
      </c>
      <c r="AK99" s="48" t="inlineStr">
        <is>
          <t>- -</t>
        </is>
      </c>
    </row>
    <row r="100" ht="15" customHeight="1" s="122">
      <c r="A100" s="79" t="inlineStr">
        <is>
          <t>TEF000:la_InterLNG</t>
        </is>
      </c>
      <c r="B100" s="46" t="inlineStr">
        <is>
          <t xml:space="preserve">    Liquefied Natural Gas</t>
        </is>
      </c>
      <c r="C100" s="80" t="n">
        <v>0</v>
      </c>
      <c r="D100" s="80" t="n">
        <v>0</v>
      </c>
      <c r="E100" s="80" t="n">
        <v>0</v>
      </c>
      <c r="F100" s="80" t="n">
        <v>0</v>
      </c>
      <c r="G100" s="80" t="n">
        <v>0</v>
      </c>
      <c r="H100" s="80" t="n">
        <v>0</v>
      </c>
      <c r="I100" s="80" t="n">
        <v>0</v>
      </c>
      <c r="J100" s="80" t="n">
        <v>0</v>
      </c>
      <c r="K100" s="80" t="n">
        <v>0</v>
      </c>
      <c r="L100" s="80" t="n">
        <v>0</v>
      </c>
      <c r="M100" s="80" t="n">
        <v>0</v>
      </c>
      <c r="N100" s="80" t="n">
        <v>0</v>
      </c>
      <c r="O100" s="80" t="n">
        <v>0</v>
      </c>
      <c r="P100" s="80" t="n">
        <v>0</v>
      </c>
      <c r="Q100" s="80" t="n">
        <v>0</v>
      </c>
      <c r="R100" s="80" t="n">
        <v>0</v>
      </c>
      <c r="S100" s="80" t="n">
        <v>0</v>
      </c>
      <c r="T100" s="80" t="n">
        <v>0</v>
      </c>
      <c r="U100" s="80" t="n">
        <v>0</v>
      </c>
      <c r="V100" s="80" t="n">
        <v>0</v>
      </c>
      <c r="W100" s="80" t="n">
        <v>0</v>
      </c>
      <c r="X100" s="80" t="n">
        <v>0</v>
      </c>
      <c r="Y100" s="80" t="n">
        <v>0</v>
      </c>
      <c r="Z100" s="80" t="n">
        <v>0</v>
      </c>
      <c r="AA100" s="80" t="n">
        <v>0</v>
      </c>
      <c r="AB100" s="80" t="n">
        <v>0</v>
      </c>
      <c r="AC100" s="80" t="n">
        <v>0</v>
      </c>
      <c r="AD100" s="80" t="n">
        <v>0</v>
      </c>
      <c r="AE100" s="80" t="n">
        <v>0</v>
      </c>
      <c r="AF100" s="80" t="n">
        <v>0</v>
      </c>
      <c r="AG100" s="80" t="n">
        <v>0</v>
      </c>
      <c r="AH100" s="80" t="n">
        <v>0</v>
      </c>
      <c r="AI100" s="80" t="n">
        <v>0</v>
      </c>
      <c r="AJ100" s="80" t="n">
        <v>0</v>
      </c>
      <c r="AK100" s="48" t="inlineStr">
        <is>
          <t>- -</t>
        </is>
      </c>
    </row>
    <row r="101" ht="15" customHeight="1" s="122">
      <c r="A101" s="79" t="inlineStr">
        <is>
          <t>TEF000:la_TransitRail</t>
        </is>
      </c>
      <c r="B101" s="46" t="inlineStr">
        <is>
          <t xml:space="preserve">  Transit Rail</t>
        </is>
      </c>
      <c r="C101" s="80" t="n">
        <v>15.999097</v>
      </c>
      <c r="D101" s="80" t="n">
        <v>16.130722</v>
      </c>
      <c r="E101" s="80" t="n">
        <v>16.316534</v>
      </c>
      <c r="F101" s="80" t="n">
        <v>16.481346</v>
      </c>
      <c r="G101" s="80" t="n">
        <v>16.641085</v>
      </c>
      <c r="H101" s="80" t="n">
        <v>16.795181</v>
      </c>
      <c r="I101" s="80" t="n">
        <v>16.949228</v>
      </c>
      <c r="J101" s="80" t="n">
        <v>17.103592</v>
      </c>
      <c r="K101" s="80" t="n">
        <v>17.257421</v>
      </c>
      <c r="L101" s="80" t="n">
        <v>17.411604</v>
      </c>
      <c r="M101" s="80" t="n">
        <v>17.557076</v>
      </c>
      <c r="N101" s="80" t="n">
        <v>17.719833</v>
      </c>
      <c r="O101" s="80" t="n">
        <v>17.849571</v>
      </c>
      <c r="P101" s="80" t="n">
        <v>17.987839</v>
      </c>
      <c r="Q101" s="80" t="n">
        <v>18.116646</v>
      </c>
      <c r="R101" s="80" t="n">
        <v>18.243845</v>
      </c>
      <c r="S101" s="80" t="n">
        <v>18.372829</v>
      </c>
      <c r="T101" s="80" t="n">
        <v>18.497709</v>
      </c>
      <c r="U101" s="80" t="n">
        <v>18.617874</v>
      </c>
      <c r="V101" s="80" t="n">
        <v>18.729818</v>
      </c>
      <c r="W101" s="80" t="n">
        <v>18.843767</v>
      </c>
      <c r="X101" s="80" t="n">
        <v>18.949032</v>
      </c>
      <c r="Y101" s="80" t="n">
        <v>19.047655</v>
      </c>
      <c r="Z101" s="80" t="n">
        <v>19.140423</v>
      </c>
      <c r="AA101" s="80" t="n">
        <v>19.22575</v>
      </c>
      <c r="AB101" s="80" t="n">
        <v>19.303459</v>
      </c>
      <c r="AC101" s="80" t="n">
        <v>19.379301</v>
      </c>
      <c r="AD101" s="80" t="n">
        <v>19.45117</v>
      </c>
      <c r="AE101" s="80" t="n">
        <v>19.519167</v>
      </c>
      <c r="AF101" s="80" t="n">
        <v>19.590424</v>
      </c>
      <c r="AG101" s="80" t="n">
        <v>19.67058</v>
      </c>
      <c r="AH101" s="80" t="n">
        <v>19.757105</v>
      </c>
      <c r="AI101" s="80" t="n">
        <v>19.856714</v>
      </c>
      <c r="AJ101" s="80" t="n">
        <v>19.965975</v>
      </c>
      <c r="AK101" s="48" t="n">
        <v>0.006688</v>
      </c>
    </row>
    <row r="102" ht="15" customHeight="1" s="122">
      <c r="A102" s="79" t="inlineStr">
        <is>
          <t>TEF000:la_TransitElect</t>
        </is>
      </c>
      <c r="B102" s="46" t="inlineStr">
        <is>
          <t xml:space="preserve">    Electricity</t>
        </is>
      </c>
      <c r="C102" s="80" t="n">
        <v>15.999097</v>
      </c>
      <c r="D102" s="80" t="n">
        <v>16.130722</v>
      </c>
      <c r="E102" s="80" t="n">
        <v>16.316534</v>
      </c>
      <c r="F102" s="80" t="n">
        <v>16.481346</v>
      </c>
      <c r="G102" s="80" t="n">
        <v>16.641085</v>
      </c>
      <c r="H102" s="80" t="n">
        <v>16.795181</v>
      </c>
      <c r="I102" s="80" t="n">
        <v>16.949228</v>
      </c>
      <c r="J102" s="80" t="n">
        <v>17.103592</v>
      </c>
      <c r="K102" s="80" t="n">
        <v>17.257421</v>
      </c>
      <c r="L102" s="80" t="n">
        <v>17.411604</v>
      </c>
      <c r="M102" s="80" t="n">
        <v>17.557076</v>
      </c>
      <c r="N102" s="80" t="n">
        <v>17.719833</v>
      </c>
      <c r="O102" s="80" t="n">
        <v>17.849571</v>
      </c>
      <c r="P102" s="80" t="n">
        <v>17.987839</v>
      </c>
      <c r="Q102" s="80" t="n">
        <v>18.116646</v>
      </c>
      <c r="R102" s="80" t="n">
        <v>18.243845</v>
      </c>
      <c r="S102" s="80" t="n">
        <v>18.372829</v>
      </c>
      <c r="T102" s="80" t="n">
        <v>18.497709</v>
      </c>
      <c r="U102" s="80" t="n">
        <v>18.617874</v>
      </c>
      <c r="V102" s="80" t="n">
        <v>18.729818</v>
      </c>
      <c r="W102" s="80" t="n">
        <v>18.843767</v>
      </c>
      <c r="X102" s="80" t="n">
        <v>18.949032</v>
      </c>
      <c r="Y102" s="80" t="n">
        <v>19.047655</v>
      </c>
      <c r="Z102" s="80" t="n">
        <v>19.140423</v>
      </c>
      <c r="AA102" s="80" t="n">
        <v>19.22575</v>
      </c>
      <c r="AB102" s="80" t="n">
        <v>19.303459</v>
      </c>
      <c r="AC102" s="80" t="n">
        <v>19.379301</v>
      </c>
      <c r="AD102" s="80" t="n">
        <v>19.45117</v>
      </c>
      <c r="AE102" s="80" t="n">
        <v>19.519167</v>
      </c>
      <c r="AF102" s="80" t="n">
        <v>19.590424</v>
      </c>
      <c r="AG102" s="80" t="n">
        <v>19.67058</v>
      </c>
      <c r="AH102" s="80" t="n">
        <v>19.757105</v>
      </c>
      <c r="AI102" s="80" t="n">
        <v>19.856714</v>
      </c>
      <c r="AJ102" s="80" t="n">
        <v>19.965975</v>
      </c>
      <c r="AK102" s="48" t="n">
        <v>0.006688</v>
      </c>
    </row>
    <row r="103" ht="15" customHeight="1" s="122">
      <c r="A103" s="79" t="inlineStr">
        <is>
          <t>TEF000:ma_CommuterRail</t>
        </is>
      </c>
      <c r="B103" s="46" t="inlineStr">
        <is>
          <t xml:space="preserve">  Commuter Rail</t>
        </is>
      </c>
      <c r="C103" s="80" t="n">
        <v>20.357882</v>
      </c>
      <c r="D103" s="80" t="n">
        <v>20.36768</v>
      </c>
      <c r="E103" s="80" t="n">
        <v>20.807882</v>
      </c>
      <c r="F103" s="80" t="n">
        <v>21.115765</v>
      </c>
      <c r="G103" s="80" t="n">
        <v>21.457144</v>
      </c>
      <c r="H103" s="80" t="n">
        <v>21.76597</v>
      </c>
      <c r="I103" s="80" t="n">
        <v>22.061487</v>
      </c>
      <c r="J103" s="80" t="n">
        <v>22.366409</v>
      </c>
      <c r="K103" s="80" t="n">
        <v>22.713413</v>
      </c>
      <c r="L103" s="80" t="n">
        <v>23.074417</v>
      </c>
      <c r="M103" s="80" t="n">
        <v>23.378798</v>
      </c>
      <c r="N103" s="80" t="n">
        <v>23.795158</v>
      </c>
      <c r="O103" s="80" t="n">
        <v>24.045202</v>
      </c>
      <c r="P103" s="80" t="n">
        <v>24.416687</v>
      </c>
      <c r="Q103" s="80" t="n">
        <v>24.75378</v>
      </c>
      <c r="R103" s="80" t="n">
        <v>25.103004</v>
      </c>
      <c r="S103" s="80" t="n">
        <v>25.473616</v>
      </c>
      <c r="T103" s="80" t="n">
        <v>25.830566</v>
      </c>
      <c r="U103" s="80" t="n">
        <v>26.186192</v>
      </c>
      <c r="V103" s="80" t="n">
        <v>26.521656</v>
      </c>
      <c r="W103" s="80" t="n">
        <v>26.897118</v>
      </c>
      <c r="X103" s="80" t="n">
        <v>27.253191</v>
      </c>
      <c r="Y103" s="80" t="n">
        <v>27.605484</v>
      </c>
      <c r="Z103" s="80" t="n">
        <v>27.957125</v>
      </c>
      <c r="AA103" s="80" t="n">
        <v>28.326696</v>
      </c>
      <c r="AB103" s="80" t="n">
        <v>28.682119</v>
      </c>
      <c r="AC103" s="80" t="n">
        <v>29.066517</v>
      </c>
      <c r="AD103" s="80" t="n">
        <v>29.455832</v>
      </c>
      <c r="AE103" s="80" t="n">
        <v>29.836266</v>
      </c>
      <c r="AF103" s="80" t="n">
        <v>30.207603</v>
      </c>
      <c r="AG103" s="80" t="n">
        <v>30.587774</v>
      </c>
      <c r="AH103" s="80" t="n">
        <v>30.934389</v>
      </c>
      <c r="AI103" s="80" t="n">
        <v>31.275814</v>
      </c>
      <c r="AJ103" s="80" t="n">
        <v>31.576313</v>
      </c>
      <c r="AK103" s="48" t="n">
        <v>0.013796</v>
      </c>
    </row>
    <row r="104" ht="15" customHeight="1" s="122">
      <c r="A104" s="79" t="inlineStr">
        <is>
          <t>TEF000:ma_CommuteElect</t>
        </is>
      </c>
      <c r="B104" s="46" t="inlineStr">
        <is>
          <t xml:space="preserve">    Electricity</t>
        </is>
      </c>
      <c r="C104" s="80" t="n">
        <v>6.143769</v>
      </c>
      <c r="D104" s="80" t="n">
        <v>6.18303</v>
      </c>
      <c r="E104" s="80" t="n">
        <v>6.28751</v>
      </c>
      <c r="F104" s="80" t="n">
        <v>6.367311</v>
      </c>
      <c r="G104" s="80" t="n">
        <v>6.44553</v>
      </c>
      <c r="H104" s="80" t="n">
        <v>6.51592</v>
      </c>
      <c r="I104" s="80" t="n">
        <v>6.58683</v>
      </c>
      <c r="J104" s="80" t="n">
        <v>6.66125</v>
      </c>
      <c r="K104" s="80" t="n">
        <v>6.744179</v>
      </c>
      <c r="L104" s="80" t="n">
        <v>6.829462</v>
      </c>
      <c r="M104" s="80" t="n">
        <v>6.906077</v>
      </c>
      <c r="N104" s="80" t="n">
        <v>7.003094</v>
      </c>
      <c r="O104" s="80" t="n">
        <v>7.084211</v>
      </c>
      <c r="P104" s="80" t="n">
        <v>7.167954</v>
      </c>
      <c r="Q104" s="80" t="n">
        <v>7.248398</v>
      </c>
      <c r="R104" s="80" t="n">
        <v>7.328752</v>
      </c>
      <c r="S104" s="80" t="n">
        <v>7.411416</v>
      </c>
      <c r="T104" s="80" t="n">
        <v>7.492105</v>
      </c>
      <c r="U104" s="80" t="n">
        <v>7.570178</v>
      </c>
      <c r="V104" s="80" t="n">
        <v>7.645185</v>
      </c>
      <c r="W104" s="80" t="n">
        <v>7.724296</v>
      </c>
      <c r="X104" s="80" t="n">
        <v>7.801973</v>
      </c>
      <c r="Y104" s="80" t="n">
        <v>7.878188</v>
      </c>
      <c r="Z104" s="80" t="n">
        <v>7.954695</v>
      </c>
      <c r="AA104" s="80" t="n">
        <v>8.033718</v>
      </c>
      <c r="AB104" s="80" t="n">
        <v>8.111521</v>
      </c>
      <c r="AC104" s="80" t="n">
        <v>8.191443</v>
      </c>
      <c r="AD104" s="80" t="n">
        <v>8.27075</v>
      </c>
      <c r="AE104" s="80" t="n">
        <v>8.348461</v>
      </c>
      <c r="AF104" s="80" t="n">
        <v>8.424042</v>
      </c>
      <c r="AG104" s="80" t="n">
        <v>8.501192</v>
      </c>
      <c r="AH104" s="80" t="n">
        <v>8.573233</v>
      </c>
      <c r="AI104" s="80" t="n">
        <v>8.64048</v>
      </c>
      <c r="AJ104" s="80" t="n">
        <v>8.697744999999999</v>
      </c>
      <c r="AK104" s="48" t="n">
        <v>0.010721</v>
      </c>
    </row>
    <row r="105" ht="15" customHeight="1" s="122">
      <c r="A105" s="79" t="inlineStr">
        <is>
          <t>TEF000:ma_CommuteDiesel</t>
        </is>
      </c>
      <c r="B105" s="46" t="inlineStr">
        <is>
          <t xml:space="preserve">    Diesel</t>
        </is>
      </c>
      <c r="C105" s="80" t="n">
        <v>14.214112</v>
      </c>
      <c r="D105" s="80" t="n">
        <v>14.184649</v>
      </c>
      <c r="E105" s="80" t="n">
        <v>14.520372</v>
      </c>
      <c r="F105" s="80" t="n">
        <v>14.748454</v>
      </c>
      <c r="G105" s="80" t="n">
        <v>15.011614</v>
      </c>
      <c r="H105" s="80" t="n">
        <v>15.250051</v>
      </c>
      <c r="I105" s="80" t="n">
        <v>15.474657</v>
      </c>
      <c r="J105" s="80" t="n">
        <v>15.70516</v>
      </c>
      <c r="K105" s="80" t="n">
        <v>15.969234</v>
      </c>
      <c r="L105" s="80" t="n">
        <v>16.244955</v>
      </c>
      <c r="M105" s="80" t="n">
        <v>16.472721</v>
      </c>
      <c r="N105" s="80" t="n">
        <v>16.792065</v>
      </c>
      <c r="O105" s="80" t="n">
        <v>16.960991</v>
      </c>
      <c r="P105" s="80" t="n">
        <v>17.248732</v>
      </c>
      <c r="Q105" s="80" t="n">
        <v>17.505383</v>
      </c>
      <c r="R105" s="80" t="n">
        <v>17.774252</v>
      </c>
      <c r="S105" s="80" t="n">
        <v>18.062201</v>
      </c>
      <c r="T105" s="80" t="n">
        <v>18.338461</v>
      </c>
      <c r="U105" s="80" t="n">
        <v>18.616014</v>
      </c>
      <c r="V105" s="80" t="n">
        <v>18.876471</v>
      </c>
      <c r="W105" s="80" t="n">
        <v>19.172823</v>
      </c>
      <c r="X105" s="80" t="n">
        <v>19.451218</v>
      </c>
      <c r="Y105" s="80" t="n">
        <v>19.727297</v>
      </c>
      <c r="Z105" s="80" t="n">
        <v>20.00243</v>
      </c>
      <c r="AA105" s="80" t="n">
        <v>20.292978</v>
      </c>
      <c r="AB105" s="80" t="n">
        <v>20.570599</v>
      </c>
      <c r="AC105" s="80" t="n">
        <v>20.875072</v>
      </c>
      <c r="AD105" s="80" t="n">
        <v>21.185081</v>
      </c>
      <c r="AE105" s="80" t="n">
        <v>21.487804</v>
      </c>
      <c r="AF105" s="80" t="n">
        <v>21.783562</v>
      </c>
      <c r="AG105" s="80" t="n">
        <v>22.086582</v>
      </c>
      <c r="AH105" s="80" t="n">
        <v>22.361156</v>
      </c>
      <c r="AI105" s="80" t="n">
        <v>22.635334</v>
      </c>
      <c r="AJ105" s="80" t="n">
        <v>22.878569</v>
      </c>
      <c r="AK105" s="48" t="n">
        <v>0.015051</v>
      </c>
    </row>
    <row r="106" ht="15" customHeight="1" s="122">
      <c r="A106" s="79" t="inlineStr">
        <is>
          <t>TEF000:ma_CommuteCNG</t>
        </is>
      </c>
      <c r="B106" s="46" t="inlineStr">
        <is>
          <t xml:space="preserve">    Compressed Natural Gas</t>
        </is>
      </c>
      <c r="C106" s="80" t="n">
        <v>0</v>
      </c>
      <c r="D106" s="80" t="n">
        <v>0</v>
      </c>
      <c r="E106" s="80" t="n">
        <v>0</v>
      </c>
      <c r="F106" s="80" t="n">
        <v>0</v>
      </c>
      <c r="G106" s="80" t="n">
        <v>0</v>
      </c>
      <c r="H106" s="80" t="n">
        <v>0</v>
      </c>
      <c r="I106" s="80" t="n">
        <v>0</v>
      </c>
      <c r="J106" s="80" t="n">
        <v>0</v>
      </c>
      <c r="K106" s="80" t="n">
        <v>0</v>
      </c>
      <c r="L106" s="80" t="n">
        <v>0</v>
      </c>
      <c r="M106" s="80" t="n">
        <v>0</v>
      </c>
      <c r="N106" s="80" t="n">
        <v>0</v>
      </c>
      <c r="O106" s="80" t="n">
        <v>0</v>
      </c>
      <c r="P106" s="80" t="n">
        <v>0</v>
      </c>
      <c r="Q106" s="80" t="n">
        <v>0</v>
      </c>
      <c r="R106" s="80" t="n">
        <v>0</v>
      </c>
      <c r="S106" s="80" t="n">
        <v>0</v>
      </c>
      <c r="T106" s="80" t="n">
        <v>0</v>
      </c>
      <c r="U106" s="80" t="n">
        <v>0</v>
      </c>
      <c r="V106" s="80" t="n">
        <v>0</v>
      </c>
      <c r="W106" s="80" t="n">
        <v>0</v>
      </c>
      <c r="X106" s="80" t="n">
        <v>0</v>
      </c>
      <c r="Y106" s="80" t="n">
        <v>0</v>
      </c>
      <c r="Z106" s="80" t="n">
        <v>0</v>
      </c>
      <c r="AA106" s="80" t="n">
        <v>0</v>
      </c>
      <c r="AB106" s="80" t="n">
        <v>0</v>
      </c>
      <c r="AC106" s="80" t="n">
        <v>0</v>
      </c>
      <c r="AD106" s="80" t="n">
        <v>0</v>
      </c>
      <c r="AE106" s="80" t="n">
        <v>0</v>
      </c>
      <c r="AF106" s="80" t="n">
        <v>0</v>
      </c>
      <c r="AG106" s="80" t="n">
        <v>0</v>
      </c>
      <c r="AH106" s="80" t="n">
        <v>0</v>
      </c>
      <c r="AI106" s="80" t="n">
        <v>0</v>
      </c>
      <c r="AJ106" s="80" t="n">
        <v>0</v>
      </c>
      <c r="AK106" s="48" t="inlineStr">
        <is>
          <t>- -</t>
        </is>
      </c>
    </row>
    <row r="107" ht="15" customHeight="1" s="122">
      <c r="A107" s="79" t="inlineStr">
        <is>
          <t>TEF000:ma_CommuteLNG</t>
        </is>
      </c>
      <c r="B107" s="46" t="inlineStr">
        <is>
          <t xml:space="preserve">    Liquefied Natural Gas</t>
        </is>
      </c>
      <c r="C107" s="80" t="n">
        <v>0</v>
      </c>
      <c r="D107" s="80" t="n">
        <v>0</v>
      </c>
      <c r="E107" s="80" t="n">
        <v>0</v>
      </c>
      <c r="F107" s="80" t="n">
        <v>0</v>
      </c>
      <c r="G107" s="80" t="n">
        <v>0</v>
      </c>
      <c r="H107" s="80" t="n">
        <v>0</v>
      </c>
      <c r="I107" s="80" t="n">
        <v>0</v>
      </c>
      <c r="J107" s="80" t="n">
        <v>0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80" t="n">
        <v>0</v>
      </c>
      <c r="V107" s="80" t="n">
        <v>0</v>
      </c>
      <c r="W107" s="80" t="n">
        <v>0</v>
      </c>
      <c r="X107" s="80" t="n">
        <v>0</v>
      </c>
      <c r="Y107" s="80" t="n">
        <v>0</v>
      </c>
      <c r="Z107" s="80" t="n">
        <v>0</v>
      </c>
      <c r="AA107" s="80" t="n">
        <v>0</v>
      </c>
      <c r="AB107" s="80" t="n">
        <v>0</v>
      </c>
      <c r="AC107" s="80" t="n">
        <v>0</v>
      </c>
      <c r="AD107" s="80" t="n">
        <v>0</v>
      </c>
      <c r="AE107" s="80" t="n">
        <v>0</v>
      </c>
      <c r="AF107" s="80" t="n">
        <v>0</v>
      </c>
      <c r="AG107" s="80" t="n">
        <v>0</v>
      </c>
      <c r="AH107" s="80" t="n">
        <v>0</v>
      </c>
      <c r="AI107" s="80" t="n">
        <v>0</v>
      </c>
      <c r="AJ107" s="80" t="n">
        <v>0</v>
      </c>
      <c r="AK107" s="48" t="inlineStr">
        <is>
          <t>- -</t>
        </is>
      </c>
    </row>
    <row r="109" ht="15" customHeight="1" s="122">
      <c r="A109" s="79" t="inlineStr">
        <is>
          <t>TEF000:na_RecreationBoa</t>
        </is>
      </c>
      <c r="B109" s="45" t="inlineStr">
        <is>
          <t>Recreational Boats</t>
        </is>
      </c>
      <c r="C109" s="51" t="n">
        <v>242.865067</v>
      </c>
      <c r="D109" s="51" t="n">
        <v>242.798187</v>
      </c>
      <c r="E109" s="51" t="n">
        <v>243.499268</v>
      </c>
      <c r="F109" s="51" t="n">
        <v>243.797821</v>
      </c>
      <c r="G109" s="51" t="n">
        <v>244.157944</v>
      </c>
      <c r="H109" s="51" t="n">
        <v>244.39502</v>
      </c>
      <c r="I109" s="51" t="n">
        <v>244.576385</v>
      </c>
      <c r="J109" s="51" t="n">
        <v>244.720505</v>
      </c>
      <c r="K109" s="51" t="n">
        <v>244.896484</v>
      </c>
      <c r="L109" s="51" t="n">
        <v>245.086639</v>
      </c>
      <c r="M109" s="51" t="n">
        <v>245.121307</v>
      </c>
      <c r="N109" s="51" t="n">
        <v>245.346497</v>
      </c>
      <c r="O109" s="51" t="n">
        <v>245.31044</v>
      </c>
      <c r="P109" s="51" t="n">
        <v>245.287949</v>
      </c>
      <c r="Q109" s="51" t="n">
        <v>245.216461</v>
      </c>
      <c r="R109" s="51" t="n">
        <v>245.076782</v>
      </c>
      <c r="S109" s="51" t="n">
        <v>244.892517</v>
      </c>
      <c r="T109" s="51" t="n">
        <v>244.69249</v>
      </c>
      <c r="U109" s="51" t="n">
        <v>244.410645</v>
      </c>
      <c r="V109" s="51" t="n">
        <v>244.050934</v>
      </c>
      <c r="W109" s="51" t="n">
        <v>243.703796</v>
      </c>
      <c r="X109" s="51" t="n">
        <v>243.288086</v>
      </c>
      <c r="Y109" s="51" t="n">
        <v>242.823242</v>
      </c>
      <c r="Z109" s="51" t="n">
        <v>242.323669</v>
      </c>
      <c r="AA109" s="51" t="n">
        <v>241.792511</v>
      </c>
      <c r="AB109" s="51" t="n">
        <v>241.212494</v>
      </c>
      <c r="AC109" s="51" t="n">
        <v>240.629745</v>
      </c>
      <c r="AD109" s="51" t="n">
        <v>240.037994</v>
      </c>
      <c r="AE109" s="51" t="n">
        <v>239.406906</v>
      </c>
      <c r="AF109" s="51" t="n">
        <v>238.782745</v>
      </c>
      <c r="AG109" s="51" t="n">
        <v>238.148102</v>
      </c>
      <c r="AH109" s="51" t="n">
        <v>237.453339</v>
      </c>
      <c r="AI109" s="51" t="n">
        <v>236.735229</v>
      </c>
      <c r="AJ109" s="51" t="n">
        <v>235.958923</v>
      </c>
      <c r="AK109" s="52" t="n">
        <v>-0.000893</v>
      </c>
    </row>
    <row r="110" ht="15" customHeight="1" s="122">
      <c r="A110" s="79" t="inlineStr">
        <is>
          <t>TEF000:na_RecreateGas</t>
        </is>
      </c>
      <c r="B110" s="46" t="inlineStr">
        <is>
          <t xml:space="preserve">  Gasoline</t>
        </is>
      </c>
      <c r="C110" s="80" t="n">
        <v>191.364548</v>
      </c>
      <c r="D110" s="80" t="n">
        <v>190.832367</v>
      </c>
      <c r="E110" s="80" t="n">
        <v>190.207153</v>
      </c>
      <c r="F110" s="80" t="n">
        <v>189.559677</v>
      </c>
      <c r="G110" s="80" t="n">
        <v>188.877686</v>
      </c>
      <c r="H110" s="80" t="n">
        <v>188.159332</v>
      </c>
      <c r="I110" s="80" t="n">
        <v>187.401337</v>
      </c>
      <c r="J110" s="80" t="n">
        <v>186.602295</v>
      </c>
      <c r="K110" s="80" t="n">
        <v>185.761795</v>
      </c>
      <c r="L110" s="80" t="n">
        <v>184.880859</v>
      </c>
      <c r="M110" s="80" t="n">
        <v>183.956131</v>
      </c>
      <c r="N110" s="80" t="n">
        <v>182.985947</v>
      </c>
      <c r="O110" s="80" t="n">
        <v>181.96875</v>
      </c>
      <c r="P110" s="80" t="n">
        <v>180.904007</v>
      </c>
      <c r="Q110" s="80" t="n">
        <v>179.791458</v>
      </c>
      <c r="R110" s="80" t="n">
        <v>178.631256</v>
      </c>
      <c r="S110" s="80" t="n">
        <v>177.424194</v>
      </c>
      <c r="T110" s="80" t="n">
        <v>176.17131</v>
      </c>
      <c r="U110" s="80" t="n">
        <v>174.87384</v>
      </c>
      <c r="V110" s="80" t="n">
        <v>173.533279</v>
      </c>
      <c r="W110" s="80" t="n">
        <v>172.15123</v>
      </c>
      <c r="X110" s="80" t="n">
        <v>170.729401</v>
      </c>
      <c r="Y110" s="80" t="n">
        <v>169.269562</v>
      </c>
      <c r="Z110" s="80" t="n">
        <v>167.773544</v>
      </c>
      <c r="AA110" s="80" t="n">
        <v>166.24324</v>
      </c>
      <c r="AB110" s="80" t="n">
        <v>164.680832</v>
      </c>
      <c r="AC110" s="80" t="n">
        <v>163.088287</v>
      </c>
      <c r="AD110" s="80" t="n">
        <v>161.467957</v>
      </c>
      <c r="AE110" s="80" t="n">
        <v>159.822189</v>
      </c>
      <c r="AF110" s="80" t="n">
        <v>158.153137</v>
      </c>
      <c r="AG110" s="80" t="n">
        <v>156.46228</v>
      </c>
      <c r="AH110" s="80" t="n">
        <v>154.751434</v>
      </c>
      <c r="AI110" s="80" t="n">
        <v>153.022308</v>
      </c>
      <c r="AJ110" s="80" t="n">
        <v>151.276306</v>
      </c>
      <c r="AK110" s="48" t="n">
        <v>-0.007233</v>
      </c>
    </row>
    <row r="111" ht="15" customHeight="1" s="122">
      <c r="A111" s="79" t="inlineStr">
        <is>
          <t>TEF000:na_RecreateDies</t>
        </is>
      </c>
      <c r="B111" s="46" t="inlineStr">
        <is>
          <t xml:space="preserve">  Distillate Fuel Oil (diesel)</t>
        </is>
      </c>
      <c r="C111" s="80" t="n">
        <v>51.500519</v>
      </c>
      <c r="D111" s="80" t="n">
        <v>51.965816</v>
      </c>
      <c r="E111" s="80" t="n">
        <v>53.292122</v>
      </c>
      <c r="F111" s="80" t="n">
        <v>54.238152</v>
      </c>
      <c r="G111" s="80" t="n">
        <v>55.280254</v>
      </c>
      <c r="H111" s="80" t="n">
        <v>56.235687</v>
      </c>
      <c r="I111" s="80" t="n">
        <v>57.175053</v>
      </c>
      <c r="J111" s="80" t="n">
        <v>58.11821</v>
      </c>
      <c r="K111" s="80" t="n">
        <v>59.134693</v>
      </c>
      <c r="L111" s="80" t="n">
        <v>60.205788</v>
      </c>
      <c r="M111" s="80" t="n">
        <v>61.165173</v>
      </c>
      <c r="N111" s="80" t="n">
        <v>62.360554</v>
      </c>
      <c r="O111" s="80" t="n">
        <v>63.341694</v>
      </c>
      <c r="P111" s="80" t="n">
        <v>64.383942</v>
      </c>
      <c r="Q111" s="80" t="n">
        <v>65.425003</v>
      </c>
      <c r="R111" s="80" t="n">
        <v>66.445526</v>
      </c>
      <c r="S111" s="80" t="n">
        <v>67.46832999999999</v>
      </c>
      <c r="T111" s="80" t="n">
        <v>68.521179</v>
      </c>
      <c r="U111" s="80" t="n">
        <v>69.536812</v>
      </c>
      <c r="V111" s="80" t="n">
        <v>70.517662</v>
      </c>
      <c r="W111" s="80" t="n">
        <v>71.552567</v>
      </c>
      <c r="X111" s="80" t="n">
        <v>72.558678</v>
      </c>
      <c r="Y111" s="80" t="n">
        <v>73.55368</v>
      </c>
      <c r="Z111" s="80" t="n">
        <v>74.550117</v>
      </c>
      <c r="AA111" s="80" t="n">
        <v>75.549271</v>
      </c>
      <c r="AB111" s="80" t="n">
        <v>76.531662</v>
      </c>
      <c r="AC111" s="80" t="n">
        <v>77.54145800000001</v>
      </c>
      <c r="AD111" s="80" t="n">
        <v>78.57004499999999</v>
      </c>
      <c r="AE111" s="80" t="n">
        <v>79.584717</v>
      </c>
      <c r="AF111" s="80" t="n">
        <v>80.62960099999999</v>
      </c>
      <c r="AG111" s="80" t="n">
        <v>81.685829</v>
      </c>
      <c r="AH111" s="80" t="n">
        <v>82.70191199999999</v>
      </c>
      <c r="AI111" s="80" t="n">
        <v>83.712914</v>
      </c>
      <c r="AJ111" s="80" t="n">
        <v>84.68261699999999</v>
      </c>
      <c r="AK111" s="48" t="n">
        <v>0.015377</v>
      </c>
    </row>
    <row r="113" ht="15" customHeight="1" s="122">
      <c r="A113" s="79" t="inlineStr">
        <is>
          <t>TEF000:na_Lubricants</t>
        </is>
      </c>
      <c r="B113" s="46" t="inlineStr">
        <is>
          <t>Lubricants</t>
        </is>
      </c>
      <c r="C113" s="80" t="n">
        <v>135.317703</v>
      </c>
      <c r="D113" s="80" t="n">
        <v>134.278824</v>
      </c>
      <c r="E113" s="80" t="n">
        <v>133.616714</v>
      </c>
      <c r="F113" s="80" t="n">
        <v>133.108994</v>
      </c>
      <c r="G113" s="80" t="n">
        <v>132.632172</v>
      </c>
      <c r="H113" s="80" t="n">
        <v>131.976074</v>
      </c>
      <c r="I113" s="80" t="n">
        <v>131.402496</v>
      </c>
      <c r="J113" s="80" t="n">
        <v>130.875092</v>
      </c>
      <c r="K113" s="80" t="n">
        <v>130.327667</v>
      </c>
      <c r="L113" s="80" t="n">
        <v>129.819489</v>
      </c>
      <c r="M113" s="80" t="n">
        <v>129.336563</v>
      </c>
      <c r="N113" s="80" t="n">
        <v>128.918289</v>
      </c>
      <c r="O113" s="80" t="n">
        <v>128.549362</v>
      </c>
      <c r="P113" s="80" t="n">
        <v>128.27327</v>
      </c>
      <c r="Q113" s="80" t="n">
        <v>128.137878</v>
      </c>
      <c r="R113" s="80" t="n">
        <v>127.990532</v>
      </c>
      <c r="S113" s="80" t="n">
        <v>127.887329</v>
      </c>
      <c r="T113" s="80" t="n">
        <v>127.903709</v>
      </c>
      <c r="U113" s="80" t="n">
        <v>127.907028</v>
      </c>
      <c r="V113" s="80" t="n">
        <v>127.898659</v>
      </c>
      <c r="W113" s="80" t="n">
        <v>127.921967</v>
      </c>
      <c r="X113" s="80" t="n">
        <v>127.96122</v>
      </c>
      <c r="Y113" s="80" t="n">
        <v>127.982971</v>
      </c>
      <c r="Z113" s="80" t="n">
        <v>128.017075</v>
      </c>
      <c r="AA113" s="80" t="n">
        <v>128.052048</v>
      </c>
      <c r="AB113" s="80" t="n">
        <v>128.126572</v>
      </c>
      <c r="AC113" s="80" t="n">
        <v>128.198944</v>
      </c>
      <c r="AD113" s="80" t="n">
        <v>128.312256</v>
      </c>
      <c r="AE113" s="80" t="n">
        <v>128.43161</v>
      </c>
      <c r="AF113" s="80" t="n">
        <v>128.538681</v>
      </c>
      <c r="AG113" s="80" t="n">
        <v>128.606918</v>
      </c>
      <c r="AH113" s="80" t="n">
        <v>128.635727</v>
      </c>
      <c r="AI113" s="80" t="n">
        <v>128.676697</v>
      </c>
      <c r="AJ113" s="80" t="n">
        <v>128.711182</v>
      </c>
      <c r="AK113" s="48" t="n">
        <v>-0.001323</v>
      </c>
    </row>
    <row r="114" ht="15" customHeight="1" s="122">
      <c r="A114" s="79" t="inlineStr">
        <is>
          <t>TEF000:na_PipelineFuelN</t>
        </is>
      </c>
      <c r="B114" s="46" t="inlineStr">
        <is>
          <t>Pipeline Fuel Natural Gas</t>
        </is>
      </c>
      <c r="C114" s="80" t="n">
        <v>679.153503</v>
      </c>
      <c r="D114" s="80" t="n">
        <v>704.263733</v>
      </c>
      <c r="E114" s="80" t="n">
        <v>690.706543</v>
      </c>
      <c r="F114" s="80" t="n">
        <v>673.19165</v>
      </c>
      <c r="G114" s="80" t="n">
        <v>660.0124510000001</v>
      </c>
      <c r="H114" s="80" t="n">
        <v>647.853088</v>
      </c>
      <c r="I114" s="80" t="n">
        <v>640.444885</v>
      </c>
      <c r="J114" s="80" t="n">
        <v>641.4655760000001</v>
      </c>
      <c r="K114" s="80" t="n">
        <v>653.295471</v>
      </c>
      <c r="L114" s="80" t="n">
        <v>657.3330079999999</v>
      </c>
      <c r="M114" s="80" t="n">
        <v>664.646912</v>
      </c>
      <c r="N114" s="80" t="n">
        <v>673.619263</v>
      </c>
      <c r="O114" s="80" t="n">
        <v>680.861572</v>
      </c>
      <c r="P114" s="80" t="n">
        <v>682.964905</v>
      </c>
      <c r="Q114" s="80" t="n">
        <v>685.36377</v>
      </c>
      <c r="R114" s="80" t="n">
        <v>692.495239</v>
      </c>
      <c r="S114" s="80" t="n">
        <v>693.112061</v>
      </c>
      <c r="T114" s="80" t="n">
        <v>696.353516</v>
      </c>
      <c r="U114" s="80" t="n">
        <v>697.717651</v>
      </c>
      <c r="V114" s="80" t="n">
        <v>700.13562</v>
      </c>
      <c r="W114" s="80" t="n">
        <v>700.378784</v>
      </c>
      <c r="X114" s="80" t="n">
        <v>703.283936</v>
      </c>
      <c r="Y114" s="80" t="n">
        <v>706.4212649999999</v>
      </c>
      <c r="Z114" s="80" t="n">
        <v>711.110107</v>
      </c>
      <c r="AA114" s="80" t="n">
        <v>715.578003</v>
      </c>
      <c r="AB114" s="80" t="n">
        <v>721.451782</v>
      </c>
      <c r="AC114" s="80" t="n">
        <v>725.307861</v>
      </c>
      <c r="AD114" s="80" t="n">
        <v>731.309021</v>
      </c>
      <c r="AE114" s="80" t="n">
        <v>736.502808</v>
      </c>
      <c r="AF114" s="80" t="n">
        <v>740.352905</v>
      </c>
      <c r="AG114" s="80" t="n">
        <v>745.32843</v>
      </c>
      <c r="AH114" s="80" t="n">
        <v>751.280273</v>
      </c>
      <c r="AI114" s="80" t="n">
        <v>757.930847</v>
      </c>
      <c r="AJ114" s="80" t="n">
        <v>764.318176</v>
      </c>
      <c r="AK114" s="48" t="n">
        <v>0.00256</v>
      </c>
    </row>
    <row r="115">
      <c r="B115" s="94" t="n"/>
    </row>
    <row r="116" ht="15" customHeight="1" s="122">
      <c r="A116" s="79" t="inlineStr">
        <is>
          <t>TEF000:pa_TotalConsumpt</t>
        </is>
      </c>
      <c r="B116" s="45" t="inlineStr">
        <is>
          <t>Total Consumption</t>
        </is>
      </c>
      <c r="C116" s="51" t="n">
        <v>27942.273438</v>
      </c>
      <c r="D116" s="51" t="n">
        <v>28028.386719</v>
      </c>
      <c r="E116" s="51" t="n">
        <v>28231.378906</v>
      </c>
      <c r="F116" s="51" t="n">
        <v>27907.550781</v>
      </c>
      <c r="G116" s="51" t="n">
        <v>27649.613281</v>
      </c>
      <c r="H116" s="51" t="n">
        <v>27413.679688</v>
      </c>
      <c r="I116" s="51" t="n">
        <v>27081.539062</v>
      </c>
      <c r="J116" s="51" t="n">
        <v>26737.728516</v>
      </c>
      <c r="K116" s="51" t="n">
        <v>26403.916016</v>
      </c>
      <c r="L116" s="51" t="n">
        <v>26130.222656</v>
      </c>
      <c r="M116" s="51" t="n">
        <v>25866.310547</v>
      </c>
      <c r="N116" s="51" t="n">
        <v>25650.449219</v>
      </c>
      <c r="O116" s="51" t="n">
        <v>25419.376953</v>
      </c>
      <c r="P116" s="51" t="n">
        <v>25192.322266</v>
      </c>
      <c r="Q116" s="51" t="n">
        <v>24995.238281</v>
      </c>
      <c r="R116" s="51" t="n">
        <v>24816.873047</v>
      </c>
      <c r="S116" s="51" t="n">
        <v>24656.070312</v>
      </c>
      <c r="T116" s="51" t="n">
        <v>24529.458984</v>
      </c>
      <c r="U116" s="51" t="n">
        <v>24422.037109</v>
      </c>
      <c r="V116" s="51" t="n">
        <v>24372.001953</v>
      </c>
      <c r="W116" s="51" t="n">
        <v>24351.914062</v>
      </c>
      <c r="X116" s="51" t="n">
        <v>24362.824219</v>
      </c>
      <c r="Y116" s="51" t="n">
        <v>24386.867188</v>
      </c>
      <c r="Z116" s="51" t="n">
        <v>24422.039062</v>
      </c>
      <c r="AA116" s="51" t="n">
        <v>24479.832031</v>
      </c>
      <c r="AB116" s="51" t="n">
        <v>24551.398438</v>
      </c>
      <c r="AC116" s="51" t="n">
        <v>24650.125</v>
      </c>
      <c r="AD116" s="51" t="n">
        <v>24759.980469</v>
      </c>
      <c r="AE116" s="51" t="n">
        <v>24889.339844</v>
      </c>
      <c r="AF116" s="51" t="n">
        <v>25021.359375</v>
      </c>
      <c r="AG116" s="51" t="n">
        <v>25169.119141</v>
      </c>
      <c r="AH116" s="51" t="n">
        <v>25320.494141</v>
      </c>
      <c r="AI116" s="51" t="n">
        <v>25468.285156</v>
      </c>
      <c r="AJ116" s="51" t="n">
        <v>25620.25</v>
      </c>
      <c r="AK116" s="52" t="n">
        <v>-0.002803</v>
      </c>
    </row>
    <row r="117" ht="15" customHeight="1" s="122" thickBot="1"/>
    <row r="118" ht="15" customHeight="1" s="122">
      <c r="B118" s="130" t="inlineStr">
        <is>
          <t xml:space="preserve">   1/ E85 refers to a blend of 85 percent ethanol (renewable) and 15 percent motor gasoline (nonrenewable).  To address cold starting issues,</t>
        </is>
      </c>
      <c r="C118" s="131" t="n"/>
      <c r="D118" s="131" t="n"/>
      <c r="E118" s="131" t="n"/>
      <c r="F118" s="131" t="n"/>
      <c r="G118" s="131" t="n"/>
      <c r="H118" s="131" t="n"/>
      <c r="I118" s="131" t="n"/>
      <c r="J118" s="131" t="n"/>
      <c r="K118" s="131" t="n"/>
      <c r="L118" s="131" t="n"/>
      <c r="M118" s="131" t="n"/>
      <c r="N118" s="131" t="n"/>
      <c r="O118" s="131" t="n"/>
      <c r="P118" s="131" t="n"/>
      <c r="Q118" s="131" t="n"/>
      <c r="R118" s="131" t="n"/>
      <c r="S118" s="131" t="n"/>
      <c r="T118" s="131" t="n"/>
      <c r="U118" s="131" t="n"/>
      <c r="V118" s="131" t="n"/>
      <c r="W118" s="131" t="n"/>
      <c r="X118" s="131" t="n"/>
      <c r="Y118" s="131" t="n"/>
      <c r="Z118" s="131" t="n"/>
      <c r="AA118" s="131" t="n"/>
      <c r="AB118" s="131" t="n"/>
      <c r="AC118" s="131" t="n"/>
      <c r="AD118" s="131" t="n"/>
      <c r="AE118" s="131" t="n"/>
      <c r="AF118" s="131" t="n"/>
      <c r="AG118" s="131" t="n"/>
      <c r="AH118" s="131" t="n"/>
      <c r="AI118" s="131" t="n"/>
      <c r="AJ118" s="131" t="n"/>
      <c r="AK118" s="131" t="n"/>
    </row>
    <row r="119" ht="15" customHeight="1" s="122">
      <c r="B119" s="37" t="inlineStr">
        <is>
          <t>the percentage of ethanol varies seasonally.  The annual average ethanol content of 74 percent is used for these projections.</t>
        </is>
      </c>
    </row>
    <row r="120" ht="15" customHeight="1" s="122">
      <c r="B120" s="37" t="inlineStr">
        <is>
          <t xml:space="preserve">   2/ Commercial trucks from 8,501 to 10,000 pounds.</t>
        </is>
      </c>
    </row>
    <row r="121" ht="15" customHeight="1" s="122">
      <c r="B121" s="37" t="inlineStr">
        <is>
          <t xml:space="preserve">   3/ Does not include military distillate.  Does not include commercial buses.</t>
        </is>
      </c>
    </row>
    <row r="122" ht="15" customHeight="1" s="122">
      <c r="B122" s="37" t="inlineStr">
        <is>
          <t xml:space="preserve">   4/ Does not include passenger rail.</t>
        </is>
      </c>
    </row>
    <row r="123" ht="15" customHeight="1" s="122">
      <c r="B123" s="37" t="inlineStr">
        <is>
          <t xml:space="preserve">   Btu = British thermal unit.</t>
        </is>
      </c>
    </row>
    <row r="124" ht="15" customHeight="1" s="122">
      <c r="B124" s="37" t="inlineStr">
        <is>
          <t xml:space="preserve">   - - = Not applicable.</t>
        </is>
      </c>
    </row>
    <row r="125" ht="15" customHeight="1" s="122">
      <c r="B125" s="37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22">
      <c r="B126" s="37" t="inlineStr">
        <is>
          <t>Data for 2017 are model results and may differ from official EIA data reports.</t>
        </is>
      </c>
    </row>
    <row r="127" ht="15" customHeight="1" s="122">
      <c r="B127" s="37" t="inlineStr">
        <is>
          <t xml:space="preserve">   Sources:  2017 compressed and liquefied natural gas volumes:  U.S. Energy Information Administration (EIA),</t>
        </is>
      </c>
    </row>
    <row r="128" ht="15" customHeight="1" s="122">
      <c r="B128" s="37" t="inlineStr">
        <is>
          <t>AEO2019 National Energy Modeling System run ref2019.d111618a.  Other 2017 values derived using:  EIA, Monthly</t>
        </is>
      </c>
    </row>
    <row r="129" ht="15" customHeight="1" s="122">
      <c r="B129" s="37" t="inlineStr">
        <is>
          <t>Energy Review, September 2018; EIA, Fuel Oil and Kerosene Sales 2014; EIA, State Energy Data System 2016; Oak Ridge</t>
        </is>
      </c>
    </row>
    <row r="130" ht="15" customHeight="1" s="122">
      <c r="B130" s="37" t="inlineStr">
        <is>
          <t>National Laboratory, Transportation Energy Data Book:  Edition 36; Department of Defense, Defense Logistics Agency Energy,</t>
        </is>
      </c>
    </row>
    <row r="131" ht="15" customHeight="1" s="122">
      <c r="B131" s="37" t="inlineStr">
        <is>
          <t>Fiscal Year 2015 Fact Book; and EIA, AEO2019 National Energy Modeling System run ref2019.d111618a.  2018 and</t>
        </is>
      </c>
    </row>
    <row r="132" ht="15" customHeight="1" s="122">
      <c r="B132" s="37" t="inlineStr">
        <is>
          <t>projections:  EIA, AEO2019 National Energy Modeling System run ref2019.d111618a.</t>
        </is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baseColWidth="10" defaultColWidth="9.1640625" defaultRowHeight="15" customHeight="1"/>
  <cols>
    <col hidden="1" width="20.83203125" customWidth="1" style="38" min="1" max="1"/>
    <col width="45.6640625" customWidth="1" style="38" min="2" max="2"/>
    <col width="9.1640625" customWidth="1" style="38" min="3" max="9"/>
    <col width="9.1640625" customWidth="1" style="38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41" t="inlineStr">
        <is>
          <t>Report</t>
        </is>
      </c>
      <c r="D3" s="41" t="inlineStr">
        <is>
          <t>Annual Energy Outlook 2019</t>
        </is>
      </c>
      <c r="E3" s="41" t="n"/>
      <c r="F3" s="41" t="n"/>
      <c r="G3" s="41" t="n"/>
    </row>
    <row r="4" ht="15" customHeight="1" s="122">
      <c r="C4" s="41" t="inlineStr">
        <is>
          <t>Scenario</t>
        </is>
      </c>
      <c r="D4" s="41" t="inlineStr">
        <is>
          <t>ref2019</t>
        </is>
      </c>
      <c r="E4" s="41" t="n"/>
      <c r="F4" s="41" t="n"/>
      <c r="G4" s="41" t="inlineStr">
        <is>
          <t>Reference case</t>
        </is>
      </c>
    </row>
    <row r="5" ht="15" customHeight="1" s="122">
      <c r="C5" s="41" t="inlineStr">
        <is>
          <t>Datekey</t>
        </is>
      </c>
      <c r="D5" s="41" t="inlineStr">
        <is>
          <t>d111618a</t>
        </is>
      </c>
      <c r="E5" s="41" t="n"/>
      <c r="F5" s="41" t="n"/>
      <c r="G5" s="41" t="n"/>
    </row>
    <row r="6" ht="15" customHeight="1" s="122">
      <c r="C6" s="41" t="inlineStr">
        <is>
          <t>Release Date</t>
        </is>
      </c>
      <c r="D6" s="41" t="n"/>
      <c r="E6" s="41" t="inlineStr">
        <is>
          <t xml:space="preserve"> January 2019</t>
        </is>
      </c>
      <c r="F6" s="41" t="n"/>
      <c r="G6" s="41" t="n"/>
    </row>
    <row r="10" ht="15" customHeight="1" s="122">
      <c r="A10" s="42" t="inlineStr">
        <is>
          <t>CNV000</t>
        </is>
      </c>
      <c r="B10" s="43" t="inlineStr">
        <is>
          <t>73. Conversion Factors</t>
        </is>
      </c>
    </row>
    <row r="11" ht="15" customHeight="1" s="122">
      <c r="B11" s="39" t="inlineStr">
        <is>
          <t>(from physical units to million Btu)</t>
        </is>
      </c>
    </row>
    <row r="12" ht="15" customHeight="1" s="122">
      <c r="B12" s="39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inlineStr">
        <is>
          <t>2018-</t>
        </is>
      </c>
    </row>
    <row r="13" ht="15" customHeight="1" s="122" thickBot="1">
      <c r="B13" s="40" t="n"/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>
      <c r="B14" s="45" t="inlineStr">
        <is>
          <t>Petroleum and Other Liquids</t>
        </is>
      </c>
    </row>
    <row r="15" ht="15" customHeight="1" s="122">
      <c r="B15" s="45" t="inlineStr">
        <is>
          <t>(million Btu per barrel)</t>
        </is>
      </c>
    </row>
    <row r="16" ht="15" customHeight="1" s="122">
      <c r="A16" s="42" t="inlineStr">
        <is>
          <t>CNV000:aa_AsphaltandRoa</t>
        </is>
      </c>
      <c r="B16" s="46" t="inlineStr">
        <is>
          <t xml:space="preserve">  Asphalt and Road Oil</t>
        </is>
      </c>
      <c r="C16" s="47" t="n">
        <v>6.636</v>
      </c>
      <c r="D16" s="47" t="n">
        <v>6.636</v>
      </c>
      <c r="E16" s="47" t="n">
        <v>6.636</v>
      </c>
      <c r="F16" s="47" t="n">
        <v>6.636</v>
      </c>
      <c r="G16" s="47" t="n">
        <v>6.636</v>
      </c>
      <c r="H16" s="47" t="n">
        <v>6.636</v>
      </c>
      <c r="I16" s="47" t="n">
        <v>6.636</v>
      </c>
      <c r="J16" s="47" t="n">
        <v>6.636</v>
      </c>
      <c r="K16" s="47" t="n">
        <v>6.636</v>
      </c>
      <c r="L16" s="47" t="n">
        <v>6.636</v>
      </c>
      <c r="M16" s="47" t="n">
        <v>6.636</v>
      </c>
      <c r="N16" s="47" t="n">
        <v>6.636</v>
      </c>
      <c r="O16" s="47" t="n">
        <v>6.636</v>
      </c>
      <c r="P16" s="47" t="n">
        <v>6.636</v>
      </c>
      <c r="Q16" s="47" t="n">
        <v>6.636</v>
      </c>
      <c r="R16" s="47" t="n">
        <v>6.636</v>
      </c>
      <c r="S16" s="47" t="n">
        <v>6.636</v>
      </c>
      <c r="T16" s="47" t="n">
        <v>6.636</v>
      </c>
      <c r="U16" s="47" t="n">
        <v>6.636</v>
      </c>
      <c r="V16" s="47" t="n">
        <v>6.636</v>
      </c>
      <c r="W16" s="47" t="n">
        <v>6.636</v>
      </c>
      <c r="X16" s="47" t="n">
        <v>6.636</v>
      </c>
      <c r="Y16" s="47" t="n">
        <v>6.636</v>
      </c>
      <c r="Z16" s="47" t="n">
        <v>6.636</v>
      </c>
      <c r="AA16" s="47" t="n">
        <v>6.636</v>
      </c>
      <c r="AB16" s="47" t="n">
        <v>6.636</v>
      </c>
      <c r="AC16" s="47" t="n">
        <v>6.636</v>
      </c>
      <c r="AD16" s="47" t="n">
        <v>6.636</v>
      </c>
      <c r="AE16" s="47" t="n">
        <v>6.636</v>
      </c>
      <c r="AF16" s="47" t="n">
        <v>6.636</v>
      </c>
      <c r="AG16" s="47" t="n">
        <v>6.636</v>
      </c>
      <c r="AH16" s="47" t="n">
        <v>6.636</v>
      </c>
      <c r="AI16" s="47" t="n">
        <v>6.636</v>
      </c>
      <c r="AJ16" s="47" t="n">
        <v>6.636</v>
      </c>
      <c r="AK16" s="48" t="n">
        <v>0</v>
      </c>
    </row>
    <row r="17" ht="15" customHeight="1" s="122">
      <c r="A17" s="42" t="inlineStr">
        <is>
          <t>CNV000:aa_AviationGasol</t>
        </is>
      </c>
      <c r="B17" s="46" t="inlineStr">
        <is>
          <t xml:space="preserve">  Aviation Gasoline</t>
        </is>
      </c>
      <c r="C17" s="47" t="n">
        <v>5.048</v>
      </c>
      <c r="D17" s="47" t="n">
        <v>5.048</v>
      </c>
      <c r="E17" s="47" t="n">
        <v>5.048</v>
      </c>
      <c r="F17" s="47" t="n">
        <v>5.048</v>
      </c>
      <c r="G17" s="47" t="n">
        <v>5.048</v>
      </c>
      <c r="H17" s="47" t="n">
        <v>5.048</v>
      </c>
      <c r="I17" s="47" t="n">
        <v>5.048</v>
      </c>
      <c r="J17" s="47" t="n">
        <v>5.048</v>
      </c>
      <c r="K17" s="47" t="n">
        <v>5.048</v>
      </c>
      <c r="L17" s="47" t="n">
        <v>5.048</v>
      </c>
      <c r="M17" s="47" t="n">
        <v>5.048</v>
      </c>
      <c r="N17" s="47" t="n">
        <v>5.048</v>
      </c>
      <c r="O17" s="47" t="n">
        <v>5.048</v>
      </c>
      <c r="P17" s="47" t="n">
        <v>5.048</v>
      </c>
      <c r="Q17" s="47" t="n">
        <v>5.048</v>
      </c>
      <c r="R17" s="47" t="n">
        <v>5.048</v>
      </c>
      <c r="S17" s="47" t="n">
        <v>5.048</v>
      </c>
      <c r="T17" s="47" t="n">
        <v>5.048</v>
      </c>
      <c r="U17" s="47" t="n">
        <v>5.048</v>
      </c>
      <c r="V17" s="47" t="n">
        <v>5.048</v>
      </c>
      <c r="W17" s="47" t="n">
        <v>5.048</v>
      </c>
      <c r="X17" s="47" t="n">
        <v>5.048</v>
      </c>
      <c r="Y17" s="47" t="n">
        <v>5.048</v>
      </c>
      <c r="Z17" s="47" t="n">
        <v>5.048</v>
      </c>
      <c r="AA17" s="47" t="n">
        <v>5.048</v>
      </c>
      <c r="AB17" s="47" t="n">
        <v>5.048</v>
      </c>
      <c r="AC17" s="47" t="n">
        <v>5.048</v>
      </c>
      <c r="AD17" s="47" t="n">
        <v>5.048</v>
      </c>
      <c r="AE17" s="47" t="n">
        <v>5.048</v>
      </c>
      <c r="AF17" s="47" t="n">
        <v>5.048</v>
      </c>
      <c r="AG17" s="47" t="n">
        <v>5.048</v>
      </c>
      <c r="AH17" s="47" t="n">
        <v>5.048</v>
      </c>
      <c r="AI17" s="47" t="n">
        <v>5.048</v>
      </c>
      <c r="AJ17" s="47" t="n">
        <v>5.048</v>
      </c>
      <c r="AK17" s="48" t="n">
        <v>0</v>
      </c>
    </row>
    <row r="18" ht="15" customHeight="1" s="122">
      <c r="A18" s="42" t="inlineStr">
        <is>
          <t>CNV000:ea_Biodiesel</t>
        </is>
      </c>
      <c r="B18" s="46" t="inlineStr">
        <is>
          <t xml:space="preserve">  Biodiesel</t>
        </is>
      </c>
      <c r="C18" s="47" t="n">
        <v>5.359</v>
      </c>
      <c r="D18" s="47" t="n">
        <v>5.359</v>
      </c>
      <c r="E18" s="47" t="n">
        <v>5.359</v>
      </c>
      <c r="F18" s="47" t="n">
        <v>5.359</v>
      </c>
      <c r="G18" s="47" t="n">
        <v>5.359</v>
      </c>
      <c r="H18" s="47" t="n">
        <v>5.359</v>
      </c>
      <c r="I18" s="47" t="n">
        <v>5.359</v>
      </c>
      <c r="J18" s="47" t="n">
        <v>5.359</v>
      </c>
      <c r="K18" s="47" t="n">
        <v>5.359</v>
      </c>
      <c r="L18" s="47" t="n">
        <v>5.359</v>
      </c>
      <c r="M18" s="47" t="n">
        <v>5.359</v>
      </c>
      <c r="N18" s="47" t="n">
        <v>5.359</v>
      </c>
      <c r="O18" s="47" t="n">
        <v>5.359</v>
      </c>
      <c r="P18" s="47" t="n">
        <v>5.359</v>
      </c>
      <c r="Q18" s="47" t="n">
        <v>5.359</v>
      </c>
      <c r="R18" s="47" t="n">
        <v>5.359</v>
      </c>
      <c r="S18" s="47" t="n">
        <v>5.359</v>
      </c>
      <c r="T18" s="47" t="n">
        <v>5.359</v>
      </c>
      <c r="U18" s="47" t="n">
        <v>5.359</v>
      </c>
      <c r="V18" s="47" t="n">
        <v>5.359</v>
      </c>
      <c r="W18" s="47" t="n">
        <v>5.359</v>
      </c>
      <c r="X18" s="47" t="n">
        <v>5.359</v>
      </c>
      <c r="Y18" s="47" t="n">
        <v>5.359</v>
      </c>
      <c r="Z18" s="47" t="n">
        <v>5.359</v>
      </c>
      <c r="AA18" s="47" t="n">
        <v>5.359</v>
      </c>
      <c r="AB18" s="47" t="n">
        <v>5.359</v>
      </c>
      <c r="AC18" s="47" t="n">
        <v>5.359</v>
      </c>
      <c r="AD18" s="47" t="n">
        <v>5.359</v>
      </c>
      <c r="AE18" s="47" t="n">
        <v>5.359</v>
      </c>
      <c r="AF18" s="47" t="n">
        <v>5.359</v>
      </c>
      <c r="AG18" s="47" t="n">
        <v>5.359</v>
      </c>
      <c r="AH18" s="47" t="n">
        <v>5.359</v>
      </c>
      <c r="AI18" s="47" t="n">
        <v>5.359</v>
      </c>
      <c r="AJ18" s="47" t="n">
        <v>5.359</v>
      </c>
      <c r="AK18" s="48" t="n">
        <v>0</v>
      </c>
    </row>
    <row r="19" ht="15" customFormat="1" customHeight="1" s="73">
      <c r="A19" s="69" t="inlineStr">
        <is>
          <t>CNV000:aa_Distillate</t>
        </is>
      </c>
      <c r="B19" s="70" t="inlineStr">
        <is>
          <t xml:space="preserve">  Distillate Fuel Oil</t>
        </is>
      </c>
      <c r="C19" s="71" t="n">
        <v>5.825</v>
      </c>
      <c r="D19" s="71" t="n">
        <v>5.825</v>
      </c>
      <c r="E19" s="71" t="n">
        <v>5.825</v>
      </c>
      <c r="F19" s="71" t="n">
        <v>5.825</v>
      </c>
      <c r="G19" s="71" t="n">
        <v>5.825</v>
      </c>
      <c r="H19" s="71" t="n">
        <v>5.825</v>
      </c>
      <c r="I19" s="71" t="n">
        <v>5.825</v>
      </c>
      <c r="J19" s="71" t="n">
        <v>5.825</v>
      </c>
      <c r="K19" s="71" t="n">
        <v>5.825</v>
      </c>
      <c r="L19" s="71" t="n">
        <v>5.825</v>
      </c>
      <c r="M19" s="71" t="n">
        <v>5.825</v>
      </c>
      <c r="N19" s="71" t="n">
        <v>5.825</v>
      </c>
      <c r="O19" s="71" t="n">
        <v>5.825</v>
      </c>
      <c r="P19" s="71" t="n">
        <v>5.825</v>
      </c>
      <c r="Q19" s="71" t="n">
        <v>5.825</v>
      </c>
      <c r="R19" s="71" t="n">
        <v>5.825</v>
      </c>
      <c r="S19" s="71" t="n">
        <v>5.825</v>
      </c>
      <c r="T19" s="71" t="n">
        <v>5.825</v>
      </c>
      <c r="U19" s="71" t="n">
        <v>5.825</v>
      </c>
      <c r="V19" s="71" t="n">
        <v>5.825</v>
      </c>
      <c r="W19" s="71" t="n">
        <v>5.825</v>
      </c>
      <c r="X19" s="71" t="n">
        <v>5.825</v>
      </c>
      <c r="Y19" s="71" t="n">
        <v>5.825</v>
      </c>
      <c r="Z19" s="71" t="n">
        <v>5.825</v>
      </c>
      <c r="AA19" s="71" t="n">
        <v>5.825</v>
      </c>
      <c r="AB19" s="71" t="n">
        <v>5.825</v>
      </c>
      <c r="AC19" s="71" t="n">
        <v>5.825</v>
      </c>
      <c r="AD19" s="71" t="n">
        <v>5.825</v>
      </c>
      <c r="AE19" s="71" t="n">
        <v>5.825</v>
      </c>
      <c r="AF19" s="71" t="n">
        <v>5.825</v>
      </c>
      <c r="AG19" s="71" t="n">
        <v>5.825</v>
      </c>
      <c r="AH19" s="71" t="n">
        <v>5.825</v>
      </c>
      <c r="AI19" s="71" t="n">
        <v>5.825</v>
      </c>
      <c r="AJ19" s="71" t="n">
        <v>5.825</v>
      </c>
      <c r="AK19" s="72" t="n">
        <v>0</v>
      </c>
    </row>
    <row r="20" ht="15" customHeight="1" s="122">
      <c r="A20" s="42" t="inlineStr">
        <is>
          <t>CNV000:aa_Residential</t>
        </is>
      </c>
      <c r="B20" s="46" t="inlineStr">
        <is>
          <t xml:space="preserve">    Residential</t>
        </is>
      </c>
      <c r="C20" s="47" t="n">
        <v>5.774651</v>
      </c>
      <c r="D20" s="47" t="n">
        <v>5.773824</v>
      </c>
      <c r="E20" s="47" t="n">
        <v>5.773629</v>
      </c>
      <c r="F20" s="47" t="n">
        <v>5.772928</v>
      </c>
      <c r="G20" s="47" t="n">
        <v>5.773119</v>
      </c>
      <c r="H20" s="47" t="n">
        <v>5.773727</v>
      </c>
      <c r="I20" s="47" t="n">
        <v>5.772429</v>
      </c>
      <c r="J20" s="47" t="n">
        <v>5.773784</v>
      </c>
      <c r="K20" s="47" t="n">
        <v>5.772606</v>
      </c>
      <c r="L20" s="47" t="n">
        <v>5.773323</v>
      </c>
      <c r="M20" s="47" t="n">
        <v>5.774547</v>
      </c>
      <c r="N20" s="47" t="n">
        <v>5.774744</v>
      </c>
      <c r="O20" s="47" t="n">
        <v>5.773522</v>
      </c>
      <c r="P20" s="47" t="n">
        <v>5.773616</v>
      </c>
      <c r="Q20" s="47" t="n">
        <v>5.773581</v>
      </c>
      <c r="R20" s="47" t="n">
        <v>5.773493</v>
      </c>
      <c r="S20" s="47" t="n">
        <v>5.774485</v>
      </c>
      <c r="T20" s="47" t="n">
        <v>5.773373</v>
      </c>
      <c r="U20" s="47" t="n">
        <v>5.773317</v>
      </c>
      <c r="V20" s="47" t="n">
        <v>5.772994</v>
      </c>
      <c r="W20" s="47" t="n">
        <v>5.773236</v>
      </c>
      <c r="X20" s="47" t="n">
        <v>5.773163</v>
      </c>
      <c r="Y20" s="47" t="n">
        <v>5.773045</v>
      </c>
      <c r="Z20" s="47" t="n">
        <v>5.773002</v>
      </c>
      <c r="AA20" s="47" t="n">
        <v>5.772993</v>
      </c>
      <c r="AB20" s="47" t="n">
        <v>5.772738</v>
      </c>
      <c r="AC20" s="47" t="n">
        <v>5.772945</v>
      </c>
      <c r="AD20" s="47" t="n">
        <v>5.772616</v>
      </c>
      <c r="AE20" s="47" t="n">
        <v>5.772657</v>
      </c>
      <c r="AF20" s="47" t="n">
        <v>5.772504</v>
      </c>
      <c r="AG20" s="47" t="n">
        <v>5.772273</v>
      </c>
      <c r="AH20" s="47" t="n">
        <v>5.772147</v>
      </c>
      <c r="AI20" s="47" t="n">
        <v>5.771948</v>
      </c>
      <c r="AJ20" s="47" t="n">
        <v>5.771775</v>
      </c>
      <c r="AK20" s="48" t="n">
        <v>-1.1e-05</v>
      </c>
    </row>
    <row r="21" ht="15" customHeight="1" s="122">
      <c r="A21" s="42" t="inlineStr">
        <is>
          <t>CNV000:aa_Commercial</t>
        </is>
      </c>
      <c r="B21" s="46" t="inlineStr">
        <is>
          <t xml:space="preserve">    Commercial</t>
        </is>
      </c>
      <c r="C21" s="47" t="n">
        <v>5.774651</v>
      </c>
      <c r="D21" s="47" t="n">
        <v>5.773824</v>
      </c>
      <c r="E21" s="47" t="n">
        <v>5.773629</v>
      </c>
      <c r="F21" s="47" t="n">
        <v>5.772928</v>
      </c>
      <c r="G21" s="47" t="n">
        <v>5.773119</v>
      </c>
      <c r="H21" s="47" t="n">
        <v>5.773727</v>
      </c>
      <c r="I21" s="47" t="n">
        <v>5.772429</v>
      </c>
      <c r="J21" s="47" t="n">
        <v>5.773784</v>
      </c>
      <c r="K21" s="47" t="n">
        <v>5.772606</v>
      </c>
      <c r="L21" s="47" t="n">
        <v>5.773323</v>
      </c>
      <c r="M21" s="47" t="n">
        <v>5.774547</v>
      </c>
      <c r="N21" s="47" t="n">
        <v>5.774744</v>
      </c>
      <c r="O21" s="47" t="n">
        <v>5.773522</v>
      </c>
      <c r="P21" s="47" t="n">
        <v>5.773616</v>
      </c>
      <c r="Q21" s="47" t="n">
        <v>5.773581</v>
      </c>
      <c r="R21" s="47" t="n">
        <v>5.773493</v>
      </c>
      <c r="S21" s="47" t="n">
        <v>5.774485</v>
      </c>
      <c r="T21" s="47" t="n">
        <v>5.773373</v>
      </c>
      <c r="U21" s="47" t="n">
        <v>5.773317</v>
      </c>
      <c r="V21" s="47" t="n">
        <v>5.772994</v>
      </c>
      <c r="W21" s="47" t="n">
        <v>5.773236</v>
      </c>
      <c r="X21" s="47" t="n">
        <v>5.773163</v>
      </c>
      <c r="Y21" s="47" t="n">
        <v>5.773045</v>
      </c>
      <c r="Z21" s="47" t="n">
        <v>5.773002</v>
      </c>
      <c r="AA21" s="47" t="n">
        <v>5.772993</v>
      </c>
      <c r="AB21" s="47" t="n">
        <v>5.772738</v>
      </c>
      <c r="AC21" s="47" t="n">
        <v>5.772945</v>
      </c>
      <c r="AD21" s="47" t="n">
        <v>5.772616</v>
      </c>
      <c r="AE21" s="47" t="n">
        <v>5.772657</v>
      </c>
      <c r="AF21" s="47" t="n">
        <v>5.772504</v>
      </c>
      <c r="AG21" s="47" t="n">
        <v>5.772273</v>
      </c>
      <c r="AH21" s="47" t="n">
        <v>5.772147</v>
      </c>
      <c r="AI21" s="47" t="n">
        <v>5.771948</v>
      </c>
      <c r="AJ21" s="47" t="n">
        <v>5.771775</v>
      </c>
      <c r="AK21" s="48" t="n">
        <v>-1.1e-05</v>
      </c>
    </row>
    <row r="22" ht="15" customHeight="1" s="122">
      <c r="A22" s="42" t="inlineStr">
        <is>
          <t>CNV000:aa_Transportatio</t>
        </is>
      </c>
      <c r="B22" s="46" t="inlineStr">
        <is>
          <t xml:space="preserve">    Transportation</t>
        </is>
      </c>
      <c r="C22" s="47" t="n">
        <v>5.774651</v>
      </c>
      <c r="D22" s="47" t="n">
        <v>5.773824</v>
      </c>
      <c r="E22" s="47" t="n">
        <v>5.773629</v>
      </c>
      <c r="F22" s="47" t="n">
        <v>5.772928</v>
      </c>
      <c r="G22" s="47" t="n">
        <v>5.773119</v>
      </c>
      <c r="H22" s="47" t="n">
        <v>5.773727</v>
      </c>
      <c r="I22" s="47" t="n">
        <v>5.772429</v>
      </c>
      <c r="J22" s="47" t="n">
        <v>5.773784</v>
      </c>
      <c r="K22" s="47" t="n">
        <v>5.772606</v>
      </c>
      <c r="L22" s="47" t="n">
        <v>5.773323</v>
      </c>
      <c r="M22" s="47" t="n">
        <v>5.774547</v>
      </c>
      <c r="N22" s="47" t="n">
        <v>5.774744</v>
      </c>
      <c r="O22" s="47" t="n">
        <v>5.773522</v>
      </c>
      <c r="P22" s="47" t="n">
        <v>5.773616</v>
      </c>
      <c r="Q22" s="47" t="n">
        <v>5.773581</v>
      </c>
      <c r="R22" s="47" t="n">
        <v>5.773493</v>
      </c>
      <c r="S22" s="47" t="n">
        <v>5.774485</v>
      </c>
      <c r="T22" s="47" t="n">
        <v>5.773373</v>
      </c>
      <c r="U22" s="47" t="n">
        <v>5.773317</v>
      </c>
      <c r="V22" s="47" t="n">
        <v>5.772994</v>
      </c>
      <c r="W22" s="47" t="n">
        <v>5.773236</v>
      </c>
      <c r="X22" s="47" t="n">
        <v>5.773163</v>
      </c>
      <c r="Y22" s="47" t="n">
        <v>5.773045</v>
      </c>
      <c r="Z22" s="47" t="n">
        <v>5.773002</v>
      </c>
      <c r="AA22" s="47" t="n">
        <v>5.772993</v>
      </c>
      <c r="AB22" s="47" t="n">
        <v>5.772738</v>
      </c>
      <c r="AC22" s="47" t="n">
        <v>5.772945</v>
      </c>
      <c r="AD22" s="47" t="n">
        <v>5.772616</v>
      </c>
      <c r="AE22" s="47" t="n">
        <v>5.772657</v>
      </c>
      <c r="AF22" s="47" t="n">
        <v>5.772504</v>
      </c>
      <c r="AG22" s="47" t="n">
        <v>5.772273</v>
      </c>
      <c r="AH22" s="47" t="n">
        <v>5.772147</v>
      </c>
      <c r="AI22" s="47" t="n">
        <v>5.771948</v>
      </c>
      <c r="AJ22" s="47" t="n">
        <v>5.771775</v>
      </c>
      <c r="AK22" s="48" t="n">
        <v>-1.1e-05</v>
      </c>
    </row>
    <row r="23" ht="15" customHeight="1" s="122">
      <c r="A23" s="42" t="inlineStr">
        <is>
          <t>CNV000:aa_Industrial</t>
        </is>
      </c>
      <c r="B23" s="46" t="inlineStr">
        <is>
          <t xml:space="preserve">    Industrial</t>
        </is>
      </c>
      <c r="C23" s="47" t="n">
        <v>5.774651</v>
      </c>
      <c r="D23" s="47" t="n">
        <v>5.773824</v>
      </c>
      <c r="E23" s="47" t="n">
        <v>5.773629</v>
      </c>
      <c r="F23" s="47" t="n">
        <v>5.772928</v>
      </c>
      <c r="G23" s="47" t="n">
        <v>5.773119</v>
      </c>
      <c r="H23" s="47" t="n">
        <v>5.773727</v>
      </c>
      <c r="I23" s="47" t="n">
        <v>5.772429</v>
      </c>
      <c r="J23" s="47" t="n">
        <v>5.773784</v>
      </c>
      <c r="K23" s="47" t="n">
        <v>5.772606</v>
      </c>
      <c r="L23" s="47" t="n">
        <v>5.773323</v>
      </c>
      <c r="M23" s="47" t="n">
        <v>5.774547</v>
      </c>
      <c r="N23" s="47" t="n">
        <v>5.774744</v>
      </c>
      <c r="O23" s="47" t="n">
        <v>5.773522</v>
      </c>
      <c r="P23" s="47" t="n">
        <v>5.773616</v>
      </c>
      <c r="Q23" s="47" t="n">
        <v>5.773581</v>
      </c>
      <c r="R23" s="47" t="n">
        <v>5.773493</v>
      </c>
      <c r="S23" s="47" t="n">
        <v>5.774485</v>
      </c>
      <c r="T23" s="47" t="n">
        <v>5.773373</v>
      </c>
      <c r="U23" s="47" t="n">
        <v>5.773317</v>
      </c>
      <c r="V23" s="47" t="n">
        <v>5.772994</v>
      </c>
      <c r="W23" s="47" t="n">
        <v>5.773236</v>
      </c>
      <c r="X23" s="47" t="n">
        <v>5.773163</v>
      </c>
      <c r="Y23" s="47" t="n">
        <v>5.773045</v>
      </c>
      <c r="Z23" s="47" t="n">
        <v>5.773002</v>
      </c>
      <c r="AA23" s="47" t="n">
        <v>5.772993</v>
      </c>
      <c r="AB23" s="47" t="n">
        <v>5.772738</v>
      </c>
      <c r="AC23" s="47" t="n">
        <v>5.772945</v>
      </c>
      <c r="AD23" s="47" t="n">
        <v>5.772616</v>
      </c>
      <c r="AE23" s="47" t="n">
        <v>5.772657</v>
      </c>
      <c r="AF23" s="47" t="n">
        <v>5.772504</v>
      </c>
      <c r="AG23" s="47" t="n">
        <v>5.772273</v>
      </c>
      <c r="AH23" s="47" t="n">
        <v>5.772147</v>
      </c>
      <c r="AI23" s="47" t="n">
        <v>5.771948</v>
      </c>
      <c r="AJ23" s="47" t="n">
        <v>5.771775</v>
      </c>
      <c r="AK23" s="48" t="n">
        <v>-1.1e-05</v>
      </c>
    </row>
    <row r="24" ht="15" customHeight="1" s="122">
      <c r="A24" s="42" t="inlineStr">
        <is>
          <t>CNV000:aa_ElectricPower</t>
        </is>
      </c>
      <c r="B24" s="46" t="inlineStr">
        <is>
          <t xml:space="preserve">    Electric Power</t>
        </is>
      </c>
      <c r="C24" s="47" t="n">
        <v>5.774651</v>
      </c>
      <c r="D24" s="47" t="n">
        <v>5.773824</v>
      </c>
      <c r="E24" s="47" t="n">
        <v>5.773629</v>
      </c>
      <c r="F24" s="47" t="n">
        <v>5.772928</v>
      </c>
      <c r="G24" s="47" t="n">
        <v>5.773119</v>
      </c>
      <c r="H24" s="47" t="n">
        <v>5.773727</v>
      </c>
      <c r="I24" s="47" t="n">
        <v>5.772429</v>
      </c>
      <c r="J24" s="47" t="n">
        <v>5.773784</v>
      </c>
      <c r="K24" s="47" t="n">
        <v>5.772606</v>
      </c>
      <c r="L24" s="47" t="n">
        <v>5.773323</v>
      </c>
      <c r="M24" s="47" t="n">
        <v>5.774547</v>
      </c>
      <c r="N24" s="47" t="n">
        <v>5.774744</v>
      </c>
      <c r="O24" s="47" t="n">
        <v>5.773522</v>
      </c>
      <c r="P24" s="47" t="n">
        <v>5.773616</v>
      </c>
      <c r="Q24" s="47" t="n">
        <v>5.773581</v>
      </c>
      <c r="R24" s="47" t="n">
        <v>5.773493</v>
      </c>
      <c r="S24" s="47" t="n">
        <v>5.774485</v>
      </c>
      <c r="T24" s="47" t="n">
        <v>5.773373</v>
      </c>
      <c r="U24" s="47" t="n">
        <v>5.773317</v>
      </c>
      <c r="V24" s="47" t="n">
        <v>5.772994</v>
      </c>
      <c r="W24" s="47" t="n">
        <v>5.773236</v>
      </c>
      <c r="X24" s="47" t="n">
        <v>5.773163</v>
      </c>
      <c r="Y24" s="47" t="n">
        <v>5.773045</v>
      </c>
      <c r="Z24" s="47" t="n">
        <v>5.773002</v>
      </c>
      <c r="AA24" s="47" t="n">
        <v>5.772993</v>
      </c>
      <c r="AB24" s="47" t="n">
        <v>5.772738</v>
      </c>
      <c r="AC24" s="47" t="n">
        <v>5.772945</v>
      </c>
      <c r="AD24" s="47" t="n">
        <v>5.772616</v>
      </c>
      <c r="AE24" s="47" t="n">
        <v>5.772657</v>
      </c>
      <c r="AF24" s="47" t="n">
        <v>5.772504</v>
      </c>
      <c r="AG24" s="47" t="n">
        <v>5.772273</v>
      </c>
      <c r="AH24" s="47" t="n">
        <v>5.772147</v>
      </c>
      <c r="AI24" s="47" t="n">
        <v>5.771948</v>
      </c>
      <c r="AJ24" s="47" t="n">
        <v>5.771775</v>
      </c>
      <c r="AK24" s="48" t="n">
        <v>-1.1e-05</v>
      </c>
    </row>
    <row r="25" ht="15" customHeight="1" s="122">
      <c r="A25" s="42" t="inlineStr">
        <is>
          <t>CNV000:aa_TotalDistilla</t>
        </is>
      </c>
      <c r="B25" s="46" t="inlineStr">
        <is>
          <t xml:space="preserve">      Total Distillate</t>
        </is>
      </c>
      <c r="C25" s="47" t="n">
        <v>5.774651</v>
      </c>
      <c r="D25" s="47" t="n">
        <v>5.773824</v>
      </c>
      <c r="E25" s="47" t="n">
        <v>5.773628</v>
      </c>
      <c r="F25" s="47" t="n">
        <v>5.772927</v>
      </c>
      <c r="G25" s="47" t="n">
        <v>5.773119</v>
      </c>
      <c r="H25" s="47" t="n">
        <v>5.773727</v>
      </c>
      <c r="I25" s="47" t="n">
        <v>5.772429</v>
      </c>
      <c r="J25" s="47" t="n">
        <v>5.773784</v>
      </c>
      <c r="K25" s="47" t="n">
        <v>5.772606</v>
      </c>
      <c r="L25" s="47" t="n">
        <v>5.773322</v>
      </c>
      <c r="M25" s="47" t="n">
        <v>5.774548</v>
      </c>
      <c r="N25" s="47" t="n">
        <v>5.774744</v>
      </c>
      <c r="O25" s="47" t="n">
        <v>5.773522</v>
      </c>
      <c r="P25" s="47" t="n">
        <v>5.773616</v>
      </c>
      <c r="Q25" s="47" t="n">
        <v>5.77358</v>
      </c>
      <c r="R25" s="47" t="n">
        <v>5.773493</v>
      </c>
      <c r="S25" s="47" t="n">
        <v>5.774485</v>
      </c>
      <c r="T25" s="47" t="n">
        <v>5.773373</v>
      </c>
      <c r="U25" s="47" t="n">
        <v>5.773317</v>
      </c>
      <c r="V25" s="47" t="n">
        <v>5.772994</v>
      </c>
      <c r="W25" s="47" t="n">
        <v>5.773236</v>
      </c>
      <c r="X25" s="47" t="n">
        <v>5.773162</v>
      </c>
      <c r="Y25" s="47" t="n">
        <v>5.773044</v>
      </c>
      <c r="Z25" s="47" t="n">
        <v>5.773002</v>
      </c>
      <c r="AA25" s="47" t="n">
        <v>5.772993</v>
      </c>
      <c r="AB25" s="47" t="n">
        <v>5.772738</v>
      </c>
      <c r="AC25" s="47" t="n">
        <v>5.772945</v>
      </c>
      <c r="AD25" s="47" t="n">
        <v>5.772617</v>
      </c>
      <c r="AE25" s="47" t="n">
        <v>5.772656</v>
      </c>
      <c r="AF25" s="47" t="n">
        <v>5.772504</v>
      </c>
      <c r="AG25" s="47" t="n">
        <v>5.772274</v>
      </c>
      <c r="AH25" s="47" t="n">
        <v>5.772147</v>
      </c>
      <c r="AI25" s="47" t="n">
        <v>5.771948</v>
      </c>
      <c r="AJ25" s="47" t="n">
        <v>5.771775</v>
      </c>
      <c r="AK25" s="48" t="n">
        <v>-1.1e-05</v>
      </c>
    </row>
    <row r="26" ht="15" customHeight="1" s="122">
      <c r="A26" s="42" t="inlineStr">
        <is>
          <t>CNV000:aa_DistLowSulf</t>
        </is>
      </c>
      <c r="B26" s="46" t="inlineStr">
        <is>
          <t xml:space="preserve">  Distillate Fuel Oil - Low Sulfur Diesel</t>
        </is>
      </c>
      <c r="C26" s="47" t="n">
        <v>5.817</v>
      </c>
      <c r="D26" s="47" t="n">
        <v>5.817</v>
      </c>
      <c r="E26" s="47" t="n">
        <v>5.817</v>
      </c>
      <c r="F26" s="47" t="n">
        <v>5.817</v>
      </c>
      <c r="G26" s="47" t="n">
        <v>5.817</v>
      </c>
      <c r="H26" s="47" t="n">
        <v>5.817</v>
      </c>
      <c r="I26" s="47" t="n">
        <v>5.817</v>
      </c>
      <c r="J26" s="47" t="n">
        <v>5.817</v>
      </c>
      <c r="K26" s="47" t="n">
        <v>5.817</v>
      </c>
      <c r="L26" s="47" t="n">
        <v>5.817</v>
      </c>
      <c r="M26" s="47" t="n">
        <v>5.817</v>
      </c>
      <c r="N26" s="47" t="n">
        <v>5.817</v>
      </c>
      <c r="O26" s="47" t="n">
        <v>5.817</v>
      </c>
      <c r="P26" s="47" t="n">
        <v>5.817</v>
      </c>
      <c r="Q26" s="47" t="n">
        <v>5.817</v>
      </c>
      <c r="R26" s="47" t="n">
        <v>5.817</v>
      </c>
      <c r="S26" s="47" t="n">
        <v>5.817</v>
      </c>
      <c r="T26" s="47" t="n">
        <v>5.817</v>
      </c>
      <c r="U26" s="47" t="n">
        <v>5.817</v>
      </c>
      <c r="V26" s="47" t="n">
        <v>5.817</v>
      </c>
      <c r="W26" s="47" t="n">
        <v>5.817</v>
      </c>
      <c r="X26" s="47" t="n">
        <v>5.817</v>
      </c>
      <c r="Y26" s="47" t="n">
        <v>5.817</v>
      </c>
      <c r="Z26" s="47" t="n">
        <v>5.817</v>
      </c>
      <c r="AA26" s="47" t="n">
        <v>5.817</v>
      </c>
      <c r="AB26" s="47" t="n">
        <v>5.817</v>
      </c>
      <c r="AC26" s="47" t="n">
        <v>5.817</v>
      </c>
      <c r="AD26" s="47" t="n">
        <v>5.817</v>
      </c>
      <c r="AE26" s="47" t="n">
        <v>5.817</v>
      </c>
      <c r="AF26" s="47" t="n">
        <v>5.817</v>
      </c>
      <c r="AG26" s="47" t="n">
        <v>5.817</v>
      </c>
      <c r="AH26" s="47" t="n">
        <v>5.817</v>
      </c>
      <c r="AI26" s="47" t="n">
        <v>5.817</v>
      </c>
      <c r="AJ26" s="47" t="n">
        <v>5.817</v>
      </c>
      <c r="AK26" s="48" t="n">
        <v>0</v>
      </c>
    </row>
    <row r="27" ht="15" customHeight="1" s="122">
      <c r="A27" s="42" t="inlineStr">
        <is>
          <t>CNV000:aa_DistUltraLow</t>
        </is>
      </c>
      <c r="B27" s="46" t="inlineStr">
        <is>
          <t xml:space="preserve">  Distillate Fuel Oil - Ultra Low Sulfur Diesel</t>
        </is>
      </c>
      <c r="C27" s="47" t="n">
        <v>5.77</v>
      </c>
      <c r="D27" s="47" t="n">
        <v>5.77</v>
      </c>
      <c r="E27" s="47" t="n">
        <v>5.77</v>
      </c>
      <c r="F27" s="47" t="n">
        <v>5.77</v>
      </c>
      <c r="G27" s="47" t="n">
        <v>5.77</v>
      </c>
      <c r="H27" s="47" t="n">
        <v>5.77</v>
      </c>
      <c r="I27" s="47" t="n">
        <v>5.77</v>
      </c>
      <c r="J27" s="47" t="n">
        <v>5.77</v>
      </c>
      <c r="K27" s="47" t="n">
        <v>5.77</v>
      </c>
      <c r="L27" s="47" t="n">
        <v>5.77</v>
      </c>
      <c r="M27" s="47" t="n">
        <v>5.77</v>
      </c>
      <c r="N27" s="47" t="n">
        <v>5.77</v>
      </c>
      <c r="O27" s="47" t="n">
        <v>5.77</v>
      </c>
      <c r="P27" s="47" t="n">
        <v>5.77</v>
      </c>
      <c r="Q27" s="47" t="n">
        <v>5.77</v>
      </c>
      <c r="R27" s="47" t="n">
        <v>5.77</v>
      </c>
      <c r="S27" s="47" t="n">
        <v>5.77</v>
      </c>
      <c r="T27" s="47" t="n">
        <v>5.77</v>
      </c>
      <c r="U27" s="47" t="n">
        <v>5.77</v>
      </c>
      <c r="V27" s="47" t="n">
        <v>5.77</v>
      </c>
      <c r="W27" s="47" t="n">
        <v>5.77</v>
      </c>
      <c r="X27" s="47" t="n">
        <v>5.77</v>
      </c>
      <c r="Y27" s="47" t="n">
        <v>5.77</v>
      </c>
      <c r="Z27" s="47" t="n">
        <v>5.77</v>
      </c>
      <c r="AA27" s="47" t="n">
        <v>5.77</v>
      </c>
      <c r="AB27" s="47" t="n">
        <v>5.77</v>
      </c>
      <c r="AC27" s="47" t="n">
        <v>5.77</v>
      </c>
      <c r="AD27" s="47" t="n">
        <v>5.77</v>
      </c>
      <c r="AE27" s="47" t="n">
        <v>5.77</v>
      </c>
      <c r="AF27" s="47" t="n">
        <v>5.77</v>
      </c>
      <c r="AG27" s="47" t="n">
        <v>5.77</v>
      </c>
      <c r="AH27" s="47" t="n">
        <v>5.77</v>
      </c>
      <c r="AI27" s="47" t="n">
        <v>5.77</v>
      </c>
      <c r="AJ27" s="47" t="n">
        <v>5.77</v>
      </c>
      <c r="AK27" s="48" t="n">
        <v>0</v>
      </c>
    </row>
    <row r="28" ht="15" customHeight="1" s="122">
      <c r="A28" s="42" t="inlineStr">
        <is>
          <t>CNV000:aa_Ethanol</t>
        </is>
      </c>
      <c r="B28" s="46" t="inlineStr">
        <is>
          <t xml:space="preserve">  Ethanol including denaturant</t>
        </is>
      </c>
      <c r="C28" s="47" t="n">
        <v>3.556</v>
      </c>
      <c r="D28" s="47" t="n">
        <v>3.556</v>
      </c>
      <c r="E28" s="47" t="n">
        <v>3.556</v>
      </c>
      <c r="F28" s="47" t="n">
        <v>3.556</v>
      </c>
      <c r="G28" s="47" t="n">
        <v>3.556</v>
      </c>
      <c r="H28" s="47" t="n">
        <v>3.556</v>
      </c>
      <c r="I28" s="47" t="n">
        <v>3.556</v>
      </c>
      <c r="J28" s="47" t="n">
        <v>3.556</v>
      </c>
      <c r="K28" s="47" t="n">
        <v>3.556</v>
      </c>
      <c r="L28" s="47" t="n">
        <v>3.556</v>
      </c>
      <c r="M28" s="47" t="n">
        <v>3.556</v>
      </c>
      <c r="N28" s="47" t="n">
        <v>3.556</v>
      </c>
      <c r="O28" s="47" t="n">
        <v>3.556</v>
      </c>
      <c r="P28" s="47" t="n">
        <v>3.556</v>
      </c>
      <c r="Q28" s="47" t="n">
        <v>3.556</v>
      </c>
      <c r="R28" s="47" t="n">
        <v>3.556</v>
      </c>
      <c r="S28" s="47" t="n">
        <v>3.556</v>
      </c>
      <c r="T28" s="47" t="n">
        <v>3.556</v>
      </c>
      <c r="U28" s="47" t="n">
        <v>3.556</v>
      </c>
      <c r="V28" s="47" t="n">
        <v>3.556</v>
      </c>
      <c r="W28" s="47" t="n">
        <v>3.556</v>
      </c>
      <c r="X28" s="47" t="n">
        <v>3.556</v>
      </c>
      <c r="Y28" s="47" t="n">
        <v>3.556</v>
      </c>
      <c r="Z28" s="47" t="n">
        <v>3.556</v>
      </c>
      <c r="AA28" s="47" t="n">
        <v>3.556</v>
      </c>
      <c r="AB28" s="47" t="n">
        <v>3.556</v>
      </c>
      <c r="AC28" s="47" t="n">
        <v>3.556</v>
      </c>
      <c r="AD28" s="47" t="n">
        <v>3.556</v>
      </c>
      <c r="AE28" s="47" t="n">
        <v>3.556</v>
      </c>
      <c r="AF28" s="47" t="n">
        <v>3.556</v>
      </c>
      <c r="AG28" s="47" t="n">
        <v>3.556</v>
      </c>
      <c r="AH28" s="47" t="n">
        <v>3.556</v>
      </c>
      <c r="AI28" s="47" t="n">
        <v>3.556</v>
      </c>
      <c r="AJ28" s="47" t="n">
        <v>3.556</v>
      </c>
      <c r="AK28" s="48" t="n">
        <v>0</v>
      </c>
    </row>
    <row r="29" ht="15" customHeight="1" s="122">
      <c r="A29" s="42" t="inlineStr">
        <is>
          <t>CNV000:aa_E85</t>
        </is>
      </c>
      <c r="B29" s="46" t="inlineStr">
        <is>
          <t xml:space="preserve">  E85</t>
        </is>
      </c>
      <c r="C29" s="47" t="n">
        <v>3.99722</v>
      </c>
      <c r="D29" s="47" t="n">
        <v>3.989233</v>
      </c>
      <c r="E29" s="47" t="n">
        <v>3.989233</v>
      </c>
      <c r="F29" s="47" t="n">
        <v>3.989233</v>
      </c>
      <c r="G29" s="47" t="n">
        <v>3.989233</v>
      </c>
      <c r="H29" s="47" t="n">
        <v>3.989233</v>
      </c>
      <c r="I29" s="47" t="n">
        <v>3.989233</v>
      </c>
      <c r="J29" s="47" t="n">
        <v>3.989233</v>
      </c>
      <c r="K29" s="47" t="n">
        <v>3.989233</v>
      </c>
      <c r="L29" s="47" t="n">
        <v>3.989233</v>
      </c>
      <c r="M29" s="47" t="n">
        <v>3.989233</v>
      </c>
      <c r="N29" s="47" t="n">
        <v>3.989233</v>
      </c>
      <c r="O29" s="47" t="n">
        <v>3.989233</v>
      </c>
      <c r="P29" s="47" t="n">
        <v>3.989233</v>
      </c>
      <c r="Q29" s="47" t="n">
        <v>3.989233</v>
      </c>
      <c r="R29" s="47" t="n">
        <v>3.989233</v>
      </c>
      <c r="S29" s="47" t="n">
        <v>3.989233</v>
      </c>
      <c r="T29" s="47" t="n">
        <v>3.989233</v>
      </c>
      <c r="U29" s="47" t="n">
        <v>3.989233</v>
      </c>
      <c r="V29" s="47" t="n">
        <v>3.989233</v>
      </c>
      <c r="W29" s="47" t="n">
        <v>3.989233</v>
      </c>
      <c r="X29" s="47" t="n">
        <v>3.989233</v>
      </c>
      <c r="Y29" s="47" t="n">
        <v>3.989233</v>
      </c>
      <c r="Z29" s="47" t="n">
        <v>3.989233</v>
      </c>
      <c r="AA29" s="47" t="n">
        <v>3.989233</v>
      </c>
      <c r="AB29" s="47" t="n">
        <v>3.989233</v>
      </c>
      <c r="AC29" s="47" t="n">
        <v>3.989233</v>
      </c>
      <c r="AD29" s="47" t="n">
        <v>3.989233</v>
      </c>
      <c r="AE29" s="47" t="n">
        <v>3.989233</v>
      </c>
      <c r="AF29" s="47" t="n">
        <v>3.989233</v>
      </c>
      <c r="AG29" s="47" t="n">
        <v>3.989233</v>
      </c>
      <c r="AH29" s="47" t="n">
        <v>3.989233</v>
      </c>
      <c r="AI29" s="47" t="n">
        <v>3.989233</v>
      </c>
      <c r="AJ29" s="47" t="n">
        <v>3.989233</v>
      </c>
      <c r="AK29" s="48" t="n">
        <v>0</v>
      </c>
    </row>
    <row r="30" ht="15" customHeight="1" s="122">
      <c r="A30" s="42" t="inlineStr">
        <is>
          <t>CNV000:aa_JetFuel-Keros</t>
        </is>
      </c>
      <c r="B30" s="46" t="inlineStr">
        <is>
          <t xml:space="preserve">  Jet Fuel - Kerosene</t>
        </is>
      </c>
      <c r="C30" s="47" t="n">
        <v>5.67</v>
      </c>
      <c r="D30" s="47" t="n">
        <v>5.67</v>
      </c>
      <c r="E30" s="47" t="n">
        <v>5.67</v>
      </c>
      <c r="F30" s="47" t="n">
        <v>5.67</v>
      </c>
      <c r="G30" s="47" t="n">
        <v>5.67</v>
      </c>
      <c r="H30" s="47" t="n">
        <v>5.67</v>
      </c>
      <c r="I30" s="47" t="n">
        <v>5.67</v>
      </c>
      <c r="J30" s="47" t="n">
        <v>5.67</v>
      </c>
      <c r="K30" s="47" t="n">
        <v>5.67</v>
      </c>
      <c r="L30" s="47" t="n">
        <v>5.67</v>
      </c>
      <c r="M30" s="47" t="n">
        <v>5.67</v>
      </c>
      <c r="N30" s="47" t="n">
        <v>5.67</v>
      </c>
      <c r="O30" s="47" t="n">
        <v>5.67</v>
      </c>
      <c r="P30" s="47" t="n">
        <v>5.67</v>
      </c>
      <c r="Q30" s="47" t="n">
        <v>5.67</v>
      </c>
      <c r="R30" s="47" t="n">
        <v>5.67</v>
      </c>
      <c r="S30" s="47" t="n">
        <v>5.67</v>
      </c>
      <c r="T30" s="47" t="n">
        <v>5.67</v>
      </c>
      <c r="U30" s="47" t="n">
        <v>5.67</v>
      </c>
      <c r="V30" s="47" t="n">
        <v>5.67</v>
      </c>
      <c r="W30" s="47" t="n">
        <v>5.67</v>
      </c>
      <c r="X30" s="47" t="n">
        <v>5.67</v>
      </c>
      <c r="Y30" s="47" t="n">
        <v>5.67</v>
      </c>
      <c r="Z30" s="47" t="n">
        <v>5.67</v>
      </c>
      <c r="AA30" s="47" t="n">
        <v>5.67</v>
      </c>
      <c r="AB30" s="47" t="n">
        <v>5.67</v>
      </c>
      <c r="AC30" s="47" t="n">
        <v>5.67</v>
      </c>
      <c r="AD30" s="47" t="n">
        <v>5.67</v>
      </c>
      <c r="AE30" s="47" t="n">
        <v>5.67</v>
      </c>
      <c r="AF30" s="47" t="n">
        <v>5.67</v>
      </c>
      <c r="AG30" s="47" t="n">
        <v>5.67</v>
      </c>
      <c r="AH30" s="47" t="n">
        <v>5.67</v>
      </c>
      <c r="AI30" s="47" t="n">
        <v>5.67</v>
      </c>
      <c r="AJ30" s="47" t="n">
        <v>5.67</v>
      </c>
      <c r="AK30" s="48" t="n">
        <v>0</v>
      </c>
    </row>
    <row r="31" ht="15" customHeight="1" s="122">
      <c r="A31" s="42" t="inlineStr">
        <is>
          <t>CNV000:aa_Lubricants</t>
        </is>
      </c>
      <c r="B31" s="46" t="inlineStr">
        <is>
          <t xml:space="preserve">  Lubricants</t>
        </is>
      </c>
      <c r="C31" s="47" t="n">
        <v>6.065</v>
      </c>
      <c r="D31" s="47" t="n">
        <v>6.065</v>
      </c>
      <c r="E31" s="47" t="n">
        <v>6.065</v>
      </c>
      <c r="F31" s="47" t="n">
        <v>6.065</v>
      </c>
      <c r="G31" s="47" t="n">
        <v>6.065</v>
      </c>
      <c r="H31" s="47" t="n">
        <v>6.065</v>
      </c>
      <c r="I31" s="47" t="n">
        <v>6.065</v>
      </c>
      <c r="J31" s="47" t="n">
        <v>6.065</v>
      </c>
      <c r="K31" s="47" t="n">
        <v>6.065</v>
      </c>
      <c r="L31" s="47" t="n">
        <v>6.065</v>
      </c>
      <c r="M31" s="47" t="n">
        <v>6.065</v>
      </c>
      <c r="N31" s="47" t="n">
        <v>6.065</v>
      </c>
      <c r="O31" s="47" t="n">
        <v>6.065</v>
      </c>
      <c r="P31" s="47" t="n">
        <v>6.065</v>
      </c>
      <c r="Q31" s="47" t="n">
        <v>6.065</v>
      </c>
      <c r="R31" s="47" t="n">
        <v>6.065</v>
      </c>
      <c r="S31" s="47" t="n">
        <v>6.065</v>
      </c>
      <c r="T31" s="47" t="n">
        <v>6.065</v>
      </c>
      <c r="U31" s="47" t="n">
        <v>6.065</v>
      </c>
      <c r="V31" s="47" t="n">
        <v>6.065</v>
      </c>
      <c r="W31" s="47" t="n">
        <v>6.065</v>
      </c>
      <c r="X31" s="47" t="n">
        <v>6.065</v>
      </c>
      <c r="Y31" s="47" t="n">
        <v>6.065</v>
      </c>
      <c r="Z31" s="47" t="n">
        <v>6.065</v>
      </c>
      <c r="AA31" s="47" t="n">
        <v>6.065</v>
      </c>
      <c r="AB31" s="47" t="n">
        <v>6.065</v>
      </c>
      <c r="AC31" s="47" t="n">
        <v>6.065</v>
      </c>
      <c r="AD31" s="47" t="n">
        <v>6.065</v>
      </c>
      <c r="AE31" s="47" t="n">
        <v>6.065</v>
      </c>
      <c r="AF31" s="47" t="n">
        <v>6.065</v>
      </c>
      <c r="AG31" s="47" t="n">
        <v>6.065</v>
      </c>
      <c r="AH31" s="47" t="n">
        <v>6.065</v>
      </c>
      <c r="AI31" s="47" t="n">
        <v>6.065</v>
      </c>
      <c r="AJ31" s="47" t="n">
        <v>6.065</v>
      </c>
      <c r="AK31" s="48" t="n">
        <v>0</v>
      </c>
    </row>
    <row r="32" ht="15" customHeight="1" s="122">
      <c r="A32" s="42" t="inlineStr">
        <is>
          <t>CNV000:aa_MotorGasoline</t>
        </is>
      </c>
      <c r="B32" s="46" t="inlineStr">
        <is>
          <t xml:space="preserve">  Motor Gasoline Average</t>
        </is>
      </c>
      <c r="C32" s="47" t="n">
        <v>5.056643</v>
      </c>
      <c r="D32" s="47" t="n">
        <v>5.05526</v>
      </c>
      <c r="E32" s="47" t="n">
        <v>5.055925</v>
      </c>
      <c r="F32" s="47" t="n">
        <v>5.05627</v>
      </c>
      <c r="G32" s="47" t="n">
        <v>5.055361</v>
      </c>
      <c r="H32" s="47" t="n">
        <v>5.053336</v>
      </c>
      <c r="I32" s="47" t="n">
        <v>5.050816</v>
      </c>
      <c r="J32" s="47" t="n">
        <v>5.050002</v>
      </c>
      <c r="K32" s="47" t="n">
        <v>5.049479</v>
      </c>
      <c r="L32" s="47" t="n">
        <v>5.049067</v>
      </c>
      <c r="M32" s="47" t="n">
        <v>5.04862</v>
      </c>
      <c r="N32" s="47" t="n">
        <v>5.048186</v>
      </c>
      <c r="O32" s="47" t="n">
        <v>5.047752</v>
      </c>
      <c r="P32" s="47" t="n">
        <v>5.047827</v>
      </c>
      <c r="Q32" s="47" t="n">
        <v>5.047112</v>
      </c>
      <c r="R32" s="47" t="n">
        <v>5.046712</v>
      </c>
      <c r="S32" s="47" t="n">
        <v>5.046464</v>
      </c>
      <c r="T32" s="47" t="n">
        <v>5.045877</v>
      </c>
      <c r="U32" s="47" t="n">
        <v>5.045186</v>
      </c>
      <c r="V32" s="47" t="n">
        <v>5.04443</v>
      </c>
      <c r="W32" s="47" t="n">
        <v>5.043581</v>
      </c>
      <c r="X32" s="47" t="n">
        <v>5.042755</v>
      </c>
      <c r="Y32" s="47" t="n">
        <v>5.041688</v>
      </c>
      <c r="Z32" s="47" t="n">
        <v>5.040498</v>
      </c>
      <c r="AA32" s="47" t="n">
        <v>5.03916</v>
      </c>
      <c r="AB32" s="47" t="n">
        <v>5.037867</v>
      </c>
      <c r="AC32" s="47" t="n">
        <v>5.036224</v>
      </c>
      <c r="AD32" s="47" t="n">
        <v>5.034602</v>
      </c>
      <c r="AE32" s="47" t="n">
        <v>5.032873</v>
      </c>
      <c r="AF32" s="47" t="n">
        <v>5.030945</v>
      </c>
      <c r="AG32" s="47" t="n">
        <v>5.028548</v>
      </c>
      <c r="AH32" s="47" t="n">
        <v>5.025918</v>
      </c>
      <c r="AI32" s="47" t="n">
        <v>5.023038</v>
      </c>
      <c r="AJ32" s="47" t="n">
        <v>5.023036</v>
      </c>
      <c r="AK32" s="48" t="n">
        <v>-0.0002</v>
      </c>
    </row>
    <row r="33" ht="15" customHeight="1" s="122">
      <c r="A33" s="42" t="inlineStr">
        <is>
          <t>CNV000:aa_TradMotorGas</t>
        </is>
      </c>
      <c r="B33" s="46" t="inlineStr">
        <is>
          <t xml:space="preserve">     Conventional Motor Gasoline</t>
        </is>
      </c>
      <c r="C33" s="47" t="n">
        <v>5.056643</v>
      </c>
      <c r="D33" s="47" t="n">
        <v>5.05512</v>
      </c>
      <c r="E33" s="47" t="n">
        <v>5.055751</v>
      </c>
      <c r="F33" s="47" t="n">
        <v>5.056176</v>
      </c>
      <c r="G33" s="47" t="n">
        <v>5.055227</v>
      </c>
      <c r="H33" s="47" t="n">
        <v>5.053253</v>
      </c>
      <c r="I33" s="47" t="n">
        <v>5.050234</v>
      </c>
      <c r="J33" s="47" t="n">
        <v>5.04937</v>
      </c>
      <c r="K33" s="47" t="n">
        <v>5.048821</v>
      </c>
      <c r="L33" s="47" t="n">
        <v>5.048382</v>
      </c>
      <c r="M33" s="47" t="n">
        <v>5.047904</v>
      </c>
      <c r="N33" s="47" t="n">
        <v>5.047441</v>
      </c>
      <c r="O33" s="47" t="n">
        <v>5.046983</v>
      </c>
      <c r="P33" s="47" t="n">
        <v>5.047075</v>
      </c>
      <c r="Q33" s="47" t="n">
        <v>5.046299</v>
      </c>
      <c r="R33" s="47" t="n">
        <v>5.045844</v>
      </c>
      <c r="S33" s="47" t="n">
        <v>5.045551</v>
      </c>
      <c r="T33" s="47" t="n">
        <v>5.044918</v>
      </c>
      <c r="U33" s="47" t="n">
        <v>5.044184</v>
      </c>
      <c r="V33" s="47" t="n">
        <v>5.043369</v>
      </c>
      <c r="W33" s="47" t="n">
        <v>5.042453</v>
      </c>
      <c r="X33" s="47" t="n">
        <v>5.041563</v>
      </c>
      <c r="Y33" s="47" t="n">
        <v>5.040411</v>
      </c>
      <c r="Z33" s="47" t="n">
        <v>5.039127</v>
      </c>
      <c r="AA33" s="47" t="n">
        <v>5.037684</v>
      </c>
      <c r="AB33" s="47" t="n">
        <v>5.03629</v>
      </c>
      <c r="AC33" s="47" t="n">
        <v>5.034517</v>
      </c>
      <c r="AD33" s="47" t="n">
        <v>5.032803</v>
      </c>
      <c r="AE33" s="47" t="n">
        <v>5.030991</v>
      </c>
      <c r="AF33" s="47" t="n">
        <v>5.028909</v>
      </c>
      <c r="AG33" s="47" t="n">
        <v>5.026314</v>
      </c>
      <c r="AH33" s="47" t="n">
        <v>5.023472</v>
      </c>
      <c r="AI33" s="47" t="n">
        <v>5.020365</v>
      </c>
      <c r="AJ33" s="47" t="n">
        <v>5.020364</v>
      </c>
      <c r="AK33" s="48" t="n">
        <v>-0.000216</v>
      </c>
    </row>
    <row r="34" ht="15" customHeight="1" s="122">
      <c r="A34" s="42" t="inlineStr">
        <is>
          <t>CNV000:aa_ReforMotorGas</t>
        </is>
      </c>
      <c r="B34" s="46" t="inlineStr">
        <is>
          <t xml:space="preserve">     Reformulated Motor Gasoline</t>
        </is>
      </c>
      <c r="C34" s="47" t="n">
        <v>5.056643</v>
      </c>
      <c r="D34" s="47" t="n">
        <v>5.055029</v>
      </c>
      <c r="E34" s="47" t="n">
        <v>5.056086</v>
      </c>
      <c r="F34" s="47" t="n">
        <v>5.056363</v>
      </c>
      <c r="G34" s="47" t="n">
        <v>5.055162</v>
      </c>
      <c r="H34" s="47" t="n">
        <v>5.052112</v>
      </c>
      <c r="I34" s="47" t="n">
        <v>5.04991</v>
      </c>
      <c r="J34" s="47" t="n">
        <v>5.048966</v>
      </c>
      <c r="K34" s="47" t="n">
        <v>5.048403</v>
      </c>
      <c r="L34" s="47" t="n">
        <v>5.047948</v>
      </c>
      <c r="M34" s="47" t="n">
        <v>5.047451</v>
      </c>
      <c r="N34" s="47" t="n">
        <v>5.04697</v>
      </c>
      <c r="O34" s="47" t="n">
        <v>5.046498</v>
      </c>
      <c r="P34" s="47" t="n">
        <v>5.046602</v>
      </c>
      <c r="Q34" s="47" t="n">
        <v>5.045841</v>
      </c>
      <c r="R34" s="47" t="n">
        <v>5.045493</v>
      </c>
      <c r="S34" s="47" t="n">
        <v>5.045332</v>
      </c>
      <c r="T34" s="47" t="n">
        <v>5.044714</v>
      </c>
      <c r="U34" s="47" t="n">
        <v>5.043957</v>
      </c>
      <c r="V34" s="47" t="n">
        <v>5.043109</v>
      </c>
      <c r="W34" s="47" t="n">
        <v>5.042155</v>
      </c>
      <c r="X34" s="47" t="n">
        <v>5.041226</v>
      </c>
      <c r="Y34" s="47" t="n">
        <v>5.040023</v>
      </c>
      <c r="Z34" s="47" t="n">
        <v>5.038681</v>
      </c>
      <c r="AA34" s="47" t="n">
        <v>5.037174</v>
      </c>
      <c r="AB34" s="47" t="n">
        <v>5.035717</v>
      </c>
      <c r="AC34" s="47" t="n">
        <v>5.033862</v>
      </c>
      <c r="AD34" s="47" t="n">
        <v>5.031927</v>
      </c>
      <c r="AE34" s="47" t="n">
        <v>5.029827</v>
      </c>
      <c r="AF34" s="47" t="n">
        <v>5.027649</v>
      </c>
      <c r="AG34" s="47" t="n">
        <v>5.024933</v>
      </c>
      <c r="AH34" s="47" t="n">
        <v>5.021959</v>
      </c>
      <c r="AI34" s="47" t="n">
        <v>5.018713</v>
      </c>
      <c r="AJ34" s="47" t="n">
        <v>5.018713</v>
      </c>
      <c r="AK34" s="48" t="n">
        <v>-0.000225</v>
      </c>
    </row>
    <row r="35" ht="15" customHeight="1" s="122">
      <c r="A35" s="42" t="inlineStr">
        <is>
          <t>CNV000:convert_cbob</t>
        </is>
      </c>
      <c r="B35" s="46" t="inlineStr">
        <is>
          <t xml:space="preserve">     Conventional before Blending</t>
        </is>
      </c>
      <c r="C35" s="47" t="n">
        <v>5.22228</v>
      </c>
      <c r="D35" s="47" t="n">
        <v>5.22228</v>
      </c>
      <c r="E35" s="47" t="n">
        <v>5.22228</v>
      </c>
      <c r="F35" s="47" t="n">
        <v>5.22228</v>
      </c>
      <c r="G35" s="47" t="n">
        <v>5.22228</v>
      </c>
      <c r="H35" s="47" t="n">
        <v>5.22228</v>
      </c>
      <c r="I35" s="47" t="n">
        <v>5.22228</v>
      </c>
      <c r="J35" s="47" t="n">
        <v>5.22228</v>
      </c>
      <c r="K35" s="47" t="n">
        <v>5.22228</v>
      </c>
      <c r="L35" s="47" t="n">
        <v>5.22228</v>
      </c>
      <c r="M35" s="47" t="n">
        <v>5.22228</v>
      </c>
      <c r="N35" s="47" t="n">
        <v>5.22228</v>
      </c>
      <c r="O35" s="47" t="n">
        <v>5.22228</v>
      </c>
      <c r="P35" s="47" t="n">
        <v>5.22228</v>
      </c>
      <c r="Q35" s="47" t="n">
        <v>5.22228</v>
      </c>
      <c r="R35" s="47" t="n">
        <v>5.22228</v>
      </c>
      <c r="S35" s="47" t="n">
        <v>5.22228</v>
      </c>
      <c r="T35" s="47" t="n">
        <v>5.22228</v>
      </c>
      <c r="U35" s="47" t="n">
        <v>5.22228</v>
      </c>
      <c r="V35" s="47" t="n">
        <v>5.22228</v>
      </c>
      <c r="W35" s="47" t="n">
        <v>5.22228</v>
      </c>
      <c r="X35" s="47" t="n">
        <v>5.22228</v>
      </c>
      <c r="Y35" s="47" t="n">
        <v>5.22228</v>
      </c>
      <c r="Z35" s="47" t="n">
        <v>5.22228</v>
      </c>
      <c r="AA35" s="47" t="n">
        <v>5.22228</v>
      </c>
      <c r="AB35" s="47" t="n">
        <v>5.22228</v>
      </c>
      <c r="AC35" s="47" t="n">
        <v>5.22228</v>
      </c>
      <c r="AD35" s="47" t="n">
        <v>5.22228</v>
      </c>
      <c r="AE35" s="47" t="n">
        <v>5.22228</v>
      </c>
      <c r="AF35" s="47" t="n">
        <v>5.22228</v>
      </c>
      <c r="AG35" s="47" t="n">
        <v>5.22228</v>
      </c>
      <c r="AH35" s="47" t="n">
        <v>5.22228</v>
      </c>
      <c r="AI35" s="47" t="n">
        <v>5.22228</v>
      </c>
      <c r="AJ35" s="47" t="n">
        <v>5.22228</v>
      </c>
      <c r="AK35" s="48" t="n">
        <v>0</v>
      </c>
    </row>
    <row r="36" ht="15" customHeight="1" s="122">
      <c r="A36" s="42" t="inlineStr">
        <is>
          <t>CNV000:convert_rbob</t>
        </is>
      </c>
      <c r="B36" s="46" t="inlineStr">
        <is>
          <t xml:space="preserve">     Reformulated before Blending</t>
        </is>
      </c>
      <c r="C36" s="47" t="n">
        <v>5.22228</v>
      </c>
      <c r="D36" s="47" t="n">
        <v>5.22228</v>
      </c>
      <c r="E36" s="47" t="n">
        <v>5.22228</v>
      </c>
      <c r="F36" s="47" t="n">
        <v>5.22228</v>
      </c>
      <c r="G36" s="47" t="n">
        <v>5.22228</v>
      </c>
      <c r="H36" s="47" t="n">
        <v>5.22228</v>
      </c>
      <c r="I36" s="47" t="n">
        <v>5.22228</v>
      </c>
      <c r="J36" s="47" t="n">
        <v>5.22228</v>
      </c>
      <c r="K36" s="47" t="n">
        <v>5.22228</v>
      </c>
      <c r="L36" s="47" t="n">
        <v>5.22228</v>
      </c>
      <c r="M36" s="47" t="n">
        <v>5.22228</v>
      </c>
      <c r="N36" s="47" t="n">
        <v>5.22228</v>
      </c>
      <c r="O36" s="47" t="n">
        <v>5.22228</v>
      </c>
      <c r="P36" s="47" t="n">
        <v>5.22228</v>
      </c>
      <c r="Q36" s="47" t="n">
        <v>5.22228</v>
      </c>
      <c r="R36" s="47" t="n">
        <v>5.22228</v>
      </c>
      <c r="S36" s="47" t="n">
        <v>5.22228</v>
      </c>
      <c r="T36" s="47" t="n">
        <v>5.22228</v>
      </c>
      <c r="U36" s="47" t="n">
        <v>5.22228</v>
      </c>
      <c r="V36" s="47" t="n">
        <v>5.22228</v>
      </c>
      <c r="W36" s="47" t="n">
        <v>5.22228</v>
      </c>
      <c r="X36" s="47" t="n">
        <v>5.22228</v>
      </c>
      <c r="Y36" s="47" t="n">
        <v>5.22228</v>
      </c>
      <c r="Z36" s="47" t="n">
        <v>5.22228</v>
      </c>
      <c r="AA36" s="47" t="n">
        <v>5.22228</v>
      </c>
      <c r="AB36" s="47" t="n">
        <v>5.22228</v>
      </c>
      <c r="AC36" s="47" t="n">
        <v>5.22228</v>
      </c>
      <c r="AD36" s="47" t="n">
        <v>5.22228</v>
      </c>
      <c r="AE36" s="47" t="n">
        <v>5.22228</v>
      </c>
      <c r="AF36" s="47" t="n">
        <v>5.22228</v>
      </c>
      <c r="AG36" s="47" t="n">
        <v>5.22228</v>
      </c>
      <c r="AH36" s="47" t="n">
        <v>5.22228</v>
      </c>
      <c r="AI36" s="47" t="n">
        <v>5.22228</v>
      </c>
      <c r="AJ36" s="47" t="n">
        <v>5.22228</v>
      </c>
      <c r="AK36" s="48" t="n">
        <v>0</v>
      </c>
    </row>
    <row r="37" ht="15" customHeight="1" s="122">
      <c r="A37" s="42" t="inlineStr">
        <is>
          <t>CNV000:aa_PentanesPlus</t>
        </is>
      </c>
      <c r="B37" s="46" t="inlineStr">
        <is>
          <t xml:space="preserve">  Natural Gasoline</t>
        </is>
      </c>
      <c r="C37" s="47" t="n">
        <v>4.62</v>
      </c>
      <c r="D37" s="47" t="n">
        <v>4.62</v>
      </c>
      <c r="E37" s="47" t="n">
        <v>4.62</v>
      </c>
      <c r="F37" s="47" t="n">
        <v>4.62</v>
      </c>
      <c r="G37" s="47" t="n">
        <v>4.62</v>
      </c>
      <c r="H37" s="47" t="n">
        <v>4.62</v>
      </c>
      <c r="I37" s="47" t="n">
        <v>4.62</v>
      </c>
      <c r="J37" s="47" t="n">
        <v>4.62</v>
      </c>
      <c r="K37" s="47" t="n">
        <v>4.62</v>
      </c>
      <c r="L37" s="47" t="n">
        <v>4.62</v>
      </c>
      <c r="M37" s="47" t="n">
        <v>4.62</v>
      </c>
      <c r="N37" s="47" t="n">
        <v>4.62</v>
      </c>
      <c r="O37" s="47" t="n">
        <v>4.62</v>
      </c>
      <c r="P37" s="47" t="n">
        <v>4.62</v>
      </c>
      <c r="Q37" s="47" t="n">
        <v>4.62</v>
      </c>
      <c r="R37" s="47" t="n">
        <v>4.62</v>
      </c>
      <c r="S37" s="47" t="n">
        <v>4.62</v>
      </c>
      <c r="T37" s="47" t="n">
        <v>4.62</v>
      </c>
      <c r="U37" s="47" t="n">
        <v>4.62</v>
      </c>
      <c r="V37" s="47" t="n">
        <v>4.62</v>
      </c>
      <c r="W37" s="47" t="n">
        <v>4.62</v>
      </c>
      <c r="X37" s="47" t="n">
        <v>4.62</v>
      </c>
      <c r="Y37" s="47" t="n">
        <v>4.62</v>
      </c>
      <c r="Z37" s="47" t="n">
        <v>4.62</v>
      </c>
      <c r="AA37" s="47" t="n">
        <v>4.62</v>
      </c>
      <c r="AB37" s="47" t="n">
        <v>4.62</v>
      </c>
      <c r="AC37" s="47" t="n">
        <v>4.62</v>
      </c>
      <c r="AD37" s="47" t="n">
        <v>4.62</v>
      </c>
      <c r="AE37" s="47" t="n">
        <v>4.62</v>
      </c>
      <c r="AF37" s="47" t="n">
        <v>4.62</v>
      </c>
      <c r="AG37" s="47" t="n">
        <v>4.62</v>
      </c>
      <c r="AH37" s="47" t="n">
        <v>4.62</v>
      </c>
      <c r="AI37" s="47" t="n">
        <v>4.62</v>
      </c>
      <c r="AJ37" s="47" t="n">
        <v>4.62</v>
      </c>
      <c r="AK37" s="48" t="n">
        <v>0</v>
      </c>
    </row>
    <row r="38" ht="15" customHeight="1" s="122">
      <c r="A38" s="42" t="inlineStr">
        <is>
          <t>CNV000:aa_OtherPetroleu</t>
        </is>
      </c>
      <c r="B38" s="46" t="inlineStr">
        <is>
          <t xml:space="preserve">  Other Petroleum</t>
        </is>
      </c>
      <c r="C38" s="47" t="n">
        <v>5.8</v>
      </c>
      <c r="D38" s="47" t="n">
        <v>5.8</v>
      </c>
      <c r="E38" s="47" t="n">
        <v>5.8</v>
      </c>
      <c r="F38" s="47" t="n">
        <v>5.8</v>
      </c>
      <c r="G38" s="47" t="n">
        <v>5.8</v>
      </c>
      <c r="H38" s="47" t="n">
        <v>5.8</v>
      </c>
      <c r="I38" s="47" t="n">
        <v>5.8</v>
      </c>
      <c r="J38" s="47" t="n">
        <v>5.8</v>
      </c>
      <c r="K38" s="47" t="n">
        <v>5.8</v>
      </c>
      <c r="L38" s="47" t="n">
        <v>5.8</v>
      </c>
      <c r="M38" s="47" t="n">
        <v>5.8</v>
      </c>
      <c r="N38" s="47" t="n">
        <v>5.8</v>
      </c>
      <c r="O38" s="47" t="n">
        <v>5.8</v>
      </c>
      <c r="P38" s="47" t="n">
        <v>5.8</v>
      </c>
      <c r="Q38" s="47" t="n">
        <v>5.8</v>
      </c>
      <c r="R38" s="47" t="n">
        <v>5.8</v>
      </c>
      <c r="S38" s="47" t="n">
        <v>5.8</v>
      </c>
      <c r="T38" s="47" t="n">
        <v>5.8</v>
      </c>
      <c r="U38" s="47" t="n">
        <v>5.8</v>
      </c>
      <c r="V38" s="47" t="n">
        <v>5.8</v>
      </c>
      <c r="W38" s="47" t="n">
        <v>5.8</v>
      </c>
      <c r="X38" s="47" t="n">
        <v>5.8</v>
      </c>
      <c r="Y38" s="47" t="n">
        <v>5.8</v>
      </c>
      <c r="Z38" s="47" t="n">
        <v>5.8</v>
      </c>
      <c r="AA38" s="47" t="n">
        <v>5.8</v>
      </c>
      <c r="AB38" s="47" t="n">
        <v>5.8</v>
      </c>
      <c r="AC38" s="47" t="n">
        <v>5.8</v>
      </c>
      <c r="AD38" s="47" t="n">
        <v>5.8</v>
      </c>
      <c r="AE38" s="47" t="n">
        <v>5.8</v>
      </c>
      <c r="AF38" s="47" t="n">
        <v>5.8</v>
      </c>
      <c r="AG38" s="47" t="n">
        <v>5.8</v>
      </c>
      <c r="AH38" s="47" t="n">
        <v>5.8</v>
      </c>
      <c r="AI38" s="47" t="n">
        <v>5.8</v>
      </c>
      <c r="AJ38" s="47" t="n">
        <v>5.8</v>
      </c>
      <c r="AK38" s="48" t="n">
        <v>0</v>
      </c>
    </row>
    <row r="39" ht="15" customHeight="1" s="122">
      <c r="A39" s="42" t="inlineStr">
        <is>
          <t>CNV000:aa_PetrochemFeed</t>
        </is>
      </c>
      <c r="B39" s="46" t="inlineStr">
        <is>
          <t xml:space="preserve">  Petrochemical Feedstocks</t>
        </is>
      </c>
      <c r="C39" s="47" t="n">
        <v>5.451076</v>
      </c>
      <c r="D39" s="47" t="n">
        <v>5.451076</v>
      </c>
      <c r="E39" s="47" t="n">
        <v>5.451076</v>
      </c>
      <c r="F39" s="47" t="n">
        <v>5.451076</v>
      </c>
      <c r="G39" s="47" t="n">
        <v>5.451076</v>
      </c>
      <c r="H39" s="47" t="n">
        <v>5.451076</v>
      </c>
      <c r="I39" s="47" t="n">
        <v>5.451076</v>
      </c>
      <c r="J39" s="47" t="n">
        <v>5.451076</v>
      </c>
      <c r="K39" s="47" t="n">
        <v>5.451076</v>
      </c>
      <c r="L39" s="47" t="n">
        <v>5.451076</v>
      </c>
      <c r="M39" s="47" t="n">
        <v>5.451076</v>
      </c>
      <c r="N39" s="47" t="n">
        <v>5.451076</v>
      </c>
      <c r="O39" s="47" t="n">
        <v>5.451076</v>
      </c>
      <c r="P39" s="47" t="n">
        <v>5.451076</v>
      </c>
      <c r="Q39" s="47" t="n">
        <v>5.451076</v>
      </c>
      <c r="R39" s="47" t="n">
        <v>5.451076</v>
      </c>
      <c r="S39" s="47" t="n">
        <v>5.451076</v>
      </c>
      <c r="T39" s="47" t="n">
        <v>5.451076</v>
      </c>
      <c r="U39" s="47" t="n">
        <v>5.451076</v>
      </c>
      <c r="V39" s="47" t="n">
        <v>5.451076</v>
      </c>
      <c r="W39" s="47" t="n">
        <v>5.451076</v>
      </c>
      <c r="X39" s="47" t="n">
        <v>5.451076</v>
      </c>
      <c r="Y39" s="47" t="n">
        <v>5.451076</v>
      </c>
      <c r="Z39" s="47" t="n">
        <v>5.451076</v>
      </c>
      <c r="AA39" s="47" t="n">
        <v>5.451076</v>
      </c>
      <c r="AB39" s="47" t="n">
        <v>5.451076</v>
      </c>
      <c r="AC39" s="47" t="n">
        <v>5.451076</v>
      </c>
      <c r="AD39" s="47" t="n">
        <v>5.451076</v>
      </c>
      <c r="AE39" s="47" t="n">
        <v>5.451076</v>
      </c>
      <c r="AF39" s="47" t="n">
        <v>5.451076</v>
      </c>
      <c r="AG39" s="47" t="n">
        <v>5.451076</v>
      </c>
      <c r="AH39" s="47" t="n">
        <v>5.451076</v>
      </c>
      <c r="AI39" s="47" t="n">
        <v>5.451076</v>
      </c>
      <c r="AJ39" s="47" t="n">
        <v>5.451076</v>
      </c>
      <c r="AK39" s="48" t="n">
        <v>0</v>
      </c>
    </row>
    <row r="40" ht="15" customHeight="1" s="122">
      <c r="A40" s="42" t="inlineStr">
        <is>
          <t>CNV000:aa_PetroleumCoke</t>
        </is>
      </c>
      <c r="B40" s="46" t="inlineStr">
        <is>
          <t xml:space="preserve">  Petroleum Coke</t>
        </is>
      </c>
      <c r="C40" s="47" t="n">
        <v>6.287</v>
      </c>
      <c r="D40" s="47" t="n">
        <v>6.287</v>
      </c>
      <c r="E40" s="47" t="n">
        <v>6.287</v>
      </c>
      <c r="F40" s="47" t="n">
        <v>6.287</v>
      </c>
      <c r="G40" s="47" t="n">
        <v>6.287</v>
      </c>
      <c r="H40" s="47" t="n">
        <v>6.287</v>
      </c>
      <c r="I40" s="47" t="n">
        <v>6.287</v>
      </c>
      <c r="J40" s="47" t="n">
        <v>6.287</v>
      </c>
      <c r="K40" s="47" t="n">
        <v>6.287</v>
      </c>
      <c r="L40" s="47" t="n">
        <v>6.287</v>
      </c>
      <c r="M40" s="47" t="n">
        <v>6.287</v>
      </c>
      <c r="N40" s="47" t="n">
        <v>6.287</v>
      </c>
      <c r="O40" s="47" t="n">
        <v>6.287</v>
      </c>
      <c r="P40" s="47" t="n">
        <v>6.287</v>
      </c>
      <c r="Q40" s="47" t="n">
        <v>6.287</v>
      </c>
      <c r="R40" s="47" t="n">
        <v>6.287</v>
      </c>
      <c r="S40" s="47" t="n">
        <v>6.287</v>
      </c>
      <c r="T40" s="47" t="n">
        <v>6.287</v>
      </c>
      <c r="U40" s="47" t="n">
        <v>6.287</v>
      </c>
      <c r="V40" s="47" t="n">
        <v>6.287</v>
      </c>
      <c r="W40" s="47" t="n">
        <v>6.287</v>
      </c>
      <c r="X40" s="47" t="n">
        <v>6.287</v>
      </c>
      <c r="Y40" s="47" t="n">
        <v>6.287</v>
      </c>
      <c r="Z40" s="47" t="n">
        <v>6.287</v>
      </c>
      <c r="AA40" s="47" t="n">
        <v>6.287</v>
      </c>
      <c r="AB40" s="47" t="n">
        <v>6.287</v>
      </c>
      <c r="AC40" s="47" t="n">
        <v>6.287</v>
      </c>
      <c r="AD40" s="47" t="n">
        <v>6.287</v>
      </c>
      <c r="AE40" s="47" t="n">
        <v>6.287</v>
      </c>
      <c r="AF40" s="47" t="n">
        <v>6.287</v>
      </c>
      <c r="AG40" s="47" t="n">
        <v>6.287</v>
      </c>
      <c r="AH40" s="47" t="n">
        <v>6.287</v>
      </c>
      <c r="AI40" s="47" t="n">
        <v>6.287</v>
      </c>
      <c r="AJ40" s="47" t="n">
        <v>6.287</v>
      </c>
      <c r="AK40" s="48" t="n">
        <v>0</v>
      </c>
    </row>
    <row r="41" ht="15" customHeight="1" s="122">
      <c r="A41" s="42" t="inlineStr">
        <is>
          <t>CNV000:aa_ResidualFuel</t>
        </is>
      </c>
      <c r="B41" s="46" t="inlineStr">
        <is>
          <t xml:space="preserve">  Residual Fuel</t>
        </is>
      </c>
      <c r="C41" s="47" t="n">
        <v>6.287</v>
      </c>
      <c r="D41" s="47" t="n">
        <v>6.287</v>
      </c>
      <c r="E41" s="47" t="n">
        <v>6.287</v>
      </c>
      <c r="F41" s="47" t="n">
        <v>6.287</v>
      </c>
      <c r="G41" s="47" t="n">
        <v>6.287</v>
      </c>
      <c r="H41" s="47" t="n">
        <v>6.287</v>
      </c>
      <c r="I41" s="47" t="n">
        <v>6.287</v>
      </c>
      <c r="J41" s="47" t="n">
        <v>6.287</v>
      </c>
      <c r="K41" s="47" t="n">
        <v>6.287</v>
      </c>
      <c r="L41" s="47" t="n">
        <v>6.287</v>
      </c>
      <c r="M41" s="47" t="n">
        <v>6.287</v>
      </c>
      <c r="N41" s="47" t="n">
        <v>6.287</v>
      </c>
      <c r="O41" s="47" t="n">
        <v>6.287</v>
      </c>
      <c r="P41" s="47" t="n">
        <v>6.287</v>
      </c>
      <c r="Q41" s="47" t="n">
        <v>6.287</v>
      </c>
      <c r="R41" s="47" t="n">
        <v>6.287</v>
      </c>
      <c r="S41" s="47" t="n">
        <v>6.287</v>
      </c>
      <c r="T41" s="47" t="n">
        <v>6.287</v>
      </c>
      <c r="U41" s="47" t="n">
        <v>6.287</v>
      </c>
      <c r="V41" s="47" t="n">
        <v>6.287</v>
      </c>
      <c r="W41" s="47" t="n">
        <v>6.287</v>
      </c>
      <c r="X41" s="47" t="n">
        <v>6.287</v>
      </c>
      <c r="Y41" s="47" t="n">
        <v>6.287</v>
      </c>
      <c r="Z41" s="47" t="n">
        <v>6.287</v>
      </c>
      <c r="AA41" s="47" t="n">
        <v>6.287</v>
      </c>
      <c r="AB41" s="47" t="n">
        <v>6.287</v>
      </c>
      <c r="AC41" s="47" t="n">
        <v>6.287</v>
      </c>
      <c r="AD41" s="47" t="n">
        <v>6.287</v>
      </c>
      <c r="AE41" s="47" t="n">
        <v>6.287</v>
      </c>
      <c r="AF41" s="47" t="n">
        <v>6.287</v>
      </c>
      <c r="AG41" s="47" t="n">
        <v>6.287</v>
      </c>
      <c r="AH41" s="47" t="n">
        <v>6.287</v>
      </c>
      <c r="AI41" s="47" t="n">
        <v>6.287</v>
      </c>
      <c r="AJ41" s="47" t="n">
        <v>6.287</v>
      </c>
      <c r="AK41" s="48" t="n">
        <v>0</v>
      </c>
    </row>
    <row r="42" ht="15" customHeight="1" s="122">
      <c r="A42" s="42" t="inlineStr">
        <is>
          <t>CNV000:aa_StillGas</t>
        </is>
      </c>
      <c r="B42" s="46" t="inlineStr">
        <is>
          <t xml:space="preserve">  Still Gas</t>
        </is>
      </c>
      <c r="C42" s="47" t="n">
        <v>6.287</v>
      </c>
      <c r="D42" s="47" t="n">
        <v>6.287</v>
      </c>
      <c r="E42" s="47" t="n">
        <v>6.287</v>
      </c>
      <c r="F42" s="47" t="n">
        <v>6.287</v>
      </c>
      <c r="G42" s="47" t="n">
        <v>6.287</v>
      </c>
      <c r="H42" s="47" t="n">
        <v>6.287</v>
      </c>
      <c r="I42" s="47" t="n">
        <v>6.287</v>
      </c>
      <c r="J42" s="47" t="n">
        <v>6.287</v>
      </c>
      <c r="K42" s="47" t="n">
        <v>6.287</v>
      </c>
      <c r="L42" s="47" t="n">
        <v>6.287</v>
      </c>
      <c r="M42" s="47" t="n">
        <v>6.287</v>
      </c>
      <c r="N42" s="47" t="n">
        <v>6.287</v>
      </c>
      <c r="O42" s="47" t="n">
        <v>6.287</v>
      </c>
      <c r="P42" s="47" t="n">
        <v>6.287</v>
      </c>
      <c r="Q42" s="47" t="n">
        <v>6.287</v>
      </c>
      <c r="R42" s="47" t="n">
        <v>6.287</v>
      </c>
      <c r="S42" s="47" t="n">
        <v>6.287</v>
      </c>
      <c r="T42" s="47" t="n">
        <v>6.287</v>
      </c>
      <c r="U42" s="47" t="n">
        <v>6.287</v>
      </c>
      <c r="V42" s="47" t="n">
        <v>6.287</v>
      </c>
      <c r="W42" s="47" t="n">
        <v>6.287</v>
      </c>
      <c r="X42" s="47" t="n">
        <v>6.287</v>
      </c>
      <c r="Y42" s="47" t="n">
        <v>6.287</v>
      </c>
      <c r="Z42" s="47" t="n">
        <v>6.287</v>
      </c>
      <c r="AA42" s="47" t="n">
        <v>6.287</v>
      </c>
      <c r="AB42" s="47" t="n">
        <v>6.287</v>
      </c>
      <c r="AC42" s="47" t="n">
        <v>6.287</v>
      </c>
      <c r="AD42" s="47" t="n">
        <v>6.287</v>
      </c>
      <c r="AE42" s="47" t="n">
        <v>6.287</v>
      </c>
      <c r="AF42" s="47" t="n">
        <v>6.287</v>
      </c>
      <c r="AG42" s="47" t="n">
        <v>6.287</v>
      </c>
      <c r="AH42" s="47" t="n">
        <v>6.287</v>
      </c>
      <c r="AI42" s="47" t="n">
        <v>6.287</v>
      </c>
      <c r="AJ42" s="47" t="n">
        <v>6.287</v>
      </c>
      <c r="AK42" s="48" t="n">
        <v>0</v>
      </c>
    </row>
    <row r="43" ht="15" customHeight="1" s="122">
      <c r="A43" s="42" t="inlineStr">
        <is>
          <t>CNV000:aa_UnfinishOilIm</t>
        </is>
      </c>
      <c r="B43" s="46" t="inlineStr">
        <is>
          <t xml:space="preserve">  Unfinished Oils</t>
        </is>
      </c>
      <c r="C43" s="47" t="n">
        <v>6.147346</v>
      </c>
      <c r="D43" s="47" t="n">
        <v>6.145226</v>
      </c>
      <c r="E43" s="47" t="n">
        <v>6.145617</v>
      </c>
      <c r="F43" s="47" t="n">
        <v>6.192609</v>
      </c>
      <c r="G43" s="47" t="n">
        <v>6.187137</v>
      </c>
      <c r="H43" s="47" t="n">
        <v>6.183912</v>
      </c>
      <c r="I43" s="47" t="n">
        <v>6.177295</v>
      </c>
      <c r="J43" s="47" t="n">
        <v>6.170619</v>
      </c>
      <c r="K43" s="47" t="n">
        <v>6.1645</v>
      </c>
      <c r="L43" s="47" t="n">
        <v>6.156309</v>
      </c>
      <c r="M43" s="47" t="n">
        <v>6.157627</v>
      </c>
      <c r="N43" s="47" t="n">
        <v>6.157673</v>
      </c>
      <c r="O43" s="47" t="n">
        <v>6.159779</v>
      </c>
      <c r="P43" s="47" t="n">
        <v>6.159592</v>
      </c>
      <c r="Q43" s="47" t="n">
        <v>6.161701</v>
      </c>
      <c r="R43" s="47" t="n">
        <v>6.162801</v>
      </c>
      <c r="S43" s="47" t="n">
        <v>6.163169</v>
      </c>
      <c r="T43" s="47" t="n">
        <v>6.164028</v>
      </c>
      <c r="U43" s="47" t="n">
        <v>6.166143</v>
      </c>
      <c r="V43" s="47" t="n">
        <v>6.167536</v>
      </c>
      <c r="W43" s="47" t="n">
        <v>6.167432</v>
      </c>
      <c r="X43" s="47" t="n">
        <v>6.168582</v>
      </c>
      <c r="Y43" s="47" t="n">
        <v>6.170972</v>
      </c>
      <c r="Z43" s="47" t="n">
        <v>6.171176</v>
      </c>
      <c r="AA43" s="47" t="n">
        <v>6.172276</v>
      </c>
      <c r="AB43" s="47" t="n">
        <v>6.174401</v>
      </c>
      <c r="AC43" s="47" t="n">
        <v>6.175586</v>
      </c>
      <c r="AD43" s="47" t="n">
        <v>6.176779</v>
      </c>
      <c r="AE43" s="47" t="n">
        <v>6.17798</v>
      </c>
      <c r="AF43" s="47" t="n">
        <v>6.179189</v>
      </c>
      <c r="AG43" s="47" t="n">
        <v>6.180407</v>
      </c>
      <c r="AH43" s="47" t="n">
        <v>6.181633</v>
      </c>
      <c r="AI43" s="47" t="n">
        <v>6.182868</v>
      </c>
      <c r="AJ43" s="47" t="n">
        <v>6.18411</v>
      </c>
      <c r="AK43" s="48" t="n">
        <v>0.000197</v>
      </c>
    </row>
    <row r="44" ht="15" customHeight="1" s="122">
      <c r="A44" s="42" t="inlineStr">
        <is>
          <t>CNV000:aa_TotalPetroleu</t>
        </is>
      </c>
      <c r="B44" s="46" t="inlineStr">
        <is>
          <t xml:space="preserve">  Total Petroleum Consumption</t>
        </is>
      </c>
      <c r="C44" s="47" t="n">
        <v>5.175998</v>
      </c>
      <c r="D44" s="47" t="n">
        <v>5.149341</v>
      </c>
      <c r="E44" s="47" t="n">
        <v>5.148544</v>
      </c>
      <c r="F44" s="47" t="n">
        <v>5.135118</v>
      </c>
      <c r="G44" s="47" t="n">
        <v>5.121498</v>
      </c>
      <c r="H44" s="47" t="n">
        <v>5.11317</v>
      </c>
      <c r="I44" s="47" t="n">
        <v>5.106875</v>
      </c>
      <c r="J44" s="47" t="n">
        <v>5.100125</v>
      </c>
      <c r="K44" s="47" t="n">
        <v>5.095407</v>
      </c>
      <c r="L44" s="47" t="n">
        <v>5.092306</v>
      </c>
      <c r="M44" s="47" t="n">
        <v>5.08518</v>
      </c>
      <c r="N44" s="47" t="n">
        <v>5.0822</v>
      </c>
      <c r="O44" s="47" t="n">
        <v>5.076529</v>
      </c>
      <c r="P44" s="47" t="n">
        <v>5.074679</v>
      </c>
      <c r="Q44" s="47" t="n">
        <v>5.072298</v>
      </c>
      <c r="R44" s="47" t="n">
        <v>5.069128</v>
      </c>
      <c r="S44" s="47" t="n">
        <v>5.066699</v>
      </c>
      <c r="T44" s="47" t="n">
        <v>5.068972</v>
      </c>
      <c r="U44" s="47" t="n">
        <v>5.067164</v>
      </c>
      <c r="V44" s="47" t="n">
        <v>5.064692</v>
      </c>
      <c r="W44" s="47" t="n">
        <v>5.067179</v>
      </c>
      <c r="X44" s="47" t="n">
        <v>5.06445</v>
      </c>
      <c r="Y44" s="47" t="n">
        <v>5.063633</v>
      </c>
      <c r="Z44" s="47" t="n">
        <v>5.06437</v>
      </c>
      <c r="AA44" s="47" t="n">
        <v>5.064078</v>
      </c>
      <c r="AB44" s="47" t="n">
        <v>5.062611</v>
      </c>
      <c r="AC44" s="47" t="n">
        <v>5.065827</v>
      </c>
      <c r="AD44" s="47" t="n">
        <v>5.066436</v>
      </c>
      <c r="AE44" s="47" t="n">
        <v>5.067843</v>
      </c>
      <c r="AF44" s="47" t="n">
        <v>5.069091</v>
      </c>
      <c r="AG44" s="47" t="n">
        <v>5.070358</v>
      </c>
      <c r="AH44" s="47" t="n">
        <v>5.069321</v>
      </c>
      <c r="AI44" s="47" t="n">
        <v>5.069651</v>
      </c>
      <c r="AJ44" s="47" t="n">
        <v>5.070283</v>
      </c>
      <c r="AK44" s="48" t="n">
        <v>-0.000483</v>
      </c>
    </row>
    <row r="45" ht="15" customHeight="1" s="122">
      <c r="A45" s="42" t="inlineStr">
        <is>
          <t>CNV000:aa_Imports</t>
        </is>
      </c>
      <c r="B45" s="46" t="inlineStr">
        <is>
          <t xml:space="preserve">  Petroleum Product Imports</t>
        </is>
      </c>
      <c r="C45" s="47" t="n">
        <v>5.596753</v>
      </c>
      <c r="D45" s="47" t="n">
        <v>5.677143</v>
      </c>
      <c r="E45" s="47" t="n">
        <v>5.684009</v>
      </c>
      <c r="F45" s="47" t="n">
        <v>5.717096</v>
      </c>
      <c r="G45" s="47" t="n">
        <v>5.66613</v>
      </c>
      <c r="H45" s="47" t="n">
        <v>5.653577</v>
      </c>
      <c r="I45" s="47" t="n">
        <v>5.644118</v>
      </c>
      <c r="J45" s="47" t="n">
        <v>5.63982</v>
      </c>
      <c r="K45" s="47" t="n">
        <v>5.630976</v>
      </c>
      <c r="L45" s="47" t="n">
        <v>5.647247</v>
      </c>
      <c r="M45" s="47" t="n">
        <v>5.648806</v>
      </c>
      <c r="N45" s="47" t="n">
        <v>5.677207</v>
      </c>
      <c r="O45" s="47" t="n">
        <v>5.655473</v>
      </c>
      <c r="P45" s="47" t="n">
        <v>5.639817</v>
      </c>
      <c r="Q45" s="47" t="n">
        <v>5.655303</v>
      </c>
      <c r="R45" s="47" t="n">
        <v>5.615947</v>
      </c>
      <c r="S45" s="47" t="n">
        <v>5.580436</v>
      </c>
      <c r="T45" s="47" t="n">
        <v>5.601731</v>
      </c>
      <c r="U45" s="47" t="n">
        <v>5.599904</v>
      </c>
      <c r="V45" s="47" t="n">
        <v>5.544891</v>
      </c>
      <c r="W45" s="47" t="n">
        <v>5.563805</v>
      </c>
      <c r="X45" s="47" t="n">
        <v>5.504746</v>
      </c>
      <c r="Y45" s="47" t="n">
        <v>5.470644</v>
      </c>
      <c r="Z45" s="47" t="n">
        <v>5.439211</v>
      </c>
      <c r="AA45" s="47" t="n">
        <v>5.414648</v>
      </c>
      <c r="AB45" s="47" t="n">
        <v>5.360744</v>
      </c>
      <c r="AC45" s="47" t="n">
        <v>5.354644</v>
      </c>
      <c r="AD45" s="47" t="n">
        <v>5.337065</v>
      </c>
      <c r="AE45" s="47" t="n">
        <v>5.309968</v>
      </c>
      <c r="AF45" s="47" t="n">
        <v>5.279449</v>
      </c>
      <c r="AG45" s="47" t="n">
        <v>5.249695</v>
      </c>
      <c r="AH45" s="47" t="n">
        <v>5.204369</v>
      </c>
      <c r="AI45" s="47" t="n">
        <v>5.16393</v>
      </c>
      <c r="AJ45" s="47" t="n">
        <v>5.137808</v>
      </c>
      <c r="AK45" s="48" t="n">
        <v>-0.003115</v>
      </c>
    </row>
    <row r="46" ht="15" customHeight="1" s="122">
      <c r="A46" s="42" t="inlineStr">
        <is>
          <t>CNV000:aa_Exports</t>
        </is>
      </c>
      <c r="B46" s="46" t="inlineStr">
        <is>
          <t xml:space="preserve">  Petroleum Product Exports</t>
        </is>
      </c>
      <c r="C46" s="47" t="n">
        <v>5.151</v>
      </c>
      <c r="D46" s="47" t="n">
        <v>5.274418</v>
      </c>
      <c r="E46" s="47" t="n">
        <v>5.250621</v>
      </c>
      <c r="F46" s="47" t="n">
        <v>5.275748</v>
      </c>
      <c r="G46" s="47" t="n">
        <v>5.243052</v>
      </c>
      <c r="H46" s="47" t="n">
        <v>5.234149</v>
      </c>
      <c r="I46" s="47" t="n">
        <v>5.231354</v>
      </c>
      <c r="J46" s="47" t="n">
        <v>5.245845</v>
      </c>
      <c r="K46" s="47" t="n">
        <v>5.231759</v>
      </c>
      <c r="L46" s="47" t="n">
        <v>5.195461</v>
      </c>
      <c r="M46" s="47" t="n">
        <v>5.187126</v>
      </c>
      <c r="N46" s="47" t="n">
        <v>5.189112</v>
      </c>
      <c r="O46" s="47" t="n">
        <v>5.179728</v>
      </c>
      <c r="P46" s="47" t="n">
        <v>5.182778</v>
      </c>
      <c r="Q46" s="47" t="n">
        <v>5.171607</v>
      </c>
      <c r="R46" s="47" t="n">
        <v>5.172073</v>
      </c>
      <c r="S46" s="47" t="n">
        <v>5.166301</v>
      </c>
      <c r="T46" s="47" t="n">
        <v>5.159403</v>
      </c>
      <c r="U46" s="47" t="n">
        <v>5.153961</v>
      </c>
      <c r="V46" s="47" t="n">
        <v>5.156905</v>
      </c>
      <c r="W46" s="47" t="n">
        <v>5.147167</v>
      </c>
      <c r="X46" s="47" t="n">
        <v>5.14539</v>
      </c>
      <c r="Y46" s="47" t="n">
        <v>5.135945</v>
      </c>
      <c r="Z46" s="47" t="n">
        <v>5.139299</v>
      </c>
      <c r="AA46" s="47" t="n">
        <v>5.137618</v>
      </c>
      <c r="AB46" s="47" t="n">
        <v>5.122315</v>
      </c>
      <c r="AC46" s="47" t="n">
        <v>5.131875</v>
      </c>
      <c r="AD46" s="47" t="n">
        <v>5.13061</v>
      </c>
      <c r="AE46" s="47" t="n">
        <v>5.139469</v>
      </c>
      <c r="AF46" s="47" t="n">
        <v>5.128032</v>
      </c>
      <c r="AG46" s="47" t="n">
        <v>5.124009</v>
      </c>
      <c r="AH46" s="47" t="n">
        <v>5.121249</v>
      </c>
      <c r="AI46" s="47" t="n">
        <v>5.111982</v>
      </c>
      <c r="AJ46" s="47" t="n">
        <v>5.1061</v>
      </c>
      <c r="AK46" s="48" t="n">
        <v>-0.001013</v>
      </c>
    </row>
    <row r="47" ht="15" customHeight="1" s="122">
      <c r="B47" s="49" t="inlineStr">
        <is>
          <t xml:space="preserve">  Crude Oil</t>
        </is>
      </c>
    </row>
    <row r="48" ht="15" customHeight="1" s="122">
      <c r="A48" s="42" t="inlineStr">
        <is>
          <t>CNV000:aa_CrudeOilProdu</t>
        </is>
      </c>
      <c r="B48" s="46" t="inlineStr">
        <is>
          <t xml:space="preserve">    Production</t>
        </is>
      </c>
      <c r="C48" s="47" t="n">
        <v>5.723</v>
      </c>
      <c r="D48" s="47" t="n">
        <v>5.719936</v>
      </c>
      <c r="E48" s="47" t="n">
        <v>5.709374</v>
      </c>
      <c r="F48" s="47" t="n">
        <v>5.702021</v>
      </c>
      <c r="G48" s="47" t="n">
        <v>5.699036</v>
      </c>
      <c r="H48" s="47" t="n">
        <v>5.702903</v>
      </c>
      <c r="I48" s="47" t="n">
        <v>5.701469</v>
      </c>
      <c r="J48" s="47" t="n">
        <v>5.697845</v>
      </c>
      <c r="K48" s="47" t="n">
        <v>5.696569</v>
      </c>
      <c r="L48" s="47" t="n">
        <v>5.695571</v>
      </c>
      <c r="M48" s="47" t="n">
        <v>5.691691</v>
      </c>
      <c r="N48" s="47" t="n">
        <v>5.689583</v>
      </c>
      <c r="O48" s="47" t="n">
        <v>5.687317</v>
      </c>
      <c r="P48" s="47" t="n">
        <v>5.686403</v>
      </c>
      <c r="Q48" s="47" t="n">
        <v>5.685931</v>
      </c>
      <c r="R48" s="47" t="n">
        <v>5.686055</v>
      </c>
      <c r="S48" s="47" t="n">
        <v>5.686259</v>
      </c>
      <c r="T48" s="47" t="n">
        <v>5.685382</v>
      </c>
      <c r="U48" s="47" t="n">
        <v>5.685214</v>
      </c>
      <c r="V48" s="47" t="n">
        <v>5.685896</v>
      </c>
      <c r="W48" s="47" t="n">
        <v>5.686885</v>
      </c>
      <c r="X48" s="47" t="n">
        <v>5.687922</v>
      </c>
      <c r="Y48" s="47" t="n">
        <v>5.69017</v>
      </c>
      <c r="Z48" s="47" t="n">
        <v>5.690964</v>
      </c>
      <c r="AA48" s="47" t="n">
        <v>5.689439</v>
      </c>
      <c r="AB48" s="47" t="n">
        <v>5.688754</v>
      </c>
      <c r="AC48" s="47" t="n">
        <v>5.686469</v>
      </c>
      <c r="AD48" s="47" t="n">
        <v>5.684444</v>
      </c>
      <c r="AE48" s="47" t="n">
        <v>5.683516</v>
      </c>
      <c r="AF48" s="47" t="n">
        <v>5.682888</v>
      </c>
      <c r="AG48" s="47" t="n">
        <v>5.681393</v>
      </c>
      <c r="AH48" s="47" t="n">
        <v>5.679274</v>
      </c>
      <c r="AI48" s="47" t="n">
        <v>5.678185</v>
      </c>
      <c r="AJ48" s="47" t="n">
        <v>5.676202</v>
      </c>
      <c r="AK48" s="48" t="n">
        <v>-0.00024</v>
      </c>
    </row>
    <row r="49" ht="15" customHeight="1" s="122">
      <c r="A49" s="42" t="inlineStr">
        <is>
          <t>CNV000:aa_CrudeOilImpor</t>
        </is>
      </c>
      <c r="B49" s="46" t="inlineStr">
        <is>
          <t xml:space="preserve">    Imports</t>
        </is>
      </c>
      <c r="C49" s="47" t="n">
        <v>6.05</v>
      </c>
      <c r="D49" s="47" t="n">
        <v>6.134721</v>
      </c>
      <c r="E49" s="47" t="n">
        <v>6.118438</v>
      </c>
      <c r="F49" s="47" t="n">
        <v>6.117281</v>
      </c>
      <c r="G49" s="47" t="n">
        <v>6.117947</v>
      </c>
      <c r="H49" s="47" t="n">
        <v>6.10254</v>
      </c>
      <c r="I49" s="47" t="n">
        <v>6.103374</v>
      </c>
      <c r="J49" s="47" t="n">
        <v>6.107163</v>
      </c>
      <c r="K49" s="47" t="n">
        <v>6.106585</v>
      </c>
      <c r="L49" s="47" t="n">
        <v>6.124556</v>
      </c>
      <c r="M49" s="47" t="n">
        <v>6.090179</v>
      </c>
      <c r="N49" s="47" t="n">
        <v>6.118682</v>
      </c>
      <c r="O49" s="47" t="n">
        <v>6.080531</v>
      </c>
      <c r="P49" s="47" t="n">
        <v>6.103808</v>
      </c>
      <c r="Q49" s="47" t="n">
        <v>6.113566</v>
      </c>
      <c r="R49" s="47" t="n">
        <v>6.107624</v>
      </c>
      <c r="S49" s="47" t="n">
        <v>6.084678</v>
      </c>
      <c r="T49" s="47" t="n">
        <v>6.134057</v>
      </c>
      <c r="U49" s="47" t="n">
        <v>6.131942</v>
      </c>
      <c r="V49" s="47" t="n">
        <v>6.08976</v>
      </c>
      <c r="W49" s="47" t="n">
        <v>6.138575</v>
      </c>
      <c r="X49" s="47" t="n">
        <v>6.138392</v>
      </c>
      <c r="Y49" s="47" t="n">
        <v>6.136396</v>
      </c>
      <c r="Z49" s="47" t="n">
        <v>6.138</v>
      </c>
      <c r="AA49" s="47" t="n">
        <v>6.141398</v>
      </c>
      <c r="AB49" s="47" t="n">
        <v>6.105396</v>
      </c>
      <c r="AC49" s="47" t="n">
        <v>6.119062</v>
      </c>
      <c r="AD49" s="47" t="n">
        <v>6.132329</v>
      </c>
      <c r="AE49" s="47" t="n">
        <v>6.140251</v>
      </c>
      <c r="AF49" s="47" t="n">
        <v>6.144131</v>
      </c>
      <c r="AG49" s="47" t="n">
        <v>6.141787</v>
      </c>
      <c r="AH49" s="47" t="n">
        <v>6.139135</v>
      </c>
      <c r="AI49" s="47" t="n">
        <v>6.137544</v>
      </c>
      <c r="AJ49" s="47" t="n">
        <v>6.134161</v>
      </c>
      <c r="AK49" s="48" t="n">
        <v>-3e-06</v>
      </c>
    </row>
    <row r="50" ht="15" customHeight="1" s="122">
      <c r="A50" s="42" t="inlineStr">
        <is>
          <t>CNV000:aa_CrudeOilExpor</t>
        </is>
      </c>
      <c r="B50" s="46" t="inlineStr">
        <is>
          <t xml:space="preserve">    Exports</t>
        </is>
      </c>
      <c r="C50" s="47" t="n">
        <v>5.738</v>
      </c>
      <c r="D50" s="47" t="n">
        <v>5.55477</v>
      </c>
      <c r="E50" s="47" t="n">
        <v>5.557237</v>
      </c>
      <c r="F50" s="47" t="n">
        <v>5.558167</v>
      </c>
      <c r="G50" s="47" t="n">
        <v>5.565951</v>
      </c>
      <c r="H50" s="47" t="n">
        <v>5.562354</v>
      </c>
      <c r="I50" s="47" t="n">
        <v>5.563715</v>
      </c>
      <c r="J50" s="47" t="n">
        <v>5.562271</v>
      </c>
      <c r="K50" s="47" t="n">
        <v>5.566788</v>
      </c>
      <c r="L50" s="47" t="n">
        <v>5.565995</v>
      </c>
      <c r="M50" s="47" t="n">
        <v>5.557513</v>
      </c>
      <c r="N50" s="47" t="n">
        <v>5.560513</v>
      </c>
      <c r="O50" s="47" t="n">
        <v>5.560773</v>
      </c>
      <c r="P50" s="47" t="n">
        <v>5.561747</v>
      </c>
      <c r="Q50" s="47" t="n">
        <v>5.562641</v>
      </c>
      <c r="R50" s="47" t="n">
        <v>5.562265</v>
      </c>
      <c r="S50" s="47" t="n">
        <v>5.569706</v>
      </c>
      <c r="T50" s="47" t="n">
        <v>5.594789</v>
      </c>
      <c r="U50" s="47" t="n">
        <v>5.596409</v>
      </c>
      <c r="V50" s="47" t="n">
        <v>5.603838</v>
      </c>
      <c r="W50" s="47" t="n">
        <v>5.603039</v>
      </c>
      <c r="X50" s="47" t="n">
        <v>5.612446</v>
      </c>
      <c r="Y50" s="47" t="n">
        <v>5.616357</v>
      </c>
      <c r="Z50" s="47" t="n">
        <v>5.622301</v>
      </c>
      <c r="AA50" s="47" t="n">
        <v>5.617278</v>
      </c>
      <c r="AB50" s="47" t="n">
        <v>5.611703</v>
      </c>
      <c r="AC50" s="47" t="n">
        <v>5.598722</v>
      </c>
      <c r="AD50" s="47" t="n">
        <v>5.586086</v>
      </c>
      <c r="AE50" s="47" t="n">
        <v>5.576109</v>
      </c>
      <c r="AF50" s="47" t="n">
        <v>5.561272</v>
      </c>
      <c r="AG50" s="47" t="n">
        <v>5.559134</v>
      </c>
      <c r="AH50" s="47" t="n">
        <v>5.558311</v>
      </c>
      <c r="AI50" s="47" t="n">
        <v>5.558477</v>
      </c>
      <c r="AJ50" s="47" t="n">
        <v>5.558816</v>
      </c>
      <c r="AK50" s="48" t="n">
        <v>2.3e-05</v>
      </c>
    </row>
    <row r="51" ht="15" customHeight="1" s="122">
      <c r="A51" s="42" t="inlineStr">
        <is>
          <t>CNV000:aa_NaturalGasPla</t>
        </is>
      </c>
      <c r="B51" s="46" t="inlineStr">
        <is>
          <t xml:space="preserve">  Natural Gas Plant Liquids</t>
        </is>
      </c>
      <c r="C51" s="47" t="n">
        <v>3.699432</v>
      </c>
      <c r="D51" s="47" t="n">
        <v>3.680335</v>
      </c>
      <c r="E51" s="47" t="n">
        <v>3.675178</v>
      </c>
      <c r="F51" s="47" t="n">
        <v>3.67226</v>
      </c>
      <c r="G51" s="47" t="n">
        <v>3.661632</v>
      </c>
      <c r="H51" s="47" t="n">
        <v>3.661705</v>
      </c>
      <c r="I51" s="47" t="n">
        <v>3.660451</v>
      </c>
      <c r="J51" s="47" t="n">
        <v>3.65821</v>
      </c>
      <c r="K51" s="47" t="n">
        <v>3.656909</v>
      </c>
      <c r="L51" s="47" t="n">
        <v>3.655905</v>
      </c>
      <c r="M51" s="47" t="n">
        <v>3.655815</v>
      </c>
      <c r="N51" s="47" t="n">
        <v>3.654926</v>
      </c>
      <c r="O51" s="47" t="n">
        <v>3.65379</v>
      </c>
      <c r="P51" s="47" t="n">
        <v>3.654275</v>
      </c>
      <c r="Q51" s="47" t="n">
        <v>3.654194</v>
      </c>
      <c r="R51" s="47" t="n">
        <v>3.65518</v>
      </c>
      <c r="S51" s="47" t="n">
        <v>3.655222</v>
      </c>
      <c r="T51" s="47" t="n">
        <v>3.655784</v>
      </c>
      <c r="U51" s="47" t="n">
        <v>3.655432</v>
      </c>
      <c r="V51" s="47" t="n">
        <v>3.656329</v>
      </c>
      <c r="W51" s="47" t="n">
        <v>3.656425</v>
      </c>
      <c r="X51" s="47" t="n">
        <v>3.65846</v>
      </c>
      <c r="Y51" s="47" t="n">
        <v>3.659478</v>
      </c>
      <c r="Z51" s="47" t="n">
        <v>3.660426</v>
      </c>
      <c r="AA51" s="47" t="n">
        <v>3.659603</v>
      </c>
      <c r="AB51" s="47" t="n">
        <v>3.659032</v>
      </c>
      <c r="AC51" s="47" t="n">
        <v>3.657537</v>
      </c>
      <c r="AD51" s="47" t="n">
        <v>3.655983</v>
      </c>
      <c r="AE51" s="47" t="n">
        <v>3.654918</v>
      </c>
      <c r="AF51" s="47" t="n">
        <v>3.653574</v>
      </c>
      <c r="AG51" s="47" t="n">
        <v>3.651659</v>
      </c>
      <c r="AH51" s="47" t="n">
        <v>3.650127</v>
      </c>
      <c r="AI51" s="47" t="n">
        <v>3.64905</v>
      </c>
      <c r="AJ51" s="47" t="n">
        <v>3.6478</v>
      </c>
      <c r="AK51" s="48" t="n">
        <v>-0.000277</v>
      </c>
    </row>
    <row r="53" ht="15" customHeight="1" s="122">
      <c r="B53" s="45" t="inlineStr">
        <is>
          <t>Natural Gas (thousand Btu per cubic foot)</t>
        </is>
      </c>
    </row>
    <row r="54" ht="15" customHeight="1" s="122">
      <c r="A54" s="42" t="inlineStr">
        <is>
          <t>CNV000:ba_Consumption</t>
        </is>
      </c>
      <c r="B54" s="46" t="inlineStr">
        <is>
          <t xml:space="preserve">  Consumption</t>
        </is>
      </c>
      <c r="C54" s="47" t="n">
        <v>1.037</v>
      </c>
      <c r="D54" s="47" t="n">
        <v>1.037</v>
      </c>
      <c r="E54" s="47" t="n">
        <v>1.037</v>
      </c>
      <c r="F54" s="47" t="n">
        <v>1.037</v>
      </c>
      <c r="G54" s="47" t="n">
        <v>1.037</v>
      </c>
      <c r="H54" s="47" t="n">
        <v>1.037</v>
      </c>
      <c r="I54" s="47" t="n">
        <v>1.037</v>
      </c>
      <c r="J54" s="47" t="n">
        <v>1.037</v>
      </c>
      <c r="K54" s="47" t="n">
        <v>1.037</v>
      </c>
      <c r="L54" s="47" t="n">
        <v>1.037</v>
      </c>
      <c r="M54" s="47" t="n">
        <v>1.037</v>
      </c>
      <c r="N54" s="47" t="n">
        <v>1.037</v>
      </c>
      <c r="O54" s="47" t="n">
        <v>1.037</v>
      </c>
      <c r="P54" s="47" t="n">
        <v>1.037</v>
      </c>
      <c r="Q54" s="47" t="n">
        <v>1.037</v>
      </c>
      <c r="R54" s="47" t="n">
        <v>1.037</v>
      </c>
      <c r="S54" s="47" t="n">
        <v>1.037</v>
      </c>
      <c r="T54" s="47" t="n">
        <v>1.037</v>
      </c>
      <c r="U54" s="47" t="n">
        <v>1.037</v>
      </c>
      <c r="V54" s="47" t="n">
        <v>1.037</v>
      </c>
      <c r="W54" s="47" t="n">
        <v>1.037</v>
      </c>
      <c r="X54" s="47" t="n">
        <v>1.037</v>
      </c>
      <c r="Y54" s="47" t="n">
        <v>1.037</v>
      </c>
      <c r="Z54" s="47" t="n">
        <v>1.037</v>
      </c>
      <c r="AA54" s="47" t="n">
        <v>1.037</v>
      </c>
      <c r="AB54" s="47" t="n">
        <v>1.037</v>
      </c>
      <c r="AC54" s="47" t="n">
        <v>1.037</v>
      </c>
      <c r="AD54" s="47" t="n">
        <v>1.037</v>
      </c>
      <c r="AE54" s="47" t="n">
        <v>1.037</v>
      </c>
      <c r="AF54" s="47" t="n">
        <v>1.037</v>
      </c>
      <c r="AG54" s="47" t="n">
        <v>1.037</v>
      </c>
      <c r="AH54" s="47" t="n">
        <v>1.037</v>
      </c>
      <c r="AI54" s="47" t="n">
        <v>1.037</v>
      </c>
      <c r="AJ54" s="47" t="n">
        <v>1.037</v>
      </c>
      <c r="AK54" s="48" t="n">
        <v>0</v>
      </c>
    </row>
    <row r="55" ht="15" customHeight="1" s="122">
      <c r="A55" s="42" t="inlineStr">
        <is>
          <t>CNV000:ba_Utility</t>
        </is>
      </c>
      <c r="B55" s="46" t="inlineStr">
        <is>
          <t xml:space="preserve">    Electric Power Sector 2/</t>
        </is>
      </c>
      <c r="C55" s="47" t="n">
        <v>1.033</v>
      </c>
      <c r="D55" s="47" t="n">
        <v>1.033</v>
      </c>
      <c r="E55" s="47" t="n">
        <v>1.033</v>
      </c>
      <c r="F55" s="47" t="n">
        <v>1.033</v>
      </c>
      <c r="G55" s="47" t="n">
        <v>1.033</v>
      </c>
      <c r="H55" s="47" t="n">
        <v>1.033</v>
      </c>
      <c r="I55" s="47" t="n">
        <v>1.033</v>
      </c>
      <c r="J55" s="47" t="n">
        <v>1.033</v>
      </c>
      <c r="K55" s="47" t="n">
        <v>1.033</v>
      </c>
      <c r="L55" s="47" t="n">
        <v>1.033</v>
      </c>
      <c r="M55" s="47" t="n">
        <v>1.033</v>
      </c>
      <c r="N55" s="47" t="n">
        <v>1.033</v>
      </c>
      <c r="O55" s="47" t="n">
        <v>1.033</v>
      </c>
      <c r="P55" s="47" t="n">
        <v>1.033</v>
      </c>
      <c r="Q55" s="47" t="n">
        <v>1.033</v>
      </c>
      <c r="R55" s="47" t="n">
        <v>1.033</v>
      </c>
      <c r="S55" s="47" t="n">
        <v>1.033</v>
      </c>
      <c r="T55" s="47" t="n">
        <v>1.033</v>
      </c>
      <c r="U55" s="47" t="n">
        <v>1.033</v>
      </c>
      <c r="V55" s="47" t="n">
        <v>1.033</v>
      </c>
      <c r="W55" s="47" t="n">
        <v>1.033</v>
      </c>
      <c r="X55" s="47" t="n">
        <v>1.033</v>
      </c>
      <c r="Y55" s="47" t="n">
        <v>1.033</v>
      </c>
      <c r="Z55" s="47" t="n">
        <v>1.033</v>
      </c>
      <c r="AA55" s="47" t="n">
        <v>1.033</v>
      </c>
      <c r="AB55" s="47" t="n">
        <v>1.033</v>
      </c>
      <c r="AC55" s="47" t="n">
        <v>1.033</v>
      </c>
      <c r="AD55" s="47" t="n">
        <v>1.033</v>
      </c>
      <c r="AE55" s="47" t="n">
        <v>1.033</v>
      </c>
      <c r="AF55" s="47" t="n">
        <v>1.033</v>
      </c>
      <c r="AG55" s="47" t="n">
        <v>1.033</v>
      </c>
      <c r="AH55" s="47" t="n">
        <v>1.033</v>
      </c>
      <c r="AI55" s="47" t="n">
        <v>1.033</v>
      </c>
      <c r="AJ55" s="47" t="n">
        <v>1.033</v>
      </c>
      <c r="AK55" s="48" t="n">
        <v>0</v>
      </c>
    </row>
    <row r="56" ht="15" customHeight="1" s="122">
      <c r="A56" s="42" t="inlineStr">
        <is>
          <t>CNV000:ba_Nonutility</t>
        </is>
      </c>
      <c r="B56" s="46" t="inlineStr">
        <is>
          <t xml:space="preserve">    End-use Sector</t>
        </is>
      </c>
      <c r="C56" s="47" t="n">
        <v>1.039</v>
      </c>
      <c r="D56" s="47" t="n">
        <v>1.039</v>
      </c>
      <c r="E56" s="47" t="n">
        <v>1.039</v>
      </c>
      <c r="F56" s="47" t="n">
        <v>1.039</v>
      </c>
      <c r="G56" s="47" t="n">
        <v>1.039</v>
      </c>
      <c r="H56" s="47" t="n">
        <v>1.039</v>
      </c>
      <c r="I56" s="47" t="n">
        <v>1.039</v>
      </c>
      <c r="J56" s="47" t="n">
        <v>1.039</v>
      </c>
      <c r="K56" s="47" t="n">
        <v>1.039</v>
      </c>
      <c r="L56" s="47" t="n">
        <v>1.039</v>
      </c>
      <c r="M56" s="47" t="n">
        <v>1.039</v>
      </c>
      <c r="N56" s="47" t="n">
        <v>1.039</v>
      </c>
      <c r="O56" s="47" t="n">
        <v>1.039</v>
      </c>
      <c r="P56" s="47" t="n">
        <v>1.039</v>
      </c>
      <c r="Q56" s="47" t="n">
        <v>1.039</v>
      </c>
      <c r="R56" s="47" t="n">
        <v>1.039</v>
      </c>
      <c r="S56" s="47" t="n">
        <v>1.039</v>
      </c>
      <c r="T56" s="47" t="n">
        <v>1.039</v>
      </c>
      <c r="U56" s="47" t="n">
        <v>1.039</v>
      </c>
      <c r="V56" s="47" t="n">
        <v>1.039</v>
      </c>
      <c r="W56" s="47" t="n">
        <v>1.039</v>
      </c>
      <c r="X56" s="47" t="n">
        <v>1.039</v>
      </c>
      <c r="Y56" s="47" t="n">
        <v>1.039</v>
      </c>
      <c r="Z56" s="47" t="n">
        <v>1.039</v>
      </c>
      <c r="AA56" s="47" t="n">
        <v>1.039</v>
      </c>
      <c r="AB56" s="47" t="n">
        <v>1.039</v>
      </c>
      <c r="AC56" s="47" t="n">
        <v>1.039</v>
      </c>
      <c r="AD56" s="47" t="n">
        <v>1.039</v>
      </c>
      <c r="AE56" s="47" t="n">
        <v>1.039</v>
      </c>
      <c r="AF56" s="47" t="n">
        <v>1.039</v>
      </c>
      <c r="AG56" s="47" t="n">
        <v>1.039</v>
      </c>
      <c r="AH56" s="47" t="n">
        <v>1.039</v>
      </c>
      <c r="AI56" s="47" t="n">
        <v>1.039</v>
      </c>
      <c r="AJ56" s="47" t="n">
        <v>1.039</v>
      </c>
      <c r="AK56" s="48" t="n">
        <v>0</v>
      </c>
    </row>
    <row r="57" ht="15" customHeight="1" s="122">
      <c r="A57" s="42" t="inlineStr">
        <is>
          <t>CNV000:ba_Production</t>
        </is>
      </c>
      <c r="B57" s="46" t="inlineStr">
        <is>
          <t xml:space="preserve">  Production</t>
        </is>
      </c>
      <c r="C57" s="47" t="n">
        <v>1.037</v>
      </c>
      <c r="D57" s="47" t="n">
        <v>1.037</v>
      </c>
      <c r="E57" s="47" t="n">
        <v>1.037</v>
      </c>
      <c r="F57" s="47" t="n">
        <v>1.037</v>
      </c>
      <c r="G57" s="47" t="n">
        <v>1.037</v>
      </c>
      <c r="H57" s="47" t="n">
        <v>1.037</v>
      </c>
      <c r="I57" s="47" t="n">
        <v>1.037</v>
      </c>
      <c r="J57" s="47" t="n">
        <v>1.037</v>
      </c>
      <c r="K57" s="47" t="n">
        <v>1.037</v>
      </c>
      <c r="L57" s="47" t="n">
        <v>1.037</v>
      </c>
      <c r="M57" s="47" t="n">
        <v>1.037</v>
      </c>
      <c r="N57" s="47" t="n">
        <v>1.037</v>
      </c>
      <c r="O57" s="47" t="n">
        <v>1.037</v>
      </c>
      <c r="P57" s="47" t="n">
        <v>1.037</v>
      </c>
      <c r="Q57" s="47" t="n">
        <v>1.037</v>
      </c>
      <c r="R57" s="47" t="n">
        <v>1.037</v>
      </c>
      <c r="S57" s="47" t="n">
        <v>1.037</v>
      </c>
      <c r="T57" s="47" t="n">
        <v>1.037</v>
      </c>
      <c r="U57" s="47" t="n">
        <v>1.037</v>
      </c>
      <c r="V57" s="47" t="n">
        <v>1.037</v>
      </c>
      <c r="W57" s="47" t="n">
        <v>1.037</v>
      </c>
      <c r="X57" s="47" t="n">
        <v>1.037</v>
      </c>
      <c r="Y57" s="47" t="n">
        <v>1.037</v>
      </c>
      <c r="Z57" s="47" t="n">
        <v>1.037</v>
      </c>
      <c r="AA57" s="47" t="n">
        <v>1.037</v>
      </c>
      <c r="AB57" s="47" t="n">
        <v>1.037</v>
      </c>
      <c r="AC57" s="47" t="n">
        <v>1.037</v>
      </c>
      <c r="AD57" s="47" t="n">
        <v>1.037</v>
      </c>
      <c r="AE57" s="47" t="n">
        <v>1.037</v>
      </c>
      <c r="AF57" s="47" t="n">
        <v>1.037</v>
      </c>
      <c r="AG57" s="47" t="n">
        <v>1.037</v>
      </c>
      <c r="AH57" s="47" t="n">
        <v>1.037</v>
      </c>
      <c r="AI57" s="47" t="n">
        <v>1.037</v>
      </c>
      <c r="AJ57" s="47" t="n">
        <v>1.037</v>
      </c>
      <c r="AK57" s="48" t="n">
        <v>0</v>
      </c>
    </row>
    <row r="58" ht="15" customHeight="1" s="122">
      <c r="A58" s="42" t="inlineStr">
        <is>
          <t>CNV000:ba_Imports</t>
        </is>
      </c>
      <c r="B58" s="46" t="inlineStr">
        <is>
          <t xml:space="preserve">  Imports</t>
        </is>
      </c>
      <c r="C58" s="47" t="n">
        <v>1.025</v>
      </c>
      <c r="D58" s="47" t="n">
        <v>1.025</v>
      </c>
      <c r="E58" s="47" t="n">
        <v>1.025</v>
      </c>
      <c r="F58" s="47" t="n">
        <v>1.025</v>
      </c>
      <c r="G58" s="47" t="n">
        <v>1.025</v>
      </c>
      <c r="H58" s="47" t="n">
        <v>1.025</v>
      </c>
      <c r="I58" s="47" t="n">
        <v>1.025</v>
      </c>
      <c r="J58" s="47" t="n">
        <v>1.025</v>
      </c>
      <c r="K58" s="47" t="n">
        <v>1.025</v>
      </c>
      <c r="L58" s="47" t="n">
        <v>1.025</v>
      </c>
      <c r="M58" s="47" t="n">
        <v>1.025</v>
      </c>
      <c r="N58" s="47" t="n">
        <v>1.025</v>
      </c>
      <c r="O58" s="47" t="n">
        <v>1.025</v>
      </c>
      <c r="P58" s="47" t="n">
        <v>1.025</v>
      </c>
      <c r="Q58" s="47" t="n">
        <v>1.025</v>
      </c>
      <c r="R58" s="47" t="n">
        <v>1.025</v>
      </c>
      <c r="S58" s="47" t="n">
        <v>1.025</v>
      </c>
      <c r="T58" s="47" t="n">
        <v>1.025</v>
      </c>
      <c r="U58" s="47" t="n">
        <v>1.025</v>
      </c>
      <c r="V58" s="47" t="n">
        <v>1.025</v>
      </c>
      <c r="W58" s="47" t="n">
        <v>1.025</v>
      </c>
      <c r="X58" s="47" t="n">
        <v>1.025</v>
      </c>
      <c r="Y58" s="47" t="n">
        <v>1.025</v>
      </c>
      <c r="Z58" s="47" t="n">
        <v>1.025</v>
      </c>
      <c r="AA58" s="47" t="n">
        <v>1.025</v>
      </c>
      <c r="AB58" s="47" t="n">
        <v>1.025</v>
      </c>
      <c r="AC58" s="47" t="n">
        <v>1.025</v>
      </c>
      <c r="AD58" s="47" t="n">
        <v>1.025</v>
      </c>
      <c r="AE58" s="47" t="n">
        <v>1.025</v>
      </c>
      <c r="AF58" s="47" t="n">
        <v>1.025</v>
      </c>
      <c r="AG58" s="47" t="n">
        <v>1.025</v>
      </c>
      <c r="AH58" s="47" t="n">
        <v>1.025</v>
      </c>
      <c r="AI58" s="47" t="n">
        <v>1.025</v>
      </c>
      <c r="AJ58" s="47" t="n">
        <v>1.025</v>
      </c>
      <c r="AK58" s="48" t="n">
        <v>0</v>
      </c>
    </row>
    <row r="59" ht="15" customHeight="1" s="122">
      <c r="A59" s="42" t="inlineStr">
        <is>
          <t>CNV000:ba_Exports</t>
        </is>
      </c>
      <c r="B59" s="46" t="inlineStr">
        <is>
          <t xml:space="preserve">  Exports</t>
        </is>
      </c>
      <c r="C59" s="47" t="n">
        <v>1.009</v>
      </c>
      <c r="D59" s="47" t="n">
        <v>1.009</v>
      </c>
      <c r="E59" s="47" t="n">
        <v>1.009</v>
      </c>
      <c r="F59" s="47" t="n">
        <v>1.009</v>
      </c>
      <c r="G59" s="47" t="n">
        <v>1.009</v>
      </c>
      <c r="H59" s="47" t="n">
        <v>1.009</v>
      </c>
      <c r="I59" s="47" t="n">
        <v>1.009</v>
      </c>
      <c r="J59" s="47" t="n">
        <v>1.009</v>
      </c>
      <c r="K59" s="47" t="n">
        <v>1.009</v>
      </c>
      <c r="L59" s="47" t="n">
        <v>1.009</v>
      </c>
      <c r="M59" s="47" t="n">
        <v>1.009</v>
      </c>
      <c r="N59" s="47" t="n">
        <v>1.009</v>
      </c>
      <c r="O59" s="47" t="n">
        <v>1.009</v>
      </c>
      <c r="P59" s="47" t="n">
        <v>1.009</v>
      </c>
      <c r="Q59" s="47" t="n">
        <v>1.009</v>
      </c>
      <c r="R59" s="47" t="n">
        <v>1.009</v>
      </c>
      <c r="S59" s="47" t="n">
        <v>1.009</v>
      </c>
      <c r="T59" s="47" t="n">
        <v>1.009</v>
      </c>
      <c r="U59" s="47" t="n">
        <v>1.009</v>
      </c>
      <c r="V59" s="47" t="n">
        <v>1.009</v>
      </c>
      <c r="W59" s="47" t="n">
        <v>1.009</v>
      </c>
      <c r="X59" s="47" t="n">
        <v>1.009</v>
      </c>
      <c r="Y59" s="47" t="n">
        <v>1.009</v>
      </c>
      <c r="Z59" s="47" t="n">
        <v>1.009</v>
      </c>
      <c r="AA59" s="47" t="n">
        <v>1.009</v>
      </c>
      <c r="AB59" s="47" t="n">
        <v>1.009</v>
      </c>
      <c r="AC59" s="47" t="n">
        <v>1.009</v>
      </c>
      <c r="AD59" s="47" t="n">
        <v>1.009</v>
      </c>
      <c r="AE59" s="47" t="n">
        <v>1.009</v>
      </c>
      <c r="AF59" s="47" t="n">
        <v>1.009</v>
      </c>
      <c r="AG59" s="47" t="n">
        <v>1.009</v>
      </c>
      <c r="AH59" s="47" t="n">
        <v>1.009</v>
      </c>
      <c r="AI59" s="47" t="n">
        <v>1.009</v>
      </c>
      <c r="AJ59" s="47" t="n">
        <v>1.009</v>
      </c>
      <c r="AK59" s="48" t="n">
        <v>0</v>
      </c>
    </row>
    <row r="60" ht="15" customHeight="1" s="122">
      <c r="A60" s="42" t="inlineStr">
        <is>
          <t>CNV000:ba_CompressedNat</t>
        </is>
      </c>
      <c r="B60" s="46" t="inlineStr">
        <is>
          <t xml:space="preserve">  Compressed/Liquefied Natural Gas</t>
        </is>
      </c>
      <c r="C60" s="47" t="n">
        <v>0.96</v>
      </c>
      <c r="D60" s="47" t="n">
        <v>0.96</v>
      </c>
      <c r="E60" s="47" t="n">
        <v>0.96</v>
      </c>
      <c r="F60" s="47" t="n">
        <v>0.96</v>
      </c>
      <c r="G60" s="47" t="n">
        <v>0.96</v>
      </c>
      <c r="H60" s="47" t="n">
        <v>0.96</v>
      </c>
      <c r="I60" s="47" t="n">
        <v>0.96</v>
      </c>
      <c r="J60" s="47" t="n">
        <v>0.96</v>
      </c>
      <c r="K60" s="47" t="n">
        <v>0.96</v>
      </c>
      <c r="L60" s="47" t="n">
        <v>0.96</v>
      </c>
      <c r="M60" s="47" t="n">
        <v>0.96</v>
      </c>
      <c r="N60" s="47" t="n">
        <v>0.96</v>
      </c>
      <c r="O60" s="47" t="n">
        <v>0.96</v>
      </c>
      <c r="P60" s="47" t="n">
        <v>0.96</v>
      </c>
      <c r="Q60" s="47" t="n">
        <v>0.96</v>
      </c>
      <c r="R60" s="47" t="n">
        <v>0.96</v>
      </c>
      <c r="S60" s="47" t="n">
        <v>0.96</v>
      </c>
      <c r="T60" s="47" t="n">
        <v>0.96</v>
      </c>
      <c r="U60" s="47" t="n">
        <v>0.96</v>
      </c>
      <c r="V60" s="47" t="n">
        <v>0.96</v>
      </c>
      <c r="W60" s="47" t="n">
        <v>0.96</v>
      </c>
      <c r="X60" s="47" t="n">
        <v>0.96</v>
      </c>
      <c r="Y60" s="47" t="n">
        <v>0.96</v>
      </c>
      <c r="Z60" s="47" t="n">
        <v>0.96</v>
      </c>
      <c r="AA60" s="47" t="n">
        <v>0.96</v>
      </c>
      <c r="AB60" s="47" t="n">
        <v>0.96</v>
      </c>
      <c r="AC60" s="47" t="n">
        <v>0.96</v>
      </c>
      <c r="AD60" s="47" t="n">
        <v>0.96</v>
      </c>
      <c r="AE60" s="47" t="n">
        <v>0.96</v>
      </c>
      <c r="AF60" s="47" t="n">
        <v>0.96</v>
      </c>
      <c r="AG60" s="47" t="n">
        <v>0.96</v>
      </c>
      <c r="AH60" s="47" t="n">
        <v>0.96</v>
      </c>
      <c r="AI60" s="47" t="n">
        <v>0.96</v>
      </c>
      <c r="AJ60" s="47" t="n">
        <v>0.96</v>
      </c>
      <c r="AK60" s="48" t="n">
        <v>0</v>
      </c>
    </row>
    <row r="62" ht="15" customHeight="1" s="122">
      <c r="B62" s="45" t="inlineStr">
        <is>
          <t>Coal (million Btu per short ton)</t>
        </is>
      </c>
    </row>
    <row r="63" ht="15" customHeight="1" s="122">
      <c r="A63" s="42" t="inlineStr">
        <is>
          <t>CNV000:ca_Production</t>
        </is>
      </c>
      <c r="B63" s="46" t="inlineStr">
        <is>
          <t xml:space="preserve">  Production</t>
        </is>
      </c>
      <c r="C63" s="50" t="n">
        <v>20.53714</v>
      </c>
      <c r="D63" s="50" t="n">
        <v>20.439445</v>
      </c>
      <c r="E63" s="50" t="n">
        <v>20.349045</v>
      </c>
      <c r="F63" s="50" t="n">
        <v>20.46627</v>
      </c>
      <c r="G63" s="50" t="n">
        <v>20.363602</v>
      </c>
      <c r="H63" s="50" t="n">
        <v>20.554329</v>
      </c>
      <c r="I63" s="50" t="n">
        <v>20.653105</v>
      </c>
      <c r="J63" s="50" t="n">
        <v>20.626196</v>
      </c>
      <c r="K63" s="50" t="n">
        <v>20.621487</v>
      </c>
      <c r="L63" s="50" t="n">
        <v>20.64123</v>
      </c>
      <c r="M63" s="50" t="n">
        <v>20.627844</v>
      </c>
      <c r="N63" s="50" t="n">
        <v>20.53694</v>
      </c>
      <c r="O63" s="50" t="n">
        <v>20.501505</v>
      </c>
      <c r="P63" s="50" t="n">
        <v>20.413282</v>
      </c>
      <c r="Q63" s="50" t="n">
        <v>20.399071</v>
      </c>
      <c r="R63" s="50" t="n">
        <v>20.458256</v>
      </c>
      <c r="S63" s="50" t="n">
        <v>20.429285</v>
      </c>
      <c r="T63" s="50" t="n">
        <v>20.364529</v>
      </c>
      <c r="U63" s="50" t="n">
        <v>20.373262</v>
      </c>
      <c r="V63" s="50" t="n">
        <v>20.367174</v>
      </c>
      <c r="W63" s="50" t="n">
        <v>20.397617</v>
      </c>
      <c r="X63" s="50" t="n">
        <v>20.405455</v>
      </c>
      <c r="Y63" s="50" t="n">
        <v>20.39472</v>
      </c>
      <c r="Z63" s="50" t="n">
        <v>20.372593</v>
      </c>
      <c r="AA63" s="50" t="n">
        <v>20.382772</v>
      </c>
      <c r="AB63" s="50" t="n">
        <v>20.366734</v>
      </c>
      <c r="AC63" s="50" t="n">
        <v>20.354519</v>
      </c>
      <c r="AD63" s="50" t="n">
        <v>20.35523</v>
      </c>
      <c r="AE63" s="50" t="n">
        <v>20.38698</v>
      </c>
      <c r="AF63" s="50" t="n">
        <v>20.356945</v>
      </c>
      <c r="AG63" s="50" t="n">
        <v>20.336355</v>
      </c>
      <c r="AH63" s="50" t="n">
        <v>20.357395</v>
      </c>
      <c r="AI63" s="50" t="n">
        <v>20.34404</v>
      </c>
      <c r="AJ63" s="50" t="n">
        <v>20.347267</v>
      </c>
      <c r="AK63" s="48" t="n">
        <v>-0.000141</v>
      </c>
    </row>
    <row r="64" ht="15" customHeight="1" s="122">
      <c r="A64" s="42" t="inlineStr">
        <is>
          <t>CNV000:ca_EastoftheMiss</t>
        </is>
      </c>
      <c r="B64" s="46" t="inlineStr">
        <is>
          <t xml:space="preserve">    East of the Mississippi</t>
        </is>
      </c>
      <c r="C64" s="50" t="n">
        <v>25.416302</v>
      </c>
      <c r="D64" s="50" t="n">
        <v>25.057079</v>
      </c>
      <c r="E64" s="50" t="n">
        <v>25.074783</v>
      </c>
      <c r="F64" s="50" t="n">
        <v>25.042177</v>
      </c>
      <c r="G64" s="50" t="n">
        <v>24.938278</v>
      </c>
      <c r="H64" s="50" t="n">
        <v>24.964016</v>
      </c>
      <c r="I64" s="50" t="n">
        <v>24.911818</v>
      </c>
      <c r="J64" s="50" t="n">
        <v>24.91433</v>
      </c>
      <c r="K64" s="50" t="n">
        <v>24.898243</v>
      </c>
      <c r="L64" s="50" t="n">
        <v>24.920572</v>
      </c>
      <c r="M64" s="50" t="n">
        <v>24.903049</v>
      </c>
      <c r="N64" s="50" t="n">
        <v>24.81945</v>
      </c>
      <c r="O64" s="50" t="n">
        <v>24.850803</v>
      </c>
      <c r="P64" s="50" t="n">
        <v>24.769541</v>
      </c>
      <c r="Q64" s="50" t="n">
        <v>24.735579</v>
      </c>
      <c r="R64" s="50" t="n">
        <v>24.729204</v>
      </c>
      <c r="S64" s="50" t="n">
        <v>24.688946</v>
      </c>
      <c r="T64" s="50" t="n">
        <v>24.612101</v>
      </c>
      <c r="U64" s="50" t="n">
        <v>24.600828</v>
      </c>
      <c r="V64" s="50" t="n">
        <v>24.592125</v>
      </c>
      <c r="W64" s="50" t="n">
        <v>24.569109</v>
      </c>
      <c r="X64" s="50" t="n">
        <v>24.53866</v>
      </c>
      <c r="Y64" s="50" t="n">
        <v>24.501373</v>
      </c>
      <c r="Z64" s="50" t="n">
        <v>24.474424</v>
      </c>
      <c r="AA64" s="50" t="n">
        <v>24.491461</v>
      </c>
      <c r="AB64" s="50" t="n">
        <v>24.462055</v>
      </c>
      <c r="AC64" s="50" t="n">
        <v>24.426752</v>
      </c>
      <c r="AD64" s="50" t="n">
        <v>24.399635</v>
      </c>
      <c r="AE64" s="50" t="n">
        <v>24.40773</v>
      </c>
      <c r="AF64" s="50" t="n">
        <v>24.328617</v>
      </c>
      <c r="AG64" s="50" t="n">
        <v>24.285736</v>
      </c>
      <c r="AH64" s="50" t="n">
        <v>24.280874</v>
      </c>
      <c r="AI64" s="50" t="n">
        <v>24.244131</v>
      </c>
      <c r="AJ64" s="50" t="n">
        <v>24.25634</v>
      </c>
      <c r="AK64" s="48" t="n">
        <v>-0.001014</v>
      </c>
    </row>
    <row r="65" ht="15" customHeight="1" s="122">
      <c r="A65" s="42" t="inlineStr">
        <is>
          <t>CNV000:ca_WestoftheMiss</t>
        </is>
      </c>
      <c r="B65" s="46" t="inlineStr">
        <is>
          <t xml:space="preserve">    West of the Mississippi</t>
        </is>
      </c>
      <c r="C65" s="50" t="n">
        <v>17.234356</v>
      </c>
      <c r="D65" s="50" t="n">
        <v>17.205303</v>
      </c>
      <c r="E65" s="50" t="n">
        <v>17.117476</v>
      </c>
      <c r="F65" s="50" t="n">
        <v>17.06934</v>
      </c>
      <c r="G65" s="50" t="n">
        <v>16.988295</v>
      </c>
      <c r="H65" s="50" t="n">
        <v>17.022928</v>
      </c>
      <c r="I65" s="50" t="n">
        <v>17.071613</v>
      </c>
      <c r="J65" s="50" t="n">
        <v>17.059359</v>
      </c>
      <c r="K65" s="50" t="n">
        <v>17.037024</v>
      </c>
      <c r="L65" s="50" t="n">
        <v>17.056746</v>
      </c>
      <c r="M65" s="50" t="n">
        <v>17.03174</v>
      </c>
      <c r="N65" s="50" t="n">
        <v>16.978151</v>
      </c>
      <c r="O65" s="50" t="n">
        <v>16.968307</v>
      </c>
      <c r="P65" s="50" t="n">
        <v>16.99864</v>
      </c>
      <c r="Q65" s="50" t="n">
        <v>16.97205</v>
      </c>
      <c r="R65" s="50" t="n">
        <v>17.002645</v>
      </c>
      <c r="S65" s="50" t="n">
        <v>17.003275</v>
      </c>
      <c r="T65" s="50" t="n">
        <v>17.003227</v>
      </c>
      <c r="U65" s="50" t="n">
        <v>17.012268</v>
      </c>
      <c r="V65" s="50" t="n">
        <v>17.012785</v>
      </c>
      <c r="W65" s="50" t="n">
        <v>17.036083</v>
      </c>
      <c r="X65" s="50" t="n">
        <v>17.044588</v>
      </c>
      <c r="Y65" s="50" t="n">
        <v>17.050751</v>
      </c>
      <c r="Z65" s="50" t="n">
        <v>17.064137</v>
      </c>
      <c r="AA65" s="50" t="n">
        <v>17.081581</v>
      </c>
      <c r="AB65" s="50" t="n">
        <v>17.08465</v>
      </c>
      <c r="AC65" s="50" t="n">
        <v>17.087126</v>
      </c>
      <c r="AD65" s="50" t="n">
        <v>17.088547</v>
      </c>
      <c r="AE65" s="50" t="n">
        <v>17.086746</v>
      </c>
      <c r="AF65" s="50" t="n">
        <v>17.085443</v>
      </c>
      <c r="AG65" s="50" t="n">
        <v>17.080282</v>
      </c>
      <c r="AH65" s="50" t="n">
        <v>17.077896</v>
      </c>
      <c r="AI65" s="50" t="n">
        <v>17.084911</v>
      </c>
      <c r="AJ65" s="50" t="n">
        <v>17.086426</v>
      </c>
      <c r="AK65" s="48" t="n">
        <v>-0.000217</v>
      </c>
    </row>
    <row r="66" ht="15" customHeight="1" s="122">
      <c r="A66" s="42" t="inlineStr">
        <is>
          <t>CNV000:ca_Consumption</t>
        </is>
      </c>
      <c r="B66" s="46" t="inlineStr">
        <is>
          <t xml:space="preserve">  Consumption</t>
        </is>
      </c>
      <c r="C66" s="50" t="n">
        <v>19.437477</v>
      </c>
      <c r="D66" s="50" t="n">
        <v>19.706896</v>
      </c>
      <c r="E66" s="50" t="n">
        <v>19.588093</v>
      </c>
      <c r="F66" s="50" t="n">
        <v>19.676338</v>
      </c>
      <c r="G66" s="50" t="n">
        <v>19.593861</v>
      </c>
      <c r="H66" s="50" t="n">
        <v>19.763271</v>
      </c>
      <c r="I66" s="50" t="n">
        <v>19.874037</v>
      </c>
      <c r="J66" s="50" t="n">
        <v>19.832983</v>
      </c>
      <c r="K66" s="50" t="n">
        <v>19.854052</v>
      </c>
      <c r="L66" s="50" t="n">
        <v>19.849159</v>
      </c>
      <c r="M66" s="50" t="n">
        <v>19.841606</v>
      </c>
      <c r="N66" s="50" t="n">
        <v>19.838451</v>
      </c>
      <c r="O66" s="50" t="n">
        <v>19.782232</v>
      </c>
      <c r="P66" s="50" t="n">
        <v>19.750866</v>
      </c>
      <c r="Q66" s="50" t="n">
        <v>19.75753</v>
      </c>
      <c r="R66" s="50" t="n">
        <v>19.792145</v>
      </c>
      <c r="S66" s="50" t="n">
        <v>19.78758</v>
      </c>
      <c r="T66" s="50" t="n">
        <v>19.792101</v>
      </c>
      <c r="U66" s="50" t="n">
        <v>19.801369</v>
      </c>
      <c r="V66" s="50" t="n">
        <v>19.790552</v>
      </c>
      <c r="W66" s="50" t="n">
        <v>19.81377</v>
      </c>
      <c r="X66" s="50" t="n">
        <v>19.823812</v>
      </c>
      <c r="Y66" s="50" t="n">
        <v>19.819962</v>
      </c>
      <c r="Z66" s="50" t="n">
        <v>19.817593</v>
      </c>
      <c r="AA66" s="50" t="n">
        <v>19.814734</v>
      </c>
      <c r="AB66" s="50" t="n">
        <v>19.808729</v>
      </c>
      <c r="AC66" s="50" t="n">
        <v>19.81694</v>
      </c>
      <c r="AD66" s="50" t="n">
        <v>19.822159</v>
      </c>
      <c r="AE66" s="50" t="n">
        <v>19.832388</v>
      </c>
      <c r="AF66" s="50" t="n">
        <v>19.856539</v>
      </c>
      <c r="AG66" s="50" t="n">
        <v>19.880623</v>
      </c>
      <c r="AH66" s="50" t="n">
        <v>19.899242</v>
      </c>
      <c r="AI66" s="50" t="n">
        <v>19.884989</v>
      </c>
      <c r="AJ66" s="50" t="n">
        <v>19.887484</v>
      </c>
      <c r="AK66" s="48" t="n">
        <v>0.000285</v>
      </c>
    </row>
    <row r="67" ht="15" customHeight="1" s="122">
      <c r="A67" s="42" t="inlineStr">
        <is>
          <t>CNV000:ca_Residentialan</t>
        </is>
      </c>
      <c r="B67" s="46" t="inlineStr">
        <is>
          <t xml:space="preserve">    Commercial and Institutional</t>
        </is>
      </c>
      <c r="C67" s="50" t="n">
        <v>20.319487</v>
      </c>
      <c r="D67" s="50" t="n">
        <v>19.866795</v>
      </c>
      <c r="E67" s="50" t="n">
        <v>19.877953</v>
      </c>
      <c r="F67" s="50" t="n">
        <v>19.862865</v>
      </c>
      <c r="G67" s="50" t="n">
        <v>19.866108</v>
      </c>
      <c r="H67" s="50" t="n">
        <v>19.864164</v>
      </c>
      <c r="I67" s="50" t="n">
        <v>19.86232</v>
      </c>
      <c r="J67" s="50" t="n">
        <v>19.858194</v>
      </c>
      <c r="K67" s="50" t="n">
        <v>19.854408</v>
      </c>
      <c r="L67" s="50" t="n">
        <v>19.851212</v>
      </c>
      <c r="M67" s="50" t="n">
        <v>19.848104</v>
      </c>
      <c r="N67" s="50" t="n">
        <v>19.846712</v>
      </c>
      <c r="O67" s="50" t="n">
        <v>19.844584</v>
      </c>
      <c r="P67" s="50" t="n">
        <v>19.843212</v>
      </c>
      <c r="Q67" s="50" t="n">
        <v>19.839586</v>
      </c>
      <c r="R67" s="50" t="n">
        <v>19.837957</v>
      </c>
      <c r="S67" s="50" t="n">
        <v>19.837421</v>
      </c>
      <c r="T67" s="50" t="n">
        <v>19.835993</v>
      </c>
      <c r="U67" s="50" t="n">
        <v>19.833931</v>
      </c>
      <c r="V67" s="50" t="n">
        <v>19.832113</v>
      </c>
      <c r="W67" s="50" t="n">
        <v>19.82988</v>
      </c>
      <c r="X67" s="50" t="n">
        <v>19.827467</v>
      </c>
      <c r="Y67" s="50" t="n">
        <v>19.826221</v>
      </c>
      <c r="Z67" s="50" t="n">
        <v>19.825344</v>
      </c>
      <c r="AA67" s="50" t="n">
        <v>19.824635</v>
      </c>
      <c r="AB67" s="50" t="n">
        <v>19.824232</v>
      </c>
      <c r="AC67" s="50" t="n">
        <v>19.824039</v>
      </c>
      <c r="AD67" s="50" t="n">
        <v>19.823009</v>
      </c>
      <c r="AE67" s="50" t="n">
        <v>19.821571</v>
      </c>
      <c r="AF67" s="50" t="n">
        <v>19.888695</v>
      </c>
      <c r="AG67" s="50" t="n">
        <v>19.887026</v>
      </c>
      <c r="AH67" s="50" t="n">
        <v>19.885118</v>
      </c>
      <c r="AI67" s="50" t="n">
        <v>19.883326</v>
      </c>
      <c r="AJ67" s="50" t="n">
        <v>19.881367</v>
      </c>
      <c r="AK67" s="48" t="n">
        <v>2.3e-05</v>
      </c>
    </row>
    <row r="68" ht="15" customHeight="1" s="122">
      <c r="A68" s="42" t="inlineStr">
        <is>
          <t>CNV000:ca_Industrial</t>
        </is>
      </c>
      <c r="B68" s="46" t="inlineStr">
        <is>
          <t xml:space="preserve">    Industrial 3/</t>
        </is>
      </c>
      <c r="C68" s="50" t="n">
        <v>20.775822</v>
      </c>
      <c r="D68" s="50" t="n">
        <v>20.838133</v>
      </c>
      <c r="E68" s="50" t="n">
        <v>20.733786</v>
      </c>
      <c r="F68" s="50" t="n">
        <v>20.90274</v>
      </c>
      <c r="G68" s="50" t="n">
        <v>20.866161</v>
      </c>
      <c r="H68" s="50" t="n">
        <v>20.867376</v>
      </c>
      <c r="I68" s="50" t="n">
        <v>20.866621</v>
      </c>
      <c r="J68" s="50" t="n">
        <v>20.916288</v>
      </c>
      <c r="K68" s="50" t="n">
        <v>20.915384</v>
      </c>
      <c r="L68" s="50" t="n">
        <v>20.913565</v>
      </c>
      <c r="M68" s="50" t="n">
        <v>20.910666</v>
      </c>
      <c r="N68" s="50" t="n">
        <v>20.907888</v>
      </c>
      <c r="O68" s="50" t="n">
        <v>20.903263</v>
      </c>
      <c r="P68" s="50" t="n">
        <v>20.898401</v>
      </c>
      <c r="Q68" s="50" t="n">
        <v>20.889793</v>
      </c>
      <c r="R68" s="50" t="n">
        <v>20.836567</v>
      </c>
      <c r="S68" s="50" t="n">
        <v>20.829412</v>
      </c>
      <c r="T68" s="50" t="n">
        <v>20.823454</v>
      </c>
      <c r="U68" s="50" t="n">
        <v>20.814209</v>
      </c>
      <c r="V68" s="50" t="n">
        <v>20.812382</v>
      </c>
      <c r="W68" s="50" t="n">
        <v>20.811678</v>
      </c>
      <c r="X68" s="50" t="n">
        <v>20.809002</v>
      </c>
      <c r="Y68" s="50" t="n">
        <v>20.807104</v>
      </c>
      <c r="Z68" s="50" t="n">
        <v>20.806034</v>
      </c>
      <c r="AA68" s="50" t="n">
        <v>20.806112</v>
      </c>
      <c r="AB68" s="50" t="n">
        <v>20.804993</v>
      </c>
      <c r="AC68" s="50" t="n">
        <v>20.804296</v>
      </c>
      <c r="AD68" s="50" t="n">
        <v>20.804533</v>
      </c>
      <c r="AE68" s="50" t="n">
        <v>20.804535</v>
      </c>
      <c r="AF68" s="50" t="n">
        <v>20.801073</v>
      </c>
      <c r="AG68" s="50" t="n">
        <v>20.800825</v>
      </c>
      <c r="AH68" s="50" t="n">
        <v>20.800814</v>
      </c>
      <c r="AI68" s="50" t="n">
        <v>20.801849</v>
      </c>
      <c r="AJ68" s="50" t="n">
        <v>20.801619</v>
      </c>
      <c r="AK68" s="48" t="n">
        <v>-5.5e-05</v>
      </c>
    </row>
    <row r="69" ht="15" customHeight="1" s="122">
      <c r="A69" s="42" t="inlineStr">
        <is>
          <t>CNV000:ca_Coking</t>
        </is>
      </c>
      <c r="B69" s="46" t="inlineStr">
        <is>
          <t xml:space="preserve">    Coking</t>
        </is>
      </c>
      <c r="C69" s="50" t="n">
        <v>28.674879</v>
      </c>
      <c r="D69" s="50" t="n">
        <v>28.554436</v>
      </c>
      <c r="E69" s="50" t="n">
        <v>28.562546</v>
      </c>
      <c r="F69" s="50" t="n">
        <v>28.504807</v>
      </c>
      <c r="G69" s="50" t="n">
        <v>28.443207</v>
      </c>
      <c r="H69" s="50" t="n">
        <v>28.442011</v>
      </c>
      <c r="I69" s="50" t="n">
        <v>28.435804</v>
      </c>
      <c r="J69" s="50" t="n">
        <v>28.436998</v>
      </c>
      <c r="K69" s="50" t="n">
        <v>28.439365</v>
      </c>
      <c r="L69" s="50" t="n">
        <v>28.441151</v>
      </c>
      <c r="M69" s="50" t="n">
        <v>28.441542</v>
      </c>
      <c r="N69" s="50" t="n">
        <v>28.444378</v>
      </c>
      <c r="O69" s="50" t="n">
        <v>28.445307</v>
      </c>
      <c r="P69" s="50" t="n">
        <v>28.448008</v>
      </c>
      <c r="Q69" s="50" t="n">
        <v>28.451092</v>
      </c>
      <c r="R69" s="50" t="n">
        <v>28.453724</v>
      </c>
      <c r="S69" s="50" t="n">
        <v>28.456079</v>
      </c>
      <c r="T69" s="50" t="n">
        <v>28.459068</v>
      </c>
      <c r="U69" s="50" t="n">
        <v>28.461367</v>
      </c>
      <c r="V69" s="50" t="n">
        <v>28.462769</v>
      </c>
      <c r="W69" s="50" t="n">
        <v>28.465334</v>
      </c>
      <c r="X69" s="50" t="n">
        <v>28.467546</v>
      </c>
      <c r="Y69" s="50" t="n">
        <v>28.468142</v>
      </c>
      <c r="Z69" s="50" t="n">
        <v>28.467697</v>
      </c>
      <c r="AA69" s="50" t="n">
        <v>28.468544</v>
      </c>
      <c r="AB69" s="50" t="n">
        <v>28.468433</v>
      </c>
      <c r="AC69" s="50" t="n">
        <v>28.468117</v>
      </c>
      <c r="AD69" s="50" t="n">
        <v>28.467951</v>
      </c>
      <c r="AE69" s="50" t="n">
        <v>28.468956</v>
      </c>
      <c r="AF69" s="50" t="n">
        <v>28.468082</v>
      </c>
      <c r="AG69" s="50" t="n">
        <v>28.468615</v>
      </c>
      <c r="AH69" s="50" t="n">
        <v>28.468512</v>
      </c>
      <c r="AI69" s="50" t="n">
        <v>28.468487</v>
      </c>
      <c r="AJ69" s="50" t="n">
        <v>28.468031</v>
      </c>
      <c r="AK69" s="48" t="n">
        <v>-9.500000000000001e-05</v>
      </c>
    </row>
    <row r="70" ht="15" customHeight="1" s="122">
      <c r="A70" s="42" t="inlineStr">
        <is>
          <t>CNV000:ca_ElectricPower</t>
        </is>
      </c>
      <c r="B70" s="46" t="inlineStr">
        <is>
          <t xml:space="preserve">    Electric Power 2/</t>
        </is>
      </c>
      <c r="C70" s="50" t="n">
        <v>18.994087</v>
      </c>
      <c r="D70" s="50" t="n">
        <v>19.243162</v>
      </c>
      <c r="E70" s="50" t="n">
        <v>19.070353</v>
      </c>
      <c r="F70" s="50" t="n">
        <v>19.169922</v>
      </c>
      <c r="G70" s="50" t="n">
        <v>19.0896</v>
      </c>
      <c r="H70" s="50" t="n">
        <v>19.276791</v>
      </c>
      <c r="I70" s="50" t="n">
        <v>19.411289</v>
      </c>
      <c r="J70" s="50" t="n">
        <v>19.366068</v>
      </c>
      <c r="K70" s="50" t="n">
        <v>19.385353</v>
      </c>
      <c r="L70" s="50" t="n">
        <v>19.372707</v>
      </c>
      <c r="M70" s="50" t="n">
        <v>19.360991</v>
      </c>
      <c r="N70" s="50" t="n">
        <v>19.352909</v>
      </c>
      <c r="O70" s="50" t="n">
        <v>19.300653</v>
      </c>
      <c r="P70" s="50" t="n">
        <v>19.265913</v>
      </c>
      <c r="Q70" s="50" t="n">
        <v>19.264597</v>
      </c>
      <c r="R70" s="50" t="n">
        <v>19.290289</v>
      </c>
      <c r="S70" s="50" t="n">
        <v>19.284327</v>
      </c>
      <c r="T70" s="50" t="n">
        <v>19.280676</v>
      </c>
      <c r="U70" s="50" t="n">
        <v>19.290565</v>
      </c>
      <c r="V70" s="50" t="n">
        <v>19.277931</v>
      </c>
      <c r="W70" s="50" t="n">
        <v>19.296234</v>
      </c>
      <c r="X70" s="50" t="n">
        <v>19.305914</v>
      </c>
      <c r="Y70" s="50" t="n">
        <v>19.302322</v>
      </c>
      <c r="Z70" s="50" t="n">
        <v>19.303665</v>
      </c>
      <c r="AA70" s="50" t="n">
        <v>19.298279</v>
      </c>
      <c r="AB70" s="50" t="n">
        <v>19.294079</v>
      </c>
      <c r="AC70" s="50" t="n">
        <v>19.303532</v>
      </c>
      <c r="AD70" s="50" t="n">
        <v>19.31328</v>
      </c>
      <c r="AE70" s="50" t="n">
        <v>19.326996</v>
      </c>
      <c r="AF70" s="50" t="n">
        <v>19.356915</v>
      </c>
      <c r="AG70" s="50" t="n">
        <v>19.385813</v>
      </c>
      <c r="AH70" s="50" t="n">
        <v>19.410372</v>
      </c>
      <c r="AI70" s="50" t="n">
        <v>19.396624</v>
      </c>
      <c r="AJ70" s="50" t="n">
        <v>19.402521</v>
      </c>
      <c r="AK70" s="48" t="n">
        <v>0.000258</v>
      </c>
    </row>
    <row r="71" ht="15" customHeight="1" s="122">
      <c r="A71" s="42" t="inlineStr">
        <is>
          <t>CNV000:ca_Imports</t>
        </is>
      </c>
      <c r="B71" s="46" t="inlineStr">
        <is>
          <t xml:space="preserve">  Imports</t>
        </is>
      </c>
      <c r="C71" s="50" t="n">
        <v>22.116497</v>
      </c>
      <c r="D71" s="50" t="n">
        <v>23.789541</v>
      </c>
      <c r="E71" s="50" t="n">
        <v>23.796753</v>
      </c>
      <c r="F71" s="50" t="n">
        <v>23.826195</v>
      </c>
      <c r="G71" s="50" t="n">
        <v>23.907089</v>
      </c>
      <c r="H71" s="50" t="n">
        <v>23.930763</v>
      </c>
      <c r="I71" s="50" t="n">
        <v>23.957258</v>
      </c>
      <c r="J71" s="50" t="n">
        <v>23.986702</v>
      </c>
      <c r="K71" s="50" t="n">
        <v>24.019024</v>
      </c>
      <c r="L71" s="50" t="n">
        <v>24.054968</v>
      </c>
      <c r="M71" s="50" t="n">
        <v>24.094473</v>
      </c>
      <c r="N71" s="50" t="n">
        <v>24.137136</v>
      </c>
      <c r="O71" s="50" t="n">
        <v>24.18609</v>
      </c>
      <c r="P71" s="50" t="n">
        <v>24.239874</v>
      </c>
      <c r="Q71" s="50" t="n">
        <v>24.258429</v>
      </c>
      <c r="R71" s="50" t="n">
        <v>24.257082</v>
      </c>
      <c r="S71" s="50" t="n">
        <v>24.255733</v>
      </c>
      <c r="T71" s="50" t="n">
        <v>24.254387</v>
      </c>
      <c r="U71" s="50" t="n">
        <v>24.253038</v>
      </c>
      <c r="V71" s="50" t="n">
        <v>24.25169</v>
      </c>
      <c r="W71" s="50" t="n">
        <v>24.250341</v>
      </c>
      <c r="X71" s="50" t="n">
        <v>24.248991</v>
      </c>
      <c r="Y71" s="50" t="n">
        <v>24.247643</v>
      </c>
      <c r="Z71" s="50" t="n">
        <v>24.246292</v>
      </c>
      <c r="AA71" s="50" t="n">
        <v>24.244942</v>
      </c>
      <c r="AB71" s="50" t="n">
        <v>24.243591</v>
      </c>
      <c r="AC71" s="50" t="n">
        <v>24.242241</v>
      </c>
      <c r="AD71" s="50" t="n">
        <v>24.240889</v>
      </c>
      <c r="AE71" s="50" t="n">
        <v>24.239538</v>
      </c>
      <c r="AF71" s="50" t="n">
        <v>24.238186</v>
      </c>
      <c r="AG71" s="50" t="n">
        <v>24.236834</v>
      </c>
      <c r="AH71" s="50" t="n">
        <v>24.235481</v>
      </c>
      <c r="AI71" s="50" t="n">
        <v>24.234129</v>
      </c>
      <c r="AJ71" s="50" t="n">
        <v>24.232777</v>
      </c>
      <c r="AK71" s="48" t="n">
        <v>0.000577</v>
      </c>
    </row>
    <row r="72" ht="15" customHeight="1" s="122">
      <c r="A72" s="42" t="inlineStr">
        <is>
          <t>CNV000:ca_Exports</t>
        </is>
      </c>
      <c r="B72" s="46" t="inlineStr">
        <is>
          <t xml:space="preserve">  Exports</t>
        </is>
      </c>
      <c r="C72" s="50" t="n">
        <v>26.218889</v>
      </c>
      <c r="D72" s="50" t="n">
        <v>25.447502</v>
      </c>
      <c r="E72" s="50" t="n">
        <v>25.630148</v>
      </c>
      <c r="F72" s="50" t="n">
        <v>25.765919</v>
      </c>
      <c r="G72" s="50" t="n">
        <v>26.388355</v>
      </c>
      <c r="H72" s="50" t="n">
        <v>26.396355</v>
      </c>
      <c r="I72" s="50" t="n">
        <v>26.389751</v>
      </c>
      <c r="J72" s="50" t="n">
        <v>26.391817</v>
      </c>
      <c r="K72" s="50" t="n">
        <v>26.385069</v>
      </c>
      <c r="L72" s="50" t="n">
        <v>26.391817</v>
      </c>
      <c r="M72" s="50" t="n">
        <v>26.385069</v>
      </c>
      <c r="N72" s="50" t="n">
        <v>26.175568</v>
      </c>
      <c r="O72" s="50" t="n">
        <v>26.169689</v>
      </c>
      <c r="P72" s="50" t="n">
        <v>25.926773</v>
      </c>
      <c r="Q72" s="50" t="n">
        <v>25.745951</v>
      </c>
      <c r="R72" s="50" t="n">
        <v>25.671246</v>
      </c>
      <c r="S72" s="50" t="n">
        <v>25.497976</v>
      </c>
      <c r="T72" s="50" t="n">
        <v>25.343998</v>
      </c>
      <c r="U72" s="50" t="n">
        <v>25.256226</v>
      </c>
      <c r="V72" s="50" t="n">
        <v>25.173838</v>
      </c>
      <c r="W72" s="50" t="n">
        <v>25.175093</v>
      </c>
      <c r="X72" s="50" t="n">
        <v>25.077671</v>
      </c>
      <c r="Y72" s="50" t="n">
        <v>24.968132</v>
      </c>
      <c r="Z72" s="50" t="n">
        <v>24.865974</v>
      </c>
      <c r="AA72" s="50" t="n">
        <v>24.881556</v>
      </c>
      <c r="AB72" s="50" t="n">
        <v>24.859068</v>
      </c>
      <c r="AC72" s="50" t="n">
        <v>24.773596</v>
      </c>
      <c r="AD72" s="50" t="n">
        <v>24.759016</v>
      </c>
      <c r="AE72" s="50" t="n">
        <v>24.856955</v>
      </c>
      <c r="AF72" s="50" t="n">
        <v>24.625307</v>
      </c>
      <c r="AG72" s="50" t="n">
        <v>24.423267</v>
      </c>
      <c r="AH72" s="50" t="n">
        <v>24.423267</v>
      </c>
      <c r="AI72" s="50" t="n">
        <v>24.423267</v>
      </c>
      <c r="AJ72" s="50" t="n">
        <v>24.423267</v>
      </c>
      <c r="AK72" s="48" t="n">
        <v>-0.001283</v>
      </c>
    </row>
    <row r="73" ht="15" customHeight="1" s="122">
      <c r="A73" s="42" t="inlineStr">
        <is>
          <t>CNV000:ca_CoaltoLiquids</t>
        </is>
      </c>
      <c r="B73" s="46" t="inlineStr">
        <is>
          <t xml:space="preserve">  Coal to Liquids</t>
        </is>
      </c>
      <c r="C73" s="50" t="n">
        <v>0</v>
      </c>
      <c r="D73" s="50" t="n">
        <v>0</v>
      </c>
      <c r="E73" s="50" t="n">
        <v>0</v>
      </c>
      <c r="F73" s="50" t="n">
        <v>0</v>
      </c>
      <c r="G73" s="50" t="n">
        <v>0</v>
      </c>
      <c r="H73" s="50" t="n">
        <v>0</v>
      </c>
      <c r="I73" s="50" t="n">
        <v>0</v>
      </c>
      <c r="J73" s="50" t="n">
        <v>0</v>
      </c>
      <c r="K73" s="50" t="n">
        <v>0</v>
      </c>
      <c r="L73" s="50" t="n">
        <v>0</v>
      </c>
      <c r="M73" s="50" t="n">
        <v>0</v>
      </c>
      <c r="N73" s="50" t="n">
        <v>0</v>
      </c>
      <c r="O73" s="50" t="n">
        <v>0</v>
      </c>
      <c r="P73" s="50" t="n">
        <v>0</v>
      </c>
      <c r="Q73" s="50" t="n">
        <v>0</v>
      </c>
      <c r="R73" s="50" t="n">
        <v>0</v>
      </c>
      <c r="S73" s="50" t="n">
        <v>0</v>
      </c>
      <c r="T73" s="50" t="n">
        <v>0</v>
      </c>
      <c r="U73" s="50" t="n">
        <v>0</v>
      </c>
      <c r="V73" s="50" t="n">
        <v>0</v>
      </c>
      <c r="W73" s="50" t="n">
        <v>0</v>
      </c>
      <c r="X73" s="50" t="n">
        <v>0</v>
      </c>
      <c r="Y73" s="50" t="n">
        <v>0</v>
      </c>
      <c r="Z73" s="50" t="n">
        <v>0</v>
      </c>
      <c r="AA73" s="50" t="n">
        <v>0</v>
      </c>
      <c r="AB73" s="50" t="n">
        <v>0</v>
      </c>
      <c r="AC73" s="50" t="n">
        <v>0</v>
      </c>
      <c r="AD73" s="50" t="n">
        <v>0</v>
      </c>
      <c r="AE73" s="50" t="n">
        <v>0</v>
      </c>
      <c r="AF73" s="50" t="n">
        <v>0</v>
      </c>
      <c r="AG73" s="50" t="n">
        <v>0</v>
      </c>
      <c r="AH73" s="50" t="n">
        <v>0</v>
      </c>
      <c r="AI73" s="50" t="n">
        <v>0</v>
      </c>
      <c r="AJ73" s="50" t="n">
        <v>0</v>
      </c>
      <c r="AK73" s="48" t="inlineStr">
        <is>
          <t>- -</t>
        </is>
      </c>
    </row>
    <row r="74" ht="15" customHeight="1" s="122">
      <c r="A74" s="42" t="inlineStr">
        <is>
          <t>CNV000:ca_WasteCoal</t>
        </is>
      </c>
      <c r="B74" s="46" t="inlineStr">
        <is>
          <t xml:space="preserve">  Waste Coal</t>
        </is>
      </c>
      <c r="C74" s="50" t="n">
        <v>12.941472</v>
      </c>
      <c r="D74" s="50" t="n">
        <v>11.314271</v>
      </c>
      <c r="E74" s="50" t="n">
        <v>11.31427</v>
      </c>
      <c r="F74" s="50" t="n">
        <v>11.31427</v>
      </c>
      <c r="G74" s="50" t="n">
        <v>11.31427</v>
      </c>
      <c r="H74" s="50" t="n">
        <v>11.31427</v>
      </c>
      <c r="I74" s="50" t="n">
        <v>11.31427</v>
      </c>
      <c r="J74" s="50" t="n">
        <v>11.31427</v>
      </c>
      <c r="K74" s="50" t="n">
        <v>11.314271</v>
      </c>
      <c r="L74" s="50" t="n">
        <v>11.314271</v>
      </c>
      <c r="M74" s="50" t="n">
        <v>11.31427</v>
      </c>
      <c r="N74" s="50" t="n">
        <v>11.31427</v>
      </c>
      <c r="O74" s="50" t="n">
        <v>11.31427</v>
      </c>
      <c r="P74" s="50" t="n">
        <v>11.314271</v>
      </c>
      <c r="Q74" s="50" t="n">
        <v>11.314271</v>
      </c>
      <c r="R74" s="50" t="n">
        <v>11.31427</v>
      </c>
      <c r="S74" s="50" t="n">
        <v>11.31427</v>
      </c>
      <c r="T74" s="50" t="n">
        <v>11.31427</v>
      </c>
      <c r="U74" s="50" t="n">
        <v>11.314271</v>
      </c>
      <c r="V74" s="50" t="n">
        <v>11.31427</v>
      </c>
      <c r="W74" s="50" t="n">
        <v>11.31427</v>
      </c>
      <c r="X74" s="50" t="n">
        <v>11.314271</v>
      </c>
      <c r="Y74" s="50" t="n">
        <v>11.314271</v>
      </c>
      <c r="Z74" s="50" t="n">
        <v>11.31427</v>
      </c>
      <c r="AA74" s="50" t="n">
        <v>11.314271</v>
      </c>
      <c r="AB74" s="50" t="n">
        <v>11.314271</v>
      </c>
      <c r="AC74" s="50" t="n">
        <v>11.31427</v>
      </c>
      <c r="AD74" s="50" t="n">
        <v>11.314271</v>
      </c>
      <c r="AE74" s="50" t="n">
        <v>11.31427</v>
      </c>
      <c r="AF74" s="50" t="n">
        <v>11.31427</v>
      </c>
      <c r="AG74" s="50" t="n">
        <v>11.31427</v>
      </c>
      <c r="AH74" s="50" t="n">
        <v>11.314271</v>
      </c>
      <c r="AI74" s="50" t="n">
        <v>11.314271</v>
      </c>
      <c r="AJ74" s="50" t="n">
        <v>11.314271</v>
      </c>
      <c r="AK74" s="48" t="n">
        <v>0</v>
      </c>
    </row>
    <row r="76" ht="15" customHeight="1" s="122">
      <c r="A76" s="42" t="inlineStr">
        <is>
          <t>CNV000:da_Electricity</t>
        </is>
      </c>
      <c r="B76" s="45" t="inlineStr">
        <is>
          <t>Electricity (Btu per kilowatthour)</t>
        </is>
      </c>
      <c r="C76" s="51" t="n">
        <v>3412</v>
      </c>
      <c r="D76" s="51" t="n">
        <v>3412</v>
      </c>
      <c r="E76" s="51" t="n">
        <v>3412</v>
      </c>
      <c r="F76" s="51" t="n">
        <v>3412</v>
      </c>
      <c r="G76" s="51" t="n">
        <v>3412</v>
      </c>
      <c r="H76" s="51" t="n">
        <v>3412</v>
      </c>
      <c r="I76" s="51" t="n">
        <v>3412</v>
      </c>
      <c r="J76" s="51" t="n">
        <v>3412</v>
      </c>
      <c r="K76" s="51" t="n">
        <v>3412</v>
      </c>
      <c r="L76" s="51" t="n">
        <v>3412</v>
      </c>
      <c r="M76" s="51" t="n">
        <v>3412</v>
      </c>
      <c r="N76" s="51" t="n">
        <v>3412</v>
      </c>
      <c r="O76" s="51" t="n">
        <v>3412</v>
      </c>
      <c r="P76" s="51" t="n">
        <v>3412</v>
      </c>
      <c r="Q76" s="51" t="n">
        <v>3412</v>
      </c>
      <c r="R76" s="51" t="n">
        <v>3412</v>
      </c>
      <c r="S76" s="51" t="n">
        <v>3412</v>
      </c>
      <c r="T76" s="51" t="n">
        <v>3412</v>
      </c>
      <c r="U76" s="51" t="n">
        <v>3412</v>
      </c>
      <c r="V76" s="51" t="n">
        <v>3412</v>
      </c>
      <c r="W76" s="51" t="n">
        <v>3412</v>
      </c>
      <c r="X76" s="51" t="n">
        <v>3412</v>
      </c>
      <c r="Y76" s="51" t="n">
        <v>3412</v>
      </c>
      <c r="Z76" s="51" t="n">
        <v>3412</v>
      </c>
      <c r="AA76" s="51" t="n">
        <v>3412</v>
      </c>
      <c r="AB76" s="51" t="n">
        <v>3412</v>
      </c>
      <c r="AC76" s="51" t="n">
        <v>3412</v>
      </c>
      <c r="AD76" s="51" t="n">
        <v>3412</v>
      </c>
      <c r="AE76" s="51" t="n">
        <v>3412</v>
      </c>
      <c r="AF76" s="51" t="n">
        <v>3412</v>
      </c>
      <c r="AG76" s="51" t="n">
        <v>3412</v>
      </c>
      <c r="AH76" s="51" t="n">
        <v>3412</v>
      </c>
      <c r="AI76" s="51" t="n">
        <v>3412</v>
      </c>
      <c r="AJ76" s="51" t="n">
        <v>3412</v>
      </c>
      <c r="AK76" s="52" t="n">
        <v>0</v>
      </c>
    </row>
    <row r="77" ht="15" customHeight="1" s="122" thickBot="1"/>
    <row r="78" ht="15" customHeight="1" s="122">
      <c r="B78" s="130" t="inlineStr">
        <is>
          <t xml:space="preserve">   1/ Includes ethane, natural gasoline, and refinery olefins.</t>
        </is>
      </c>
      <c r="C78" s="131" t="n"/>
      <c r="D78" s="131" t="n"/>
      <c r="E78" s="131" t="n"/>
      <c r="F78" s="131" t="n"/>
      <c r="G78" s="131" t="n"/>
      <c r="H78" s="131" t="n"/>
      <c r="I78" s="131" t="n"/>
      <c r="J78" s="131" t="n"/>
      <c r="K78" s="131" t="n"/>
      <c r="L78" s="131" t="n"/>
      <c r="M78" s="131" t="n"/>
      <c r="N78" s="131" t="n"/>
      <c r="O78" s="131" t="n"/>
      <c r="P78" s="131" t="n"/>
      <c r="Q78" s="131" t="n"/>
      <c r="R78" s="131" t="n"/>
      <c r="S78" s="131" t="n"/>
      <c r="T78" s="131" t="n"/>
      <c r="U78" s="131" t="n"/>
      <c r="V78" s="131" t="n"/>
      <c r="W78" s="131" t="n"/>
      <c r="X78" s="131" t="n"/>
      <c r="Y78" s="131" t="n"/>
      <c r="Z78" s="131" t="n"/>
      <c r="AA78" s="131" t="n"/>
      <c r="AB78" s="131" t="n"/>
      <c r="AC78" s="131" t="n"/>
      <c r="AD78" s="131" t="n"/>
      <c r="AE78" s="131" t="n"/>
      <c r="AF78" s="131" t="n"/>
      <c r="AG78" s="131" t="n"/>
      <c r="AH78" s="131" t="n"/>
      <c r="AI78" s="131" t="n"/>
      <c r="AJ78" s="131" t="n"/>
      <c r="AK78" s="131" t="n"/>
    </row>
    <row r="79" ht="15" customHeight="1" s="122">
      <c r="B79" s="53" t="inlineStr">
        <is>
          <t xml:space="preserve">   2/ Includes all electricity-only and combined heat and power plants that have a regulatory status.</t>
        </is>
      </c>
    </row>
    <row r="80" ht="15" customHeight="1" s="122">
      <c r="B80" s="53" t="inlineStr">
        <is>
          <t xml:space="preserve">   3/ Includes combined heat and power plants that have a non-regulatory status, and small on-site generating systems.</t>
        </is>
      </c>
    </row>
    <row r="81" ht="15" customHeight="1" s="122">
      <c r="B81" s="53" t="inlineStr">
        <is>
          <t xml:space="preserve">   - - = Not applicable.</t>
        </is>
      </c>
    </row>
    <row r="82" ht="15" customHeight="1" s="122">
      <c r="B82" s="53" t="inlineStr">
        <is>
          <t xml:space="preserve">   Note:  Data for 2017 are model results and may differ from official EIA data reports.</t>
        </is>
      </c>
    </row>
    <row r="83" ht="15" customHeight="1" s="122">
      <c r="B83" s="53" t="inlineStr">
        <is>
          <t xml:space="preserve">   Sources:  2017 based on:  U.S. Energy Information Administration (EIA), Monthly Energy Review, September 2018.</t>
        </is>
      </c>
    </row>
    <row r="84" ht="15" customHeight="1" s="122">
      <c r="B84" s="53" t="inlineStr">
        <is>
          <t>2018:  EIA, Short-Term Energy Outlook, October 2018 and EIA, AEO2019 National Energy Modeling System run ref2019.d111618a.</t>
        </is>
      </c>
    </row>
    <row r="85" ht="15" customHeight="1" s="122">
      <c r="B85" s="53" t="inlineStr">
        <is>
          <t>Projections:  EIA, AEO2019 National Energy Modeling System run ref2019.d111618a.</t>
        </is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94"/>
  <sheetViews>
    <sheetView workbookViewId="0">
      <pane ySplit="1" topLeftCell="A44" activePane="bottomLeft" state="frozen"/>
      <selection pane="bottomLeft" activeCell="I78" sqref="I78"/>
    </sheetView>
  </sheetViews>
  <sheetFormatPr baseColWidth="10" defaultColWidth="8.83203125" defaultRowHeight="15"/>
  <cols>
    <col width="41" customWidth="1" style="122" min="1" max="2"/>
    <col width="9.1640625" customWidth="1" style="122" min="3" max="36"/>
  </cols>
  <sheetData>
    <row r="1" ht="16" customHeight="1" s="122" thickBot="1">
      <c r="A1" s="27" t="inlineStr">
        <is>
          <t>Year</t>
        </is>
      </c>
      <c r="B1" s="27" t="inlineStr">
        <is>
          <t>EPS Mapped Fuel</t>
        </is>
      </c>
      <c r="C1" s="17" t="n">
        <v>2017</v>
      </c>
      <c r="D1" s="17" t="n">
        <v>2018</v>
      </c>
      <c r="E1" s="17" t="n">
        <v>2019</v>
      </c>
      <c r="F1" s="17" t="n">
        <v>2020</v>
      </c>
      <c r="G1" s="17" t="n">
        <v>2021</v>
      </c>
      <c r="H1" s="17" t="n">
        <v>2022</v>
      </c>
      <c r="I1" s="17" t="n">
        <v>2023</v>
      </c>
      <c r="J1" s="17" t="n">
        <v>2024</v>
      </c>
      <c r="K1" s="17" t="n">
        <v>2025</v>
      </c>
      <c r="L1" s="17" t="n">
        <v>2026</v>
      </c>
      <c r="M1" s="17" t="n">
        <v>2027</v>
      </c>
      <c r="N1" s="17" t="n">
        <v>2028</v>
      </c>
      <c r="O1" s="17" t="n">
        <v>2029</v>
      </c>
      <c r="P1" s="17" t="n">
        <v>2030</v>
      </c>
      <c r="Q1" s="17" t="n">
        <v>2031</v>
      </c>
      <c r="R1" s="17" t="n">
        <v>2032</v>
      </c>
      <c r="S1" s="17" t="n">
        <v>2033</v>
      </c>
      <c r="T1" s="17" t="n">
        <v>2034</v>
      </c>
      <c r="U1" s="17" t="n">
        <v>2035</v>
      </c>
      <c r="V1" s="17" t="n">
        <v>2036</v>
      </c>
      <c r="W1" s="17" t="n">
        <v>2037</v>
      </c>
      <c r="X1" s="17" t="n">
        <v>2038</v>
      </c>
      <c r="Y1" s="17" t="n">
        <v>2039</v>
      </c>
      <c r="Z1" s="17" t="n">
        <v>2040</v>
      </c>
      <c r="AA1" s="17" t="n">
        <v>2041</v>
      </c>
      <c r="AB1" s="17" t="n">
        <v>2042</v>
      </c>
      <c r="AC1" s="17" t="n">
        <v>2043</v>
      </c>
      <c r="AD1" s="17" t="n">
        <v>2044</v>
      </c>
      <c r="AE1" s="17" t="n">
        <v>2045</v>
      </c>
      <c r="AF1" s="17" t="n">
        <v>2046</v>
      </c>
      <c r="AG1" s="17" t="n">
        <v>2047</v>
      </c>
      <c r="AH1" s="17" t="n">
        <v>2048</v>
      </c>
      <c r="AI1" s="17" t="n">
        <v>2049</v>
      </c>
      <c r="AJ1" s="17" t="n">
        <v>2050</v>
      </c>
    </row>
    <row r="2" ht="16" customFormat="1" customHeight="1" s="4" thickTop="1">
      <c r="A2" s="1" t="inlineStr">
        <is>
          <t>Cement and Lime Industry Energy Consumption (trillion BTU) from Table 30</t>
        </is>
      </c>
      <c r="B2" s="1" t="n"/>
    </row>
    <row r="3" ht="15" customFormat="1" customHeight="1" s="5">
      <c r="A3" s="7" t="inlineStr">
        <is>
          <t xml:space="preserve"> Distillate Fuel Oil</t>
        </is>
      </c>
      <c r="B3" s="54">
        <f>About!C93</f>
        <v/>
      </c>
      <c r="C3" s="8" t="n"/>
      <c r="D3" s="8" t="n"/>
      <c r="E3" s="8" t="n">
        <v>0.36278799032</v>
      </c>
      <c r="F3" s="8" t="n">
        <v>0.3570067465</v>
      </c>
      <c r="G3" s="8" t="n">
        <v>0.35328444191</v>
      </c>
      <c r="H3" s="8" t="n">
        <v>0.35952659157</v>
      </c>
      <c r="I3" s="8" t="n">
        <v>0.36732626279</v>
      </c>
      <c r="J3" s="8" t="n">
        <v>0.37326849087</v>
      </c>
      <c r="K3" s="8" t="n">
        <v>0.3798694001699999</v>
      </c>
      <c r="L3" s="8" t="n">
        <v>0.3849863701499999</v>
      </c>
      <c r="M3" s="8" t="n">
        <v>0.3907186901</v>
      </c>
      <c r="N3" s="8" t="n">
        <v>0.3972708373</v>
      </c>
      <c r="O3" s="8" t="n">
        <v>0.40446722197</v>
      </c>
      <c r="P3" s="8" t="n">
        <v>0.41254973648</v>
      </c>
      <c r="Q3" s="8" t="n">
        <v>0.4217630464</v>
      </c>
      <c r="R3" s="8" t="n">
        <v>0.43075681132</v>
      </c>
      <c r="S3" s="8" t="n">
        <v>0.43972513213</v>
      </c>
      <c r="T3" s="8" t="n">
        <v>0.45098894613</v>
      </c>
      <c r="U3" s="8" t="n">
        <v>0.46056926596</v>
      </c>
      <c r="V3" s="8" t="n">
        <v>0.46834305398</v>
      </c>
      <c r="W3" s="8" t="n">
        <v>0.475259461</v>
      </c>
      <c r="X3" s="8" t="n">
        <v>0.48141356156</v>
      </c>
      <c r="Y3" s="8" t="n">
        <v>0.48513672122</v>
      </c>
      <c r="Z3" s="8" t="n">
        <v>0.49176124894</v>
      </c>
      <c r="AA3" s="8" t="n">
        <v>0.49896914239</v>
      </c>
      <c r="AB3" s="8" t="n">
        <v>0.5032670015299999</v>
      </c>
      <c r="AC3" s="8" t="n">
        <v>0.50931109849</v>
      </c>
      <c r="AD3" s="8" t="n">
        <v>0.51711922797</v>
      </c>
      <c r="AE3" s="8" t="n">
        <v>0.52505372293</v>
      </c>
      <c r="AF3" s="8" t="n">
        <v>0.53207551155</v>
      </c>
      <c r="AG3" s="8" t="n">
        <v>0.53844878735</v>
      </c>
      <c r="AH3" s="8" t="n">
        <v>0.5441481755499999</v>
      </c>
      <c r="AI3" s="8" t="n">
        <v>0.54925157996</v>
      </c>
      <c r="AJ3" s="8" t="n">
        <v>0.5540720024199999</v>
      </c>
    </row>
    <row r="4" ht="15" customFormat="1" customHeight="1" s="5">
      <c r="A4" s="7" t="inlineStr">
        <is>
          <t xml:space="preserve"> Residual Fuel Oil</t>
        </is>
      </c>
      <c r="B4" s="54">
        <f>About!C94</f>
        <v/>
      </c>
      <c r="C4" s="8" t="n"/>
      <c r="D4" s="8" t="n"/>
      <c r="E4" s="8" t="n">
        <v>0.05280995516</v>
      </c>
      <c r="F4" s="8" t="n">
        <v>0.04412628022</v>
      </c>
      <c r="G4" s="8" t="n">
        <v>0.04876307061999999</v>
      </c>
      <c r="H4" s="8" t="n">
        <v>0.05383495298999999</v>
      </c>
      <c r="I4" s="8" t="n">
        <v>0.05659967162</v>
      </c>
      <c r="J4" s="8" t="n">
        <v>0.05935461472</v>
      </c>
      <c r="K4" s="8" t="n">
        <v>0.06215050874</v>
      </c>
      <c r="L4" s="8" t="n">
        <v>0.06499710609999999</v>
      </c>
      <c r="M4" s="8" t="n">
        <v>0.06672367730999999</v>
      </c>
      <c r="N4" s="8" t="n">
        <v>0.06858239149999999</v>
      </c>
      <c r="O4" s="8" t="n">
        <v>0.07053319903999999</v>
      </c>
      <c r="P4" s="8" t="n">
        <v>0.07261862232999999</v>
      </c>
      <c r="Q4" s="8" t="n">
        <v>0.07350886575</v>
      </c>
      <c r="R4" s="8" t="n">
        <v>0.07444990494999999</v>
      </c>
      <c r="S4" s="8" t="n">
        <v>0.07541465501</v>
      </c>
      <c r="T4" s="8" t="n">
        <v>0.07647519602</v>
      </c>
      <c r="U4" s="8" t="n">
        <v>0.07712796108</v>
      </c>
      <c r="V4" s="8" t="n">
        <v>0.07804522008999999</v>
      </c>
      <c r="W4" s="8" t="n">
        <v>0.07892337698</v>
      </c>
      <c r="X4" s="8" t="n">
        <v>0.07971269902999999</v>
      </c>
      <c r="Y4" s="8" t="n">
        <v>0.08040317960999999</v>
      </c>
      <c r="Z4" s="8" t="n">
        <v>0.08125852693000001</v>
      </c>
      <c r="AA4" s="8" t="n">
        <v>0.08216790542999999</v>
      </c>
      <c r="AB4" s="8" t="n">
        <v>0.08294250640999999</v>
      </c>
      <c r="AC4" s="8" t="n">
        <v>0.08381992378</v>
      </c>
      <c r="AD4" s="8" t="n">
        <v>0.08479971845000001</v>
      </c>
      <c r="AE4" s="8" t="n">
        <v>0.08581473275999998</v>
      </c>
      <c r="AF4" s="8" t="n">
        <v>0.08675893803</v>
      </c>
      <c r="AG4" s="8" t="n">
        <v>0.08768615745</v>
      </c>
      <c r="AH4" s="8" t="n">
        <v>0.08859200012</v>
      </c>
      <c r="AI4" s="8" t="n">
        <v>0.08944260989</v>
      </c>
      <c r="AJ4" s="8" t="n">
        <v>0.09025113635</v>
      </c>
    </row>
    <row r="5" ht="15" customFormat="1" customHeight="1" s="5">
      <c r="A5" s="7" t="inlineStr">
        <is>
          <t xml:space="preserve"> Propane</t>
        </is>
      </c>
      <c r="B5" s="54">
        <f>About!C90</f>
        <v/>
      </c>
      <c r="C5" s="8" t="n"/>
      <c r="D5" s="8" t="n"/>
      <c r="E5" s="8" t="n">
        <v>0.008727537719999999</v>
      </c>
      <c r="F5" s="8" t="n">
        <v>0.008612195709999999</v>
      </c>
      <c r="G5" s="8" t="n">
        <v>0.0066861852</v>
      </c>
      <c r="H5" s="8" t="n">
        <v>0.00647666994</v>
      </c>
      <c r="I5" s="8" t="n">
        <v>0.006361466589999999</v>
      </c>
      <c r="J5" s="8" t="n">
        <v>0.00620494256</v>
      </c>
      <c r="K5" s="8" t="n">
        <v>0.006025447189999999</v>
      </c>
      <c r="L5" s="8" t="n">
        <v>0.00585856988</v>
      </c>
      <c r="M5" s="8" t="n">
        <v>0.00576876442</v>
      </c>
      <c r="N5" s="8" t="n">
        <v>0.00570994947</v>
      </c>
      <c r="O5" s="8" t="n">
        <v>0.00568341919</v>
      </c>
      <c r="P5" s="8" t="n">
        <v>0.005710065019999999</v>
      </c>
      <c r="Q5" s="8" t="n">
        <v>0.005744106049999999</v>
      </c>
      <c r="R5" s="8" t="n">
        <v>0.005760051949999999</v>
      </c>
      <c r="S5" s="8" t="n">
        <v>0.00574248835</v>
      </c>
      <c r="T5" s="8" t="n">
        <v>0.00574114797</v>
      </c>
      <c r="U5" s="8" t="n">
        <v>0.00572608025</v>
      </c>
      <c r="V5" s="8" t="n">
        <v>0.00569236276</v>
      </c>
      <c r="W5" s="8" t="n">
        <v>0.005652659779999999</v>
      </c>
      <c r="X5" s="8" t="n">
        <v>0.005619566259999999</v>
      </c>
      <c r="Y5" s="8" t="n">
        <v>0.00556468001</v>
      </c>
      <c r="Z5" s="8" t="n">
        <v>0.00552969147</v>
      </c>
      <c r="AA5" s="8" t="n">
        <v>0.00549874718</v>
      </c>
      <c r="AB5" s="8" t="n">
        <v>0.005431635739999999</v>
      </c>
      <c r="AC5" s="8" t="n">
        <v>0.00539197898</v>
      </c>
      <c r="AD5" s="8" t="n">
        <v>0.00537037113</v>
      </c>
      <c r="AE5" s="8" t="n">
        <v>0.005354032359999999</v>
      </c>
      <c r="AF5" s="8" t="n">
        <v>0.005334319529999999</v>
      </c>
      <c r="AG5" s="8" t="n">
        <v>0.00529900745</v>
      </c>
      <c r="AH5" s="8" t="n">
        <v>0.00526441178</v>
      </c>
      <c r="AI5" s="8" t="n">
        <v>0.00524548469</v>
      </c>
      <c r="AJ5" s="8" t="n">
        <v>0.00523254309</v>
      </c>
    </row>
    <row r="6" ht="15" customFormat="1" customHeight="1" s="5">
      <c r="A6" s="7" t="inlineStr">
        <is>
          <t xml:space="preserve"> Petroleum Coke</t>
        </is>
      </c>
      <c r="B6" s="54">
        <f>About!C96</f>
        <v/>
      </c>
      <c r="C6" s="8" t="n"/>
      <c r="D6" s="8" t="n"/>
      <c r="E6" s="8" t="n">
        <v>0.9860786256499999</v>
      </c>
      <c r="F6" s="8" t="n">
        <v>0.6988539338599999</v>
      </c>
      <c r="G6" s="8" t="n">
        <v>0.6591069524199999</v>
      </c>
      <c r="H6" s="8" t="n">
        <v>0.6299386197</v>
      </c>
      <c r="I6" s="8" t="n">
        <v>0.6109837514799999</v>
      </c>
      <c r="J6" s="8" t="n">
        <v>0.59198869497</v>
      </c>
      <c r="K6" s="8" t="n">
        <v>0.57400444675</v>
      </c>
      <c r="L6" s="8" t="n">
        <v>0.5552840756999999</v>
      </c>
      <c r="M6" s="8" t="n">
        <v>0.54308446847</v>
      </c>
      <c r="N6" s="8" t="n">
        <v>0.53225052358</v>
      </c>
      <c r="O6" s="8" t="n">
        <v>0.5223010446099999</v>
      </c>
      <c r="P6" s="8" t="n">
        <v>0.5126873077199999</v>
      </c>
      <c r="Q6" s="8" t="n">
        <v>0.50740782822</v>
      </c>
      <c r="R6" s="8" t="n">
        <v>0.50231463843</v>
      </c>
      <c r="S6" s="8" t="n">
        <v>0.4971762917</v>
      </c>
      <c r="T6" s="8" t="n">
        <v>0.4912152058599999</v>
      </c>
      <c r="U6" s="8" t="n">
        <v>0.4677783611299999</v>
      </c>
      <c r="V6" s="8" t="n">
        <v>0.47544974874</v>
      </c>
      <c r="W6" s="8" t="n">
        <v>0.48315272772</v>
      </c>
      <c r="X6" s="8" t="n">
        <v>0.48986008168</v>
      </c>
      <c r="Y6" s="8" t="n">
        <v>0.49530579141</v>
      </c>
      <c r="Z6" s="8" t="n">
        <v>0.50174645597</v>
      </c>
      <c r="AA6" s="8" t="n">
        <v>0.5082391411399999</v>
      </c>
      <c r="AB6" s="8" t="n">
        <v>0.51420852347</v>
      </c>
      <c r="AC6" s="8" t="n">
        <v>0.52029033595</v>
      </c>
      <c r="AD6" s="8" t="n">
        <v>0.5263095665499999</v>
      </c>
      <c r="AE6" s="8" t="n">
        <v>0.53240938172</v>
      </c>
      <c r="AF6" s="8" t="n">
        <v>0.53820194944</v>
      </c>
      <c r="AG6" s="8" t="n">
        <v>0.54348436391</v>
      </c>
      <c r="AH6" s="8" t="n">
        <v>0.54941422814</v>
      </c>
      <c r="AI6" s="8" t="n">
        <v>0.5550846132899999</v>
      </c>
      <c r="AJ6" s="8" t="n">
        <v>0.5607576560899999</v>
      </c>
    </row>
    <row r="7" ht="15" customFormat="1" customHeight="1" s="5">
      <c r="A7" s="7" t="inlineStr">
        <is>
          <t xml:space="preserve"> Other Petroleum 2/</t>
        </is>
      </c>
      <c r="B7" s="54">
        <f>About!C98</f>
        <v/>
      </c>
      <c r="C7" s="8" t="n"/>
      <c r="D7" s="8" t="n"/>
      <c r="E7" s="8" t="n">
        <v>0.07808744206</v>
      </c>
      <c r="F7" s="8" t="n">
        <v>0.03183899365</v>
      </c>
      <c r="G7" s="8" t="n">
        <v>0.04525374778999999</v>
      </c>
      <c r="H7" s="8" t="n">
        <v>0.05910202241999999</v>
      </c>
      <c r="I7" s="8" t="n">
        <v>0.06622704340999999</v>
      </c>
      <c r="J7" s="8" t="n">
        <v>0.07349925199</v>
      </c>
      <c r="K7" s="8" t="n">
        <v>0.08098324060999999</v>
      </c>
      <c r="L7" s="8" t="n">
        <v>0.08905244376</v>
      </c>
      <c r="M7" s="8" t="n">
        <v>0.09445602396</v>
      </c>
      <c r="N7" s="8" t="n">
        <v>0.10105238059</v>
      </c>
      <c r="O7" s="8" t="n">
        <v>0.10862060516</v>
      </c>
      <c r="P7" s="8" t="n">
        <v>0.11731601998</v>
      </c>
      <c r="Q7" s="8" t="n">
        <v>0.1227217263</v>
      </c>
      <c r="R7" s="8" t="n">
        <v>0.12878729245</v>
      </c>
      <c r="S7" s="8" t="n">
        <v>0.13510050536</v>
      </c>
      <c r="T7" s="8" t="n">
        <v>0.14145603268</v>
      </c>
      <c r="U7" s="8" t="n">
        <v>0.14311472982</v>
      </c>
      <c r="V7" s="8" t="n">
        <v>0.14944860307</v>
      </c>
      <c r="W7" s="8" t="n">
        <v>0.1559039887</v>
      </c>
      <c r="X7" s="8" t="n">
        <v>0.16207865716</v>
      </c>
      <c r="Y7" s="8" t="n">
        <v>0.16809576164</v>
      </c>
      <c r="Z7" s="8" t="n">
        <v>0.17456371911</v>
      </c>
      <c r="AA7" s="8" t="n">
        <v>0.18122457575</v>
      </c>
      <c r="AB7" s="8" t="n">
        <v>0.18787295299</v>
      </c>
      <c r="AC7" s="8" t="n">
        <v>0.19482256908</v>
      </c>
      <c r="AD7" s="8" t="n">
        <v>0.2020072832</v>
      </c>
      <c r="AE7" s="8" t="n">
        <v>0.20950016917</v>
      </c>
      <c r="AF7" s="8" t="n">
        <v>0.21678245371</v>
      </c>
      <c r="AG7" s="8" t="n">
        <v>0.22409401862</v>
      </c>
      <c r="AH7" s="8" t="n">
        <v>0.23157324658</v>
      </c>
      <c r="AI7" s="8" t="n">
        <v>0.23874219968</v>
      </c>
      <c r="AJ7" s="8" t="n">
        <v>0.24556863947</v>
      </c>
    </row>
    <row r="8" ht="15" customFormat="1" customHeight="1" s="5">
      <c r="A8" s="7" t="inlineStr">
        <is>
          <t xml:space="preserve">   Petroleum and Other Liquids Subtotal</t>
        </is>
      </c>
      <c r="B8" s="54" t="n"/>
      <c r="C8" s="8" t="n"/>
      <c r="D8" s="8" t="n"/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SUM(I3:I7)</f>
        <v/>
      </c>
      <c r="J8" s="8">
        <f>SUM(J3:J7)</f>
        <v/>
      </c>
      <c r="K8" s="8">
        <f>SUM(K3:K7)</f>
        <v/>
      </c>
      <c r="L8" s="8">
        <f>SUM(L3:L7)</f>
        <v/>
      </c>
      <c r="M8" s="8">
        <f>SUM(M3:M7)</f>
        <v/>
      </c>
      <c r="N8" s="8">
        <f>SUM(N3:N7)</f>
        <v/>
      </c>
      <c r="O8" s="8">
        <f>SUM(O3:O7)</f>
        <v/>
      </c>
      <c r="P8" s="8">
        <f>SUM(P3:P7)</f>
        <v/>
      </c>
      <c r="Q8" s="8">
        <f>SUM(Q3:Q7)</f>
        <v/>
      </c>
      <c r="R8" s="8">
        <f>SUM(R3:R7)</f>
        <v/>
      </c>
      <c r="S8" s="8">
        <f>SUM(S3:S7)</f>
        <v/>
      </c>
      <c r="T8" s="8">
        <f>SUM(T3:T7)</f>
        <v/>
      </c>
      <c r="U8" s="8">
        <f>SUM(U3:U7)</f>
        <v/>
      </c>
      <c r="V8" s="8">
        <f>SUM(V3:V7)</f>
        <v/>
      </c>
      <c r="W8" s="8">
        <f>SUM(W3:W7)</f>
        <v/>
      </c>
      <c r="X8" s="8">
        <f>SUM(X3:X7)</f>
        <v/>
      </c>
      <c r="Y8" s="8">
        <f>SUM(Y3:Y7)</f>
        <v/>
      </c>
      <c r="Z8" s="8">
        <f>SUM(Z3:Z7)</f>
        <v/>
      </c>
      <c r="AA8" s="8">
        <f>SUM(AA3:AA7)</f>
        <v/>
      </c>
      <c r="AB8" s="8">
        <f>SUM(AB3:AB7)</f>
        <v/>
      </c>
      <c r="AC8" s="8">
        <f>SUM(AC3:AC7)</f>
        <v/>
      </c>
      <c r="AD8" s="8">
        <f>SUM(AD3:AD7)</f>
        <v/>
      </c>
      <c r="AE8" s="8">
        <f>SUM(AE3:AE7)</f>
        <v/>
      </c>
      <c r="AF8" s="8">
        <f>SUM(AF3:AF7)</f>
        <v/>
      </c>
      <c r="AG8" s="8">
        <f>SUM(AG3:AG7)</f>
        <v/>
      </c>
      <c r="AH8" s="8">
        <f>SUM(AH3:AH7)</f>
        <v/>
      </c>
      <c r="AI8" s="8">
        <f>SUM(AI3:AI7)</f>
        <v/>
      </c>
      <c r="AJ8" s="8">
        <f>SUM(AJ3:AJ7)</f>
        <v/>
      </c>
    </row>
    <row r="9" ht="15" customFormat="1" customHeight="1" s="5">
      <c r="A9" s="7" t="inlineStr">
        <is>
          <t xml:space="preserve"> Natural Gas</t>
        </is>
      </c>
      <c r="B9" s="54" t="n"/>
      <c r="C9" s="8" t="n"/>
      <c r="D9" s="8" t="n"/>
      <c r="E9" s="8" t="n">
        <v>0.3894360851</v>
      </c>
      <c r="F9" s="8" t="n">
        <v>0.4182523600799999</v>
      </c>
      <c r="G9" s="8" t="n">
        <v>0.40940948035</v>
      </c>
      <c r="H9" s="8" t="n">
        <v>0.41296698753</v>
      </c>
      <c r="I9" s="8" t="n">
        <v>0.42137401266</v>
      </c>
      <c r="J9" s="8" t="n">
        <v>0.4297614174</v>
      </c>
      <c r="K9" s="8" t="n">
        <v>0.4399192561299999</v>
      </c>
      <c r="L9" s="8" t="n">
        <v>0.45031256265</v>
      </c>
      <c r="M9" s="8" t="n">
        <v>0.46447328448</v>
      </c>
      <c r="N9" s="8" t="n">
        <v>0.48163444694</v>
      </c>
      <c r="O9" s="8" t="n">
        <v>0.50180302925</v>
      </c>
      <c r="P9" s="8" t="n">
        <v>0.52470540901</v>
      </c>
      <c r="Q9" s="8" t="n">
        <v>0.5540645841099999</v>
      </c>
      <c r="R9" s="8" t="n">
        <v>0.58500894344</v>
      </c>
      <c r="S9" s="8" t="n">
        <v>0.6179033014599999</v>
      </c>
      <c r="T9" s="8" t="n">
        <v>0.6545228066</v>
      </c>
      <c r="U9" s="8" t="n">
        <v>0.6895721258999999</v>
      </c>
      <c r="V9" s="8" t="n">
        <v>0.7207340889899999</v>
      </c>
      <c r="W9" s="8" t="n">
        <v>0.7502716964</v>
      </c>
      <c r="X9" s="8" t="n">
        <v>0.77773915623</v>
      </c>
      <c r="Y9" s="8" t="n">
        <v>0.8008658185399999</v>
      </c>
      <c r="Z9" s="8" t="n">
        <v>0.82786622527</v>
      </c>
      <c r="AA9" s="8" t="n">
        <v>0.8557709494099999</v>
      </c>
      <c r="AB9" s="8" t="n">
        <v>0.8786828504900001</v>
      </c>
      <c r="AC9" s="8" t="n">
        <v>0.9040607041199999</v>
      </c>
      <c r="AD9" s="8" t="n">
        <v>0.9324283446699999</v>
      </c>
      <c r="AE9" s="8" t="n">
        <v>0.96139270853</v>
      </c>
      <c r="AF9" s="8" t="n">
        <v>0.98888362501</v>
      </c>
      <c r="AG9" s="8" t="n">
        <v>1.01546077209</v>
      </c>
      <c r="AH9" s="8" t="n">
        <v>1.04141404161</v>
      </c>
      <c r="AI9" s="8" t="n">
        <v>1.06655712075</v>
      </c>
      <c r="AJ9" s="8" t="n">
        <v>1.09183527784</v>
      </c>
    </row>
    <row r="10" ht="15" customFormat="1" customHeight="1" s="5">
      <c r="A10" s="7" t="inlineStr">
        <is>
          <t xml:space="preserve"> Steam Coal</t>
        </is>
      </c>
      <c r="B10" s="54" t="n"/>
      <c r="C10" s="8" t="n"/>
      <c r="D10" s="8" t="n"/>
      <c r="E10" s="8" t="n">
        <v>3.72124354057</v>
      </c>
      <c r="F10" s="8" t="n">
        <v>3.36799122156</v>
      </c>
      <c r="G10" s="8" t="n">
        <v>3.46014629837</v>
      </c>
      <c r="H10" s="8" t="n">
        <v>3.58251053608</v>
      </c>
      <c r="I10" s="8" t="n">
        <v>3.60986408672</v>
      </c>
      <c r="J10" s="8" t="n">
        <v>3.622834204459999</v>
      </c>
      <c r="K10" s="8" t="n">
        <v>3.62790292076</v>
      </c>
      <c r="L10" s="8" t="n">
        <v>3.61566485849</v>
      </c>
      <c r="M10" s="8" t="n">
        <v>3.5520252569</v>
      </c>
      <c r="N10" s="8" t="n">
        <v>3.47739911509</v>
      </c>
      <c r="O10" s="8" t="n">
        <v>3.39035153316</v>
      </c>
      <c r="P10" s="8" t="n">
        <v>3.29112163028</v>
      </c>
      <c r="Q10" s="8" t="n">
        <v>3.15252686981</v>
      </c>
      <c r="R10" s="8" t="n">
        <v>3.01212416782</v>
      </c>
      <c r="S10" s="8" t="n">
        <v>2.87184718423</v>
      </c>
      <c r="T10" s="8" t="n">
        <v>2.7373903617</v>
      </c>
      <c r="U10" s="8" t="n">
        <v>2.56822359022</v>
      </c>
      <c r="V10" s="8" t="n">
        <v>2.52637956116</v>
      </c>
      <c r="W10" s="8" t="n">
        <v>2.48988015869</v>
      </c>
      <c r="X10" s="8" t="n">
        <v>2.45547063974</v>
      </c>
      <c r="Y10" s="8" t="n">
        <v>2.42125806421</v>
      </c>
      <c r="Z10" s="8" t="n">
        <v>2.40116500538</v>
      </c>
      <c r="AA10" s="8" t="n">
        <v>2.38656098753</v>
      </c>
      <c r="AB10" s="8" t="n">
        <v>2.36775395398</v>
      </c>
      <c r="AC10" s="8" t="n">
        <v>2.3545766782</v>
      </c>
      <c r="AD10" s="8" t="n">
        <v>2.34653176366</v>
      </c>
      <c r="AE10" s="8" t="n">
        <v>2.34072112392</v>
      </c>
      <c r="AF10" s="8" t="n">
        <v>2.33460896801</v>
      </c>
      <c r="AG10" s="8" t="n">
        <v>2.32864651868</v>
      </c>
      <c r="AH10" s="8" t="n">
        <v>2.3241830995</v>
      </c>
      <c r="AI10" s="8" t="n">
        <v>2.31999066818</v>
      </c>
      <c r="AJ10" s="8" t="n">
        <v>2.31747923515</v>
      </c>
    </row>
    <row r="11" ht="15" customFormat="1" customHeight="1" s="5">
      <c r="A11" s="7" t="inlineStr">
        <is>
          <t xml:space="preserve"> Metallurgical Coal</t>
        </is>
      </c>
      <c r="B11" s="54" t="n"/>
      <c r="C11" s="8" t="n"/>
      <c r="D11" s="8" t="n"/>
      <c r="E11" s="8" t="n">
        <v>0.19075188124</v>
      </c>
      <c r="F11" s="8" t="n">
        <v>0.19968068395</v>
      </c>
      <c r="G11" s="8" t="n">
        <v>0.19277689499</v>
      </c>
      <c r="H11" s="8" t="n">
        <v>0.18594627229</v>
      </c>
      <c r="I11" s="8" t="n">
        <v>0.18224370364</v>
      </c>
      <c r="J11" s="8" t="n">
        <v>0.17855465434</v>
      </c>
      <c r="K11" s="8" t="n">
        <v>0.17489467742</v>
      </c>
      <c r="L11" s="8" t="n">
        <v>0.17124757277</v>
      </c>
      <c r="M11" s="8" t="n">
        <v>0.16914211311</v>
      </c>
      <c r="N11" s="8" t="n">
        <v>0.16704441841</v>
      </c>
      <c r="O11" s="8" t="n">
        <v>0.16495751608</v>
      </c>
      <c r="P11" s="8" t="n">
        <v>0.1628797422</v>
      </c>
      <c r="Q11" s="8" t="n">
        <v>0.16231072778</v>
      </c>
      <c r="R11" s="8" t="n">
        <v>0.16174032676</v>
      </c>
      <c r="S11" s="8" t="n">
        <v>0.1611679845</v>
      </c>
      <c r="T11" s="8" t="n">
        <v>0.16060012558</v>
      </c>
      <c r="U11" s="8" t="n">
        <v>0.16003363015</v>
      </c>
      <c r="V11" s="8" t="n">
        <v>0.15946995414</v>
      </c>
      <c r="W11" s="8" t="n">
        <v>0.15890539995</v>
      </c>
      <c r="X11" s="8" t="n">
        <v>0.15834267145</v>
      </c>
      <c r="Y11" s="8" t="n">
        <v>0.15777931898</v>
      </c>
      <c r="Z11" s="8" t="n">
        <v>0.15723214351</v>
      </c>
      <c r="AA11" s="8" t="n">
        <v>0.1566920397</v>
      </c>
      <c r="AB11" s="8" t="n">
        <v>0.15614863116</v>
      </c>
      <c r="AC11" s="8" t="n">
        <v>0.15561305691</v>
      </c>
      <c r="AD11" s="8" t="n">
        <v>0.15508460054</v>
      </c>
      <c r="AE11" s="8" t="n">
        <v>0.15455949512</v>
      </c>
      <c r="AF11" s="8" t="n">
        <v>0.15403503678</v>
      </c>
      <c r="AG11" s="8" t="n">
        <v>0.15351219614</v>
      </c>
      <c r="AH11" s="8" t="n">
        <v>0.15299014124</v>
      </c>
      <c r="AI11" s="8" t="n">
        <v>0.15246910318</v>
      </c>
      <c r="AJ11" s="8" t="n">
        <v>0.15195035301</v>
      </c>
    </row>
    <row r="12" ht="15" customFormat="1" customHeight="1" s="5">
      <c r="A12" s="7" t="inlineStr">
        <is>
          <t xml:space="preserve">   Coal Subtotal</t>
        </is>
      </c>
      <c r="B12" s="54" t="n"/>
      <c r="C12" s="8" t="n"/>
      <c r="D12" s="8" t="n"/>
      <c r="E12" s="8">
        <f>SUM(E10:E11)</f>
        <v/>
      </c>
      <c r="F12" s="8">
        <f>SUM(F10:F11)</f>
        <v/>
      </c>
      <c r="G12" s="8">
        <f>SUM(G10:G11)</f>
        <v/>
      </c>
      <c r="H12" s="8">
        <f>SUM(H10:H11)</f>
        <v/>
      </c>
      <c r="I12" s="8">
        <f>SUM(I10:I11)</f>
        <v/>
      </c>
      <c r="J12" s="8">
        <f>SUM(J10:J11)</f>
        <v/>
      </c>
      <c r="K12" s="8">
        <f>SUM(K10:K11)</f>
        <v/>
      </c>
      <c r="L12" s="8">
        <f>SUM(L10:L11)</f>
        <v/>
      </c>
      <c r="M12" s="8">
        <f>SUM(M10:M11)</f>
        <v/>
      </c>
      <c r="N12" s="8">
        <f>SUM(N10:N11)</f>
        <v/>
      </c>
      <c r="O12" s="8">
        <f>SUM(O10:O11)</f>
        <v/>
      </c>
      <c r="P12" s="8">
        <f>SUM(P10:P11)</f>
        <v/>
      </c>
      <c r="Q12" s="8">
        <f>SUM(Q10:Q11)</f>
        <v/>
      </c>
      <c r="R12" s="8">
        <f>SUM(R10:R11)</f>
        <v/>
      </c>
      <c r="S12" s="8">
        <f>SUM(S10:S11)</f>
        <v/>
      </c>
      <c r="T12" s="8">
        <f>SUM(T10:T11)</f>
        <v/>
      </c>
      <c r="U12" s="8">
        <f>SUM(U10:U11)</f>
        <v/>
      </c>
      <c r="V12" s="8">
        <f>SUM(V10:V11)</f>
        <v/>
      </c>
      <c r="W12" s="8">
        <f>SUM(W10:W11)</f>
        <v/>
      </c>
      <c r="X12" s="8">
        <f>SUM(X10:X11)</f>
        <v/>
      </c>
      <c r="Y12" s="8">
        <f>SUM(Y10:Y11)</f>
        <v/>
      </c>
      <c r="Z12" s="8">
        <f>SUM(Z10:Z11)</f>
        <v/>
      </c>
      <c r="AA12" s="8">
        <f>SUM(AA10:AA11)</f>
        <v/>
      </c>
      <c r="AB12" s="8">
        <f>SUM(AB10:AB11)</f>
        <v/>
      </c>
      <c r="AC12" s="8">
        <f>SUM(AC10:AC11)</f>
        <v/>
      </c>
      <c r="AD12" s="8">
        <f>SUM(AD10:AD11)</f>
        <v/>
      </c>
      <c r="AE12" s="8">
        <f>SUM(AE10:AE11)</f>
        <v/>
      </c>
      <c r="AF12" s="8">
        <f>SUM(AF10:AF11)</f>
        <v/>
      </c>
      <c r="AG12" s="8">
        <f>SUM(AG10:AG11)</f>
        <v/>
      </c>
      <c r="AH12" s="8">
        <f>SUM(AH10:AH11)</f>
        <v/>
      </c>
      <c r="AI12" s="8">
        <f>SUM(AI10:AI11)</f>
        <v/>
      </c>
      <c r="AJ12" s="8">
        <f>SUM(AJ10:AJ11)</f>
        <v/>
      </c>
    </row>
    <row r="13" ht="15" customFormat="1" customHeight="1" s="5">
      <c r="A13" s="7" t="inlineStr">
        <is>
          <t xml:space="preserve"> Renewables</t>
        </is>
      </c>
      <c r="B13" s="54" t="n"/>
      <c r="C13" s="8" t="n"/>
      <c r="D13" s="8" t="n"/>
      <c r="E13" s="8" t="n">
        <v>1.4743149294</v>
      </c>
      <c r="F13" s="8" t="n">
        <v>1.43438022543</v>
      </c>
      <c r="G13" s="8" t="n">
        <v>1.40923395711</v>
      </c>
      <c r="H13" s="8" t="n">
        <v>1.41368362584</v>
      </c>
      <c r="I13" s="8" t="n">
        <v>1.41548468058</v>
      </c>
      <c r="J13" s="8" t="n">
        <v>1.41847622386</v>
      </c>
      <c r="K13" s="8" t="n">
        <v>1.42336271781</v>
      </c>
      <c r="L13" s="8" t="n">
        <v>1.4275449114</v>
      </c>
      <c r="M13" s="8" t="n">
        <v>1.44364805184</v>
      </c>
      <c r="N13" s="8" t="n">
        <v>1.46514689197</v>
      </c>
      <c r="O13" s="8" t="n">
        <v>1.49085401688</v>
      </c>
      <c r="P13" s="8" t="n">
        <v>1.52159459223</v>
      </c>
      <c r="Q13" s="8" t="n">
        <v>1.55265304563</v>
      </c>
      <c r="R13" s="8" t="n">
        <v>1.58768690434</v>
      </c>
      <c r="S13" s="8" t="n">
        <v>1.62140649735</v>
      </c>
      <c r="T13" s="8" t="n">
        <v>1.64927507745</v>
      </c>
      <c r="U13" s="8" t="n">
        <v>1.60183461524</v>
      </c>
      <c r="V13" s="8" t="n">
        <v>1.65646344295</v>
      </c>
      <c r="W13" s="8" t="n">
        <v>1.71057074729</v>
      </c>
      <c r="X13" s="8" t="n">
        <v>1.75581076774</v>
      </c>
      <c r="Y13" s="8" t="n">
        <v>1.79843411222</v>
      </c>
      <c r="Z13" s="8" t="n">
        <v>1.84570760468</v>
      </c>
      <c r="AA13" s="8" t="n">
        <v>1.89335841411</v>
      </c>
      <c r="AB13" s="8" t="n">
        <v>1.93795789469</v>
      </c>
      <c r="AC13" s="8" t="n">
        <v>1.98381079234</v>
      </c>
      <c r="AD13" s="8" t="n">
        <v>2.0295678066</v>
      </c>
      <c r="AE13" s="8" t="n">
        <v>2.07580613283</v>
      </c>
      <c r="AF13" s="8" t="n">
        <v>2.12125809509</v>
      </c>
      <c r="AG13" s="8" t="n">
        <v>2.16503860349</v>
      </c>
      <c r="AH13" s="8" t="n">
        <v>2.21172743606</v>
      </c>
      <c r="AI13" s="8" t="n">
        <v>2.25711750974</v>
      </c>
      <c r="AJ13" s="8" t="n">
        <v>2.30232069285</v>
      </c>
    </row>
    <row r="14" ht="15" customFormat="1" customHeight="1" s="5">
      <c r="A14" s="7" t="inlineStr">
        <is>
          <t xml:space="preserve"> Purchased Electricity</t>
        </is>
      </c>
      <c r="B14" s="54" t="n"/>
      <c r="C14" s="8" t="n"/>
      <c r="D14" s="8" t="n"/>
      <c r="E14" s="8" t="n">
        <v>0.8103317438700001</v>
      </c>
      <c r="F14" s="8" t="n">
        <v>0.7963340861999999</v>
      </c>
      <c r="G14" s="8" t="n">
        <v>0.8215803283799999</v>
      </c>
      <c r="H14" s="8" t="n">
        <v>0.8535090812699999</v>
      </c>
      <c r="I14" s="8" t="n">
        <v>0.8806357148199999</v>
      </c>
      <c r="J14" s="8" t="n">
        <v>0.9026404097399999</v>
      </c>
      <c r="K14" s="8" t="n">
        <v>0.92304977514</v>
      </c>
      <c r="L14" s="8" t="n">
        <v>0.9404981949</v>
      </c>
      <c r="M14" s="8" t="n">
        <v>0.9518699325999999</v>
      </c>
      <c r="N14" s="8" t="n">
        <v>0.9568206030199999</v>
      </c>
      <c r="O14" s="8" t="n">
        <v>0.9578802427399999</v>
      </c>
      <c r="P14" s="8" t="n">
        <v>0.9570710460899999</v>
      </c>
      <c r="Q14" s="8" t="n">
        <v>0.9509792732</v>
      </c>
      <c r="R14" s="8" t="n">
        <v>0.94533920837</v>
      </c>
      <c r="S14" s="8" t="n">
        <v>0.9395528110199999</v>
      </c>
      <c r="T14" s="8" t="n">
        <v>0.9342635097699998</v>
      </c>
      <c r="U14" s="8" t="n">
        <v>0.9248625697599999</v>
      </c>
      <c r="V14" s="8" t="n">
        <v>0.92252524747</v>
      </c>
      <c r="W14" s="8" t="n">
        <v>0.92281818983</v>
      </c>
      <c r="X14" s="8" t="n">
        <v>0.9224140652599999</v>
      </c>
      <c r="Y14" s="8" t="n">
        <v>0.92228051257</v>
      </c>
      <c r="Z14" s="8" t="n">
        <v>0.92652406321</v>
      </c>
      <c r="AA14" s="8" t="n">
        <v>0.9319748571399999</v>
      </c>
      <c r="AB14" s="8" t="n">
        <v>0.93656822385</v>
      </c>
      <c r="AC14" s="8" t="n">
        <v>0.9426575470799999</v>
      </c>
      <c r="AD14" s="8" t="n">
        <v>0.94991704516</v>
      </c>
      <c r="AE14" s="8" t="n">
        <v>0.95810690562</v>
      </c>
      <c r="AF14" s="8" t="n">
        <v>0.96618479813</v>
      </c>
      <c r="AG14" s="8" t="n">
        <v>0.9740053376799999</v>
      </c>
      <c r="AH14" s="8" t="n">
        <v>0.9833134679300001</v>
      </c>
      <c r="AI14" s="8" t="n">
        <v>0.9925457742699999</v>
      </c>
      <c r="AJ14" s="8" t="n">
        <v>1.00211493197</v>
      </c>
    </row>
    <row r="15" ht="15" customFormat="1" customHeight="1" s="5">
      <c r="A15" s="9" t="inlineStr">
        <is>
          <t xml:space="preserve">   Total</t>
        </is>
      </c>
      <c r="B15" s="74" t="n"/>
      <c r="C15" s="10" t="n"/>
      <c r="D15" s="10" t="n"/>
      <c r="E15" s="10">
        <f>SUM(E8,E9,E12,E13,E14)</f>
        <v/>
      </c>
      <c r="F15" s="10">
        <f>SUM(F8,F9,F12,F13,F14)</f>
        <v/>
      </c>
      <c r="G15" s="10">
        <f>SUM(G8,G9,G12,G13,G14)</f>
        <v/>
      </c>
      <c r="H15" s="10">
        <f>SUM(H8,H9,H12,H13,H14)</f>
        <v/>
      </c>
      <c r="I15" s="10">
        <f>SUM(I8,I9,I12,I13,I14)</f>
        <v/>
      </c>
      <c r="J15" s="10">
        <f>SUM(J8,J9,J12,J13,J14)</f>
        <v/>
      </c>
      <c r="K15" s="10">
        <f>SUM(K8,K9,K12,K13,K14)</f>
        <v/>
      </c>
      <c r="L15" s="10">
        <f>SUM(L8,L9,L12,L13,L14)</f>
        <v/>
      </c>
      <c r="M15" s="10">
        <f>SUM(M8,M9,M12,M13,M14)</f>
        <v/>
      </c>
      <c r="N15" s="10">
        <f>SUM(N8,N9,N12,N13,N14)</f>
        <v/>
      </c>
      <c r="O15" s="10">
        <f>SUM(O8,O9,O12,O13,O14)</f>
        <v/>
      </c>
      <c r="P15" s="10">
        <f>SUM(P8,P9,P12,P13,P14)</f>
        <v/>
      </c>
      <c r="Q15" s="10">
        <f>SUM(Q8,Q9,Q12,Q13,Q14)</f>
        <v/>
      </c>
      <c r="R15" s="10">
        <f>SUM(R8,R9,R12,R13,R14)</f>
        <v/>
      </c>
      <c r="S15" s="10">
        <f>SUM(S8,S9,S12,S13,S14)</f>
        <v/>
      </c>
      <c r="T15" s="10">
        <f>SUM(T8,T9,T12,T13,T14)</f>
        <v/>
      </c>
      <c r="U15" s="10">
        <f>SUM(U8,U9,U12,U13,U14)</f>
        <v/>
      </c>
      <c r="V15" s="10">
        <f>SUM(V8,V9,V12,V13,V14)</f>
        <v/>
      </c>
      <c r="W15" s="10">
        <f>SUM(W8,W9,W12,W13,W14)</f>
        <v/>
      </c>
      <c r="X15" s="10">
        <f>SUM(X8,X9,X12,X13,X14)</f>
        <v/>
      </c>
      <c r="Y15" s="10">
        <f>SUM(Y8,Y9,Y12,Y13,Y14)</f>
        <v/>
      </c>
      <c r="Z15" s="10">
        <f>SUM(Z8,Z9,Z12,Z13,Z14)</f>
        <v/>
      </c>
      <c r="AA15" s="10">
        <f>SUM(AA8,AA9,AA12,AA13,AA14)</f>
        <v/>
      </c>
      <c r="AB15" s="10">
        <f>SUM(AB8,AB9,AB12,AB13,AB14)</f>
        <v/>
      </c>
      <c r="AC15" s="10">
        <f>SUM(AC8,AC9,AC12,AC13,AC14)</f>
        <v/>
      </c>
      <c r="AD15" s="10">
        <f>SUM(AD8,AD9,AD12,AD13,AD14)</f>
        <v/>
      </c>
      <c r="AE15" s="10">
        <f>SUM(AE8,AE9,AE12,AE13,AE14)</f>
        <v/>
      </c>
      <c r="AF15" s="10">
        <f>SUM(AF8,AF9,AF12,AF13,AF14)</f>
        <v/>
      </c>
      <c r="AG15" s="10">
        <f>SUM(AG8,AG9,AG12,AG13,AG14)</f>
        <v/>
      </c>
      <c r="AH15" s="10">
        <f>SUM(AH8,AH9,AH12,AH13,AH14)</f>
        <v/>
      </c>
      <c r="AI15" s="10">
        <f>SUM(AI8,AI9,AI12,AI13,AI14)</f>
        <v/>
      </c>
      <c r="AJ15" s="10">
        <f>SUM(AJ8,AJ9,AJ12,AJ13,AJ14)</f>
        <v/>
      </c>
    </row>
    <row r="16" customFormat="1" s="4">
      <c r="A16" s="1" t="inlineStr">
        <is>
          <t>Refining Industry Energy Consumption (trillion BTU) from Table 25</t>
        </is>
      </c>
      <c r="B16" s="1" t="n"/>
    </row>
    <row r="17" ht="15" customFormat="1" customHeight="1" s="62">
      <c r="A17" s="59" t="inlineStr">
        <is>
          <t xml:space="preserve"> Residual Fuel Oil</t>
        </is>
      </c>
      <c r="B17" s="75" t="n"/>
      <c r="C17" s="60" t="n"/>
      <c r="D17" s="60" t="n"/>
      <c r="E17" s="60" t="n">
        <v>0.00625392</v>
      </c>
      <c r="F17" s="60" t="n">
        <v>0.00625392</v>
      </c>
      <c r="G17" s="60" t="n">
        <v>0</v>
      </c>
      <c r="H17" s="60" t="n">
        <v>0</v>
      </c>
      <c r="I17" s="60" t="n">
        <v>0</v>
      </c>
      <c r="J17" s="60" t="n">
        <v>0</v>
      </c>
      <c r="K17" s="60" t="n">
        <v>0</v>
      </c>
      <c r="L17" s="60" t="n">
        <v>0</v>
      </c>
      <c r="M17" s="60" t="n">
        <v>0</v>
      </c>
      <c r="N17" s="60" t="n">
        <v>0</v>
      </c>
      <c r="O17" s="60" t="n">
        <v>0</v>
      </c>
      <c r="P17" s="60" t="n">
        <v>0</v>
      </c>
      <c r="Q17" s="60" t="n">
        <v>0</v>
      </c>
      <c r="R17" s="60" t="n">
        <v>0</v>
      </c>
      <c r="S17" s="60" t="n">
        <v>0</v>
      </c>
      <c r="T17" s="60" t="n">
        <v>0</v>
      </c>
      <c r="U17" s="60" t="n">
        <v>0</v>
      </c>
      <c r="V17" s="60" t="n">
        <v>0</v>
      </c>
      <c r="W17" s="60" t="n">
        <v>0</v>
      </c>
      <c r="X17" s="60" t="n">
        <v>0</v>
      </c>
      <c r="Y17" s="60" t="n">
        <v>0</v>
      </c>
      <c r="Z17" s="60" t="n">
        <v>0</v>
      </c>
      <c r="AA17" s="60" t="n">
        <v>0</v>
      </c>
      <c r="AB17" s="60" t="n">
        <v>0</v>
      </c>
      <c r="AC17" s="60" t="n">
        <v>0</v>
      </c>
      <c r="AD17" s="60" t="n">
        <v>0</v>
      </c>
      <c r="AE17" s="60" t="n">
        <v>0</v>
      </c>
      <c r="AF17" s="60" t="n">
        <v>0</v>
      </c>
      <c r="AG17" s="60" t="n">
        <v>0</v>
      </c>
      <c r="AH17" s="60" t="n">
        <v>0</v>
      </c>
      <c r="AI17" s="60" t="n">
        <v>0</v>
      </c>
      <c r="AJ17" s="60" t="n">
        <v>0</v>
      </c>
      <c r="AK17" s="61" t="n"/>
    </row>
    <row r="18" ht="15" customFormat="1" customHeight="1" s="62">
      <c r="A18" s="59" t="inlineStr">
        <is>
          <t xml:space="preserve"> Distillate Fuel Oil</t>
        </is>
      </c>
      <c r="B18" s="75" t="n"/>
      <c r="C18" s="60" t="n"/>
      <c r="D18" s="60" t="n"/>
      <c r="E18" s="60" t="n">
        <v>0.009903330000000002</v>
      </c>
      <c r="F18" s="60" t="n">
        <v>0.009903330000000002</v>
      </c>
      <c r="G18" s="60" t="n">
        <v>0</v>
      </c>
      <c r="H18" s="60" t="n">
        <v>0</v>
      </c>
      <c r="I18" s="60" t="n">
        <v>0</v>
      </c>
      <c r="J18" s="60" t="n">
        <v>0</v>
      </c>
      <c r="K18" s="60" t="n">
        <v>0</v>
      </c>
      <c r="L18" s="60" t="n">
        <v>0</v>
      </c>
      <c r="M18" s="60" t="n">
        <v>0</v>
      </c>
      <c r="N18" s="60" t="n">
        <v>0</v>
      </c>
      <c r="O18" s="60" t="n">
        <v>0</v>
      </c>
      <c r="P18" s="60" t="n">
        <v>0</v>
      </c>
      <c r="Q18" s="60" t="n">
        <v>0</v>
      </c>
      <c r="R18" s="60" t="n">
        <v>0</v>
      </c>
      <c r="S18" s="60" t="n">
        <v>0</v>
      </c>
      <c r="T18" s="60" t="n">
        <v>0</v>
      </c>
      <c r="U18" s="60" t="n">
        <v>0</v>
      </c>
      <c r="V18" s="60" t="n">
        <v>0</v>
      </c>
      <c r="W18" s="60" t="n">
        <v>0</v>
      </c>
      <c r="X18" s="60" t="n">
        <v>0</v>
      </c>
      <c r="Y18" s="60" t="n">
        <v>0</v>
      </c>
      <c r="Z18" s="60" t="n">
        <v>0</v>
      </c>
      <c r="AA18" s="60" t="n">
        <v>0</v>
      </c>
      <c r="AB18" s="60" t="n">
        <v>0</v>
      </c>
      <c r="AC18" s="60" t="n">
        <v>0</v>
      </c>
      <c r="AD18" s="60" t="n">
        <v>0</v>
      </c>
      <c r="AE18" s="60" t="n">
        <v>0</v>
      </c>
      <c r="AF18" s="60" t="n">
        <v>0</v>
      </c>
      <c r="AG18" s="60" t="n">
        <v>0</v>
      </c>
      <c r="AH18" s="60" t="n">
        <v>0</v>
      </c>
      <c r="AI18" s="60" t="n">
        <v>0</v>
      </c>
      <c r="AJ18" s="60" t="n">
        <v>0</v>
      </c>
      <c r="AK18" s="61" t="n"/>
    </row>
    <row r="19" ht="15" customFormat="1" customHeight="1" s="62">
      <c r="A19" s="59" t="inlineStr">
        <is>
          <t xml:space="preserve"> Liquefied Petroleum Gases</t>
        </is>
      </c>
      <c r="B19" s="75" t="n"/>
      <c r="C19" s="60" t="n"/>
      <c r="D19" s="60" t="n"/>
      <c r="E19" s="60" t="n">
        <v>0.03271311</v>
      </c>
      <c r="F19" s="60" t="n">
        <v>0.03271311</v>
      </c>
      <c r="G19" s="60" t="n">
        <v>0</v>
      </c>
      <c r="H19" s="60" t="n">
        <v>0</v>
      </c>
      <c r="I19" s="60" t="n">
        <v>0</v>
      </c>
      <c r="J19" s="60" t="n">
        <v>0</v>
      </c>
      <c r="K19" s="60" t="n">
        <v>0</v>
      </c>
      <c r="L19" s="60" t="n">
        <v>0</v>
      </c>
      <c r="M19" s="60" t="n">
        <v>0</v>
      </c>
      <c r="N19" s="60" t="n">
        <v>0</v>
      </c>
      <c r="O19" s="60" t="n">
        <v>0</v>
      </c>
      <c r="P19" s="60" t="n">
        <v>0</v>
      </c>
      <c r="Q19" s="60" t="n">
        <v>0</v>
      </c>
      <c r="R19" s="60" t="n">
        <v>0</v>
      </c>
      <c r="S19" s="60" t="n">
        <v>0</v>
      </c>
      <c r="T19" s="60" t="n">
        <v>0</v>
      </c>
      <c r="U19" s="60" t="n">
        <v>0</v>
      </c>
      <c r="V19" s="60" t="n">
        <v>0</v>
      </c>
      <c r="W19" s="60" t="n">
        <v>0</v>
      </c>
      <c r="X19" s="60" t="n">
        <v>0</v>
      </c>
      <c r="Y19" s="60" t="n">
        <v>0</v>
      </c>
      <c r="Z19" s="60" t="n">
        <v>0</v>
      </c>
      <c r="AA19" s="60" t="n">
        <v>0</v>
      </c>
      <c r="AB19" s="60" t="n">
        <v>0</v>
      </c>
      <c r="AC19" s="60" t="n">
        <v>0</v>
      </c>
      <c r="AD19" s="60" t="n">
        <v>0</v>
      </c>
      <c r="AE19" s="60" t="n">
        <v>0</v>
      </c>
      <c r="AF19" s="60" t="n">
        <v>0</v>
      </c>
      <c r="AG19" s="60" t="n">
        <v>0</v>
      </c>
      <c r="AH19" s="60" t="n">
        <v>0</v>
      </c>
      <c r="AI19" s="60" t="n">
        <v>0</v>
      </c>
      <c r="AJ19" s="60" t="n">
        <v>0</v>
      </c>
      <c r="AK19" s="61" t="n"/>
    </row>
    <row r="20" ht="15" customFormat="1" customHeight="1" s="62">
      <c r="A20" s="59" t="inlineStr">
        <is>
          <t xml:space="preserve"> Petroleum Coke</t>
        </is>
      </c>
      <c r="B20" s="75" t="n"/>
      <c r="C20" s="60" t="n"/>
      <c r="D20" s="60" t="n"/>
      <c r="E20" s="60" t="n">
        <v>2.01653313291</v>
      </c>
      <c r="F20" s="60" t="n">
        <v>2.05769062161</v>
      </c>
      <c r="G20" s="60" t="n">
        <v>2.0078180748</v>
      </c>
      <c r="H20" s="60" t="n">
        <v>2.00353211559</v>
      </c>
      <c r="I20" s="60" t="n">
        <v>1.99381341942</v>
      </c>
      <c r="J20" s="60" t="n">
        <v>1.95441271335</v>
      </c>
      <c r="K20" s="60" t="n">
        <v>1.96785201204</v>
      </c>
      <c r="L20" s="60" t="n">
        <v>1.94538042747</v>
      </c>
      <c r="M20" s="60" t="n">
        <v>1.95074384112</v>
      </c>
      <c r="N20" s="60" t="n">
        <v>1.94456374524</v>
      </c>
      <c r="O20" s="60" t="n">
        <v>1.94536661157</v>
      </c>
      <c r="P20" s="60" t="n">
        <v>1.97380522917</v>
      </c>
      <c r="Q20" s="60" t="n">
        <v>1.97013376017</v>
      </c>
      <c r="R20" s="60" t="n">
        <v>1.97025765048</v>
      </c>
      <c r="S20" s="60" t="n">
        <v>1.98258701769</v>
      </c>
      <c r="T20" s="60" t="n">
        <v>1.97258699574</v>
      </c>
      <c r="U20" s="60" t="n">
        <v>1.97288378991</v>
      </c>
      <c r="V20" s="60" t="n">
        <v>1.99275167331</v>
      </c>
      <c r="W20" s="60" t="n">
        <v>1.98347444352</v>
      </c>
      <c r="X20" s="60" t="n">
        <v>1.99051527384</v>
      </c>
      <c r="Y20" s="60" t="n">
        <v>1.9986154857</v>
      </c>
      <c r="Z20" s="60" t="n">
        <v>2.0222689257</v>
      </c>
      <c r="AA20" s="60" t="n">
        <v>2.02298250339</v>
      </c>
      <c r="AB20" s="60" t="n">
        <v>2.04812545608</v>
      </c>
      <c r="AC20" s="60" t="n">
        <v>2.0472710994</v>
      </c>
      <c r="AD20" s="60" t="n">
        <v>2.05535690712</v>
      </c>
      <c r="AE20" s="60" t="n">
        <v>2.06957320506</v>
      </c>
      <c r="AF20" s="60" t="n">
        <v>2.08090802484</v>
      </c>
      <c r="AG20" s="60" t="n">
        <v>2.08401767433</v>
      </c>
      <c r="AH20" s="60" t="n">
        <v>2.09503787085</v>
      </c>
      <c r="AI20" s="60" t="n">
        <v>2.09300201091</v>
      </c>
      <c r="AJ20" s="60" t="n">
        <v>2.13393746223</v>
      </c>
      <c r="AK20" s="61" t="n"/>
    </row>
    <row r="21" ht="15" customFormat="1" customHeight="1" s="62">
      <c r="A21" s="59" t="inlineStr">
        <is>
          <t xml:space="preserve"> Still Gas</t>
        </is>
      </c>
      <c r="B21" s="75" t="n"/>
      <c r="C21" s="60" t="n"/>
      <c r="D21" s="60" t="n"/>
      <c r="E21" s="60" t="n">
        <v>5.823459501389999</v>
      </c>
      <c r="F21" s="60" t="n">
        <v>5.823459501389999</v>
      </c>
      <c r="G21" s="60" t="n">
        <v>5.869771477920001</v>
      </c>
      <c r="H21" s="60" t="n">
        <v>5.926810517820001</v>
      </c>
      <c r="I21" s="60" t="n">
        <v>5.9125110768</v>
      </c>
      <c r="J21" s="60" t="n">
        <v>5.75166797892</v>
      </c>
      <c r="K21" s="60" t="n">
        <v>5.795964645210001</v>
      </c>
      <c r="L21" s="60" t="n">
        <v>5.849423273340001</v>
      </c>
      <c r="M21" s="60" t="n">
        <v>5.60602663191</v>
      </c>
      <c r="N21" s="60" t="n">
        <v>5.84026178364</v>
      </c>
      <c r="O21" s="60" t="n">
        <v>5.85542904894</v>
      </c>
      <c r="P21" s="60" t="n">
        <v>5.87397878325</v>
      </c>
      <c r="Q21" s="60" t="n">
        <v>5.881594064760001</v>
      </c>
      <c r="R21" s="60" t="n">
        <v>5.88281288643</v>
      </c>
      <c r="S21" s="60" t="n">
        <v>5.68896141303</v>
      </c>
      <c r="T21" s="60" t="n">
        <v>5.865798493350001</v>
      </c>
      <c r="U21" s="60" t="n">
        <v>5.89076405685</v>
      </c>
      <c r="V21" s="60" t="n">
        <v>5.7944349774</v>
      </c>
      <c r="W21" s="60" t="n">
        <v>5.82008506263</v>
      </c>
      <c r="X21" s="60" t="n">
        <v>5.845590119610001</v>
      </c>
      <c r="Y21" s="60" t="n">
        <v>5.86576636848</v>
      </c>
      <c r="Z21" s="60" t="n">
        <v>5.665812748740001</v>
      </c>
      <c r="AA21" s="60" t="n">
        <v>5.693827256910001</v>
      </c>
      <c r="AB21" s="60" t="n">
        <v>5.70018498192</v>
      </c>
      <c r="AC21" s="60" t="n">
        <v>5.70363264495</v>
      </c>
      <c r="AD21" s="60" t="n">
        <v>5.71330386396</v>
      </c>
      <c r="AE21" s="60" t="n">
        <v>5.774142512430001</v>
      </c>
      <c r="AF21" s="60" t="n">
        <v>5.74463187387</v>
      </c>
      <c r="AG21" s="60" t="n">
        <v>5.75802428364</v>
      </c>
      <c r="AH21" s="60" t="n">
        <v>5.79840418098</v>
      </c>
      <c r="AI21" s="60" t="n">
        <v>5.80284863604</v>
      </c>
      <c r="AJ21" s="60" t="n">
        <v>5.90503515399</v>
      </c>
      <c r="AK21" s="61" t="n"/>
    </row>
    <row r="22" ht="15" customFormat="1" customHeight="1" s="62">
      <c r="A22" s="59" t="inlineStr">
        <is>
          <t xml:space="preserve"> Other Petroleum 2/</t>
        </is>
      </c>
      <c r="B22" s="75" t="n"/>
      <c r="C22" s="60" t="n"/>
      <c r="D22" s="60" t="n"/>
      <c r="E22" s="60" t="n">
        <v>0.02072385</v>
      </c>
      <c r="F22" s="60" t="n">
        <v>0.02072385</v>
      </c>
      <c r="G22" s="60" t="n">
        <v>4.401738e-05</v>
      </c>
      <c r="H22" s="60" t="n">
        <v>0.00067697136</v>
      </c>
      <c r="I22" s="60" t="n">
        <v>0.003923197020000001</v>
      </c>
      <c r="J22" s="60" t="n">
        <v>6.587127000000001e-05</v>
      </c>
      <c r="K22" s="60" t="n">
        <v>0.00435322755</v>
      </c>
      <c r="L22" s="60" t="n">
        <v>0.00034943778</v>
      </c>
      <c r="M22" s="60" t="n">
        <v>0</v>
      </c>
      <c r="N22" s="60" t="n">
        <v>6.966e-08</v>
      </c>
      <c r="O22" s="60" t="n">
        <v>0.00035455779</v>
      </c>
      <c r="P22" s="60" t="n">
        <v>0.00076200687</v>
      </c>
      <c r="Q22" s="60" t="n">
        <v>0.00061500879</v>
      </c>
      <c r="R22" s="60" t="n">
        <v>0.00113813991</v>
      </c>
      <c r="S22" s="60" t="n">
        <v>0</v>
      </c>
      <c r="T22" s="60" t="n">
        <v>0.00054638595</v>
      </c>
      <c r="U22" s="60" t="n">
        <v>0.00035887671</v>
      </c>
      <c r="V22" s="60" t="n">
        <v>0.00030320289</v>
      </c>
      <c r="W22" s="60" t="n">
        <v>0.00024422409</v>
      </c>
      <c r="X22" s="60" t="n">
        <v>0.00053806932</v>
      </c>
      <c r="Y22" s="60" t="n">
        <v>0.0006573969</v>
      </c>
      <c r="Z22" s="60" t="n">
        <v>3.242286e-05</v>
      </c>
      <c r="AA22" s="60" t="n">
        <v>9.17964e-06</v>
      </c>
      <c r="AB22" s="60" t="n">
        <v>0</v>
      </c>
      <c r="AC22" s="60" t="n">
        <v>7.126991999999999e-05</v>
      </c>
      <c r="AD22" s="60" t="n">
        <v>1.004652e-05</v>
      </c>
      <c r="AE22" s="60" t="n">
        <v>2.59677e-06</v>
      </c>
      <c r="AF22" s="60" t="n">
        <v>0</v>
      </c>
      <c r="AG22" s="60" t="n">
        <v>0.00011723391</v>
      </c>
      <c r="AH22" s="60" t="n">
        <v>0.0003587877</v>
      </c>
      <c r="AI22" s="60" t="n">
        <v>0.0006377876100000001</v>
      </c>
      <c r="AJ22" s="60" t="n">
        <v>0.0004112726400000001</v>
      </c>
      <c r="AK22" s="61" t="n"/>
    </row>
    <row r="23" ht="15" customFormat="1" customHeight="1" s="62">
      <c r="A23" s="59" t="inlineStr">
        <is>
          <t xml:space="preserve">   Petroleum and Other Liquids Subtotal</t>
        </is>
      </c>
      <c r="B23" s="75" t="n"/>
      <c r="C23" s="60" t="n"/>
      <c r="D23" s="60" t="n"/>
      <c r="E23" s="60">
        <f>SUM(E17:E22)</f>
        <v/>
      </c>
      <c r="F23" s="60">
        <f>SUM(F17:F22)</f>
        <v/>
      </c>
      <c r="G23" s="60">
        <f>SUM(G17:G22)</f>
        <v/>
      </c>
      <c r="H23" s="60">
        <f>SUM(H17:H22)</f>
        <v/>
      </c>
      <c r="I23" s="60">
        <f>SUM(I17:I22)</f>
        <v/>
      </c>
      <c r="J23" s="60">
        <f>SUM(J17:J22)</f>
        <v/>
      </c>
      <c r="K23" s="60">
        <f>SUM(K17:K22)</f>
        <v/>
      </c>
      <c r="L23" s="60">
        <f>SUM(L17:L22)</f>
        <v/>
      </c>
      <c r="M23" s="60">
        <f>SUM(M17:M22)</f>
        <v/>
      </c>
      <c r="N23" s="60">
        <f>SUM(N17:N22)</f>
        <v/>
      </c>
      <c r="O23" s="60">
        <f>SUM(O17:O22)</f>
        <v/>
      </c>
      <c r="P23" s="60">
        <f>SUM(P17:P22)</f>
        <v/>
      </c>
      <c r="Q23" s="60">
        <f>SUM(Q17:Q22)</f>
        <v/>
      </c>
      <c r="R23" s="60">
        <f>SUM(R17:R22)</f>
        <v/>
      </c>
      <c r="S23" s="60">
        <f>SUM(S17:S22)</f>
        <v/>
      </c>
      <c r="T23" s="60">
        <f>SUM(T17:T22)</f>
        <v/>
      </c>
      <c r="U23" s="60">
        <f>SUM(U17:U22)</f>
        <v/>
      </c>
      <c r="V23" s="60">
        <f>SUM(V17:V22)</f>
        <v/>
      </c>
      <c r="W23" s="60">
        <f>SUM(W17:W22)</f>
        <v/>
      </c>
      <c r="X23" s="60">
        <f>SUM(X17:X22)</f>
        <v/>
      </c>
      <c r="Y23" s="60">
        <f>SUM(Y17:Y22)</f>
        <v/>
      </c>
      <c r="Z23" s="60">
        <f>SUM(Z17:Z22)</f>
        <v/>
      </c>
      <c r="AA23" s="60">
        <f>SUM(AA17:AA22)</f>
        <v/>
      </c>
      <c r="AB23" s="60">
        <f>SUM(AB17:AB22)</f>
        <v/>
      </c>
      <c r="AC23" s="60">
        <f>SUM(AC17:AC22)</f>
        <v/>
      </c>
      <c r="AD23" s="60">
        <f>SUM(AD17:AD22)</f>
        <v/>
      </c>
      <c r="AE23" s="60">
        <f>SUM(AE17:AE22)</f>
        <v/>
      </c>
      <c r="AF23" s="60">
        <f>SUM(AF17:AF22)</f>
        <v/>
      </c>
      <c r="AG23" s="60">
        <f>SUM(AG17:AG22)</f>
        <v/>
      </c>
      <c r="AH23" s="60">
        <f>SUM(AH17:AH22)</f>
        <v/>
      </c>
      <c r="AI23" s="60">
        <f>SUM(AI17:AI22)</f>
        <v/>
      </c>
      <c r="AJ23" s="60">
        <f>SUM(AJ17:AJ22)</f>
        <v/>
      </c>
      <c r="AK23" s="61" t="n"/>
    </row>
    <row r="24" ht="15" customFormat="1" customHeight="1" s="62">
      <c r="A24" s="59" t="inlineStr">
        <is>
          <t xml:space="preserve"> Natural Gas</t>
        </is>
      </c>
      <c r="B24" s="75" t="n"/>
      <c r="C24" s="60" t="n"/>
      <c r="D24" s="60" t="n"/>
      <c r="E24" s="60">
        <f>SUM(E25:E27)</f>
        <v/>
      </c>
      <c r="F24" s="60">
        <f>SUM(F25:F27)</f>
        <v/>
      </c>
      <c r="G24" s="60">
        <f>SUM(G25:G27)</f>
        <v/>
      </c>
      <c r="H24" s="60">
        <f>SUM(H25:H27)</f>
        <v/>
      </c>
      <c r="I24" s="60">
        <f>SUM(I25:I27)</f>
        <v/>
      </c>
      <c r="J24" s="60">
        <f>SUM(J25:J27)</f>
        <v/>
      </c>
      <c r="K24" s="60">
        <f>SUM(K25:K27)</f>
        <v/>
      </c>
      <c r="L24" s="60">
        <f>SUM(L25:L27)</f>
        <v/>
      </c>
      <c r="M24" s="60">
        <f>SUM(M25:M27)</f>
        <v/>
      </c>
      <c r="N24" s="60">
        <f>SUM(N25:N27)</f>
        <v/>
      </c>
      <c r="O24" s="60">
        <f>SUM(O25:O27)</f>
        <v/>
      </c>
      <c r="P24" s="60">
        <f>SUM(P25:P27)</f>
        <v/>
      </c>
      <c r="Q24" s="60">
        <f>SUM(Q25:Q27)</f>
        <v/>
      </c>
      <c r="R24" s="60">
        <f>SUM(R25:R27)</f>
        <v/>
      </c>
      <c r="S24" s="60">
        <f>SUM(S25:S27)</f>
        <v/>
      </c>
      <c r="T24" s="60">
        <f>SUM(T25:T27)</f>
        <v/>
      </c>
      <c r="U24" s="60">
        <f>SUM(U25:U27)</f>
        <v/>
      </c>
      <c r="V24" s="60">
        <f>SUM(V25:V27)</f>
        <v/>
      </c>
      <c r="W24" s="60">
        <f>SUM(W25:W27)</f>
        <v/>
      </c>
      <c r="X24" s="60">
        <f>SUM(X25:X27)</f>
        <v/>
      </c>
      <c r="Y24" s="60">
        <f>SUM(Y25:Y27)</f>
        <v/>
      </c>
      <c r="Z24" s="60">
        <f>SUM(Z25:Z27)</f>
        <v/>
      </c>
      <c r="AA24" s="60">
        <f>SUM(AA25:AA27)</f>
        <v/>
      </c>
      <c r="AB24" s="60">
        <f>SUM(AB25:AB27)</f>
        <v/>
      </c>
      <c r="AC24" s="60">
        <f>SUM(AC25:AC27)</f>
        <v/>
      </c>
      <c r="AD24" s="60">
        <f>SUM(AD25:AD27)</f>
        <v/>
      </c>
      <c r="AE24" s="60">
        <f>SUM(AE25:AE27)</f>
        <v/>
      </c>
      <c r="AF24" s="60">
        <f>SUM(AF25:AF27)</f>
        <v/>
      </c>
      <c r="AG24" s="60">
        <f>SUM(AG25:AG27)</f>
        <v/>
      </c>
      <c r="AH24" s="60">
        <f>SUM(AH25:AH27)</f>
        <v/>
      </c>
      <c r="AI24" s="60">
        <f>SUM(AI25:AI27)</f>
        <v/>
      </c>
      <c r="AJ24" s="60">
        <f>SUM(AJ25:AJ27)</f>
        <v/>
      </c>
      <c r="AK24" s="61" t="n"/>
    </row>
    <row r="25" ht="15" customFormat="1" customHeight="1" s="62">
      <c r="A25" s="59" t="inlineStr">
        <is>
          <t xml:space="preserve">    of which:  Heat and Power</t>
        </is>
      </c>
      <c r="B25" s="75" t="n"/>
      <c r="C25" s="60" t="n"/>
      <c r="D25" s="60" t="n"/>
      <c r="E25" s="60" t="n">
        <v>5.05723824009</v>
      </c>
      <c r="F25" s="60" t="n">
        <v>5.05723871223</v>
      </c>
      <c r="G25" s="60" t="n">
        <v>4.812063914159999</v>
      </c>
      <c r="H25" s="60" t="n">
        <v>4.86420167646</v>
      </c>
      <c r="I25" s="60" t="n">
        <v>4.84471373418</v>
      </c>
      <c r="J25" s="60" t="n">
        <v>4.91877188856</v>
      </c>
      <c r="K25" s="60" t="n">
        <v>4.83347457693</v>
      </c>
      <c r="L25" s="60" t="n">
        <v>4.88952627147</v>
      </c>
      <c r="M25" s="60" t="n">
        <v>4.862925691020001</v>
      </c>
      <c r="N25" s="60" t="n">
        <v>4.83799792194</v>
      </c>
      <c r="O25" s="60" t="n">
        <v>4.81970895984</v>
      </c>
      <c r="P25" s="60" t="n">
        <v>4.657049438760001</v>
      </c>
      <c r="Q25" s="60" t="n">
        <v>4.62923239734</v>
      </c>
      <c r="R25" s="60" t="n">
        <v>4.68608483358</v>
      </c>
      <c r="S25" s="60" t="n">
        <v>4.68526425426</v>
      </c>
      <c r="T25" s="60" t="n">
        <v>4.76515528038</v>
      </c>
      <c r="U25" s="60" t="n">
        <v>4.798574185500001</v>
      </c>
      <c r="V25" s="60" t="n">
        <v>4.76286691842</v>
      </c>
      <c r="W25" s="60" t="n">
        <v>4.95759849561</v>
      </c>
      <c r="X25" s="60" t="n">
        <v>4.978035988829999</v>
      </c>
      <c r="Y25" s="60" t="n">
        <v>4.99381360731</v>
      </c>
      <c r="Z25" s="60" t="n">
        <v>5.0921395758</v>
      </c>
      <c r="AA25" s="60" t="n">
        <v>5.15637722979</v>
      </c>
      <c r="AB25" s="60" t="n">
        <v>5.202376939890001</v>
      </c>
      <c r="AC25" s="60" t="n">
        <v>5.23944333936</v>
      </c>
      <c r="AD25" s="60" t="n">
        <v>5.288774976270001</v>
      </c>
      <c r="AE25" s="60" t="n">
        <v>5.383943810370001</v>
      </c>
      <c r="AF25" s="60" t="n">
        <v>5.3531798607</v>
      </c>
      <c r="AG25" s="60" t="n">
        <v>5.54202423909</v>
      </c>
      <c r="AH25" s="60" t="n">
        <v>5.626069187760001</v>
      </c>
      <c r="AI25" s="60" t="n">
        <v>5.6889958986</v>
      </c>
      <c r="AJ25" s="60" t="n">
        <v>5.64085758006</v>
      </c>
      <c r="AK25" s="61" t="n"/>
    </row>
    <row r="26" ht="15" customFormat="1" customHeight="1" s="62">
      <c r="A26" s="59" t="inlineStr">
        <is>
          <t xml:space="preserve">    of which:  Feedstocks</t>
        </is>
      </c>
      <c r="B26" s="75" t="n"/>
      <c r="C26" s="60" t="n"/>
      <c r="D26" s="60" t="n"/>
      <c r="E26" s="60" t="n">
        <v>0.8320500000000001</v>
      </c>
      <c r="F26" s="60" t="n">
        <v>0.9094500000000001</v>
      </c>
      <c r="G26" s="60" t="n">
        <v>0.96052831884</v>
      </c>
      <c r="H26" s="60" t="n">
        <v>0.95194630359</v>
      </c>
      <c r="I26" s="60" t="n">
        <v>0.9550512316800001</v>
      </c>
      <c r="J26" s="60" t="n">
        <v>0.9247190076</v>
      </c>
      <c r="K26" s="60" t="n">
        <v>0.91009330623</v>
      </c>
      <c r="L26" s="60" t="n">
        <v>0.9576695188800001</v>
      </c>
      <c r="M26" s="60" t="n">
        <v>0.8576619425100001</v>
      </c>
      <c r="N26" s="60" t="n">
        <v>0.92467241667</v>
      </c>
      <c r="O26" s="60" t="n">
        <v>0.92943610416</v>
      </c>
      <c r="P26" s="60" t="n">
        <v>0.79536306564</v>
      </c>
      <c r="Q26" s="60" t="n">
        <v>0.76839790023</v>
      </c>
      <c r="R26" s="60" t="n">
        <v>0.79577589402</v>
      </c>
      <c r="S26" s="60" t="n">
        <v>0.7259722821900001</v>
      </c>
      <c r="T26" s="60" t="n">
        <v>0.83728704267</v>
      </c>
      <c r="U26" s="60" t="n">
        <v>0.8458814574</v>
      </c>
      <c r="V26" s="60" t="n">
        <v>0.7919169970500001</v>
      </c>
      <c r="W26" s="60" t="n">
        <v>0.92967933753</v>
      </c>
      <c r="X26" s="60" t="n">
        <v>0.9407653124400001</v>
      </c>
      <c r="Y26" s="60" t="n">
        <v>0.9443793235500001</v>
      </c>
      <c r="Z26" s="60" t="n">
        <v>0.91830300426</v>
      </c>
      <c r="AA26" s="60" t="n">
        <v>0.9490854951</v>
      </c>
      <c r="AB26" s="60" t="n">
        <v>0.9551507332500001</v>
      </c>
      <c r="AC26" s="60" t="n">
        <v>0.9745530556500001</v>
      </c>
      <c r="AD26" s="60" t="n">
        <v>1.00394234262</v>
      </c>
      <c r="AE26" s="60" t="n">
        <v>1.04035622139</v>
      </c>
      <c r="AF26" s="60" t="n">
        <v>1.02589804845</v>
      </c>
      <c r="AG26" s="60" t="n">
        <v>1.12245944013</v>
      </c>
      <c r="AH26" s="60" t="n">
        <v>1.17284656149</v>
      </c>
      <c r="AI26" s="60" t="n">
        <v>1.20881885391</v>
      </c>
      <c r="AJ26" s="60" t="n">
        <v>1.20696014709</v>
      </c>
      <c r="AK26" s="61" t="n"/>
    </row>
    <row r="27" ht="15" customFormat="1" customHeight="1" s="62">
      <c r="A27" s="59" t="inlineStr">
        <is>
          <t xml:space="preserve">    of which:  Gas-to-Liquids Heat</t>
        </is>
      </c>
      <c r="B27" s="75" t="n"/>
      <c r="C27" s="60" t="n"/>
      <c r="D27" s="60" t="n"/>
      <c r="E27" s="60" t="n">
        <v>0</v>
      </c>
      <c r="F27" s="60" t="n">
        <v>0</v>
      </c>
      <c r="G27" s="60" t="n">
        <v>0</v>
      </c>
      <c r="H27" s="60" t="n">
        <v>0</v>
      </c>
      <c r="I27" s="60" t="n">
        <v>0</v>
      </c>
      <c r="J27" s="60" t="n">
        <v>0</v>
      </c>
      <c r="K27" s="60" t="n">
        <v>0</v>
      </c>
      <c r="L27" s="60" t="n">
        <v>0</v>
      </c>
      <c r="M27" s="60" t="n">
        <v>0</v>
      </c>
      <c r="N27" s="60" t="n">
        <v>0</v>
      </c>
      <c r="O27" s="60" t="n">
        <v>0</v>
      </c>
      <c r="P27" s="60" t="n">
        <v>0</v>
      </c>
      <c r="Q27" s="60" t="n">
        <v>0</v>
      </c>
      <c r="R27" s="60" t="n">
        <v>0</v>
      </c>
      <c r="S27" s="60" t="n">
        <v>0</v>
      </c>
      <c r="T27" s="60" t="n">
        <v>0</v>
      </c>
      <c r="U27" s="60" t="n">
        <v>0</v>
      </c>
      <c r="V27" s="60" t="n">
        <v>0</v>
      </c>
      <c r="W27" s="60" t="n">
        <v>0</v>
      </c>
      <c r="X27" s="60" t="n">
        <v>0</v>
      </c>
      <c r="Y27" s="60" t="n">
        <v>0</v>
      </c>
      <c r="Z27" s="60" t="n">
        <v>0</v>
      </c>
      <c r="AA27" s="60" t="n">
        <v>0</v>
      </c>
      <c r="AB27" s="60" t="n">
        <v>0</v>
      </c>
      <c r="AC27" s="60" t="n">
        <v>0</v>
      </c>
      <c r="AD27" s="60" t="n">
        <v>0</v>
      </c>
      <c r="AE27" s="60" t="n">
        <v>0</v>
      </c>
      <c r="AF27" s="60" t="n">
        <v>0</v>
      </c>
      <c r="AG27" s="60" t="n">
        <v>0</v>
      </c>
      <c r="AH27" s="60" t="n">
        <v>0</v>
      </c>
      <c r="AI27" s="60" t="n">
        <v>0</v>
      </c>
      <c r="AJ27" s="60" t="n">
        <v>0</v>
      </c>
      <c r="AK27" s="61" t="n"/>
    </row>
    <row r="28" ht="15" customFormat="1" customHeight="1" s="62">
      <c r="A28" s="59" t="inlineStr">
        <is>
          <t xml:space="preserve"> Steam Coal 3/</t>
        </is>
      </c>
      <c r="B28" s="75" t="n"/>
      <c r="C28" s="60" t="n"/>
      <c r="D28" s="60" t="n"/>
      <c r="E28" s="60" t="n">
        <v>0.09288</v>
      </c>
      <c r="F28" s="60" t="n">
        <v>0.09288</v>
      </c>
      <c r="G28" s="60" t="n">
        <v>0.12615641559</v>
      </c>
      <c r="H28" s="60" t="n">
        <v>0.12615641559</v>
      </c>
      <c r="I28" s="60" t="n">
        <v>0.12615641559</v>
      </c>
      <c r="J28" s="60" t="n">
        <v>0.12615641559</v>
      </c>
      <c r="K28" s="60" t="n">
        <v>0.12615641559</v>
      </c>
      <c r="L28" s="60" t="n">
        <v>0.12615641559</v>
      </c>
      <c r="M28" s="60" t="n">
        <v>0.12615641559</v>
      </c>
      <c r="N28" s="60" t="n">
        <v>0.12615641559</v>
      </c>
      <c r="O28" s="60" t="n">
        <v>0.12615641559</v>
      </c>
      <c r="P28" s="60" t="n">
        <v>0.12615641559</v>
      </c>
      <c r="Q28" s="60" t="n">
        <v>0.12615641559</v>
      </c>
      <c r="R28" s="60" t="n">
        <v>0.12615641559</v>
      </c>
      <c r="S28" s="60" t="n">
        <v>0.12615641559</v>
      </c>
      <c r="T28" s="60" t="n">
        <v>0.12615641559</v>
      </c>
      <c r="U28" s="60" t="n">
        <v>0.12615641559</v>
      </c>
      <c r="V28" s="60" t="n">
        <v>0.12615641559</v>
      </c>
      <c r="W28" s="60" t="n">
        <v>0.12615641559</v>
      </c>
      <c r="X28" s="60" t="n">
        <v>0.12615641559</v>
      </c>
      <c r="Y28" s="60" t="n">
        <v>0.12615641559</v>
      </c>
      <c r="Z28" s="60" t="n">
        <v>0.12615641559</v>
      </c>
      <c r="AA28" s="60" t="n">
        <v>0.12615641559</v>
      </c>
      <c r="AB28" s="60" t="n">
        <v>0.12615641559</v>
      </c>
      <c r="AC28" s="60" t="n">
        <v>0.12615641559</v>
      </c>
      <c r="AD28" s="60" t="n">
        <v>0.12615641559</v>
      </c>
      <c r="AE28" s="60" t="n">
        <v>0.12615641559</v>
      </c>
      <c r="AF28" s="60" t="n">
        <v>0.12615641559</v>
      </c>
      <c r="AG28" s="60" t="n">
        <v>0.12615641559</v>
      </c>
      <c r="AH28" s="60" t="n">
        <v>0.12615641559</v>
      </c>
      <c r="AI28" s="60" t="n">
        <v>0.12615641559</v>
      </c>
      <c r="AJ28" s="60" t="n">
        <v>0.12615641559</v>
      </c>
      <c r="AK28" s="61" t="n"/>
    </row>
    <row r="29" ht="15" customFormat="1" customHeight="1" s="62">
      <c r="A29" s="59" t="inlineStr">
        <is>
          <t xml:space="preserve"> Biofuels Heat and Coproducts</t>
        </is>
      </c>
      <c r="B29" s="75" t="n"/>
      <c r="C29" s="60" t="n"/>
      <c r="D29" s="60" t="n"/>
      <c r="E29" s="60" t="n">
        <v>3.49213172553</v>
      </c>
      <c r="F29" s="60" t="n">
        <v>3.44160228879</v>
      </c>
      <c r="G29" s="60" t="n">
        <v>3.38034555648</v>
      </c>
      <c r="H29" s="60" t="n">
        <v>3.36082265262</v>
      </c>
      <c r="I29" s="60" t="n">
        <v>3.31561848294</v>
      </c>
      <c r="J29" s="60" t="n">
        <v>3.28950070821</v>
      </c>
      <c r="K29" s="60" t="n">
        <v>3.26132321499</v>
      </c>
      <c r="L29" s="60" t="n">
        <v>3.2609837889</v>
      </c>
      <c r="M29" s="60" t="n">
        <v>3.27071972979</v>
      </c>
      <c r="N29" s="60" t="n">
        <v>3.29661287424</v>
      </c>
      <c r="O29" s="60" t="n">
        <v>3.2918889897</v>
      </c>
      <c r="P29" s="60" t="n">
        <v>3.3052173858</v>
      </c>
      <c r="Q29" s="60" t="n">
        <v>3.31054100037</v>
      </c>
      <c r="R29" s="60" t="n">
        <v>3.31664031</v>
      </c>
      <c r="S29" s="60" t="n">
        <v>3.32258183973</v>
      </c>
      <c r="T29" s="60" t="n">
        <v>3.32891688654</v>
      </c>
      <c r="U29" s="60" t="n">
        <v>3.33391571523</v>
      </c>
      <c r="V29" s="60" t="n">
        <v>3.34432625904</v>
      </c>
      <c r="W29" s="60" t="n">
        <v>3.35592350352</v>
      </c>
      <c r="X29" s="60" t="n">
        <v>3.36772436031</v>
      </c>
      <c r="Y29" s="60" t="n">
        <v>3.38218465788</v>
      </c>
      <c r="Z29" s="60" t="n">
        <v>3.40266797577</v>
      </c>
      <c r="AA29" s="60" t="n">
        <v>3.42584522001</v>
      </c>
      <c r="AB29" s="60" t="n">
        <v>3.44795883345</v>
      </c>
      <c r="AC29" s="60" t="n">
        <v>3.4700093775</v>
      </c>
      <c r="AD29" s="60" t="n">
        <v>3.47627497716</v>
      </c>
      <c r="AE29" s="60" t="n">
        <v>3.48602650641</v>
      </c>
      <c r="AF29" s="60" t="n">
        <v>3.48742508571</v>
      </c>
      <c r="AG29" s="60" t="n">
        <v>3.51443075841</v>
      </c>
      <c r="AH29" s="60" t="n">
        <v>3.54125290023</v>
      </c>
      <c r="AI29" s="60" t="n">
        <v>3.56807929518</v>
      </c>
      <c r="AJ29" s="60" t="n">
        <v>3.60705636396</v>
      </c>
      <c r="AK29" s="61" t="n"/>
    </row>
    <row r="30" ht="15" customFormat="1" customHeight="1" s="62">
      <c r="A30" s="59" t="inlineStr">
        <is>
          <t xml:space="preserve"> Purchased Electricity</t>
        </is>
      </c>
      <c r="B30" s="75" t="n"/>
      <c r="C30" s="60" t="n"/>
      <c r="D30" s="60" t="n"/>
      <c r="E30" s="60" t="n">
        <v>0.77815639935</v>
      </c>
      <c r="F30" s="60" t="n">
        <v>0.77815639935</v>
      </c>
      <c r="G30" s="60" t="n">
        <v>0.7659061620300001</v>
      </c>
      <c r="H30" s="60" t="n">
        <v>0.76666361778</v>
      </c>
      <c r="I30" s="60" t="n">
        <v>0.7594028785800001</v>
      </c>
      <c r="J30" s="60" t="n">
        <v>0.73790287299</v>
      </c>
      <c r="K30" s="60" t="n">
        <v>0.73737111564</v>
      </c>
      <c r="L30" s="60" t="n">
        <v>0.74025749322</v>
      </c>
      <c r="M30" s="60" t="n">
        <v>0.7153688150099999</v>
      </c>
      <c r="N30" s="60" t="n">
        <v>0.7285774578300001</v>
      </c>
      <c r="O30" s="60" t="n">
        <v>0.7285155107400001</v>
      </c>
      <c r="P30" s="60" t="n">
        <v>0.71675587719</v>
      </c>
      <c r="Q30" s="60" t="n">
        <v>0.7131456432000001</v>
      </c>
      <c r="R30" s="60" t="n">
        <v>0.7149811996800001</v>
      </c>
      <c r="S30" s="60" t="n">
        <v>0.71785748043</v>
      </c>
      <c r="T30" s="60" t="n">
        <v>0.7295890100400001</v>
      </c>
      <c r="U30" s="60" t="n">
        <v>0.73175791284</v>
      </c>
      <c r="V30" s="60" t="n">
        <v>0.73444729581</v>
      </c>
      <c r="W30" s="60" t="n">
        <v>0.76560281595</v>
      </c>
      <c r="X30" s="60" t="n">
        <v>0.77532771573</v>
      </c>
      <c r="Y30" s="60" t="n">
        <v>0.78069862557</v>
      </c>
      <c r="Z30" s="60" t="n">
        <v>0.7878008108700001</v>
      </c>
      <c r="AA30" s="60" t="n">
        <v>0.79542477666</v>
      </c>
      <c r="AB30" s="60" t="n">
        <v>0.80075375892</v>
      </c>
      <c r="AC30" s="60" t="n">
        <v>0.8055069935400001</v>
      </c>
      <c r="AD30" s="60" t="n">
        <v>0.8126964550800001</v>
      </c>
      <c r="AE30" s="60" t="n">
        <v>0.8205769980000001</v>
      </c>
      <c r="AF30" s="60" t="n">
        <v>0.82295724924</v>
      </c>
      <c r="AG30" s="60" t="n">
        <v>0.8373064120200001</v>
      </c>
      <c r="AH30" s="60" t="n">
        <v>0.8531615079000001</v>
      </c>
      <c r="AI30" s="60" t="n">
        <v>0.8624869811100001</v>
      </c>
      <c r="AJ30" s="60" t="n">
        <v>0.8816249283300001</v>
      </c>
      <c r="AK30" s="61" t="n"/>
    </row>
    <row r="31" ht="15" customFormat="1" customHeight="1" s="62">
      <c r="A31" s="63" t="inlineStr">
        <is>
          <t xml:space="preserve">   Total</t>
        </is>
      </c>
      <c r="B31" s="76" t="n"/>
      <c r="C31" s="64" t="n"/>
      <c r="D31" s="64" t="n"/>
      <c r="E31" s="64">
        <f>SUM(E23,E24,E28:E30)</f>
        <v/>
      </c>
      <c r="F31" s="64">
        <f>SUM(F23,F24,F28:F30)</f>
        <v/>
      </c>
      <c r="G31" s="64">
        <f>SUM(G23,G24,G28:G30)</f>
        <v/>
      </c>
      <c r="H31" s="64">
        <f>SUM(H23,H24,H28:H30)</f>
        <v/>
      </c>
      <c r="I31" s="64">
        <f>SUM(I23,I24,I28:I30)</f>
        <v/>
      </c>
      <c r="J31" s="64">
        <f>SUM(J23,J24,J28:J30)</f>
        <v/>
      </c>
      <c r="K31" s="64">
        <f>SUM(K23,K24,K28:K30)</f>
        <v/>
      </c>
      <c r="L31" s="64">
        <f>SUM(L23,L24,L28:L30)</f>
        <v/>
      </c>
      <c r="M31" s="64">
        <f>SUM(M23,M24,M28:M30)</f>
        <v/>
      </c>
      <c r="N31" s="64">
        <f>SUM(N23,N24,N28:N30)</f>
        <v/>
      </c>
      <c r="O31" s="64">
        <f>SUM(O23,O24,O28:O30)</f>
        <v/>
      </c>
      <c r="P31" s="64">
        <f>SUM(P23,P24,P28:P30)</f>
        <v/>
      </c>
      <c r="Q31" s="64">
        <f>SUM(Q23,Q24,Q28:Q30)</f>
        <v/>
      </c>
      <c r="R31" s="64">
        <f>SUM(R23,R24,R28:R30)</f>
        <v/>
      </c>
      <c r="S31" s="64">
        <f>SUM(S23,S24,S28:S30)</f>
        <v/>
      </c>
      <c r="T31" s="64">
        <f>SUM(T23,T24,T28:T30)</f>
        <v/>
      </c>
      <c r="U31" s="64">
        <f>SUM(U23,U24,U28:U30)</f>
        <v/>
      </c>
      <c r="V31" s="64">
        <f>SUM(V23,V24,V28:V30)</f>
        <v/>
      </c>
      <c r="W31" s="64">
        <f>SUM(W23,W24,W28:W30)</f>
        <v/>
      </c>
      <c r="X31" s="64">
        <f>SUM(X23,X24,X28:X30)</f>
        <v/>
      </c>
      <c r="Y31" s="64">
        <f>SUM(Y23,Y24,Y28:Y30)</f>
        <v/>
      </c>
      <c r="Z31" s="64">
        <f>SUM(Z23,Z24,Z28:Z30)</f>
        <v/>
      </c>
      <c r="AA31" s="64">
        <f>SUM(AA23,AA24,AA28:AA30)</f>
        <v/>
      </c>
      <c r="AB31" s="64">
        <f>SUM(AB23,AB24,AB28:AB30)</f>
        <v/>
      </c>
      <c r="AC31" s="64">
        <f>SUM(AC23,AC24,AC28:AC30)</f>
        <v/>
      </c>
      <c r="AD31" s="64">
        <f>SUM(AD23,AD24,AD28:AD30)</f>
        <v/>
      </c>
      <c r="AE31" s="64">
        <f>SUM(AE23,AE24,AE28:AE30)</f>
        <v/>
      </c>
      <c r="AF31" s="64">
        <f>SUM(AF23,AF24,AF28:AF30)</f>
        <v/>
      </c>
      <c r="AG31" s="64">
        <f>SUM(AG23,AG24,AG28:AG30)</f>
        <v/>
      </c>
      <c r="AH31" s="64">
        <f>SUM(AH23,AH24,AH28:AH30)</f>
        <v/>
      </c>
      <c r="AI31" s="64">
        <f>SUM(AI23,AI24,AI28:AI30)</f>
        <v/>
      </c>
      <c r="AJ31" s="64">
        <f>SUM(AJ23,AJ24,AJ28:AJ30)</f>
        <v/>
      </c>
      <c r="AK31" s="65" t="n"/>
    </row>
    <row r="32" customFormat="1" s="4">
      <c r="A32" s="3" t="inlineStr">
        <is>
          <t>Iron and Steel Industry Energy Use (trillion BTU) from Table 31</t>
        </is>
      </c>
      <c r="B32" s="3" t="n"/>
    </row>
    <row r="33" ht="15" customFormat="1" customHeight="1" s="5">
      <c r="A33" s="7" t="inlineStr">
        <is>
          <t xml:space="preserve"> Distillate Fuel Oil</t>
        </is>
      </c>
      <c r="B33" s="54">
        <f>About!C93</f>
        <v/>
      </c>
      <c r="C33" s="8" t="n"/>
      <c r="D33" s="8" t="n"/>
      <c r="E33" s="8" t="n">
        <v>0.02107485575</v>
      </c>
      <c r="F33" s="8" t="n">
        <v>0.0209463748</v>
      </c>
      <c r="G33" s="8" t="n">
        <v>0.02003634785</v>
      </c>
      <c r="H33" s="8" t="n">
        <v>0.0193082525</v>
      </c>
      <c r="I33" s="8" t="n">
        <v>0.01955321175</v>
      </c>
      <c r="J33" s="8" t="n">
        <v>0.01962031355</v>
      </c>
      <c r="K33" s="8" t="n">
        <v>0.0196917564</v>
      </c>
      <c r="L33" s="8" t="n">
        <v>0.01909601205</v>
      </c>
      <c r="M33" s="8" t="n">
        <v>0.01848501515</v>
      </c>
      <c r="N33" s="8" t="n">
        <v>0.0176304406</v>
      </c>
      <c r="O33" s="8" t="n">
        <v>0.01692529865</v>
      </c>
      <c r="P33" s="8" t="n">
        <v>0.01649868255</v>
      </c>
      <c r="Q33" s="8" t="n">
        <v>0.01619681865</v>
      </c>
      <c r="R33" s="8" t="n">
        <v>0.01600587525</v>
      </c>
      <c r="S33" s="8" t="n">
        <v>0.0157628</v>
      </c>
      <c r="T33" s="8" t="n">
        <v>0.015561526</v>
      </c>
      <c r="U33" s="8" t="n">
        <v>0.0153353361</v>
      </c>
      <c r="V33" s="8" t="n">
        <v>0.01507949675</v>
      </c>
      <c r="W33" s="8" t="n">
        <v>0.0148639593</v>
      </c>
      <c r="X33" s="8" t="n">
        <v>0.0146510045</v>
      </c>
      <c r="Y33" s="8" t="n">
        <v>0.01441365975</v>
      </c>
      <c r="Z33" s="8" t="n">
        <v>0.01425752325</v>
      </c>
      <c r="AA33" s="8" t="n">
        <v>0.0140466644</v>
      </c>
      <c r="AB33" s="8" t="n">
        <v>0.0137725738</v>
      </c>
      <c r="AC33" s="8" t="n">
        <v>0.0135622095</v>
      </c>
      <c r="AD33" s="8" t="n">
        <v>0.01335565245</v>
      </c>
      <c r="AE33" s="8" t="n">
        <v>0.0130934703</v>
      </c>
      <c r="AF33" s="8" t="n">
        <v>0.0129356068</v>
      </c>
      <c r="AG33" s="8" t="n">
        <v>0.0126880963</v>
      </c>
      <c r="AH33" s="8" t="n">
        <v>0.01245998315</v>
      </c>
      <c r="AI33" s="8" t="n">
        <v>0.01224148625</v>
      </c>
      <c r="AJ33" s="8" t="n">
        <v>0.0119978929</v>
      </c>
    </row>
    <row r="34" ht="15" customFormat="1" customHeight="1" s="5">
      <c r="A34" s="7" t="inlineStr">
        <is>
          <t xml:space="preserve"> Residual Fuel Oil</t>
        </is>
      </c>
      <c r="B34" s="54">
        <f>About!C94</f>
        <v/>
      </c>
      <c r="C34" s="8" t="n"/>
      <c r="D34" s="8" t="n"/>
      <c r="E34" s="8" t="n">
        <v>0.02262108595</v>
      </c>
      <c r="F34" s="8" t="n">
        <v>0.0181067629</v>
      </c>
      <c r="G34" s="8" t="n">
        <v>0.0187614058</v>
      </c>
      <c r="H34" s="8" t="n">
        <v>0.02004261215</v>
      </c>
      <c r="I34" s="8" t="n">
        <v>0.02106782215</v>
      </c>
      <c r="J34" s="8" t="n">
        <v>0.0219370605</v>
      </c>
      <c r="K34" s="8" t="n">
        <v>0.02254976085</v>
      </c>
      <c r="L34" s="8" t="n">
        <v>0.02309320065</v>
      </c>
      <c r="M34" s="8" t="n">
        <v>0.0232138944</v>
      </c>
      <c r="N34" s="8" t="n">
        <v>0.0233303099</v>
      </c>
      <c r="O34" s="8" t="n">
        <v>0.02345718945</v>
      </c>
      <c r="P34" s="8" t="n">
        <v>0.0235749787</v>
      </c>
      <c r="Q34" s="8" t="n">
        <v>0.02328411265</v>
      </c>
      <c r="R34" s="8" t="n">
        <v>0.0233825124</v>
      </c>
      <c r="S34" s="8" t="n">
        <v>0.023521112</v>
      </c>
      <c r="T34" s="8" t="n">
        <v>0.02361717245</v>
      </c>
      <c r="U34" s="8" t="n">
        <v>0.0237001391</v>
      </c>
      <c r="V34" s="8" t="n">
        <v>0.0238046697</v>
      </c>
      <c r="W34" s="8" t="n">
        <v>0.0239411812</v>
      </c>
      <c r="X34" s="8" t="n">
        <v>0.0240312364</v>
      </c>
      <c r="Y34" s="8" t="n">
        <v>0.0241101132</v>
      </c>
      <c r="Z34" s="8" t="n">
        <v>0.0241956782</v>
      </c>
      <c r="AA34" s="8" t="n">
        <v>0.02420860715</v>
      </c>
      <c r="AB34" s="8" t="n">
        <v>0.0242109386</v>
      </c>
      <c r="AC34" s="8" t="n">
        <v>0.02419265595</v>
      </c>
      <c r="AD34" s="8" t="n">
        <v>0.02413775305</v>
      </c>
      <c r="AE34" s="8" t="n">
        <v>0.02404559405</v>
      </c>
      <c r="AF34" s="8" t="n">
        <v>0.0239522183</v>
      </c>
      <c r="AG34" s="8" t="n">
        <v>0.02380207135</v>
      </c>
      <c r="AH34" s="8" t="n">
        <v>0.02369592365</v>
      </c>
      <c r="AI34" s="8" t="n">
        <v>0.02358220855</v>
      </c>
      <c r="AJ34" s="8" t="n">
        <v>0.0234524088</v>
      </c>
    </row>
    <row r="35" ht="15" customFormat="1" customHeight="1" s="5">
      <c r="A35" s="7" t="inlineStr">
        <is>
          <t xml:space="preserve"> Propane</t>
        </is>
      </c>
      <c r="B35" s="54">
        <f>About!C90</f>
        <v/>
      </c>
      <c r="C35" s="8" t="n"/>
      <c r="D35" s="8" t="n"/>
      <c r="E35" s="8" t="n">
        <v>0.0015492603</v>
      </c>
      <c r="F35" s="8" t="n">
        <v>0.00151414725</v>
      </c>
      <c r="G35" s="8" t="n">
        <v>0.00108764105</v>
      </c>
      <c r="H35" s="8" t="n">
        <v>0.0010070922</v>
      </c>
      <c r="I35" s="8" t="n">
        <v>0.0009838248</v>
      </c>
      <c r="J35" s="8" t="n">
        <v>0.0009567108999999999</v>
      </c>
      <c r="K35" s="8" t="n">
        <v>0.0009164011499999999</v>
      </c>
      <c r="L35" s="8" t="n">
        <v>0.0008783208</v>
      </c>
      <c r="M35" s="8" t="n">
        <v>0.0008430978499999999</v>
      </c>
      <c r="N35" s="8" t="n">
        <v>0.0008089739</v>
      </c>
      <c r="O35" s="8" t="n">
        <v>0.00078138115</v>
      </c>
      <c r="P35" s="8" t="n">
        <v>0.0007681617499999999</v>
      </c>
      <c r="Q35" s="8" t="n">
        <v>0.0007604609</v>
      </c>
      <c r="R35" s="8" t="n">
        <v>0.0007536392499999999</v>
      </c>
      <c r="S35" s="8" t="n">
        <v>0.0007441014999999999</v>
      </c>
      <c r="T35" s="8" t="n">
        <v>0.0007342968499999999</v>
      </c>
      <c r="U35" s="8" t="n">
        <v>0.00072387205</v>
      </c>
      <c r="V35" s="8" t="n">
        <v>0.000711367</v>
      </c>
      <c r="W35" s="8" t="n">
        <v>0.0006988933499999999</v>
      </c>
      <c r="X35" s="8" t="n">
        <v>0.0006881780999999999</v>
      </c>
      <c r="Y35" s="8" t="n">
        <v>0.0006772666</v>
      </c>
      <c r="Z35" s="8" t="n">
        <v>0.00066725</v>
      </c>
      <c r="AA35" s="8" t="n">
        <v>0.0006579006499999999</v>
      </c>
      <c r="AB35" s="8" t="n">
        <v>0.0006457331499999999</v>
      </c>
      <c r="AC35" s="8" t="n">
        <v>0.0006352769499999999</v>
      </c>
      <c r="AD35" s="8" t="n">
        <v>0.0006252760499999999</v>
      </c>
      <c r="AE35" s="8" t="n">
        <v>0.0006153300999999999</v>
      </c>
      <c r="AF35" s="8" t="n">
        <v>0.00060554115</v>
      </c>
      <c r="AG35" s="8" t="n">
        <v>0.0005934678499999999</v>
      </c>
      <c r="AH35" s="8" t="n">
        <v>0.0005821403</v>
      </c>
      <c r="AI35" s="8" t="n">
        <v>0.0005715427999999999</v>
      </c>
      <c r="AJ35" s="8" t="n">
        <v>0.0005597520999999999</v>
      </c>
    </row>
    <row r="36" ht="15" customFormat="1" customHeight="1" s="5">
      <c r="A36" s="7" t="inlineStr">
        <is>
          <t xml:space="preserve"> Other Petroleum 2/</t>
        </is>
      </c>
      <c r="B36" s="54">
        <f>About!C98</f>
        <v/>
      </c>
      <c r="C36" s="8" t="n"/>
      <c r="D36" s="8" t="n"/>
      <c r="E36" s="8" t="n">
        <v>0.1471564925</v>
      </c>
      <c r="F36" s="8" t="n">
        <v>0.05807379759999999</v>
      </c>
      <c r="G36" s="8" t="n">
        <v>0.07776404679999999</v>
      </c>
      <c r="H36" s="8" t="n">
        <v>0.09876296949999999</v>
      </c>
      <c r="I36" s="8" t="n">
        <v>0.1110970465</v>
      </c>
      <c r="J36" s="8" t="n">
        <v>0.1225505576</v>
      </c>
      <c r="K36" s="8" t="n">
        <v>0.1325531375</v>
      </c>
      <c r="L36" s="8" t="n">
        <v>0.14204217825</v>
      </c>
      <c r="M36" s="8" t="n">
        <v>0.1458487296</v>
      </c>
      <c r="N36" s="8" t="n">
        <v>0.14963107155</v>
      </c>
      <c r="O36" s="8" t="n">
        <v>0.1533866136</v>
      </c>
      <c r="P36" s="8" t="n">
        <v>0.15701985265</v>
      </c>
      <c r="Q36" s="8" t="n">
        <v>0.15528131315</v>
      </c>
      <c r="R36" s="8" t="n">
        <v>0.15611711835</v>
      </c>
      <c r="S36" s="8" t="n">
        <v>0.15728742775</v>
      </c>
      <c r="T36" s="8" t="n">
        <v>0.15816116415</v>
      </c>
      <c r="U36" s="8" t="n">
        <v>0.1589330468</v>
      </c>
      <c r="V36" s="8" t="n">
        <v>0.15984759535</v>
      </c>
      <c r="W36" s="8" t="n">
        <v>0.1610210369</v>
      </c>
      <c r="X36" s="8" t="n">
        <v>0.16192288415</v>
      </c>
      <c r="Y36" s="8" t="n">
        <v>0.16272928325</v>
      </c>
      <c r="Z36" s="8" t="n">
        <v>0.16356276485</v>
      </c>
      <c r="AA36" s="8" t="n">
        <v>0.1639024108</v>
      </c>
      <c r="AB36" s="8" t="n">
        <v>0.1641797199</v>
      </c>
      <c r="AC36" s="8" t="n">
        <v>0.16429848255</v>
      </c>
      <c r="AD36" s="8" t="n">
        <v>0.1641702842</v>
      </c>
      <c r="AE36" s="8" t="n">
        <v>0.16378199965</v>
      </c>
      <c r="AF36" s="8" t="n">
        <v>0.163363524</v>
      </c>
      <c r="AG36" s="8" t="n">
        <v>0.162565336</v>
      </c>
      <c r="AH36" s="8" t="n">
        <v>0.1620714611</v>
      </c>
      <c r="AI36" s="8" t="n">
        <v>0.16151204655</v>
      </c>
      <c r="AJ36" s="8" t="n">
        <v>0.1608458092</v>
      </c>
    </row>
    <row r="37" ht="15" customFormat="1" customHeight="1" s="5">
      <c r="A37" s="7" t="inlineStr">
        <is>
          <t xml:space="preserve">   Petroleum and Other Liquids Subtotal</t>
        </is>
      </c>
      <c r="B37" s="54" t="n"/>
      <c r="C37" s="8" t="n"/>
      <c r="D37" s="8" t="n"/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8">
        <f>SUM(AA33:AA36)</f>
        <v/>
      </c>
      <c r="AB37" s="8">
        <f>SUM(AB33:AB36)</f>
        <v/>
      </c>
      <c r="AC37" s="8">
        <f>SUM(AC33:AC36)</f>
        <v/>
      </c>
      <c r="AD37" s="8">
        <f>SUM(AD33:AD36)</f>
        <v/>
      </c>
      <c r="AE37" s="8">
        <f>SUM(AE33:AE36)</f>
        <v/>
      </c>
      <c r="AF37" s="8">
        <f>SUM(AF33:AF36)</f>
        <v/>
      </c>
      <c r="AG37" s="8">
        <f>SUM(AG33:AG36)</f>
        <v/>
      </c>
      <c r="AH37" s="8">
        <f>SUM(AH33:AH36)</f>
        <v/>
      </c>
      <c r="AI37" s="8">
        <f>SUM(AI33:AI36)</f>
        <v/>
      </c>
      <c r="AJ37" s="8">
        <f>SUM(AJ33:AJ36)</f>
        <v/>
      </c>
    </row>
    <row r="38" ht="15" customFormat="1" customHeight="1" s="5">
      <c r="A38" s="7" t="inlineStr">
        <is>
          <t xml:space="preserve"> Natural Gas</t>
        </is>
      </c>
      <c r="B38" s="54" t="n"/>
      <c r="C38" s="8" t="n"/>
      <c r="D38" s="8" t="n"/>
      <c r="E38" s="8" t="n">
        <v>3.394469556399999</v>
      </c>
      <c r="F38" s="8" t="n">
        <v>3.59504965565</v>
      </c>
      <c r="G38" s="8" t="n">
        <v>3.39277895685</v>
      </c>
      <c r="H38" s="8" t="n">
        <v>3.34584090235</v>
      </c>
      <c r="I38" s="8" t="n">
        <v>3.3652663475</v>
      </c>
      <c r="J38" s="8" t="n">
        <v>3.3851654067</v>
      </c>
      <c r="K38" s="8" t="n">
        <v>3.3661124833</v>
      </c>
      <c r="L38" s="8" t="n">
        <v>3.3336162465</v>
      </c>
      <c r="M38" s="8" t="n">
        <v>3.3157704804</v>
      </c>
      <c r="N38" s="8" t="n">
        <v>3.30099567355</v>
      </c>
      <c r="O38" s="8" t="n">
        <v>3.290697580399999</v>
      </c>
      <c r="P38" s="8" t="n">
        <v>3.28232437005</v>
      </c>
      <c r="Q38" s="8" t="n">
        <v>3.2451307796</v>
      </c>
      <c r="R38" s="8" t="n">
        <v>3.14904014635</v>
      </c>
      <c r="S38" s="8" t="n">
        <v>3.029303695999999</v>
      </c>
      <c r="T38" s="8" t="n">
        <v>2.92552692365</v>
      </c>
      <c r="U38" s="8" t="n">
        <v>2.86739456505</v>
      </c>
      <c r="V38" s="8" t="n">
        <v>2.84555121785</v>
      </c>
      <c r="W38" s="8" t="n">
        <v>2.84729164135</v>
      </c>
      <c r="X38" s="8" t="n">
        <v>2.85636843935</v>
      </c>
      <c r="Y38" s="8" t="n">
        <v>2.86969485055</v>
      </c>
      <c r="Z38" s="8" t="n">
        <v>2.889142574</v>
      </c>
      <c r="AA38" s="8" t="n">
        <v>2.904240793</v>
      </c>
      <c r="AB38" s="8" t="n">
        <v>2.9185170699</v>
      </c>
      <c r="AC38" s="8" t="n">
        <v>2.9343366097</v>
      </c>
      <c r="AD38" s="8" t="n">
        <v>2.94652317735</v>
      </c>
      <c r="AE38" s="8" t="n">
        <v>2.9559768146</v>
      </c>
      <c r="AF38" s="8" t="n">
        <v>2.96455125185</v>
      </c>
      <c r="AG38" s="8" t="n">
        <v>2.96172657065</v>
      </c>
      <c r="AH38" s="8" t="n">
        <v>2.95838969265</v>
      </c>
      <c r="AI38" s="8" t="n">
        <v>2.9468623994</v>
      </c>
      <c r="AJ38" s="8" t="n">
        <v>2.9216876849</v>
      </c>
    </row>
    <row r="39" ht="15" customFormat="1" customHeight="1" s="5">
      <c r="A39" s="7" t="inlineStr">
        <is>
          <t xml:space="preserve"> Metallurgical Coal</t>
        </is>
      </c>
      <c r="B39" s="54" t="n"/>
      <c r="C39" s="8" t="n"/>
      <c r="D39" s="8" t="n"/>
      <c r="E39" s="8" t="n">
        <v>4.60909558975</v>
      </c>
      <c r="F39" s="8" t="n">
        <v>4.6052774361</v>
      </c>
      <c r="G39" s="8" t="n">
        <v>4.0893919525</v>
      </c>
      <c r="H39" s="8" t="n">
        <v>3.90964377505</v>
      </c>
      <c r="I39" s="8" t="n">
        <v>3.94889688365</v>
      </c>
      <c r="J39" s="8" t="n">
        <v>3.8624395663</v>
      </c>
      <c r="K39" s="8" t="n">
        <v>3.78838824765</v>
      </c>
      <c r="L39" s="8" t="n">
        <v>3.739178654349999</v>
      </c>
      <c r="M39" s="8" t="n">
        <v>3.685691187849999</v>
      </c>
      <c r="N39" s="8" t="n">
        <v>3.63649525355</v>
      </c>
      <c r="O39" s="8" t="n">
        <v>3.58633603005</v>
      </c>
      <c r="P39" s="8" t="n">
        <v>3.54940835835</v>
      </c>
      <c r="Q39" s="8" t="n">
        <v>3.5407352152</v>
      </c>
      <c r="R39" s="8" t="n">
        <v>3.547264028799999</v>
      </c>
      <c r="S39" s="8" t="n">
        <v>3.568846253599999</v>
      </c>
      <c r="T39" s="8" t="n">
        <v>3.57596870775</v>
      </c>
      <c r="U39" s="8" t="n">
        <v>3.57256595255</v>
      </c>
      <c r="V39" s="8" t="n">
        <v>3.5847522847</v>
      </c>
      <c r="W39" s="8" t="n">
        <v>3.58991270985</v>
      </c>
      <c r="X39" s="8" t="n">
        <v>3.597727730249999</v>
      </c>
      <c r="Y39" s="8" t="n">
        <v>3.5980549732</v>
      </c>
      <c r="Z39" s="8" t="n">
        <v>3.5974790658</v>
      </c>
      <c r="AA39" s="8" t="n">
        <v>3.5817124664</v>
      </c>
      <c r="AB39" s="8" t="n">
        <v>3.584221891599999</v>
      </c>
      <c r="AC39" s="8" t="n">
        <v>3.56304883235</v>
      </c>
      <c r="AD39" s="8" t="n">
        <v>3.55535790475</v>
      </c>
      <c r="AE39" s="8" t="n">
        <v>3.545242591</v>
      </c>
      <c r="AF39" s="8" t="n">
        <v>3.53002675545</v>
      </c>
      <c r="AG39" s="8" t="n">
        <v>3.5047677084</v>
      </c>
      <c r="AH39" s="8" t="n">
        <v>3.49332546205</v>
      </c>
      <c r="AI39" s="8" t="n">
        <v>3.46431462525</v>
      </c>
      <c r="AJ39" s="8" t="n">
        <v>3.44025099975</v>
      </c>
    </row>
    <row r="40" ht="15" customFormat="1" customHeight="1" s="5">
      <c r="A40" s="7" t="inlineStr">
        <is>
          <t xml:space="preserve"> Net Coke Imports</t>
        </is>
      </c>
      <c r="B40" s="54" t="n"/>
      <c r="C40" s="8" t="n"/>
      <c r="D40" s="8" t="n"/>
      <c r="E40" s="8" t="n">
        <v>-0.12952447405</v>
      </c>
      <c r="F40" s="8" t="n">
        <v>-0.16171</v>
      </c>
      <c r="G40" s="8" t="n">
        <v>-0.1531438602</v>
      </c>
      <c r="H40" s="8" t="n">
        <v>-0.2118794913</v>
      </c>
      <c r="I40" s="8" t="n">
        <v>-0.175915517</v>
      </c>
      <c r="J40" s="8" t="n">
        <v>-0.17656542635</v>
      </c>
      <c r="K40" s="8" t="n">
        <v>-0.16413876645</v>
      </c>
      <c r="L40" s="8" t="n">
        <v>-0.1583487242</v>
      </c>
      <c r="M40" s="8" t="n">
        <v>-0.151309064</v>
      </c>
      <c r="N40" s="8" t="n">
        <v>-0.1451153669</v>
      </c>
      <c r="O40" s="8" t="n">
        <v>-0.13997758115</v>
      </c>
      <c r="P40" s="8" t="n">
        <v>-0.13625237935</v>
      </c>
      <c r="Q40" s="8" t="n">
        <v>-0.13317225915</v>
      </c>
      <c r="R40" s="8" t="n">
        <v>-0.13028400865</v>
      </c>
      <c r="S40" s="8" t="n">
        <v>-0.1276826521</v>
      </c>
      <c r="T40" s="8" t="n">
        <v>-0.1255415489</v>
      </c>
      <c r="U40" s="8" t="n">
        <v>-0.12445057945</v>
      </c>
      <c r="V40" s="8" t="n">
        <v>-0.12346254705</v>
      </c>
      <c r="W40" s="8" t="n">
        <v>-0.12247562935</v>
      </c>
      <c r="X40" s="8" t="n">
        <v>-0.12116292095</v>
      </c>
      <c r="Y40" s="8" t="n">
        <v>-0.11995172875</v>
      </c>
      <c r="Z40" s="8" t="n">
        <v>-0.11888908995</v>
      </c>
      <c r="AA40" s="8" t="n">
        <v>-0.118214249</v>
      </c>
      <c r="AB40" s="8" t="n">
        <v>-0.1174413537</v>
      </c>
      <c r="AC40" s="8" t="n">
        <v>-0.11678704835</v>
      </c>
      <c r="AD40" s="8" t="n">
        <v>-0.116178273</v>
      </c>
      <c r="AE40" s="8" t="n">
        <v>-0.11560246765</v>
      </c>
      <c r="AF40" s="8" t="n">
        <v>-0.11499032465</v>
      </c>
      <c r="AG40" s="8" t="n">
        <v>-0.11496735555</v>
      </c>
      <c r="AH40" s="8" t="n">
        <v>-0.1144821392</v>
      </c>
      <c r="AI40" s="8" t="n">
        <v>-0.1143352814</v>
      </c>
      <c r="AJ40" s="8" t="n">
        <v>-0.11438438315</v>
      </c>
    </row>
    <row r="41" ht="15" customFormat="1" customHeight="1" s="5">
      <c r="A41" s="7" t="inlineStr">
        <is>
          <t xml:space="preserve"> Steam Coal</t>
        </is>
      </c>
      <c r="B41" s="54" t="n"/>
      <c r="C41" s="8" t="n"/>
      <c r="D41" s="8" t="n"/>
      <c r="E41" s="8" t="n">
        <v>0.6563876724</v>
      </c>
      <c r="F41" s="8" t="n">
        <v>0.5797274612</v>
      </c>
      <c r="G41" s="8" t="n">
        <v>0.55634635395</v>
      </c>
      <c r="H41" s="8" t="n">
        <v>0.5705130841</v>
      </c>
      <c r="I41" s="8" t="n">
        <v>0.5877348537</v>
      </c>
      <c r="J41" s="8" t="n">
        <v>0.5941048304</v>
      </c>
      <c r="K41" s="8" t="n">
        <v>0.5952043641999999</v>
      </c>
      <c r="L41" s="8" t="n">
        <v>0.5988847738999999</v>
      </c>
      <c r="M41" s="8" t="n">
        <v>0.59144561935</v>
      </c>
      <c r="N41" s="8" t="n">
        <v>0.5849289732499999</v>
      </c>
      <c r="O41" s="8" t="n">
        <v>0.5792225178</v>
      </c>
      <c r="P41" s="8" t="n">
        <v>0.5753188384</v>
      </c>
      <c r="Q41" s="8" t="n">
        <v>0.5653257727</v>
      </c>
      <c r="R41" s="8" t="n">
        <v>0.5590362270999999</v>
      </c>
      <c r="S41" s="8" t="n">
        <v>0.5533635501999999</v>
      </c>
      <c r="T41" s="8" t="n">
        <v>0.5457549691</v>
      </c>
      <c r="U41" s="8" t="n">
        <v>0.5369348033</v>
      </c>
      <c r="V41" s="8" t="n">
        <v>0.5283383860499999</v>
      </c>
      <c r="W41" s="8" t="n">
        <v>0.5194610172999999</v>
      </c>
      <c r="X41" s="8" t="n">
        <v>0.5102499372</v>
      </c>
      <c r="Y41" s="8" t="n">
        <v>0.5001835054</v>
      </c>
      <c r="Z41" s="8" t="n">
        <v>0.4900476796</v>
      </c>
      <c r="AA41" s="8" t="n">
        <v>0.4785818126</v>
      </c>
      <c r="AB41" s="8" t="n">
        <v>0.4674689600999999</v>
      </c>
      <c r="AC41" s="8" t="n">
        <v>0.4559752413</v>
      </c>
      <c r="AD41" s="8" t="n">
        <v>0.44455128545</v>
      </c>
      <c r="AE41" s="8" t="n">
        <v>0.4328793009999999</v>
      </c>
      <c r="AF41" s="8" t="n">
        <v>0.42124867035</v>
      </c>
      <c r="AG41" s="8" t="n">
        <v>0.4090474231999999</v>
      </c>
      <c r="AH41" s="8" t="n">
        <v>0.39762580665</v>
      </c>
      <c r="AI41" s="8" t="n">
        <v>0.3860414125</v>
      </c>
      <c r="AJ41" s="8" t="n">
        <v>0.3743440568499999</v>
      </c>
    </row>
    <row r="42" ht="15" customFormat="1" customHeight="1" s="5">
      <c r="A42" s="7" t="inlineStr">
        <is>
          <t xml:space="preserve">   Coal Subtotal</t>
        </is>
      </c>
      <c r="B42" s="54" t="n"/>
      <c r="C42" s="8" t="n"/>
      <c r="D42" s="8" t="n"/>
      <c r="E42" s="8">
        <f>SUM(E39:E41)</f>
        <v/>
      </c>
      <c r="F42" s="8">
        <f>SUM(F39:F41)</f>
        <v/>
      </c>
      <c r="G42" s="8">
        <f>SUM(G39:G41)</f>
        <v/>
      </c>
      <c r="H42" s="8">
        <f>SUM(H39:H41)</f>
        <v/>
      </c>
      <c r="I42" s="8">
        <f>SUM(I39:I41)</f>
        <v/>
      </c>
      <c r="J42" s="8">
        <f>SUM(J39:J41)</f>
        <v/>
      </c>
      <c r="K42" s="8">
        <f>SUM(K39:K41)</f>
        <v/>
      </c>
      <c r="L42" s="8">
        <f>SUM(L39:L41)</f>
        <v/>
      </c>
      <c r="M42" s="8">
        <f>SUM(M39:M41)</f>
        <v/>
      </c>
      <c r="N42" s="8">
        <f>SUM(N39:N41)</f>
        <v/>
      </c>
      <c r="O42" s="8">
        <f>SUM(O39:O41)</f>
        <v/>
      </c>
      <c r="P42" s="8">
        <f>SUM(P39:P41)</f>
        <v/>
      </c>
      <c r="Q42" s="8">
        <f>SUM(Q39:Q41)</f>
        <v/>
      </c>
      <c r="R42" s="8">
        <f>SUM(R39:R41)</f>
        <v/>
      </c>
      <c r="S42" s="8">
        <f>SUM(S39:S41)</f>
        <v/>
      </c>
      <c r="T42" s="8">
        <f>SUM(T39:T41)</f>
        <v/>
      </c>
      <c r="U42" s="8">
        <f>SUM(U39:U41)</f>
        <v/>
      </c>
      <c r="V42" s="8">
        <f>SUM(V39:V41)</f>
        <v/>
      </c>
      <c r="W42" s="8">
        <f>SUM(W39:W41)</f>
        <v/>
      </c>
      <c r="X42" s="8">
        <f>SUM(X39:X41)</f>
        <v/>
      </c>
      <c r="Y42" s="8">
        <f>SUM(Y39:Y41)</f>
        <v/>
      </c>
      <c r="Z42" s="8">
        <f>SUM(Z39:Z41)</f>
        <v/>
      </c>
      <c r="AA42" s="8">
        <f>SUM(AA39:AA41)</f>
        <v/>
      </c>
      <c r="AB42" s="8">
        <f>SUM(AB39:AB41)</f>
        <v/>
      </c>
      <c r="AC42" s="8">
        <f>SUM(AC39:AC41)</f>
        <v/>
      </c>
      <c r="AD42" s="8">
        <f>SUM(AD39:AD41)</f>
        <v/>
      </c>
      <c r="AE42" s="8">
        <f>SUM(AE39:AE41)</f>
        <v/>
      </c>
      <c r="AF42" s="8">
        <f>SUM(AF39:AF41)</f>
        <v/>
      </c>
      <c r="AG42" s="8">
        <f>SUM(AG39:AG41)</f>
        <v/>
      </c>
      <c r="AH42" s="8">
        <f>SUM(AH39:AH41)</f>
        <v/>
      </c>
      <c r="AI42" s="8">
        <f>SUM(AI39:AI41)</f>
        <v/>
      </c>
      <c r="AJ42" s="8">
        <f>SUM(AJ39:AJ41)</f>
        <v/>
      </c>
    </row>
    <row r="43" ht="15" customFormat="1" customHeight="1" s="5">
      <c r="A43" s="7" t="inlineStr">
        <is>
          <t xml:space="preserve"> Renewables</t>
        </is>
      </c>
      <c r="B43" s="54" t="n"/>
      <c r="C43" s="8" t="n"/>
      <c r="D43" s="8" t="n"/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</row>
    <row r="44" ht="15" customFormat="1" customHeight="1" s="5">
      <c r="A44" s="7" t="inlineStr">
        <is>
          <t xml:space="preserve"> Purchased Electricity</t>
        </is>
      </c>
      <c r="B44" s="54" t="n"/>
      <c r="C44" s="8" t="n"/>
      <c r="D44" s="8" t="n"/>
      <c r="E44" s="8" t="n">
        <v>1.64885982045</v>
      </c>
      <c r="F44" s="8" t="n">
        <v>1.58258603845</v>
      </c>
      <c r="G44" s="8" t="n">
        <v>1.53239627845</v>
      </c>
      <c r="H44" s="8" t="n">
        <v>1.55305523335</v>
      </c>
      <c r="I44" s="8" t="n">
        <v>1.5872055358</v>
      </c>
      <c r="J44" s="8" t="n">
        <v>1.61721235705</v>
      </c>
      <c r="K44" s="8" t="n">
        <v>1.6319040324</v>
      </c>
      <c r="L44" s="8" t="n">
        <v>1.64063275355</v>
      </c>
      <c r="M44" s="8" t="n">
        <v>1.64108037625</v>
      </c>
      <c r="N44" s="8" t="n">
        <v>1.6417573838</v>
      </c>
      <c r="O44" s="8" t="n">
        <v>1.64333765945</v>
      </c>
      <c r="P44" s="8" t="n">
        <v>1.6455025874</v>
      </c>
      <c r="Q44" s="8" t="n">
        <v>1.6365773101</v>
      </c>
      <c r="R44" s="8" t="n">
        <v>1.6384673389</v>
      </c>
      <c r="S44" s="8" t="n">
        <v>1.64137994795</v>
      </c>
      <c r="T44" s="8" t="n">
        <v>1.64259585015</v>
      </c>
      <c r="U44" s="8" t="n">
        <v>1.64434107</v>
      </c>
      <c r="V44" s="8" t="n">
        <v>1.64699051565</v>
      </c>
      <c r="W44" s="8" t="n">
        <v>1.65101733015</v>
      </c>
      <c r="X44" s="8" t="n">
        <v>1.65334012945</v>
      </c>
      <c r="Y44" s="8" t="n">
        <v>1.65472384895</v>
      </c>
      <c r="Z44" s="8" t="n">
        <v>1.65723734045</v>
      </c>
      <c r="AA44" s="8" t="n">
        <v>1.6557272595</v>
      </c>
      <c r="AB44" s="8" t="n">
        <v>1.65405306645</v>
      </c>
      <c r="AC44" s="8" t="n">
        <v>1.6517366178</v>
      </c>
      <c r="AD44" s="8" t="n">
        <v>1.64802662145</v>
      </c>
      <c r="AE44" s="8" t="n">
        <v>1.64302274885</v>
      </c>
      <c r="AF44" s="8" t="n">
        <v>1.6382356854</v>
      </c>
      <c r="AG44" s="8" t="n">
        <v>1.6286096857</v>
      </c>
      <c r="AH44" s="8" t="n">
        <v>1.6211571155</v>
      </c>
      <c r="AI44" s="8" t="n">
        <v>1.6120567204</v>
      </c>
      <c r="AJ44" s="8" t="n">
        <v>1.59976606175</v>
      </c>
    </row>
    <row r="45" ht="15" customFormat="1" customHeight="1" s="5">
      <c r="A45" s="9" t="inlineStr">
        <is>
          <t xml:space="preserve">   Total</t>
        </is>
      </c>
      <c r="B45" s="74" t="n"/>
      <c r="C45" s="10" t="n"/>
      <c r="D45" s="10" t="n"/>
      <c r="E45" s="10">
        <f>SUM(E37,E38,E42:E44)</f>
        <v/>
      </c>
      <c r="F45" s="10">
        <f>SUM(F37,F38,F42:F44)</f>
        <v/>
      </c>
      <c r="G45" s="10">
        <f>SUM(G37,G38,G42:G44)</f>
        <v/>
      </c>
      <c r="H45" s="10">
        <f>SUM(H37,H38,H42:H44)</f>
        <v/>
      </c>
      <c r="I45" s="10">
        <f>SUM(I37,I38,I42:I44)</f>
        <v/>
      </c>
      <c r="J45" s="10">
        <f>SUM(J37,J38,J42:J44)</f>
        <v/>
      </c>
      <c r="K45" s="10">
        <f>SUM(K37,K38,K42:K44)</f>
        <v/>
      </c>
      <c r="L45" s="10">
        <f>SUM(L37,L38,L42:L44)</f>
        <v/>
      </c>
      <c r="M45" s="10">
        <f>SUM(M37,M38,M42:M44)</f>
        <v/>
      </c>
      <c r="N45" s="10">
        <f>SUM(N37,N38,N42:N44)</f>
        <v/>
      </c>
      <c r="O45" s="10">
        <f>SUM(O37,O38,O42:O44)</f>
        <v/>
      </c>
      <c r="P45" s="10">
        <f>SUM(P37,P38,P42:P44)</f>
        <v/>
      </c>
      <c r="Q45" s="10">
        <f>SUM(Q37,Q38,Q42:Q44)</f>
        <v/>
      </c>
      <c r="R45" s="10">
        <f>SUM(R37,R38,R42:R44)</f>
        <v/>
      </c>
      <c r="S45" s="10">
        <f>SUM(S37,S38,S42:S44)</f>
        <v/>
      </c>
      <c r="T45" s="10">
        <f>SUM(T37,T38,T42:T44)</f>
        <v/>
      </c>
      <c r="U45" s="10">
        <f>SUM(U37,U38,U42:U44)</f>
        <v/>
      </c>
      <c r="V45" s="10">
        <f>SUM(V37,V38,V42:V44)</f>
        <v/>
      </c>
      <c r="W45" s="10">
        <f>SUM(W37,W38,W42:W44)</f>
        <v/>
      </c>
      <c r="X45" s="10">
        <f>SUM(X37,X38,X42:X44)</f>
        <v/>
      </c>
      <c r="Y45" s="10">
        <f>SUM(Y37,Y38,Y42:Y44)</f>
        <v/>
      </c>
      <c r="Z45" s="10">
        <f>SUM(Z37,Z38,Z42:Z44)</f>
        <v/>
      </c>
      <c r="AA45" s="10">
        <f>SUM(AA37,AA38,AA42:AA44)</f>
        <v/>
      </c>
      <c r="AB45" s="10">
        <f>SUM(AB37,AB38,AB42:AB44)</f>
        <v/>
      </c>
      <c r="AC45" s="10">
        <f>SUM(AC37,AC38,AC42:AC44)</f>
        <v/>
      </c>
      <c r="AD45" s="10">
        <f>SUM(AD37,AD38,AD42:AD44)</f>
        <v/>
      </c>
      <c r="AE45" s="10">
        <f>SUM(AE37,AE38,AE42:AE44)</f>
        <v/>
      </c>
      <c r="AF45" s="10">
        <f>SUM(AF37,AF38,AF42:AF44)</f>
        <v/>
      </c>
      <c r="AG45" s="10">
        <f>SUM(AG37,AG38,AG42:AG44)</f>
        <v/>
      </c>
      <c r="AH45" s="10">
        <f>SUM(AH37,AH38,AH42:AH44)</f>
        <v/>
      </c>
      <c r="AI45" s="10">
        <f>SUM(AI37,AI38,AI42:AI44)</f>
        <v/>
      </c>
      <c r="AJ45" s="10">
        <f>SUM(AJ37,AJ38,AJ42:AJ44)</f>
        <v/>
      </c>
    </row>
    <row r="46" customFormat="1" s="4">
      <c r="A46" s="3" t="inlineStr">
        <is>
          <t>Chemicals Industry Energy Use for Heat and Power (trillion BTU) from Table 28</t>
        </is>
      </c>
      <c r="B46" s="3" t="n"/>
    </row>
    <row r="47">
      <c r="A47" s="18" t="inlineStr">
        <is>
          <t>Heat and Power</t>
        </is>
      </c>
      <c r="B47" s="18" t="n"/>
    </row>
    <row r="48" ht="15" customFormat="1" customHeight="1" s="5">
      <c r="A48" s="7" t="inlineStr">
        <is>
          <t xml:space="preserve">    Residual Fuel Oil</t>
        </is>
      </c>
      <c r="B48" s="54">
        <f>About!C94</f>
        <v/>
      </c>
      <c r="C48" s="8" t="n"/>
      <c r="D48" s="8" t="n"/>
      <c r="E48" s="8" t="n">
        <v>0.04581815648</v>
      </c>
      <c r="F48" s="8" t="n">
        <v>0.05160048804</v>
      </c>
      <c r="G48" s="8" t="n">
        <v>0.05034743424</v>
      </c>
      <c r="H48" s="8" t="n">
        <v>0.04771197464</v>
      </c>
      <c r="I48" s="8" t="n">
        <v>0.04401596848</v>
      </c>
      <c r="J48" s="8" t="n">
        <v>0.04057880615999999</v>
      </c>
      <c r="K48" s="8" t="n">
        <v>0.03900904971999999</v>
      </c>
      <c r="L48" s="8" t="n">
        <v>0.04352221091999999</v>
      </c>
      <c r="M48" s="8" t="n">
        <v>0.04496334952</v>
      </c>
      <c r="N48" s="8" t="n">
        <v>0.04771429948</v>
      </c>
      <c r="O48" s="8" t="n">
        <v>0.04758508732</v>
      </c>
      <c r="P48" s="8" t="n">
        <v>0.04784151892</v>
      </c>
      <c r="Q48" s="8" t="n">
        <v>0.04681369492</v>
      </c>
      <c r="R48" s="8" t="n">
        <v>0.04707267859999999</v>
      </c>
      <c r="S48" s="8" t="n">
        <v>0.04767002264</v>
      </c>
      <c r="T48" s="8" t="n">
        <v>0.048431399</v>
      </c>
      <c r="U48" s="8" t="n">
        <v>0.0480300582</v>
      </c>
      <c r="V48" s="8" t="n">
        <v>0.04757244928</v>
      </c>
      <c r="W48" s="8" t="n">
        <v>0.04769755363999999</v>
      </c>
      <c r="X48" s="8" t="n">
        <v>0.04768694327999999</v>
      </c>
      <c r="Y48" s="8" t="n">
        <v>0.04718554696</v>
      </c>
      <c r="Z48" s="8" t="n">
        <v>0.046515154</v>
      </c>
      <c r="AA48" s="8" t="n">
        <v>0.04590926224</v>
      </c>
      <c r="AB48" s="8" t="n">
        <v>0.04586631388</v>
      </c>
      <c r="AC48" s="8" t="n">
        <v>0.0457375562</v>
      </c>
      <c r="AD48" s="8" t="n">
        <v>0.045760892</v>
      </c>
      <c r="AE48" s="8" t="n">
        <v>0.04614024295999999</v>
      </c>
      <c r="AF48" s="8" t="n">
        <v>0.04594885444</v>
      </c>
      <c r="AG48" s="8" t="n">
        <v>0.04670219</v>
      </c>
      <c r="AH48" s="8" t="n">
        <v>0.04683072044</v>
      </c>
      <c r="AI48" s="8" t="n">
        <v>0.04683456604</v>
      </c>
      <c r="AJ48" s="8" t="n">
        <v>0.04668528684</v>
      </c>
    </row>
    <row r="49" ht="15" customFormat="1" customHeight="1" s="5">
      <c r="A49" s="7" t="inlineStr">
        <is>
          <t xml:space="preserve">    Distillate Fuel Oil</t>
        </is>
      </c>
      <c r="B49" s="54">
        <f>About!C93</f>
        <v/>
      </c>
      <c r="C49" s="8" t="n"/>
      <c r="D49" s="8" t="n"/>
      <c r="E49" s="8" t="n">
        <v>0.82124892592</v>
      </c>
      <c r="F49" s="8" t="n">
        <v>0.87506542348</v>
      </c>
      <c r="G49" s="8" t="n">
        <v>0.8977692690399999</v>
      </c>
      <c r="H49" s="8" t="n">
        <v>0.92158262264</v>
      </c>
      <c r="I49" s="8" t="n">
        <v>0.95008972332</v>
      </c>
      <c r="J49" s="8" t="n">
        <v>0.97615642372</v>
      </c>
      <c r="K49" s="8" t="n">
        <v>1.00328248204</v>
      </c>
      <c r="L49" s="8" t="n">
        <v>1.03374699312</v>
      </c>
      <c r="M49" s="8" t="n">
        <v>1.05777858452</v>
      </c>
      <c r="N49" s="8" t="n">
        <v>1.08954196448</v>
      </c>
      <c r="O49" s="8" t="n">
        <v>1.11470540336</v>
      </c>
      <c r="P49" s="8" t="n">
        <v>1.14553931928</v>
      </c>
      <c r="Q49" s="8" t="n">
        <v>1.17235585924</v>
      </c>
      <c r="R49" s="8" t="n">
        <v>1.20361973072</v>
      </c>
      <c r="S49" s="8" t="n">
        <v>1.2366760014</v>
      </c>
      <c r="T49" s="8" t="n">
        <v>1.27577606948</v>
      </c>
      <c r="U49" s="8" t="n">
        <v>1.31457635556</v>
      </c>
      <c r="V49" s="8" t="n">
        <v>1.35139928656</v>
      </c>
      <c r="W49" s="8" t="n">
        <v>1.3867479194</v>
      </c>
      <c r="X49" s="8" t="n">
        <v>1.42580891968</v>
      </c>
      <c r="Y49" s="8" t="n">
        <v>1.46575064976</v>
      </c>
      <c r="Z49" s="8" t="n">
        <v>1.50834000552</v>
      </c>
      <c r="AA49" s="8" t="n">
        <v>1.55059558068</v>
      </c>
      <c r="AB49" s="8" t="n">
        <v>1.59876025236</v>
      </c>
      <c r="AC49" s="8" t="n">
        <v>1.64299823432</v>
      </c>
      <c r="AD49" s="8" t="n">
        <v>1.69100422256</v>
      </c>
      <c r="AE49" s="8" t="n">
        <v>1.74067056608</v>
      </c>
      <c r="AF49" s="8" t="n">
        <v>1.79604280112</v>
      </c>
      <c r="AG49" s="8" t="n">
        <v>1.8485926804</v>
      </c>
      <c r="AH49" s="8" t="n">
        <v>1.9012999496</v>
      </c>
      <c r="AI49" s="8" t="n">
        <v>1.96141545256</v>
      </c>
      <c r="AJ49" s="8" t="n">
        <v>2.01063528696</v>
      </c>
    </row>
    <row r="50" ht="15" customFormat="1" customHeight="1" s="5">
      <c r="A50" s="7" t="inlineStr">
        <is>
          <t xml:space="preserve">    Propane</t>
        </is>
      </c>
      <c r="B50" s="54">
        <f>About!C90</f>
        <v/>
      </c>
      <c r="C50" s="8" t="n"/>
      <c r="D50" s="8" t="n"/>
      <c r="E50" s="8" t="n">
        <v>0.1915086076</v>
      </c>
      <c r="F50" s="8" t="n">
        <v>0.224493018</v>
      </c>
      <c r="G50" s="8" t="n">
        <v>0.15926007024</v>
      </c>
      <c r="H50" s="8" t="n">
        <v>0.147091141</v>
      </c>
      <c r="I50" s="8" t="n">
        <v>0.13998303884</v>
      </c>
      <c r="J50" s="8" t="n">
        <v>0.13346770096</v>
      </c>
      <c r="K50" s="8" t="n">
        <v>0.12949470672</v>
      </c>
      <c r="L50" s="8" t="n">
        <v>0.13188069176</v>
      </c>
      <c r="M50" s="8" t="n">
        <v>0.13212848824</v>
      </c>
      <c r="N50" s="8" t="n">
        <v>0.13454212664</v>
      </c>
      <c r="O50" s="8" t="n">
        <v>0.13378942036</v>
      </c>
      <c r="P50" s="8" t="n">
        <v>0.13476094128</v>
      </c>
      <c r="Q50" s="8" t="n">
        <v>0.13413524468</v>
      </c>
      <c r="R50" s="8" t="n">
        <v>0.1351148064</v>
      </c>
      <c r="S50" s="8" t="n">
        <v>0.13580704936</v>
      </c>
      <c r="T50" s="8" t="n">
        <v>0.13713388624</v>
      </c>
      <c r="U50" s="8" t="n">
        <v>0.13740339288</v>
      </c>
      <c r="V50" s="8" t="n">
        <v>0.13721209176</v>
      </c>
      <c r="W50" s="8" t="n">
        <v>0.13807558628</v>
      </c>
      <c r="X50" s="8" t="n">
        <v>0.13845901008</v>
      </c>
      <c r="Y50" s="8" t="n">
        <v>0.13846832692</v>
      </c>
      <c r="Z50" s="8" t="n">
        <v>0.13853637656</v>
      </c>
      <c r="AA50" s="8" t="n">
        <v>0.1388029116</v>
      </c>
      <c r="AB50" s="8" t="n">
        <v>0.13931470852</v>
      </c>
      <c r="AC50" s="8" t="n">
        <v>0.13988237152</v>
      </c>
      <c r="AD50" s="8" t="n">
        <v>0.1407351508</v>
      </c>
      <c r="AE50" s="8" t="n">
        <v>0.14182918904</v>
      </c>
      <c r="AF50" s="8" t="n">
        <v>0.14289754916</v>
      </c>
      <c r="AG50" s="8" t="n">
        <v>0.14428060172</v>
      </c>
      <c r="AH50" s="8" t="n">
        <v>0.14514948008</v>
      </c>
      <c r="AI50" s="8" t="n">
        <v>0.14625063268</v>
      </c>
      <c r="AJ50" s="8" t="n">
        <v>0.1467976518</v>
      </c>
    </row>
    <row r="51" ht="15" customFormat="1" customHeight="1" s="5">
      <c r="A51" s="7" t="inlineStr">
        <is>
          <t xml:space="preserve">    Petroleum Coke</t>
        </is>
      </c>
      <c r="B51" s="54">
        <f>About!C96</f>
        <v/>
      </c>
      <c r="C51" s="8" t="n"/>
      <c r="D51" s="8" t="n"/>
      <c r="E51" s="8" t="n">
        <v>0.6736178102399999</v>
      </c>
      <c r="F51" s="8" t="n">
        <v>0.73812823968</v>
      </c>
      <c r="G51" s="8" t="n">
        <v>0.58231557504</v>
      </c>
      <c r="H51" s="8" t="n">
        <v>0.462784311</v>
      </c>
      <c r="I51" s="8" t="n">
        <v>0.3890773564</v>
      </c>
      <c r="J51" s="8" t="n">
        <v>0.32615806144</v>
      </c>
      <c r="K51" s="8" t="n">
        <v>0.29119858584</v>
      </c>
      <c r="L51" s="8" t="n">
        <v>0.31628481556</v>
      </c>
      <c r="M51" s="8" t="n">
        <v>0.31747509868</v>
      </c>
      <c r="N51" s="8" t="n">
        <v>0.33459495824</v>
      </c>
      <c r="O51" s="8" t="n">
        <v>0.32273652624</v>
      </c>
      <c r="P51" s="8" t="n">
        <v>0.3159403372</v>
      </c>
      <c r="Q51" s="8" t="n">
        <v>0.30468110212</v>
      </c>
      <c r="R51" s="8" t="n">
        <v>0.3075673298</v>
      </c>
      <c r="S51" s="8" t="n">
        <v>0.31051302444</v>
      </c>
      <c r="T51" s="8" t="n">
        <v>0.31717533416</v>
      </c>
      <c r="U51" s="8" t="n">
        <v>0.3139321474</v>
      </c>
      <c r="V51" s="8" t="n">
        <v>0.30925110828</v>
      </c>
      <c r="W51" s="8" t="n">
        <v>0.31089576652</v>
      </c>
      <c r="X51" s="8" t="n">
        <v>0.31045299812</v>
      </c>
      <c r="Y51" s="8" t="n">
        <v>0.30605700536</v>
      </c>
      <c r="Z51" s="8" t="n">
        <v>0.30024238824</v>
      </c>
      <c r="AA51" s="8" t="n">
        <v>0.295603406</v>
      </c>
      <c r="AB51" s="8" t="n">
        <v>0.29474358228</v>
      </c>
      <c r="AC51" s="8" t="n">
        <v>0.29374000304</v>
      </c>
      <c r="AD51" s="8" t="n">
        <v>0.2938848598</v>
      </c>
      <c r="AE51" s="8" t="n">
        <v>0.29666152284</v>
      </c>
      <c r="AF51" s="8" t="n">
        <v>0.29551474744</v>
      </c>
      <c r="AG51" s="8" t="n">
        <v>0.30154741008</v>
      </c>
      <c r="AH51" s="8" t="n">
        <v>0.30263164204</v>
      </c>
      <c r="AI51" s="8" t="n">
        <v>0.30286681796</v>
      </c>
      <c r="AJ51" s="8" t="n">
        <v>0.3019271456</v>
      </c>
    </row>
    <row r="52" ht="15" customFormat="1" customHeight="1" s="5">
      <c r="A52" s="7" t="inlineStr">
        <is>
          <t xml:space="preserve">    Other Petroleum 2/</t>
        </is>
      </c>
      <c r="B52" s="54">
        <f>About!C98</f>
        <v/>
      </c>
      <c r="C52" s="8" t="n"/>
      <c r="D52" s="8" t="n"/>
      <c r="E52" s="8" t="n">
        <v>2.77668903276</v>
      </c>
      <c r="F52" s="8" t="n">
        <v>1.6178735486</v>
      </c>
      <c r="G52" s="8" t="n">
        <v>1.96056447372</v>
      </c>
      <c r="H52" s="8" t="n">
        <v>2.13105301424</v>
      </c>
      <c r="I52" s="8" t="n">
        <v>2.05154310168</v>
      </c>
      <c r="J52" s="8" t="n">
        <v>1.94995820404</v>
      </c>
      <c r="K52" s="8" t="n">
        <v>1.94537134716</v>
      </c>
      <c r="L52" s="8" t="n">
        <v>2.32471543752</v>
      </c>
      <c r="M52" s="8" t="n">
        <v>2.4591404132</v>
      </c>
      <c r="N52" s="8" t="n">
        <v>2.69853607512</v>
      </c>
      <c r="O52" s="8" t="n">
        <v>2.72942160948</v>
      </c>
      <c r="P52" s="8" t="n">
        <v>2.78589954192</v>
      </c>
      <c r="Q52" s="8" t="n">
        <v>2.70104835316</v>
      </c>
      <c r="R52" s="8" t="n">
        <v>2.72166048948</v>
      </c>
      <c r="S52" s="8" t="n">
        <v>2.76007882008</v>
      </c>
      <c r="T52" s="8" t="n">
        <v>2.81463260656</v>
      </c>
      <c r="U52" s="8" t="n">
        <v>2.7882501824</v>
      </c>
      <c r="V52" s="8" t="n">
        <v>2.75550211908</v>
      </c>
      <c r="W52" s="8" t="n">
        <v>2.76416690264</v>
      </c>
      <c r="X52" s="8" t="n">
        <v>2.76224328108</v>
      </c>
      <c r="Y52" s="8" t="n">
        <v>2.72651325212</v>
      </c>
      <c r="Z52" s="8" t="n">
        <v>2.67862701936</v>
      </c>
      <c r="AA52" s="8" t="n">
        <v>2.63558236204</v>
      </c>
      <c r="AB52" s="8" t="n">
        <v>2.62995263088</v>
      </c>
      <c r="AC52" s="8" t="n">
        <v>2.62066185356</v>
      </c>
      <c r="AD52" s="8" t="n">
        <v>2.62184769676</v>
      </c>
      <c r="AE52" s="8" t="n">
        <v>2.6464681544</v>
      </c>
      <c r="AF52" s="8" t="n">
        <v>2.63376704656</v>
      </c>
      <c r="AG52" s="8" t="n">
        <v>2.68695547024</v>
      </c>
      <c r="AH52" s="8" t="n">
        <v>2.69614516072</v>
      </c>
      <c r="AI52" s="8" t="n">
        <v>2.69509641316</v>
      </c>
      <c r="AJ52" s="8" t="n">
        <v>2.6857568142</v>
      </c>
    </row>
    <row r="53" ht="15" customFormat="1" customHeight="1" s="5">
      <c r="A53" s="7" t="inlineStr">
        <is>
          <t xml:space="preserve">      Petroleum and Other Liquids Subtotal</t>
        </is>
      </c>
      <c r="B53" s="54" t="n"/>
      <c r="C53" s="8" t="n"/>
      <c r="D53" s="8" t="n"/>
      <c r="E53" s="8">
        <f>SUM(E48:E52)</f>
        <v/>
      </c>
      <c r="F53" s="8">
        <f>SUM(F48:F52)</f>
        <v/>
      </c>
      <c r="G53" s="8">
        <f>SUM(G48:G52)</f>
        <v/>
      </c>
      <c r="H53" s="8">
        <f>SUM(H48:H52)</f>
        <v/>
      </c>
      <c r="I53" s="8">
        <f>SUM(I48:I52)</f>
        <v/>
      </c>
      <c r="J53" s="8">
        <f>SUM(J48:J52)</f>
        <v/>
      </c>
      <c r="K53" s="8">
        <f>SUM(K48:K52)</f>
        <v/>
      </c>
      <c r="L53" s="8">
        <f>SUM(L48:L52)</f>
        <v/>
      </c>
      <c r="M53" s="8">
        <f>SUM(M48:M52)</f>
        <v/>
      </c>
      <c r="N53" s="8">
        <f>SUM(N48:N52)</f>
        <v/>
      </c>
      <c r="O53" s="8">
        <f>SUM(O48:O52)</f>
        <v/>
      </c>
      <c r="P53" s="8">
        <f>SUM(P48:P52)</f>
        <v/>
      </c>
      <c r="Q53" s="8">
        <f>SUM(Q48:Q52)</f>
        <v/>
      </c>
      <c r="R53" s="8">
        <f>SUM(R48:R52)</f>
        <v/>
      </c>
      <c r="S53" s="8">
        <f>SUM(S48:S52)</f>
        <v/>
      </c>
      <c r="T53" s="8">
        <f>SUM(T48:T52)</f>
        <v/>
      </c>
      <c r="U53" s="8">
        <f>SUM(U48:U52)</f>
        <v/>
      </c>
      <c r="V53" s="8">
        <f>SUM(V48:V52)</f>
        <v/>
      </c>
      <c r="W53" s="8">
        <f>SUM(W48:W52)</f>
        <v/>
      </c>
      <c r="X53" s="8">
        <f>SUM(X48:X52)</f>
        <v/>
      </c>
      <c r="Y53" s="8">
        <f>SUM(Y48:Y52)</f>
        <v/>
      </c>
      <c r="Z53" s="8">
        <f>SUM(Z48:Z52)</f>
        <v/>
      </c>
      <c r="AA53" s="8">
        <f>SUM(AA48:AA52)</f>
        <v/>
      </c>
      <c r="AB53" s="8">
        <f>SUM(AB48:AB52)</f>
        <v/>
      </c>
      <c r="AC53" s="8">
        <f>SUM(AC48:AC52)</f>
        <v/>
      </c>
      <c r="AD53" s="8">
        <f>SUM(AD48:AD52)</f>
        <v/>
      </c>
      <c r="AE53" s="8">
        <f>SUM(AE48:AE52)</f>
        <v/>
      </c>
      <c r="AF53" s="8">
        <f>SUM(AF48:AF52)</f>
        <v/>
      </c>
      <c r="AG53" s="8">
        <f>SUM(AG48:AG52)</f>
        <v/>
      </c>
      <c r="AH53" s="8">
        <f>SUM(AH48:AH52)</f>
        <v/>
      </c>
      <c r="AI53" s="8">
        <f>SUM(AI48:AI52)</f>
        <v/>
      </c>
      <c r="AJ53" s="8">
        <f>SUM(AJ48:AJ52)</f>
        <v/>
      </c>
    </row>
    <row r="54" ht="15" customFormat="1" customHeight="1" s="5">
      <c r="A54" s="7" t="inlineStr">
        <is>
          <t xml:space="preserve">    Natural Gas</t>
        </is>
      </c>
      <c r="B54" s="54" t="n"/>
      <c r="C54" s="8" t="n"/>
      <c r="D54" s="8" t="n"/>
      <c r="E54" s="8" t="n">
        <v>42.01129799832</v>
      </c>
      <c r="F54" s="8" t="n">
        <v>42.48144427352</v>
      </c>
      <c r="G54" s="8" t="n">
        <v>45.54348705208</v>
      </c>
      <c r="H54" s="8" t="n">
        <v>48.3435944254</v>
      </c>
      <c r="I54" s="8" t="n">
        <v>50.96270954368</v>
      </c>
      <c r="J54" s="8" t="n">
        <v>53.01586699328</v>
      </c>
      <c r="K54" s="8" t="n">
        <v>54.2221150168</v>
      </c>
      <c r="L54" s="8" t="n">
        <v>53.9062843666</v>
      </c>
      <c r="M54" s="8" t="n">
        <v>54.36326089516</v>
      </c>
      <c r="N54" s="8" t="n">
        <v>54.65126266868</v>
      </c>
      <c r="O54" s="8" t="n">
        <v>55.5318518246</v>
      </c>
      <c r="P54" s="8" t="n">
        <v>56.45130152015999</v>
      </c>
      <c r="Q54" s="8" t="n">
        <v>57.55616470464</v>
      </c>
      <c r="R54" s="8" t="n">
        <v>58.34702800672</v>
      </c>
      <c r="S54" s="8" t="n">
        <v>59.07866160484</v>
      </c>
      <c r="T54" s="8" t="n">
        <v>59.80712864852</v>
      </c>
      <c r="U54" s="8" t="n">
        <v>60.82478386827999</v>
      </c>
      <c r="V54" s="8" t="n">
        <v>61.7445749832</v>
      </c>
      <c r="W54" s="8" t="n">
        <v>62.57026173152</v>
      </c>
      <c r="X54" s="8" t="n">
        <v>63.41036862332</v>
      </c>
      <c r="Y54" s="8" t="n">
        <v>64.42565533803999</v>
      </c>
      <c r="Z54" s="8" t="n">
        <v>65.50921902015999</v>
      </c>
      <c r="AA54" s="8" t="n">
        <v>66.55100312499999</v>
      </c>
      <c r="AB54" s="8" t="n">
        <v>67.70134587836</v>
      </c>
      <c r="AC54" s="8" t="n">
        <v>68.6916331166</v>
      </c>
      <c r="AD54" s="8" t="n">
        <v>69.77451399495999</v>
      </c>
      <c r="AE54" s="8" t="n">
        <v>70.82115033804</v>
      </c>
      <c r="AF54" s="8" t="n">
        <v>72.14887923991999</v>
      </c>
      <c r="AG54" s="8" t="n">
        <v>73.17405391867999</v>
      </c>
      <c r="AH54" s="8" t="n">
        <v>74.36507523656</v>
      </c>
      <c r="AI54" s="8" t="n">
        <v>75.8248856754</v>
      </c>
      <c r="AJ54" s="8" t="n">
        <v>77.0203538004</v>
      </c>
    </row>
    <row r="55" ht="15" customFormat="1" customHeight="1" s="5">
      <c r="A55" s="7" t="inlineStr">
        <is>
          <t xml:space="preserve">    Steam Coal</t>
        </is>
      </c>
      <c r="B55" s="54" t="n"/>
      <c r="C55" s="8" t="n"/>
      <c r="D55" s="8" t="n"/>
      <c r="E55" s="8" t="n">
        <v>0.7772777411999999</v>
      </c>
      <c r="F55" s="8" t="n">
        <v>0.7133352894</v>
      </c>
      <c r="G55" s="8" t="n">
        <v>0.7528411906399999</v>
      </c>
      <c r="H55" s="8" t="n">
        <v>0.79369798124</v>
      </c>
      <c r="I55" s="8" t="n">
        <v>0.81639242256</v>
      </c>
      <c r="J55" s="8" t="n">
        <v>0.8384047243599999</v>
      </c>
      <c r="K55" s="8" t="n">
        <v>0.86024846652</v>
      </c>
      <c r="L55" s="8" t="n">
        <v>0.8809768273599999</v>
      </c>
      <c r="M55" s="8" t="n">
        <v>0.8928496279199999</v>
      </c>
      <c r="N55" s="8" t="n">
        <v>0.90567662672</v>
      </c>
      <c r="O55" s="8" t="n">
        <v>0.9177788173199999</v>
      </c>
      <c r="P55" s="8" t="n">
        <v>0.9309737002</v>
      </c>
      <c r="Q55" s="8" t="n">
        <v>0.93298239692</v>
      </c>
      <c r="R55" s="8" t="n">
        <v>0.9353240352</v>
      </c>
      <c r="S55" s="8" t="n">
        <v>0.9377220115199999</v>
      </c>
      <c r="T55" s="8" t="n">
        <v>0.9400154923999999</v>
      </c>
      <c r="U55" s="8" t="n">
        <v>0.9427216061599999</v>
      </c>
      <c r="V55" s="8" t="n">
        <v>0.94498783572</v>
      </c>
      <c r="W55" s="8" t="n">
        <v>0.9471287511599998</v>
      </c>
      <c r="X55" s="8" t="n">
        <v>0.9493002216399999</v>
      </c>
      <c r="Y55" s="8" t="n">
        <v>0.95174513176</v>
      </c>
      <c r="Z55" s="8" t="n">
        <v>0.9545265318799999</v>
      </c>
      <c r="AA55" s="8" t="n">
        <v>0.9570197916799998</v>
      </c>
      <c r="AB55" s="8" t="n">
        <v>0.96108593684</v>
      </c>
      <c r="AC55" s="8" t="n">
        <v>0.9630876240799999</v>
      </c>
      <c r="AD55" s="8" t="n">
        <v>0.96584028708</v>
      </c>
      <c r="AE55" s="8" t="n">
        <v>0.96855033384</v>
      </c>
      <c r="AF55" s="8" t="n">
        <v>0.9725173673999999</v>
      </c>
      <c r="AG55" s="8" t="n">
        <v>0.9751637345199999</v>
      </c>
      <c r="AH55" s="8" t="n">
        <v>0.9775496496399999</v>
      </c>
      <c r="AI55" s="8" t="n">
        <v>0.9815698398799999</v>
      </c>
      <c r="AJ55" s="8" t="n">
        <v>0.9821525706399999</v>
      </c>
    </row>
    <row r="56" ht="15" customFormat="1" customHeight="1" s="5">
      <c r="A56" s="7" t="inlineStr">
        <is>
          <t xml:space="preserve">    Renewables</t>
        </is>
      </c>
      <c r="B56" s="54" t="n"/>
      <c r="C56" s="8" t="n"/>
      <c r="D56" s="8" t="n"/>
      <c r="E56" s="8" t="n">
        <v>0.00046267812</v>
      </c>
      <c r="F56" s="8" t="n">
        <v>0.0004647932</v>
      </c>
      <c r="G56" s="8" t="n">
        <v>0.00046412896</v>
      </c>
      <c r="H56" s="8" t="n">
        <v>0.00046346472</v>
      </c>
      <c r="I56" s="8" t="n">
        <v>0.0004631326</v>
      </c>
      <c r="J56" s="8" t="n">
        <v>0.00046280048</v>
      </c>
      <c r="K56" s="8" t="n">
        <v>0.00046246836</v>
      </c>
      <c r="L56" s="8" t="n">
        <v>0.00046215372</v>
      </c>
      <c r="M56" s="8" t="n">
        <v>0.00046197892</v>
      </c>
      <c r="N56" s="8" t="n">
        <v>0.0004618215999999999</v>
      </c>
      <c r="O56" s="8" t="n">
        <v>0.0004616468</v>
      </c>
      <c r="P56" s="8" t="n">
        <v>0.00046148948</v>
      </c>
      <c r="Q56" s="8" t="n">
        <v>0.00046148948</v>
      </c>
      <c r="R56" s="8" t="n">
        <v>0.00046148948</v>
      </c>
      <c r="S56" s="8" t="n">
        <v>0.00046148948</v>
      </c>
      <c r="T56" s="8" t="n">
        <v>0.00046148948</v>
      </c>
      <c r="U56" s="8" t="n">
        <v>0.00046148948</v>
      </c>
      <c r="V56" s="8" t="n">
        <v>0.00046148948</v>
      </c>
      <c r="W56" s="8" t="n">
        <v>0.00046148948</v>
      </c>
      <c r="X56" s="8" t="n">
        <v>0.00046148948</v>
      </c>
      <c r="Y56" s="8" t="n">
        <v>0.00046148948</v>
      </c>
      <c r="Z56" s="8" t="n">
        <v>0.00046148948</v>
      </c>
      <c r="AA56" s="8" t="n">
        <v>0.00046148948</v>
      </c>
      <c r="AB56" s="8" t="n">
        <v>0.00046148948</v>
      </c>
      <c r="AC56" s="8" t="n">
        <v>0.00046148948</v>
      </c>
      <c r="AD56" s="8" t="n">
        <v>0.00046148948</v>
      </c>
      <c r="AE56" s="8" t="n">
        <v>0.00046148948</v>
      </c>
      <c r="AF56" s="8" t="n">
        <v>0.00046148948</v>
      </c>
      <c r="AG56" s="8" t="n">
        <v>0.00046148948</v>
      </c>
      <c r="AH56" s="8" t="n">
        <v>0.00046148948</v>
      </c>
      <c r="AI56" s="8" t="n">
        <v>0.00046148948</v>
      </c>
      <c r="AJ56" s="8" t="n">
        <v>0.00046148948</v>
      </c>
    </row>
    <row r="57" ht="15" customFormat="1" customHeight="1" s="5">
      <c r="A57" s="7" t="inlineStr">
        <is>
          <t xml:space="preserve">    Purchased Electricity</t>
        </is>
      </c>
      <c r="B57" s="54" t="n"/>
      <c r="C57" s="8" t="n"/>
      <c r="D57" s="8" t="n"/>
      <c r="E57" s="8" t="n">
        <v>7.422789076319999</v>
      </c>
      <c r="F57" s="8" t="n">
        <v>7.36792508976</v>
      </c>
      <c r="G57" s="8" t="n">
        <v>7.686693970639999</v>
      </c>
      <c r="H57" s="8" t="n">
        <v>8.003808631719998</v>
      </c>
      <c r="I57" s="8" t="n">
        <v>8.28539356716</v>
      </c>
      <c r="J57" s="8" t="n">
        <v>8.489972739879999</v>
      </c>
      <c r="K57" s="8" t="n">
        <v>8.628904811199998</v>
      </c>
      <c r="L57" s="8" t="n">
        <v>8.739823958920001</v>
      </c>
      <c r="M57" s="8" t="n">
        <v>8.809957879159999</v>
      </c>
      <c r="N57" s="8" t="n">
        <v>8.89893901508</v>
      </c>
      <c r="O57" s="8" t="n">
        <v>8.983001226559999</v>
      </c>
      <c r="P57" s="8" t="n">
        <v>9.089962744959999</v>
      </c>
      <c r="Q57" s="8" t="n">
        <v>9.12912203528</v>
      </c>
      <c r="R57" s="8" t="n">
        <v>9.1555468834</v>
      </c>
      <c r="S57" s="8" t="n">
        <v>9.180033182040001</v>
      </c>
      <c r="T57" s="8" t="n">
        <v>9.209285297799999</v>
      </c>
      <c r="U57" s="8" t="n">
        <v>9.245097744959999</v>
      </c>
      <c r="V57" s="8" t="n">
        <v>9.25488116112</v>
      </c>
      <c r="W57" s="8" t="n">
        <v>9.257845</v>
      </c>
      <c r="X57" s="8" t="n">
        <v>9.255710150120001</v>
      </c>
      <c r="Y57" s="8" t="n">
        <v>9.262738840640001</v>
      </c>
      <c r="Z57" s="8" t="n">
        <v>9.271235588959998</v>
      </c>
      <c r="AA57" s="8" t="n">
        <v>9.261204655999999</v>
      </c>
      <c r="AB57" s="8" t="n">
        <v>9.276552987479999</v>
      </c>
      <c r="AC57" s="8" t="n">
        <v>9.255011334679999</v>
      </c>
      <c r="AD57" s="8" t="n">
        <v>9.24240916364</v>
      </c>
      <c r="AE57" s="8" t="n">
        <v>9.221772223199999</v>
      </c>
      <c r="AF57" s="8" t="n">
        <v>9.21252011164</v>
      </c>
      <c r="AG57" s="8" t="n">
        <v>9.16258198908</v>
      </c>
      <c r="AH57" s="8" t="n">
        <v>9.094755236560001</v>
      </c>
      <c r="AI57" s="8" t="n">
        <v>9.034091613239999</v>
      </c>
      <c r="AJ57" s="8" t="n">
        <v>8.898205519319999</v>
      </c>
    </row>
    <row r="58" ht="15" customFormat="1" customHeight="1" s="5">
      <c r="A58" s="7" t="inlineStr">
        <is>
          <t xml:space="preserve">      Total Heat and Power</t>
        </is>
      </c>
      <c r="B58" s="54" t="n"/>
      <c r="C58" s="8" t="n"/>
      <c r="D58" s="8" t="n"/>
      <c r="E58" s="8">
        <f>SUM(E54:E57)</f>
        <v/>
      </c>
      <c r="F58" s="8">
        <f>SUM(F54:F57)</f>
        <v/>
      </c>
      <c r="G58" s="8">
        <f>SUM(G54:G57)</f>
        <v/>
      </c>
      <c r="H58" s="8">
        <f>SUM(H54:H57)</f>
        <v/>
      </c>
      <c r="I58" s="8">
        <f>SUM(I54:I57)</f>
        <v/>
      </c>
      <c r="J58" s="8">
        <f>SUM(J54:J57)</f>
        <v/>
      </c>
      <c r="K58" s="8">
        <f>SUM(K54:K57)</f>
        <v/>
      </c>
      <c r="L58" s="8">
        <f>SUM(L54:L57)</f>
        <v/>
      </c>
      <c r="M58" s="8">
        <f>SUM(M54:M57)</f>
        <v/>
      </c>
      <c r="N58" s="8">
        <f>SUM(N54:N57)</f>
        <v/>
      </c>
      <c r="O58" s="8">
        <f>SUM(O54:O57)</f>
        <v/>
      </c>
      <c r="P58" s="8">
        <f>SUM(P54:P57)</f>
        <v/>
      </c>
      <c r="Q58" s="8">
        <f>SUM(Q54:Q57)</f>
        <v/>
      </c>
      <c r="R58" s="8">
        <f>SUM(R54:R57)</f>
        <v/>
      </c>
      <c r="S58" s="8">
        <f>SUM(S54:S57)</f>
        <v/>
      </c>
      <c r="T58" s="8">
        <f>SUM(T54:T57)</f>
        <v/>
      </c>
      <c r="U58" s="8">
        <f>SUM(U54:U57)</f>
        <v/>
      </c>
      <c r="V58" s="8">
        <f>SUM(V54:V57)</f>
        <v/>
      </c>
      <c r="W58" s="8">
        <f>SUM(W54:W57)</f>
        <v/>
      </c>
      <c r="X58" s="8">
        <f>SUM(X54:X57)</f>
        <v/>
      </c>
      <c r="Y58" s="8">
        <f>SUM(Y54:Y57)</f>
        <v/>
      </c>
      <c r="Z58" s="8">
        <f>SUM(Z54:Z57)</f>
        <v/>
      </c>
      <c r="AA58" s="8">
        <f>SUM(AA54:AA57)</f>
        <v/>
      </c>
      <c r="AB58" s="8">
        <f>SUM(AB54:AB57)</f>
        <v/>
      </c>
      <c r="AC58" s="8">
        <f>SUM(AC54:AC57)</f>
        <v/>
      </c>
      <c r="AD58" s="8">
        <f>SUM(AD54:AD57)</f>
        <v/>
      </c>
      <c r="AE58" s="8">
        <f>SUM(AE54:AE57)</f>
        <v/>
      </c>
      <c r="AF58" s="8">
        <f>SUM(AF54:AF57)</f>
        <v/>
      </c>
      <c r="AG58" s="8">
        <f>SUM(AG54:AG57)</f>
        <v/>
      </c>
      <c r="AH58" s="8">
        <f>SUM(AH54:AH57)</f>
        <v/>
      </c>
      <c r="AI58" s="8">
        <f>SUM(AI54:AI57)</f>
        <v/>
      </c>
      <c r="AJ58" s="8">
        <f>SUM(AJ54:AJ57)</f>
        <v/>
      </c>
    </row>
    <row r="59" ht="15" customFormat="1" customHeight="1" s="5">
      <c r="A59" s="19" t="inlineStr">
        <is>
          <t>Feedstock</t>
        </is>
      </c>
      <c r="B59" s="19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</row>
    <row r="60" ht="15" customFormat="1" customHeight="1" s="5">
      <c r="A60" s="7" t="inlineStr">
        <is>
          <t xml:space="preserve">    Liquefied Petroleum Gases and Other 3/</t>
        </is>
      </c>
      <c r="B60" s="54">
        <f>About!C91</f>
        <v/>
      </c>
      <c r="C60" s="8" t="n"/>
      <c r="D60" s="8" t="n"/>
      <c r="E60" s="8" t="n">
        <v>51.40868</v>
      </c>
      <c r="F60" s="8" t="n">
        <v>57.37460485651999</v>
      </c>
      <c r="G60" s="8" t="n">
        <v>58.68734602183999</v>
      </c>
      <c r="H60" s="8" t="n">
        <v>60.38504835316</v>
      </c>
      <c r="I60" s="8" t="n">
        <v>61.98929498319999</v>
      </c>
      <c r="J60" s="8" t="n">
        <v>63.17916403696</v>
      </c>
      <c r="K60" s="8" t="n">
        <v>64.0238756502</v>
      </c>
      <c r="L60" s="8" t="n">
        <v>64.71504834475999</v>
      </c>
      <c r="M60" s="8" t="n">
        <v>65.35882957795999</v>
      </c>
      <c r="N60" s="8" t="n">
        <v>66.09418022816</v>
      </c>
      <c r="O60" s="8" t="n">
        <v>66.82006538844</v>
      </c>
      <c r="P60" s="8" t="n">
        <v>67.67388827687999</v>
      </c>
      <c r="Q60" s="8" t="n">
        <v>68.38429494959999</v>
      </c>
      <c r="R60" s="8" t="n">
        <v>69.03239070127999</v>
      </c>
      <c r="S60" s="8" t="n">
        <v>69.67385036323999</v>
      </c>
      <c r="T60" s="8" t="n">
        <v>70.3494293246</v>
      </c>
      <c r="U60" s="8" t="n">
        <v>71.07358611491999</v>
      </c>
      <c r="V60" s="8" t="n">
        <v>71.63115373319999</v>
      </c>
      <c r="W60" s="8" t="n">
        <v>72.19112826008001</v>
      </c>
      <c r="X60" s="8" t="n">
        <v>72.74693763508</v>
      </c>
      <c r="Y60" s="8" t="n">
        <v>73.36752030375999</v>
      </c>
      <c r="Z60" s="8" t="n">
        <v>74.02217533804</v>
      </c>
      <c r="AA60" s="8" t="n">
        <v>74.62139451007999</v>
      </c>
      <c r="AB60" s="8" t="n">
        <v>75.39365545632</v>
      </c>
      <c r="AC60" s="8" t="n">
        <v>76.0141869086</v>
      </c>
      <c r="AD60" s="8" t="n">
        <v>76.72205010147999</v>
      </c>
      <c r="AE60" s="8" t="n">
        <v>77.43220070968</v>
      </c>
      <c r="AF60" s="8" t="n">
        <v>78.26772422312</v>
      </c>
      <c r="AG60" s="8" t="n">
        <v>78.95720266867998</v>
      </c>
      <c r="AH60" s="8" t="n">
        <v>79.64646775335999</v>
      </c>
      <c r="AI60" s="8" t="n">
        <v>80.49115802352</v>
      </c>
      <c r="AJ60" s="8" t="n">
        <v>81.03510353023999</v>
      </c>
      <c r="AK60" s="14" t="n">
        <v>0.015187</v>
      </c>
    </row>
    <row r="61" ht="15" customFormat="1" customHeight="1" s="5">
      <c r="A61" s="7" t="inlineStr">
        <is>
          <t xml:space="preserve">    Petrochemical Feedstocks</t>
        </is>
      </c>
      <c r="B61" s="54">
        <f>About!C95</f>
        <v/>
      </c>
      <c r="C61" s="8" t="n"/>
      <c r="D61" s="8" t="n"/>
      <c r="E61" s="8" t="n">
        <v>11.01764379024</v>
      </c>
      <c r="F61" s="8" t="n">
        <v>9.911159999999999</v>
      </c>
      <c r="G61" s="8" t="n">
        <v>11.0767230788</v>
      </c>
      <c r="H61" s="8" t="n">
        <v>12.17685669968</v>
      </c>
      <c r="I61" s="8" t="n">
        <v>12.85721320724</v>
      </c>
      <c r="J61" s="8" t="n">
        <v>13.51138278696</v>
      </c>
      <c r="K61" s="8" t="n">
        <v>14.0174706166</v>
      </c>
      <c r="L61" s="8" t="n">
        <v>14.45840104704</v>
      </c>
      <c r="M61" s="8" t="n">
        <v>14.85095956292</v>
      </c>
      <c r="N61" s="8" t="n">
        <v>15.28586524916</v>
      </c>
      <c r="O61" s="8" t="n">
        <v>15.72707628604</v>
      </c>
      <c r="P61" s="8" t="n">
        <v>16.19782962416</v>
      </c>
      <c r="Q61" s="8" t="n">
        <v>16.62168975084</v>
      </c>
      <c r="R61" s="8" t="n">
        <v>17.00089821388</v>
      </c>
      <c r="S61" s="8" t="n">
        <v>17.37112447404</v>
      </c>
      <c r="T61" s="8" t="n">
        <v>17.75851175916</v>
      </c>
      <c r="U61" s="8" t="n">
        <v>18.16912211576</v>
      </c>
      <c r="V61" s="8" t="n">
        <v>18.50396696808</v>
      </c>
      <c r="W61" s="8" t="n">
        <v>18.83554285064</v>
      </c>
      <c r="X61" s="8" t="n">
        <v>19.16441095884</v>
      </c>
      <c r="Y61" s="8" t="n">
        <v>19.51811636408</v>
      </c>
      <c r="Z61" s="8" t="n">
        <v>19.89700261828</v>
      </c>
      <c r="AA61" s="8" t="n">
        <v>20.24955151176</v>
      </c>
      <c r="AB61" s="8" t="n">
        <v>20.6680024874</v>
      </c>
      <c r="AC61" s="8" t="n">
        <v>21.0495474496</v>
      </c>
      <c r="AD61" s="8" t="n">
        <v>21.45865454368</v>
      </c>
      <c r="AE61" s="8" t="n">
        <v>21.86910382208</v>
      </c>
      <c r="AF61" s="8" t="n">
        <v>22.33543914264</v>
      </c>
      <c r="AG61" s="8" t="n">
        <v>22.74142238592</v>
      </c>
      <c r="AH61" s="8" t="n">
        <v>23.14462529536</v>
      </c>
      <c r="AI61" s="8" t="n">
        <v>23.60220357292</v>
      </c>
      <c r="AJ61" s="8" t="n">
        <v>23.970815625</v>
      </c>
      <c r="AK61" s="14" t="n">
        <v>0.022958</v>
      </c>
    </row>
    <row r="62" ht="15" customFormat="1" customHeight="1" s="5">
      <c r="A62" s="7" t="inlineStr">
        <is>
          <t xml:space="preserve">    Natural Gas</t>
        </is>
      </c>
      <c r="B62" s="54" t="n"/>
      <c r="C62" s="8" t="n"/>
      <c r="D62" s="8" t="n"/>
      <c r="E62" s="8" t="n">
        <v>14.76360544792</v>
      </c>
      <c r="F62" s="8" t="n">
        <v>14.90169893372</v>
      </c>
      <c r="G62" s="8" t="n">
        <v>15.59041135324</v>
      </c>
      <c r="H62" s="8" t="n">
        <v>15.84370385988</v>
      </c>
      <c r="I62" s="8" t="n">
        <v>16.1934158892</v>
      </c>
      <c r="J62" s="8" t="n">
        <v>16.46740399916</v>
      </c>
      <c r="K62" s="8" t="n">
        <v>16.62901824084</v>
      </c>
      <c r="L62" s="8" t="n">
        <v>16.77942584476</v>
      </c>
      <c r="M62" s="8" t="n">
        <v>16.91829923572</v>
      </c>
      <c r="N62" s="8" t="n">
        <v>17.05481798328</v>
      </c>
      <c r="O62" s="8" t="n">
        <v>17.22213159644</v>
      </c>
      <c r="P62" s="8" t="n">
        <v>17.39584442784</v>
      </c>
      <c r="Q62" s="8" t="n">
        <v>17.56806361072</v>
      </c>
      <c r="R62" s="8" t="n">
        <v>17.87411724244</v>
      </c>
      <c r="S62" s="8" t="n">
        <v>18.0124593288</v>
      </c>
      <c r="T62" s="8" t="n">
        <v>18.17915946388</v>
      </c>
      <c r="U62" s="8" t="n">
        <v>18.34871673992</v>
      </c>
      <c r="V62" s="8" t="n">
        <v>18.53054544792</v>
      </c>
      <c r="W62" s="8" t="n">
        <v>18.739579958</v>
      </c>
      <c r="X62" s="8" t="n">
        <v>18.95221415944</v>
      </c>
      <c r="Y62" s="8" t="n">
        <v>19.16306665944</v>
      </c>
      <c r="Z62" s="8" t="n">
        <v>19.367639417</v>
      </c>
      <c r="AA62" s="8" t="n">
        <v>19.53040912164</v>
      </c>
      <c r="AB62" s="8" t="n">
        <v>19.71483677352</v>
      </c>
      <c r="AC62" s="8" t="n">
        <v>19.8926987626</v>
      </c>
      <c r="AD62" s="8" t="n">
        <v>20.08082640608</v>
      </c>
      <c r="AE62" s="8" t="n">
        <v>20.27294850924</v>
      </c>
      <c r="AF62" s="8" t="n">
        <v>20.48037840776</v>
      </c>
      <c r="AG62" s="8" t="n">
        <v>20.6643131586</v>
      </c>
      <c r="AH62" s="8" t="n">
        <v>20.85187535904</v>
      </c>
      <c r="AI62" s="8" t="n">
        <v>21.05450423572</v>
      </c>
      <c r="AJ62" s="8" t="n">
        <v>21.23111796052</v>
      </c>
      <c r="AK62" s="14" t="n">
        <v>0.00783</v>
      </c>
    </row>
    <row r="63" ht="15" customFormat="1" customHeight="1" s="5">
      <c r="A63" s="7" t="inlineStr">
        <is>
          <t xml:space="preserve">      Total Feedstocks</t>
        </is>
      </c>
      <c r="B63" s="54" t="n"/>
      <c r="C63" s="8" t="n"/>
      <c r="D63" s="8" t="n"/>
      <c r="E63" s="8">
        <f>SUM(E60:E62)</f>
        <v/>
      </c>
      <c r="F63" s="8">
        <f>SUM(F60:F62)</f>
        <v/>
      </c>
      <c r="G63" s="8">
        <f>SUM(G60:G62)</f>
        <v/>
      </c>
      <c r="H63" s="8">
        <f>SUM(H60:H62)</f>
        <v/>
      </c>
      <c r="I63" s="8">
        <f>SUM(I60:I62)</f>
        <v/>
      </c>
      <c r="J63" s="8">
        <f>SUM(J60:J62)</f>
        <v/>
      </c>
      <c r="K63" s="8">
        <f>SUM(K60:K62)</f>
        <v/>
      </c>
      <c r="L63" s="8">
        <f>SUM(L60:L62)</f>
        <v/>
      </c>
      <c r="M63" s="8">
        <f>SUM(M60:M62)</f>
        <v/>
      </c>
      <c r="N63" s="8">
        <f>SUM(N60:N62)</f>
        <v/>
      </c>
      <c r="O63" s="8">
        <f>SUM(O60:O62)</f>
        <v/>
      </c>
      <c r="P63" s="8">
        <f>SUM(P60:P62)</f>
        <v/>
      </c>
      <c r="Q63" s="8">
        <f>SUM(Q60:Q62)</f>
        <v/>
      </c>
      <c r="R63" s="8">
        <f>SUM(R60:R62)</f>
        <v/>
      </c>
      <c r="S63" s="8">
        <f>SUM(S60:S62)</f>
        <v/>
      </c>
      <c r="T63" s="8">
        <f>SUM(T60:T62)</f>
        <v/>
      </c>
      <c r="U63" s="8">
        <f>SUM(U60:U62)</f>
        <v/>
      </c>
      <c r="V63" s="8">
        <f>SUM(V60:V62)</f>
        <v/>
      </c>
      <c r="W63" s="8">
        <f>SUM(W60:W62)</f>
        <v/>
      </c>
      <c r="X63" s="8">
        <f>SUM(X60:X62)</f>
        <v/>
      </c>
      <c r="Y63" s="8">
        <f>SUM(Y60:Y62)</f>
        <v/>
      </c>
      <c r="Z63" s="8">
        <f>SUM(Z60:Z62)</f>
        <v/>
      </c>
      <c r="AA63" s="8">
        <f>SUM(AA60:AA62)</f>
        <v/>
      </c>
      <c r="AB63" s="8">
        <f>SUM(AB60:AB62)</f>
        <v/>
      </c>
      <c r="AC63" s="8">
        <f>SUM(AC60:AC62)</f>
        <v/>
      </c>
      <c r="AD63" s="8">
        <f>SUM(AD60:AD62)</f>
        <v/>
      </c>
      <c r="AE63" s="8">
        <f>SUM(AE60:AE62)</f>
        <v/>
      </c>
      <c r="AF63" s="8">
        <f>SUM(AF60:AF62)</f>
        <v/>
      </c>
      <c r="AG63" s="8">
        <f>SUM(AG60:AG62)</f>
        <v/>
      </c>
      <c r="AH63" s="8">
        <f>SUM(AH60:AH62)</f>
        <v/>
      </c>
      <c r="AI63" s="8">
        <f>SUM(AI60:AI62)</f>
        <v/>
      </c>
      <c r="AJ63" s="8">
        <f>SUM(AJ60:AJ62)</f>
        <v/>
      </c>
      <c r="AK63" s="14" t="n">
        <v>0.015155</v>
      </c>
    </row>
    <row r="64" customFormat="1" s="4">
      <c r="A64" s="3" t="inlineStr">
        <is>
          <t>Mining Energy Use (trillion BTU) from Table 35</t>
        </is>
      </c>
      <c r="B64" s="3" t="n"/>
    </row>
    <row r="65" ht="15" customFormat="1" customHeight="1" s="5">
      <c r="A65" s="7" t="inlineStr">
        <is>
          <t xml:space="preserve">      Residual Fuel Oil</t>
        </is>
      </c>
      <c r="B65" s="54">
        <f>About!C94</f>
        <v/>
      </c>
      <c r="C65" s="8" t="n"/>
      <c r="D65" s="8" t="n"/>
      <c r="E65" s="8" t="n">
        <v>0.68175814368</v>
      </c>
      <c r="F65" s="8" t="n">
        <v>0.57377255072</v>
      </c>
      <c r="G65" s="8" t="n">
        <v>0.64976814912</v>
      </c>
      <c r="H65" s="8" t="n">
        <v>0.72439711072</v>
      </c>
      <c r="I65" s="8" t="n">
        <v>0.7540732774400001</v>
      </c>
      <c r="J65" s="8" t="n">
        <v>0.78917546752</v>
      </c>
      <c r="K65" s="8" t="n">
        <v>0.8229910825600001</v>
      </c>
      <c r="L65" s="8" t="n">
        <v>0.8651383283200001</v>
      </c>
      <c r="M65" s="8" t="n">
        <v>0.8832556700799999</v>
      </c>
      <c r="N65" s="8" t="n">
        <v>0.9011430396800001</v>
      </c>
      <c r="O65" s="8" t="n">
        <v>0.9196308851199999</v>
      </c>
      <c r="P65" s="8" t="n">
        <v>0.93699854848</v>
      </c>
      <c r="Q65" s="8" t="n">
        <v>0.9390166508800001</v>
      </c>
      <c r="R65" s="8" t="n">
        <v>0.9429129308800001</v>
      </c>
      <c r="S65" s="8" t="n">
        <v>0.9464224016</v>
      </c>
      <c r="T65" s="8" t="n">
        <v>0.95105574528</v>
      </c>
      <c r="U65" s="8" t="n">
        <v>0.9526875440000001</v>
      </c>
      <c r="V65" s="8" t="n">
        <v>0.95277306624</v>
      </c>
      <c r="W65" s="8" t="n">
        <v>0.95233177856</v>
      </c>
      <c r="X65" s="8" t="n">
        <v>0.9524297638399999</v>
      </c>
      <c r="Y65" s="8" t="n">
        <v>0.9531569935999999</v>
      </c>
      <c r="Z65" s="8" t="n">
        <v>0.95892027744</v>
      </c>
      <c r="AA65" s="8" t="n">
        <v>0.9627736320000001</v>
      </c>
      <c r="AB65" s="8" t="n">
        <v>0.9661746262400001</v>
      </c>
      <c r="AC65" s="8" t="n">
        <v>0.9686481984</v>
      </c>
      <c r="AD65" s="8" t="n">
        <v>0.9686575519999999</v>
      </c>
      <c r="AE65" s="8" t="n">
        <v>0.96777990624</v>
      </c>
      <c r="AF65" s="8" t="n">
        <v>0.96620470944</v>
      </c>
      <c r="AG65" s="8" t="n">
        <v>0.9657253248000001</v>
      </c>
      <c r="AH65" s="8" t="n">
        <v>0.9651454774400001</v>
      </c>
      <c r="AI65" s="8" t="n">
        <v>0.9651538704000001</v>
      </c>
      <c r="AJ65" s="8" t="n">
        <v>0.9603059500800001</v>
      </c>
      <c r="AK65" s="14" t="n"/>
    </row>
    <row r="66" ht="15" customFormat="1" customHeight="1" s="5">
      <c r="A66" s="7" t="inlineStr">
        <is>
          <t xml:space="preserve">      Distillate Fuel Oil</t>
        </is>
      </c>
      <c r="B66" s="54">
        <f>About!C93</f>
        <v/>
      </c>
      <c r="C66" s="8" t="n"/>
      <c r="D66" s="8" t="n"/>
      <c r="E66" s="8" t="n">
        <v>4.09815778816</v>
      </c>
      <c r="F66" s="8" t="n">
        <v>4.02780496384</v>
      </c>
      <c r="G66" s="8" t="n">
        <v>4.04842057632</v>
      </c>
      <c r="H66" s="8" t="n">
        <v>4.06543874368</v>
      </c>
      <c r="I66" s="8" t="n">
        <v>4.01628324992</v>
      </c>
      <c r="J66" s="8" t="n">
        <v>3.99536250784</v>
      </c>
      <c r="K66" s="8" t="n">
        <v>3.9579601664</v>
      </c>
      <c r="L66" s="8" t="n">
        <v>3.96851792864</v>
      </c>
      <c r="M66" s="8" t="n">
        <v>3.94467368096</v>
      </c>
      <c r="N66" s="8" t="n">
        <v>3.91703755968</v>
      </c>
      <c r="O66" s="8" t="n">
        <v>3.89280485952</v>
      </c>
      <c r="P66" s="8" t="n">
        <v>3.87068215456</v>
      </c>
      <c r="Q66" s="8" t="n">
        <v>3.85408444416</v>
      </c>
      <c r="R66" s="8" t="n">
        <v>3.84593101216</v>
      </c>
      <c r="S66" s="8" t="n">
        <v>3.84127238848</v>
      </c>
      <c r="T66" s="8" t="n">
        <v>3.8376109344</v>
      </c>
      <c r="U66" s="8" t="n">
        <v>3.828059568960001</v>
      </c>
      <c r="V66" s="8" t="n">
        <v>3.81639664096</v>
      </c>
      <c r="W66" s="8" t="n">
        <v>3.806681739200001</v>
      </c>
      <c r="X66" s="8" t="n">
        <v>3.79580188448</v>
      </c>
      <c r="Y66" s="8" t="n">
        <v>3.78969249216</v>
      </c>
      <c r="Z66" s="8" t="n">
        <v>3.79746520736</v>
      </c>
      <c r="AA66" s="8" t="n">
        <v>3.80023020736</v>
      </c>
      <c r="AB66" s="8" t="n">
        <v>3.80419021824</v>
      </c>
      <c r="AC66" s="8" t="n">
        <v>3.80606030624</v>
      </c>
      <c r="AD66" s="8" t="n">
        <v>3.8023525392</v>
      </c>
      <c r="AE66" s="8" t="n">
        <v>3.79652168192</v>
      </c>
      <c r="AF66" s="8" t="n">
        <v>3.79138319328</v>
      </c>
      <c r="AG66" s="8" t="n">
        <v>3.78743397696</v>
      </c>
      <c r="AH66" s="8" t="n">
        <v>3.78309630816</v>
      </c>
      <c r="AI66" s="8" t="n">
        <v>3.77997331808</v>
      </c>
      <c r="AJ66" s="8" t="n">
        <v>3.76486573728</v>
      </c>
      <c r="AK66" s="14" t="n"/>
    </row>
    <row r="67" ht="15" customFormat="1" customHeight="1" s="5">
      <c r="A67" s="7" t="inlineStr">
        <is>
          <t xml:space="preserve">      Motor Gasoline</t>
        </is>
      </c>
      <c r="B67" s="54">
        <f>About!C92</f>
        <v/>
      </c>
      <c r="C67" s="8" t="n"/>
      <c r="D67" s="8" t="n"/>
      <c r="E67" s="8" t="n">
        <v>1.03405870688</v>
      </c>
      <c r="F67" s="8" t="n">
        <v>1.04231116064</v>
      </c>
      <c r="G67" s="8" t="n">
        <v>1.07841451456</v>
      </c>
      <c r="H67" s="8" t="n">
        <v>1.09923668992</v>
      </c>
      <c r="I67" s="8" t="n">
        <v>1.09890195744</v>
      </c>
      <c r="J67" s="8" t="n">
        <v>1.10245503616</v>
      </c>
      <c r="K67" s="8" t="n">
        <v>1.1069596288</v>
      </c>
      <c r="L67" s="8" t="n">
        <v>1.11492722752</v>
      </c>
      <c r="M67" s="8" t="n">
        <v>1.11194216512</v>
      </c>
      <c r="N67" s="8" t="n">
        <v>1.10917483936</v>
      </c>
      <c r="O67" s="8" t="n">
        <v>1.10673542048</v>
      </c>
      <c r="P67" s="8" t="n">
        <v>1.10238809472</v>
      </c>
      <c r="Q67" s="8" t="n">
        <v>1.09778379776</v>
      </c>
      <c r="R67" s="8" t="n">
        <v>1.09530848128</v>
      </c>
      <c r="S67" s="8" t="n">
        <v>1.09164027744</v>
      </c>
      <c r="T67" s="8" t="n">
        <v>1.09081015808</v>
      </c>
      <c r="U67" s="8" t="n">
        <v>1.08634788416</v>
      </c>
      <c r="V67" s="8" t="n">
        <v>1.0807387072</v>
      </c>
      <c r="W67" s="8" t="n">
        <v>1.07396912768</v>
      </c>
      <c r="X67" s="8" t="n">
        <v>1.06897905792</v>
      </c>
      <c r="Y67" s="8" t="n">
        <v>1.06499068288</v>
      </c>
      <c r="Z67" s="8" t="n">
        <v>1.06743996096</v>
      </c>
      <c r="AA67" s="8" t="n">
        <v>1.0678054592</v>
      </c>
      <c r="AB67" s="8" t="n">
        <v>1.06754188992</v>
      </c>
      <c r="AC67" s="8" t="n">
        <v>1.06617656768</v>
      </c>
      <c r="AD67" s="8" t="n">
        <v>1.06148063072</v>
      </c>
      <c r="AE67" s="8" t="n">
        <v>1.05600521024</v>
      </c>
      <c r="AF67" s="8" t="n">
        <v>1.0488031152</v>
      </c>
      <c r="AG67" s="8" t="n">
        <v>1.0441692912</v>
      </c>
      <c r="AH67" s="8" t="n">
        <v>1.03953005728</v>
      </c>
      <c r="AI67" s="8" t="n">
        <v>1.03581882688</v>
      </c>
      <c r="AJ67" s="8" t="n">
        <v>1.02527699104</v>
      </c>
      <c r="AK67" s="14" t="n"/>
    </row>
    <row r="68" ht="15" customFormat="1" customHeight="1" s="5">
      <c r="A68" s="7" t="inlineStr">
        <is>
          <t xml:space="preserve">      Other Petroleum 1/</t>
        </is>
      </c>
      <c r="B68" s="54">
        <f>About!C98</f>
        <v/>
      </c>
      <c r="C68" s="8" t="n"/>
      <c r="D68" s="8" t="n"/>
      <c r="E68" s="8" t="n">
        <v>0.54373568896</v>
      </c>
      <c r="F68" s="8" t="n">
        <v>0.22403462112</v>
      </c>
      <c r="G68" s="8" t="n">
        <v>0.32545995296</v>
      </c>
      <c r="H68" s="8" t="n">
        <v>0.42838024288</v>
      </c>
      <c r="I68" s="8" t="n">
        <v>0.47503688448</v>
      </c>
      <c r="J68" s="8" t="n">
        <v>0.52449321024</v>
      </c>
      <c r="K68" s="8" t="n">
        <v>0.5724876947199999</v>
      </c>
      <c r="L68" s="8" t="n">
        <v>0.6269551232</v>
      </c>
      <c r="M68" s="8" t="n">
        <v>0.65116570336</v>
      </c>
      <c r="N68" s="8" t="n">
        <v>0.6748625686399999</v>
      </c>
      <c r="O68" s="8" t="n">
        <v>0.6991872627200001</v>
      </c>
      <c r="P68" s="8" t="n">
        <v>0.72327156928</v>
      </c>
      <c r="Q68" s="8" t="n">
        <v>0.7229872704</v>
      </c>
      <c r="R68" s="8" t="n">
        <v>0.72393807648</v>
      </c>
      <c r="S68" s="8" t="n">
        <v>0.7248172896</v>
      </c>
      <c r="T68" s="8" t="n">
        <v>0.7259470275200001</v>
      </c>
      <c r="U68" s="8" t="n">
        <v>0.7251963632</v>
      </c>
      <c r="V68" s="8" t="n">
        <v>0.72366758048</v>
      </c>
      <c r="W68" s="8" t="n">
        <v>0.72194785792</v>
      </c>
      <c r="X68" s="8" t="n">
        <v>0.72013649536</v>
      </c>
      <c r="Y68" s="8" t="n">
        <v>0.71904417184</v>
      </c>
      <c r="Z68" s="8" t="n">
        <v>0.72076081024</v>
      </c>
      <c r="AA68" s="8" t="n">
        <v>0.7213270822400001</v>
      </c>
      <c r="AB68" s="8" t="n">
        <v>0.7217548704</v>
      </c>
      <c r="AC68" s="8" t="n">
        <v>0.72159697152</v>
      </c>
      <c r="AD68" s="8" t="n">
        <v>0.7199564512</v>
      </c>
      <c r="AE68" s="8" t="n">
        <v>0.7178109123199999</v>
      </c>
      <c r="AF68" s="8" t="n">
        <v>0.7155131878400001</v>
      </c>
      <c r="AG68" s="8" t="n">
        <v>0.71372811648</v>
      </c>
      <c r="AH68" s="8" t="n">
        <v>0.71179621888</v>
      </c>
      <c r="AI68" s="8" t="n">
        <v>0.71017556864</v>
      </c>
      <c r="AJ68" s="8" t="n">
        <v>0.7057406982400001</v>
      </c>
      <c r="AK68" s="14" t="n"/>
    </row>
    <row r="69" ht="15" customFormat="1" customHeight="1" s="5">
      <c r="A69" s="7" t="inlineStr">
        <is>
          <t xml:space="preserve">         Petroleum and Other Liquids Subtotal</t>
        </is>
      </c>
      <c r="B69" s="54" t="n"/>
      <c r="C69" s="8" t="n"/>
      <c r="D69" s="8" t="n"/>
      <c r="E69" s="8">
        <f>SUM(E65:E68)</f>
        <v/>
      </c>
      <c r="F69" s="8">
        <f>SUM(F65:F68)</f>
        <v/>
      </c>
      <c r="G69" s="8">
        <f>SUM(G65:G68)</f>
        <v/>
      </c>
      <c r="H69" s="8">
        <f>SUM(H65:H68)</f>
        <v/>
      </c>
      <c r="I69" s="8">
        <f>SUM(I65:I68)</f>
        <v/>
      </c>
      <c r="J69" s="8">
        <f>SUM(J65:J68)</f>
        <v/>
      </c>
      <c r="K69" s="8">
        <f>SUM(K65:K68)</f>
        <v/>
      </c>
      <c r="L69" s="8">
        <f>SUM(L65:L68)</f>
        <v/>
      </c>
      <c r="M69" s="8">
        <f>SUM(M65:M68)</f>
        <v/>
      </c>
      <c r="N69" s="8">
        <f>SUM(N65:N68)</f>
        <v/>
      </c>
      <c r="O69" s="8">
        <f>SUM(O65:O68)</f>
        <v/>
      </c>
      <c r="P69" s="8">
        <f>SUM(P65:P68)</f>
        <v/>
      </c>
      <c r="Q69" s="8">
        <f>SUM(Q65:Q68)</f>
        <v/>
      </c>
      <c r="R69" s="8">
        <f>SUM(R65:R68)</f>
        <v/>
      </c>
      <c r="S69" s="8">
        <f>SUM(S65:S68)</f>
        <v/>
      </c>
      <c r="T69" s="8">
        <f>SUM(T65:T68)</f>
        <v/>
      </c>
      <c r="U69" s="8">
        <f>SUM(U65:U68)</f>
        <v/>
      </c>
      <c r="V69" s="8">
        <f>SUM(V65:V68)</f>
        <v/>
      </c>
      <c r="W69" s="8">
        <f>SUM(W65:W68)</f>
        <v/>
      </c>
      <c r="X69" s="8">
        <f>SUM(X65:X68)</f>
        <v/>
      </c>
      <c r="Y69" s="8">
        <f>SUM(Y65:Y68)</f>
        <v/>
      </c>
      <c r="Z69" s="8">
        <f>SUM(Z65:Z68)</f>
        <v/>
      </c>
      <c r="AA69" s="8">
        <f>SUM(AA65:AA68)</f>
        <v/>
      </c>
      <c r="AB69" s="8">
        <f>SUM(AB65:AB68)</f>
        <v/>
      </c>
      <c r="AC69" s="8">
        <f>SUM(AC65:AC68)</f>
        <v/>
      </c>
      <c r="AD69" s="8">
        <f>SUM(AD65:AD68)</f>
        <v/>
      </c>
      <c r="AE69" s="8">
        <f>SUM(AE65:AE68)</f>
        <v/>
      </c>
      <c r="AF69" s="8">
        <f>SUM(AF65:AF68)</f>
        <v/>
      </c>
      <c r="AG69" s="8">
        <f>SUM(AG65:AG68)</f>
        <v/>
      </c>
      <c r="AH69" s="8">
        <f>SUM(AH65:AH68)</f>
        <v/>
      </c>
      <c r="AI69" s="8">
        <f>SUM(AI65:AI68)</f>
        <v/>
      </c>
      <c r="AJ69" s="8">
        <f>SUM(AJ65:AJ68)</f>
        <v/>
      </c>
      <c r="AK69" s="14" t="n"/>
    </row>
    <row r="70" ht="15" customFormat="1" customHeight="1" s="5">
      <c r="A70" s="7" t="inlineStr">
        <is>
          <t xml:space="preserve">      Natural Gas</t>
        </is>
      </c>
      <c r="B70" s="54" t="n"/>
      <c r="C70" s="8" t="n"/>
      <c r="D70" s="8" t="n"/>
      <c r="E70" s="8" t="n">
        <v>10.80592783456</v>
      </c>
      <c r="F70" s="8" t="n">
        <v>13.50693088256</v>
      </c>
      <c r="G70" s="8" t="n">
        <v>13.43755591392</v>
      </c>
      <c r="H70" s="8" t="n">
        <v>13.30303681216</v>
      </c>
      <c r="I70" s="8" t="n">
        <v>13.20979213888</v>
      </c>
      <c r="J70" s="8" t="n">
        <v>13.1162805088</v>
      </c>
      <c r="K70" s="8" t="n">
        <v>13.02288461056</v>
      </c>
      <c r="L70" s="8" t="n">
        <v>12.93444472992</v>
      </c>
      <c r="M70" s="8" t="n">
        <v>12.86840411744</v>
      </c>
      <c r="N70" s="8" t="n">
        <v>12.803194408</v>
      </c>
      <c r="O70" s="8" t="n">
        <v>12.74642164576</v>
      </c>
      <c r="P70" s="8" t="n">
        <v>12.68400393536</v>
      </c>
      <c r="Q70" s="8" t="n">
        <v>12.67160308416</v>
      </c>
      <c r="R70" s="8" t="n">
        <v>12.66964658912</v>
      </c>
      <c r="S70" s="8" t="n">
        <v>12.66780119968</v>
      </c>
      <c r="T70" s="8" t="n">
        <v>12.67887510368</v>
      </c>
      <c r="U70" s="8" t="n">
        <v>12.68674886304</v>
      </c>
      <c r="V70" s="8" t="n">
        <v>12.688689912</v>
      </c>
      <c r="W70" s="8" t="n">
        <v>12.69294312032</v>
      </c>
      <c r="X70" s="8" t="n">
        <v>12.70282196288</v>
      </c>
      <c r="Y70" s="8" t="n">
        <v>12.71621803712</v>
      </c>
      <c r="Z70" s="8" t="n">
        <v>12.7476189824</v>
      </c>
      <c r="AA70" s="8" t="n">
        <v>12.77386950688</v>
      </c>
      <c r="AB70" s="8" t="n">
        <v>12.79967335904</v>
      </c>
      <c r="AC70" s="8" t="n">
        <v>12.8232429648</v>
      </c>
      <c r="AD70" s="8" t="n">
        <v>12.84140679648</v>
      </c>
      <c r="AE70" s="8" t="n">
        <v>12.85853682784</v>
      </c>
      <c r="AF70" s="8" t="n">
        <v>12.87004969376</v>
      </c>
      <c r="AG70" s="8" t="n">
        <v>12.89009286592</v>
      </c>
      <c r="AH70" s="8" t="n">
        <v>12.90834773088</v>
      </c>
      <c r="AI70" s="8" t="n">
        <v>12.92991303712</v>
      </c>
      <c r="AJ70" s="8" t="n">
        <v>12.92681320352</v>
      </c>
      <c r="AK70" s="14" t="n"/>
    </row>
    <row r="71" ht="15" customFormat="1" customHeight="1" s="5">
      <c r="A71" s="7" t="inlineStr">
        <is>
          <t xml:space="preserve">      Lease and Plant Fuel 2/</t>
        </is>
      </c>
      <c r="B71" s="54" t="n"/>
      <c r="C71" s="8" t="n"/>
      <c r="D71" s="8" t="n"/>
      <c r="E71" s="8" t="n">
        <v>48.32925293344</v>
      </c>
      <c r="F71" s="8" t="n">
        <v>49.52905925248</v>
      </c>
      <c r="G71" s="8" t="n">
        <v>52.084804912</v>
      </c>
      <c r="H71" s="8" t="n">
        <v>54.40702844224001</v>
      </c>
      <c r="I71" s="8" t="n">
        <v>55.46046874368</v>
      </c>
      <c r="J71" s="8" t="n">
        <v>56.74301523872</v>
      </c>
      <c r="K71" s="8" t="n">
        <v>58.32882913312</v>
      </c>
      <c r="L71" s="8" t="n">
        <v>59.25051844224</v>
      </c>
      <c r="M71" s="8" t="n">
        <v>59.71044038944</v>
      </c>
      <c r="N71" s="8" t="n">
        <v>60.23025422112</v>
      </c>
      <c r="O71" s="8" t="n">
        <v>60.47437655776</v>
      </c>
      <c r="P71" s="8" t="n">
        <v>60.41599062816</v>
      </c>
      <c r="Q71" s="8" t="n">
        <v>60.64573868096</v>
      </c>
      <c r="R71" s="8" t="n">
        <v>61.13244038944001</v>
      </c>
      <c r="S71" s="8" t="n">
        <v>61.41182883168</v>
      </c>
      <c r="T71" s="8" t="n">
        <v>61.90957820352001</v>
      </c>
      <c r="U71" s="8" t="n">
        <v>62.05732670848001</v>
      </c>
      <c r="V71" s="8" t="n">
        <v>62.22680640703999</v>
      </c>
      <c r="W71" s="8" t="n">
        <v>61.98423320352001</v>
      </c>
      <c r="X71" s="8" t="n">
        <v>62.12015640703999</v>
      </c>
      <c r="Y71" s="8" t="n">
        <v>62.25371577888001</v>
      </c>
      <c r="Z71" s="8" t="n">
        <v>63.30974209792001</v>
      </c>
      <c r="AA71" s="8" t="n">
        <v>63.43772209792001</v>
      </c>
      <c r="AB71" s="8" t="n">
        <v>63.590945088</v>
      </c>
      <c r="AC71" s="8" t="n">
        <v>63.75656116832</v>
      </c>
      <c r="AD71" s="8" t="n">
        <v>63.79316655776</v>
      </c>
      <c r="AE71" s="8" t="n">
        <v>63.66547047744</v>
      </c>
      <c r="AF71" s="8" t="n">
        <v>63.71730188448</v>
      </c>
      <c r="AG71" s="8" t="n">
        <v>63.78052655776</v>
      </c>
      <c r="AH71" s="8" t="n">
        <v>63.91448709792001</v>
      </c>
      <c r="AI71" s="8" t="n">
        <v>63.9385080528</v>
      </c>
      <c r="AJ71" s="8" t="n">
        <v>63.61530547744</v>
      </c>
      <c r="AK71" s="14" t="n"/>
    </row>
    <row r="72" ht="15" customFormat="1" customHeight="1" s="5">
      <c r="A72" s="7" t="inlineStr">
        <is>
          <t xml:space="preserve">      Steam Coal</t>
        </is>
      </c>
      <c r="B72" s="54" t="n"/>
      <c r="C72" s="8" t="n"/>
      <c r="D72" s="8" t="n"/>
      <c r="E72" s="8" t="n">
        <v>2.01907064928</v>
      </c>
      <c r="F72" s="8" t="n">
        <v>1.82985447552</v>
      </c>
      <c r="G72" s="8" t="n">
        <v>1.91444600704</v>
      </c>
      <c r="H72" s="8" t="n">
        <v>2.01020475104</v>
      </c>
      <c r="I72" s="8" t="n">
        <v>2.05403395104</v>
      </c>
      <c r="J72" s="8" t="n">
        <v>2.09696897216</v>
      </c>
      <c r="K72" s="8" t="n">
        <v>2.13210893056</v>
      </c>
      <c r="L72" s="8" t="n">
        <v>2.18645382688</v>
      </c>
      <c r="M72" s="8" t="n">
        <v>2.21034208704</v>
      </c>
      <c r="N72" s="8" t="n">
        <v>2.23211683808</v>
      </c>
      <c r="O72" s="8" t="n">
        <v>2.25528451712</v>
      </c>
      <c r="P72" s="8" t="n">
        <v>2.28544570592</v>
      </c>
      <c r="Q72" s="8" t="n">
        <v>2.28913840608</v>
      </c>
      <c r="R72" s="8" t="n">
        <v>2.29407167168</v>
      </c>
      <c r="S72" s="8" t="n">
        <v>2.30291365504</v>
      </c>
      <c r="T72" s="8" t="n">
        <v>2.31223259616</v>
      </c>
      <c r="U72" s="8" t="n">
        <v>2.32437480768</v>
      </c>
      <c r="V72" s="8" t="n">
        <v>2.3342486448</v>
      </c>
      <c r="W72" s="8" t="n">
        <v>2.34397128224</v>
      </c>
      <c r="X72" s="8" t="n">
        <v>2.35226319808</v>
      </c>
      <c r="Y72" s="8" t="n">
        <v>2.36253319808</v>
      </c>
      <c r="Z72" s="8" t="n">
        <v>2.37387613184</v>
      </c>
      <c r="AA72" s="8" t="n">
        <v>2.3837758304</v>
      </c>
      <c r="AB72" s="8" t="n">
        <v>2.39424273632</v>
      </c>
      <c r="AC72" s="8" t="n">
        <v>2.4046587536</v>
      </c>
      <c r="AD72" s="8" t="n">
        <v>2.41616871232</v>
      </c>
      <c r="AE72" s="8" t="n">
        <v>2.42758705632</v>
      </c>
      <c r="AF72" s="8" t="n">
        <v>2.44038907584</v>
      </c>
      <c r="AG72" s="8" t="n">
        <v>2.45134375936</v>
      </c>
      <c r="AH72" s="8" t="n">
        <v>2.46144134976</v>
      </c>
      <c r="AI72" s="8" t="n">
        <v>2.47205697792</v>
      </c>
      <c r="AJ72" s="8" t="n">
        <v>2.48216725888</v>
      </c>
      <c r="AK72" s="14" t="n"/>
    </row>
    <row r="73" ht="15" customFormat="1" customHeight="1" s="5">
      <c r="A73" s="7" t="inlineStr">
        <is>
          <t xml:space="preserve">      Renewables</t>
        </is>
      </c>
      <c r="B73" s="54" t="n"/>
      <c r="C73" s="8" t="n"/>
      <c r="D73" s="8" t="n"/>
      <c r="E73" s="8" t="n">
        <v>0.21028910144</v>
      </c>
      <c r="F73" s="8" t="n">
        <v>0.20637914496</v>
      </c>
      <c r="G73" s="8" t="n">
        <v>0.22114878272</v>
      </c>
      <c r="H73" s="8" t="n">
        <v>0.23135110816</v>
      </c>
      <c r="I73" s="8" t="n">
        <v>0.23502444384</v>
      </c>
      <c r="J73" s="8" t="n">
        <v>0.23977298848</v>
      </c>
      <c r="K73" s="8" t="n">
        <v>0.24536143584</v>
      </c>
      <c r="L73" s="8" t="n">
        <v>0.25088407936</v>
      </c>
      <c r="M73" s="8" t="n">
        <v>0.25303047776</v>
      </c>
      <c r="N73" s="8" t="n">
        <v>0.25525448576</v>
      </c>
      <c r="O73" s="8" t="n">
        <v>0.257567176</v>
      </c>
      <c r="P73" s="8" t="n">
        <v>0.2589302736</v>
      </c>
      <c r="Q73" s="8" t="n">
        <v>0.25959367136</v>
      </c>
      <c r="R73" s="8" t="n">
        <v>0.26079710048</v>
      </c>
      <c r="S73" s="8" t="n">
        <v>0.26137515296</v>
      </c>
      <c r="T73" s="8" t="n">
        <v>0.26284543776</v>
      </c>
      <c r="U73" s="8" t="n">
        <v>0.26291498304</v>
      </c>
      <c r="V73" s="8" t="n">
        <v>0.26241636032</v>
      </c>
      <c r="W73" s="8" t="n">
        <v>0.26140475584</v>
      </c>
      <c r="X73" s="8" t="n">
        <v>0.26100452288</v>
      </c>
      <c r="Y73" s="8" t="n">
        <v>0.26070869632</v>
      </c>
      <c r="Z73" s="8" t="n">
        <v>0.26245079168</v>
      </c>
      <c r="AA73" s="8" t="n">
        <v>0.26344470016</v>
      </c>
      <c r="AB73" s="8" t="n">
        <v>0.26408913792</v>
      </c>
      <c r="AC73" s="8" t="n">
        <v>0.2643231296</v>
      </c>
      <c r="AD73" s="8" t="n">
        <v>0.26340485888</v>
      </c>
      <c r="AE73" s="8" t="n">
        <v>0.26219116608</v>
      </c>
      <c r="AF73" s="8" t="n">
        <v>0.2602912224</v>
      </c>
      <c r="AG73" s="8" t="n">
        <v>0.25921677184</v>
      </c>
      <c r="AH73" s="8" t="n">
        <v>0.25812176864</v>
      </c>
      <c r="AI73" s="8" t="n">
        <v>0.25728540512</v>
      </c>
      <c r="AJ73" s="8" t="n">
        <v>0.25422809248</v>
      </c>
      <c r="AK73" s="14" t="n"/>
    </row>
    <row r="74" ht="15" customFormat="1" customHeight="1" s="5">
      <c r="A74" s="7" t="inlineStr">
        <is>
          <t xml:space="preserve">      Purchased Electricity excluding Oil Shale</t>
        </is>
      </c>
      <c r="B74" s="54" t="n"/>
      <c r="C74" s="8" t="n"/>
      <c r="D74" s="8" t="n"/>
      <c r="E74" s="8" t="n">
        <v>7.985387902079999</v>
      </c>
      <c r="F74" s="8" t="n">
        <v>7.61774935616</v>
      </c>
      <c r="G74" s="8" t="n">
        <v>7.90978396672</v>
      </c>
      <c r="H74" s="8" t="n">
        <v>8.14232401856</v>
      </c>
      <c r="I74" s="8" t="n">
        <v>8.193427917760001</v>
      </c>
      <c r="J74" s="8" t="n">
        <v>8.28351875936</v>
      </c>
      <c r="K74" s="8" t="n">
        <v>8.36821464672</v>
      </c>
      <c r="L74" s="8" t="n">
        <v>8.479886240640001</v>
      </c>
      <c r="M74" s="8" t="n">
        <v>8.49043396672</v>
      </c>
      <c r="N74" s="8" t="n">
        <v>8.49087138656</v>
      </c>
      <c r="O74" s="8" t="n">
        <v>8.49913784544</v>
      </c>
      <c r="P74" s="8" t="n">
        <v>8.48800069088</v>
      </c>
      <c r="Q74" s="8" t="n">
        <v>8.452675986240001</v>
      </c>
      <c r="R74" s="8" t="n">
        <v>8.434222850239999</v>
      </c>
      <c r="S74" s="8" t="n">
        <v>8.4116816096</v>
      </c>
      <c r="T74" s="8" t="n">
        <v>8.40812119968</v>
      </c>
      <c r="U74" s="8" t="n">
        <v>8.382511017600001</v>
      </c>
      <c r="V74" s="8" t="n">
        <v>8.34831112128</v>
      </c>
      <c r="W74" s="8" t="n">
        <v>8.31162857728</v>
      </c>
      <c r="X74" s="8" t="n">
        <v>8.28508874848</v>
      </c>
      <c r="Y74" s="8" t="n">
        <v>8.26643038944</v>
      </c>
      <c r="Z74" s="8" t="n">
        <v>8.283259538239999</v>
      </c>
      <c r="AA74" s="8" t="n">
        <v>8.286362455999999</v>
      </c>
      <c r="AB74" s="8" t="n">
        <v>8.28859900288</v>
      </c>
      <c r="AC74" s="8" t="n">
        <v>8.28415910176</v>
      </c>
      <c r="AD74" s="8" t="n">
        <v>8.25926560768</v>
      </c>
      <c r="AE74" s="8" t="n">
        <v>8.22947320352</v>
      </c>
      <c r="AF74" s="8" t="n">
        <v>8.19040061248</v>
      </c>
      <c r="AG74" s="8" t="n">
        <v>8.166405898240001</v>
      </c>
      <c r="AH74" s="8" t="n">
        <v>8.142793063679999</v>
      </c>
      <c r="AI74" s="8" t="n">
        <v>8.12528193632</v>
      </c>
      <c r="AJ74" s="8" t="n">
        <v>8.0652889824</v>
      </c>
      <c r="AK74" s="14" t="n"/>
    </row>
    <row r="75" ht="15" customFormat="1" customHeight="1" s="5">
      <c r="A75" s="7" t="inlineStr">
        <is>
          <t xml:space="preserve">      Purchased Electricity for Oil Shale</t>
        </is>
      </c>
      <c r="B75" s="54" t="n"/>
      <c r="C75" s="8" t="n"/>
      <c r="D75" s="8" t="n"/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8" t="n">
        <v>0</v>
      </c>
      <c r="AD75" s="8" t="n">
        <v>0</v>
      </c>
      <c r="AE75" s="8" t="n">
        <v>0</v>
      </c>
      <c r="AF75" s="8" t="n">
        <v>0</v>
      </c>
      <c r="AG75" s="8" t="n">
        <v>0</v>
      </c>
      <c r="AH75" s="8" t="n">
        <v>0</v>
      </c>
      <c r="AI75" s="8" t="n">
        <v>0</v>
      </c>
      <c r="AJ75" s="8" t="n">
        <v>0</v>
      </c>
      <c r="AK75" s="14" t="n"/>
    </row>
    <row r="76" ht="15" customFormat="1" customHeight="1" s="5">
      <c r="A76" s="9" t="inlineStr">
        <is>
          <t xml:space="preserve">         Total</t>
        </is>
      </c>
      <c r="B76" s="74" t="n"/>
      <c r="C76" s="10" t="n"/>
      <c r="D76" s="10" t="n"/>
      <c r="E76" s="10">
        <f>SUM(E69,E70:E75)</f>
        <v/>
      </c>
      <c r="F76" s="10">
        <f>SUM(F69,F70:F75)</f>
        <v/>
      </c>
      <c r="G76" s="10">
        <f>SUM(G69,G70:G75)</f>
        <v/>
      </c>
      <c r="H76" s="10">
        <f>SUM(H69,H70:H75)</f>
        <v/>
      </c>
      <c r="I76" s="10">
        <f>SUM(I69,I70:I75)</f>
        <v/>
      </c>
      <c r="J76" s="10">
        <f>SUM(J69,J70:J75)</f>
        <v/>
      </c>
      <c r="K76" s="10">
        <f>SUM(K69,K70:K75)</f>
        <v/>
      </c>
      <c r="L76" s="10">
        <f>SUM(L69,L70:L75)</f>
        <v/>
      </c>
      <c r="M76" s="10">
        <f>SUM(M69,M70:M75)</f>
        <v/>
      </c>
      <c r="N76" s="10">
        <f>SUM(N69,N70:N75)</f>
        <v/>
      </c>
      <c r="O76" s="10">
        <f>SUM(O69,O70:O75)</f>
        <v/>
      </c>
      <c r="P76" s="10">
        <f>SUM(P69,P70:P75)</f>
        <v/>
      </c>
      <c r="Q76" s="10">
        <f>SUM(Q69,Q70:Q75)</f>
        <v/>
      </c>
      <c r="R76" s="10">
        <f>SUM(R69,R70:R75)</f>
        <v/>
      </c>
      <c r="S76" s="10">
        <f>SUM(S69,S70:S75)</f>
        <v/>
      </c>
      <c r="T76" s="10">
        <f>SUM(T69,T70:T75)</f>
        <v/>
      </c>
      <c r="U76" s="10">
        <f>SUM(U69,U70:U75)</f>
        <v/>
      </c>
      <c r="V76" s="10">
        <f>SUM(V69,V70:V75)</f>
        <v/>
      </c>
      <c r="W76" s="10">
        <f>SUM(W69,W70:W75)</f>
        <v/>
      </c>
      <c r="X76" s="10">
        <f>SUM(X69,X70:X75)</f>
        <v/>
      </c>
      <c r="Y76" s="10">
        <f>SUM(Y69,Y70:Y75)</f>
        <v/>
      </c>
      <c r="Z76" s="10">
        <f>SUM(Z69,Z70:Z75)</f>
        <v/>
      </c>
      <c r="AA76" s="10">
        <f>SUM(AA69,AA70:AA75)</f>
        <v/>
      </c>
      <c r="AB76" s="10">
        <f>SUM(AB69,AB70:AB75)</f>
        <v/>
      </c>
      <c r="AC76" s="10">
        <f>SUM(AC69,AC70:AC75)</f>
        <v/>
      </c>
      <c r="AD76" s="10">
        <f>SUM(AD69,AD70:AD75)</f>
        <v/>
      </c>
      <c r="AE76" s="10">
        <f>SUM(AE69,AE70:AE75)</f>
        <v/>
      </c>
      <c r="AF76" s="10">
        <f>SUM(AF69,AF70:AF75)</f>
        <v/>
      </c>
      <c r="AG76" s="10">
        <f>SUM(AG69,AG70:AG75)</f>
        <v/>
      </c>
      <c r="AH76" s="10">
        <f>SUM(AH69,AH70:AH75)</f>
        <v/>
      </c>
      <c r="AI76" s="10">
        <f>SUM(AI69,AI70:AI75)</f>
        <v/>
      </c>
      <c r="AJ76" s="10">
        <f>SUM(AJ69,AJ70:AJ75)</f>
        <v/>
      </c>
      <c r="AK76" s="15" t="n"/>
    </row>
    <row r="77" customFormat="1" s="4">
      <c r="A77" s="1" t="inlineStr">
        <is>
          <t>Wastewater Energy Use (trillion BTU), Sanders and Webber</t>
        </is>
      </c>
      <c r="B77" s="1" t="n"/>
    </row>
    <row r="78">
      <c r="A78" s="6" t="inlineStr">
        <is>
          <t>U.S. Population</t>
        </is>
      </c>
      <c r="B78" s="6" t="n"/>
      <c r="C78" s="29" t="n">
        <v>8466749</v>
      </c>
      <c r="D78" s="29" t="n">
        <v>8533281</v>
      </c>
      <c r="E78" s="29" t="n">
        <v>8599813</v>
      </c>
      <c r="F78" s="29" t="n">
        <v>8666345</v>
      </c>
      <c r="G78" s="29" t="n">
        <v>8732877</v>
      </c>
      <c r="H78" s="29" t="n">
        <v>8799409</v>
      </c>
      <c r="I78" s="29" t="n">
        <v>8865941</v>
      </c>
      <c r="J78" s="29" t="n">
        <v>8932473</v>
      </c>
      <c r="K78" s="29" t="n">
        <v>8999006</v>
      </c>
      <c r="L78" s="29" t="n">
        <v>9065538</v>
      </c>
      <c r="M78" s="29" t="n">
        <v>9132070</v>
      </c>
      <c r="N78" s="29" t="n">
        <v>9198602</v>
      </c>
      <c r="O78" s="29" t="n">
        <v>9265134</v>
      </c>
      <c r="P78" s="29" t="n">
        <v>9331666</v>
      </c>
      <c r="Q78" s="29" t="n">
        <v>9398198</v>
      </c>
      <c r="R78" s="29" t="n">
        <v>9464730</v>
      </c>
      <c r="S78" s="29" t="n">
        <v>9531262</v>
      </c>
      <c r="T78" s="29" t="n">
        <v>9597794</v>
      </c>
      <c r="U78" s="29" t="n">
        <v>9664326</v>
      </c>
      <c r="V78" s="29" t="n">
        <v>9730859</v>
      </c>
      <c r="W78" s="29" t="n">
        <v>9797391</v>
      </c>
      <c r="X78" s="29" t="n">
        <v>9863923</v>
      </c>
      <c r="Y78" s="29" t="n">
        <v>9930455</v>
      </c>
      <c r="Z78" s="29" t="n">
        <v>9996987</v>
      </c>
      <c r="AA78" s="29" t="n">
        <v>10063519</v>
      </c>
      <c r="AB78" s="29" t="n">
        <v>10130051</v>
      </c>
      <c r="AC78" s="29" t="n">
        <v>10196583</v>
      </c>
      <c r="AD78" s="29" t="n">
        <v>10263115</v>
      </c>
      <c r="AE78" s="29" t="n">
        <v>10329648</v>
      </c>
      <c r="AF78" s="29" t="n">
        <v>10396180</v>
      </c>
      <c r="AG78" s="29" t="n">
        <v>10462712</v>
      </c>
      <c r="AH78" s="29" t="n">
        <v>10529244</v>
      </c>
      <c r="AI78" s="29" t="n">
        <v>10595776</v>
      </c>
      <c r="AJ78" s="29" t="n">
        <v>10662308</v>
      </c>
    </row>
    <row r="79">
      <c r="A79" s="6" t="inlineStr">
        <is>
          <t>U.S. Population (2010)</t>
        </is>
      </c>
      <c r="B79" s="6" t="n"/>
      <c r="C79" s="95" t="n">
        <v>8001024</v>
      </c>
      <c r="D79" s="29" t="n">
        <v>327892000</v>
      </c>
      <c r="E79" s="30" t="inlineStr">
        <is>
          <t>&lt;- USA</t>
        </is>
      </c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</row>
    <row r="80">
      <c r="A80" s="6" t="inlineStr">
        <is>
          <t>2010 Primary Energy (assumed to be elec.)</t>
        </is>
      </c>
      <c r="B80" s="6" t="n"/>
      <c r="C80" s="30">
        <f>D80*(C79/D79)</f>
        <v/>
      </c>
      <c r="D80" s="30" t="n">
        <v>210</v>
      </c>
      <c r="E80" s="30" t="inlineStr">
        <is>
          <t>&lt;- USA</t>
        </is>
      </c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>
      <c r="A81" s="6" t="inlineStr">
        <is>
          <t>Primary Energy Use (assumed to be elec.)</t>
        </is>
      </c>
      <c r="B81" s="6" t="n"/>
      <c r="C81" s="31" t="n"/>
      <c r="D81" s="31" t="n"/>
      <c r="E81" s="31">
        <f>$C80*(E78/$C79)</f>
        <v/>
      </c>
      <c r="F81" s="31">
        <f>$C80*(F78/$C79)</f>
        <v/>
      </c>
      <c r="G81" s="31">
        <f>$C80*(G78/$C79)</f>
        <v/>
      </c>
      <c r="H81" s="31">
        <f>$C80*(H78/$C79)</f>
        <v/>
      </c>
      <c r="I81" s="31">
        <f>$C80*(I78/$C79)</f>
        <v/>
      </c>
      <c r="J81" s="31">
        <f>$C80*(J78/$C79)</f>
        <v/>
      </c>
      <c r="K81" s="31">
        <f>$C80*(K78/$C79)</f>
        <v/>
      </c>
      <c r="L81" s="31">
        <f>$C80*(L78/$C79)</f>
        <v/>
      </c>
      <c r="M81" s="31">
        <f>$C80*(M78/$C79)</f>
        <v/>
      </c>
      <c r="N81" s="31">
        <f>$C80*(N78/$C79)</f>
        <v/>
      </c>
      <c r="O81" s="31">
        <f>$C80*(O78/$C79)</f>
        <v/>
      </c>
      <c r="P81" s="31">
        <f>$C80*(P78/$C79)</f>
        <v/>
      </c>
      <c r="Q81" s="31">
        <f>$C80*(Q78/$C79)</f>
        <v/>
      </c>
      <c r="R81" s="31">
        <f>$C80*(R78/$C79)</f>
        <v/>
      </c>
      <c r="S81" s="31">
        <f>$C80*(S78/$C79)</f>
        <v/>
      </c>
      <c r="T81" s="31">
        <f>$C80*(T78/$C79)</f>
        <v/>
      </c>
      <c r="U81" s="31">
        <f>$C80*(U78/$C79)</f>
        <v/>
      </c>
      <c r="V81" s="31">
        <f>$C80*(V78/$C79)</f>
        <v/>
      </c>
      <c r="W81" s="31">
        <f>$C80*(W78/$C79)</f>
        <v/>
      </c>
      <c r="X81" s="31">
        <f>$C80*(X78/$C79)</f>
        <v/>
      </c>
      <c r="Y81" s="31">
        <f>$C80*(Y78/$C79)</f>
        <v/>
      </c>
      <c r="Z81" s="31">
        <f>$C80*(Z78/$C79)</f>
        <v/>
      </c>
      <c r="AA81" s="31">
        <f>$C80*(AA78/$C79)</f>
        <v/>
      </c>
      <c r="AB81" s="31">
        <f>$C80*(AB78/$C79)</f>
        <v/>
      </c>
      <c r="AC81" s="31">
        <f>$C80*(AC78/$C79)</f>
        <v/>
      </c>
      <c r="AD81" s="31">
        <f>$C80*(AD78/$C79)</f>
        <v/>
      </c>
      <c r="AE81" s="31">
        <f>$C80*(AE78/$C79)</f>
        <v/>
      </c>
      <c r="AF81" s="31">
        <f>$C80*(AF78/$C79)</f>
        <v/>
      </c>
      <c r="AG81" s="31">
        <f>$C80*(AG78/$C79)</f>
        <v/>
      </c>
      <c r="AH81" s="31">
        <f>$C80*(AH78/$C79)</f>
        <v/>
      </c>
      <c r="AI81" s="31">
        <f>$C80*(AI78/$C79)</f>
        <v/>
      </c>
      <c r="AJ81" s="31">
        <f>$C80*(AJ78/$C79)</f>
        <v/>
      </c>
    </row>
    <row r="82" customFormat="1" s="4">
      <c r="A82" s="1" t="inlineStr">
        <is>
          <t>Agriculture Energy Use (trillion BTU) from Table 35</t>
        </is>
      </c>
      <c r="B82" s="1" t="n"/>
    </row>
    <row r="83" ht="15" customFormat="1" customHeight="1" s="5">
      <c r="A83" s="7" t="inlineStr">
        <is>
          <t xml:space="preserve">      Residual Fuel Oil</t>
        </is>
      </c>
      <c r="B83" s="54">
        <f>About!C94</f>
        <v/>
      </c>
      <c r="C83" s="8" t="n"/>
      <c r="D83" s="8" t="n"/>
      <c r="E83" s="8" t="n">
        <v>0.00229903636</v>
      </c>
      <c r="F83" s="8" t="n">
        <v>0.00187018834</v>
      </c>
      <c r="G83" s="8" t="n">
        <v>0.00200784326</v>
      </c>
      <c r="H83" s="8" t="n">
        <v>0.00213317948</v>
      </c>
      <c r="I83" s="8" t="n">
        <v>0.00215595597</v>
      </c>
      <c r="J83" s="8" t="n">
        <v>0.00217210133</v>
      </c>
      <c r="K83" s="8" t="n">
        <v>0.00218148451</v>
      </c>
      <c r="L83" s="8" t="n">
        <v>0.00214877443</v>
      </c>
      <c r="M83" s="8" t="n">
        <v>0.00206917466</v>
      </c>
      <c r="N83" s="8" t="n">
        <v>0.0019859317</v>
      </c>
      <c r="O83" s="8" t="n">
        <v>0.00189647697</v>
      </c>
      <c r="P83" s="8" t="n">
        <v>0.00180078426</v>
      </c>
      <c r="Q83" s="8" t="n">
        <v>0.00167151654</v>
      </c>
      <c r="R83" s="8" t="n">
        <v>0.00154303512</v>
      </c>
      <c r="S83" s="8" t="n">
        <v>0.00141431781</v>
      </c>
      <c r="T83" s="8" t="n">
        <v>0.00128339886</v>
      </c>
      <c r="U83" s="8" t="n">
        <v>0.00115198192</v>
      </c>
      <c r="V83" s="8" t="n">
        <v>0.0011134008</v>
      </c>
      <c r="W83" s="8" t="n">
        <v>0.0011134008</v>
      </c>
      <c r="X83" s="8" t="n">
        <v>0.0011134008</v>
      </c>
      <c r="Y83" s="8" t="n">
        <v>0.0011134008</v>
      </c>
      <c r="Z83" s="8" t="n">
        <v>0.0011134008</v>
      </c>
      <c r="AA83" s="8" t="n">
        <v>0.0011134008</v>
      </c>
      <c r="AB83" s="8" t="n">
        <v>0.0011134008</v>
      </c>
      <c r="AC83" s="8" t="n">
        <v>0.0011134008</v>
      </c>
      <c r="AD83" s="8" t="n">
        <v>0.0011134008</v>
      </c>
      <c r="AE83" s="8" t="n">
        <v>0.0011134008</v>
      </c>
      <c r="AF83" s="8" t="n">
        <v>0.0011134008</v>
      </c>
      <c r="AG83" s="8" t="n">
        <v>0.0011134008</v>
      </c>
      <c r="AH83" s="8" t="n">
        <v>0.0011134008</v>
      </c>
      <c r="AI83" s="8" t="n">
        <v>0.0011134008</v>
      </c>
      <c r="AJ83" s="8" t="n">
        <v>0.0011134008</v>
      </c>
    </row>
    <row r="84" ht="15" customFormat="1" customHeight="1" s="5">
      <c r="A84" s="7" t="inlineStr">
        <is>
          <t xml:space="preserve">      Distillate Fuel Oil</t>
        </is>
      </c>
      <c r="B84" s="54">
        <f>About!C93</f>
        <v/>
      </c>
      <c r="C84" s="8" t="n"/>
      <c r="D84" s="8" t="n"/>
      <c r="E84" s="8" t="n">
        <v>10.3290276088</v>
      </c>
      <c r="F84" s="8" t="n">
        <v>10.3426429175</v>
      </c>
      <c r="G84" s="8" t="n">
        <v>10.41021557375</v>
      </c>
      <c r="H84" s="8" t="n">
        <v>10.47949434374</v>
      </c>
      <c r="I84" s="8" t="n">
        <v>10.53377085046</v>
      </c>
      <c r="J84" s="8" t="n">
        <v>10.59961739474</v>
      </c>
      <c r="K84" s="8" t="n">
        <v>10.66861461691</v>
      </c>
      <c r="L84" s="8" t="n">
        <v>10.72934281997</v>
      </c>
      <c r="M84" s="8" t="n">
        <v>10.80300885565</v>
      </c>
      <c r="N84" s="8" t="n">
        <v>10.87604378074</v>
      </c>
      <c r="O84" s="8" t="n">
        <v>10.95404589398</v>
      </c>
      <c r="P84" s="8" t="n">
        <v>11.03948273582</v>
      </c>
      <c r="Q84" s="8" t="n">
        <v>11.15703340637</v>
      </c>
      <c r="R84" s="8" t="n">
        <v>11.296680365</v>
      </c>
      <c r="S84" s="8" t="n">
        <v>11.39786097722</v>
      </c>
      <c r="T84" s="8" t="n">
        <v>11.51391990562</v>
      </c>
      <c r="U84" s="8" t="n">
        <v>11.62517482933</v>
      </c>
      <c r="V84" s="8" t="n">
        <v>11.72834310311</v>
      </c>
      <c r="W84" s="8" t="n">
        <v>11.83688327365</v>
      </c>
      <c r="X84" s="8" t="n">
        <v>11.94503952011</v>
      </c>
      <c r="Y84" s="8" t="n">
        <v>12.05113450733</v>
      </c>
      <c r="Z84" s="8" t="n">
        <v>12.15928996749</v>
      </c>
      <c r="AA84" s="8" t="n">
        <v>12.2637148273</v>
      </c>
      <c r="AB84" s="8" t="n">
        <v>12.36834926227</v>
      </c>
      <c r="AC84" s="8" t="n">
        <v>12.47752693864</v>
      </c>
      <c r="AD84" s="8" t="n">
        <v>12.58961133022</v>
      </c>
      <c r="AE84" s="8" t="n">
        <v>12.70551666802</v>
      </c>
      <c r="AF84" s="8" t="n">
        <v>12.82283378126</v>
      </c>
      <c r="AG84" s="8" t="n">
        <v>12.94098112246</v>
      </c>
      <c r="AH84" s="8" t="n">
        <v>13.06132412778</v>
      </c>
      <c r="AI84" s="8" t="n">
        <v>13.18393555618</v>
      </c>
      <c r="AJ84" s="8" t="n">
        <v>13.30850104492</v>
      </c>
    </row>
    <row r="85" ht="15" customFormat="1" customHeight="1" s="5">
      <c r="A85" s="7" t="inlineStr">
        <is>
          <t xml:space="preserve">      Propane</t>
        </is>
      </c>
      <c r="B85" s="54">
        <f>About!C90</f>
        <v/>
      </c>
      <c r="C85" s="8" t="n"/>
      <c r="D85" s="8" t="n"/>
      <c r="E85" s="8" t="n">
        <v>3.3764235716</v>
      </c>
      <c r="F85" s="8" t="n">
        <v>3.38629231806</v>
      </c>
      <c r="G85" s="8" t="n">
        <v>3.46109856737</v>
      </c>
      <c r="H85" s="8" t="n">
        <v>3.53809644446</v>
      </c>
      <c r="I85" s="8" t="n">
        <v>3.58708102113</v>
      </c>
      <c r="J85" s="8" t="n">
        <v>3.64065963418</v>
      </c>
      <c r="K85" s="8" t="n">
        <v>3.69560758868</v>
      </c>
      <c r="L85" s="8" t="n">
        <v>3.74806640569</v>
      </c>
      <c r="M85" s="8" t="n">
        <v>3.79331639809</v>
      </c>
      <c r="N85" s="8" t="n">
        <v>3.83823205573</v>
      </c>
      <c r="O85" s="8" t="n">
        <v>3.885690502730001</v>
      </c>
      <c r="P85" s="8" t="n">
        <v>3.93503981776</v>
      </c>
      <c r="Q85" s="8" t="n">
        <v>3.98370562841</v>
      </c>
      <c r="R85" s="8" t="n">
        <v>4.03986820673</v>
      </c>
      <c r="S85" s="8" t="n">
        <v>4.08236546767</v>
      </c>
      <c r="T85" s="8" t="n">
        <v>4.13063377746</v>
      </c>
      <c r="U85" s="8" t="n">
        <v>4.17650646704</v>
      </c>
      <c r="V85" s="8" t="n">
        <v>4.21895015474</v>
      </c>
      <c r="W85" s="8" t="n">
        <v>4.26303954213</v>
      </c>
      <c r="X85" s="8" t="n">
        <v>4.30700896635</v>
      </c>
      <c r="Y85" s="8" t="n">
        <v>4.3497161956</v>
      </c>
      <c r="Z85" s="8" t="n">
        <v>4.39387918067</v>
      </c>
      <c r="AA85" s="8" t="n">
        <v>4.43675438981</v>
      </c>
      <c r="AB85" s="8" t="n">
        <v>4.47918565397</v>
      </c>
      <c r="AC85" s="8" t="n">
        <v>4.52330224734</v>
      </c>
      <c r="AD85" s="8" t="n">
        <v>4.5686682452</v>
      </c>
      <c r="AE85" s="8" t="n">
        <v>4.61538838271</v>
      </c>
      <c r="AF85" s="8" t="n">
        <v>4.66238050139</v>
      </c>
      <c r="AG85" s="8" t="n">
        <v>4.70959697767</v>
      </c>
      <c r="AH85" s="8" t="n">
        <v>4.75730536323</v>
      </c>
      <c r="AI85" s="8" t="n">
        <v>4.80575722165</v>
      </c>
      <c r="AJ85" s="8" t="n">
        <v>4.854793405810001</v>
      </c>
    </row>
    <row r="86" ht="15" customFormat="1" customHeight="1" s="5">
      <c r="A86" s="7" t="inlineStr">
        <is>
          <t xml:space="preserve">      Motor Gasoline</t>
        </is>
      </c>
      <c r="B86" s="54">
        <f>About!C92</f>
        <v/>
      </c>
      <c r="C86" s="8" t="n"/>
      <c r="D86" s="8" t="n"/>
      <c r="E86" s="8" t="n">
        <v>1.34740889579</v>
      </c>
      <c r="F86" s="8" t="n">
        <v>0.56258436153</v>
      </c>
      <c r="G86" s="8" t="n">
        <v>0.8151547986800001</v>
      </c>
      <c r="H86" s="8" t="n">
        <v>1.07542156644</v>
      </c>
      <c r="I86" s="8" t="n">
        <v>1.2123516751</v>
      </c>
      <c r="J86" s="8" t="n">
        <v>1.35366254937</v>
      </c>
      <c r="K86" s="8" t="n">
        <v>1.49832998108</v>
      </c>
      <c r="L86" s="8" t="n">
        <v>1.6448436714</v>
      </c>
      <c r="M86" s="8" t="n">
        <v>1.72825668188</v>
      </c>
      <c r="N86" s="8" t="n">
        <v>1.81303083008</v>
      </c>
      <c r="O86" s="8" t="n">
        <v>1.90012361972</v>
      </c>
      <c r="P86" s="8" t="n">
        <v>1.99029228391</v>
      </c>
      <c r="Q86" s="8" t="n">
        <v>2.016214734</v>
      </c>
      <c r="R86" s="8" t="n">
        <v>2.0413357085</v>
      </c>
      <c r="S86" s="8" t="n">
        <v>2.06527369465</v>
      </c>
      <c r="T86" s="8" t="n">
        <v>2.09086099747</v>
      </c>
      <c r="U86" s="8" t="n">
        <v>2.1150825234</v>
      </c>
      <c r="V86" s="8" t="n">
        <v>2.13750276708</v>
      </c>
      <c r="W86" s="8" t="n">
        <v>2.15881139224</v>
      </c>
      <c r="X86" s="8" t="n">
        <v>2.18002602834</v>
      </c>
      <c r="Y86" s="8" t="n">
        <v>2.20114208863</v>
      </c>
      <c r="Z86" s="8" t="n">
        <v>2.22326076005</v>
      </c>
      <c r="AA86" s="8" t="n">
        <v>2.24581897317</v>
      </c>
      <c r="AB86" s="8" t="n">
        <v>2.26830280231</v>
      </c>
      <c r="AC86" s="8" t="n">
        <v>2.29168267272</v>
      </c>
      <c r="AD86" s="8" t="n">
        <v>2.31569006295</v>
      </c>
      <c r="AE86" s="8" t="n">
        <v>2.34044690192</v>
      </c>
      <c r="AF86" s="8" t="n">
        <v>2.36543690505</v>
      </c>
      <c r="AG86" s="8" t="n">
        <v>2.39059428524</v>
      </c>
      <c r="AH86" s="8" t="n">
        <v>2.41612180305</v>
      </c>
      <c r="AI86" s="8" t="n">
        <v>2.44209004201</v>
      </c>
      <c r="AJ86" s="8" t="n">
        <v>2.46842480161</v>
      </c>
    </row>
    <row r="87" ht="15" customFormat="1" customHeight="1" s="5">
      <c r="A87" s="7" t="inlineStr">
        <is>
          <t xml:space="preserve">      Other Petroleum 1/</t>
        </is>
      </c>
      <c r="B87" s="54">
        <f>About!C98</f>
        <v/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</row>
    <row r="88" ht="15" customFormat="1" customHeight="1" s="5">
      <c r="A88" s="7" t="inlineStr">
        <is>
          <t xml:space="preserve">         Petroleum and Other Liquids Subtotal</t>
        </is>
      </c>
      <c r="B88" s="54" t="n"/>
      <c r="C88" s="8" t="n"/>
      <c r="D88" s="8" t="n"/>
      <c r="E88" s="8">
        <f>SUM(E83:E87)</f>
        <v/>
      </c>
      <c r="F88" s="8">
        <f>SUM(F83:F87)</f>
        <v/>
      </c>
      <c r="G88" s="8">
        <f>SUM(G83:G87)</f>
        <v/>
      </c>
      <c r="H88" s="8">
        <f>SUM(H83:H87)</f>
        <v/>
      </c>
      <c r="I88" s="8">
        <f>SUM(I83:I87)</f>
        <v/>
      </c>
      <c r="J88" s="8">
        <f>SUM(J83:J87)</f>
        <v/>
      </c>
      <c r="K88" s="8">
        <f>SUM(K83:K87)</f>
        <v/>
      </c>
      <c r="L88" s="8">
        <f>SUM(L83:L87)</f>
        <v/>
      </c>
      <c r="M88" s="8">
        <f>SUM(M83:M87)</f>
        <v/>
      </c>
      <c r="N88" s="8">
        <f>SUM(N83:N87)</f>
        <v/>
      </c>
      <c r="O88" s="8">
        <f>SUM(O83:O87)</f>
        <v/>
      </c>
      <c r="P88" s="8">
        <f>SUM(P83:P87)</f>
        <v/>
      </c>
      <c r="Q88" s="8">
        <f>SUM(Q83:Q87)</f>
        <v/>
      </c>
      <c r="R88" s="8">
        <f>SUM(R83:R87)</f>
        <v/>
      </c>
      <c r="S88" s="8">
        <f>SUM(S83:S87)</f>
        <v/>
      </c>
      <c r="T88" s="8">
        <f>SUM(T83:T87)</f>
        <v/>
      </c>
      <c r="U88" s="8">
        <f>SUM(U83:U87)</f>
        <v/>
      </c>
      <c r="V88" s="8">
        <f>SUM(V83:V87)</f>
        <v/>
      </c>
      <c r="W88" s="8">
        <f>SUM(W83:W87)</f>
        <v/>
      </c>
      <c r="X88" s="8">
        <f>SUM(X83:X87)</f>
        <v/>
      </c>
      <c r="Y88" s="8">
        <f>SUM(Y83:Y87)</f>
        <v/>
      </c>
      <c r="Z88" s="8">
        <f>SUM(Z83:Z87)</f>
        <v/>
      </c>
      <c r="AA88" s="8">
        <f>SUM(AA83:AA87)</f>
        <v/>
      </c>
      <c r="AB88" s="8">
        <f>SUM(AB83:AB87)</f>
        <v/>
      </c>
      <c r="AC88" s="8">
        <f>SUM(AC83:AC87)</f>
        <v/>
      </c>
      <c r="AD88" s="8">
        <f>SUM(AD83:AD87)</f>
        <v/>
      </c>
      <c r="AE88" s="8">
        <f>SUM(AE83:AE87)</f>
        <v/>
      </c>
      <c r="AF88" s="8">
        <f>SUM(AF83:AF87)</f>
        <v/>
      </c>
      <c r="AG88" s="8">
        <f>SUM(AG83:AG87)</f>
        <v/>
      </c>
      <c r="AH88" s="8">
        <f>SUM(AH83:AH87)</f>
        <v/>
      </c>
      <c r="AI88" s="8">
        <f>SUM(AI83:AI87)</f>
        <v/>
      </c>
      <c r="AJ88" s="8">
        <f>SUM(AJ83:AJ87)</f>
        <v/>
      </c>
    </row>
    <row r="89" ht="15" customFormat="1" customHeight="1" s="5">
      <c r="A89" s="7" t="inlineStr">
        <is>
          <t xml:space="preserve">      Natural Gas</t>
        </is>
      </c>
      <c r="B89" s="54" t="n"/>
      <c r="C89" s="8" t="n"/>
      <c r="D89" s="8" t="n"/>
      <c r="E89" s="8" t="n">
        <v>4.70545488032</v>
      </c>
      <c r="F89" s="8" t="n">
        <v>5.116285097920001</v>
      </c>
      <c r="G89" s="8" t="n">
        <v>5.07129104617</v>
      </c>
      <c r="H89" s="8" t="n">
        <v>5.0265241827</v>
      </c>
      <c r="I89" s="8" t="n">
        <v>5.006587913140001</v>
      </c>
      <c r="J89" s="8" t="n">
        <v>4.99268466138</v>
      </c>
      <c r="K89" s="8" t="n">
        <v>4.97959326437</v>
      </c>
      <c r="L89" s="8" t="n">
        <v>4.96136431421</v>
      </c>
      <c r="M89" s="8" t="n">
        <v>4.966984576930001</v>
      </c>
      <c r="N89" s="8" t="n">
        <v>4.97066073911</v>
      </c>
      <c r="O89" s="8" t="n">
        <v>4.97887455996</v>
      </c>
      <c r="P89" s="8" t="n">
        <v>4.98605416042</v>
      </c>
      <c r="Q89" s="8" t="n">
        <v>5.023555061480001</v>
      </c>
      <c r="R89" s="8" t="n">
        <v>5.070687560920001</v>
      </c>
      <c r="S89" s="8" t="n">
        <v>5.10227027019</v>
      </c>
      <c r="T89" s="8" t="n">
        <v>5.14039344907</v>
      </c>
      <c r="U89" s="8" t="n">
        <v>5.17604906129</v>
      </c>
      <c r="V89" s="8" t="n">
        <v>5.208162890000001</v>
      </c>
      <c r="W89" s="8" t="n">
        <v>5.24166524588</v>
      </c>
      <c r="X89" s="8" t="n">
        <v>5.275709545930001</v>
      </c>
      <c r="Y89" s="8" t="n">
        <v>5.30801651613</v>
      </c>
      <c r="Z89" s="8" t="n">
        <v>5.34214518617</v>
      </c>
      <c r="AA89" s="8" t="n">
        <v>5.37538161539</v>
      </c>
      <c r="AB89" s="8" t="n">
        <v>5.40885839031</v>
      </c>
      <c r="AC89" s="8" t="n">
        <v>5.44496633471</v>
      </c>
      <c r="AD89" s="8" t="n">
        <v>5.48306912221</v>
      </c>
      <c r="AE89" s="8" t="n">
        <v>5.52313519597</v>
      </c>
      <c r="AF89" s="8" t="n">
        <v>5.56367679776</v>
      </c>
      <c r="AG89" s="8" t="n">
        <v>5.6048910792</v>
      </c>
      <c r="AH89" s="8" t="n">
        <v>5.647057203</v>
      </c>
      <c r="AI89" s="8" t="n">
        <v>5.69054030067</v>
      </c>
      <c r="AJ89" s="8" t="n">
        <v>5.73524158672</v>
      </c>
    </row>
    <row r="90" ht="15" customFormat="1" customHeight="1" s="5">
      <c r="A90" s="7" t="inlineStr">
        <is>
          <t xml:space="preserve">      Steam Coal</t>
        </is>
      </c>
      <c r="B90" s="54" t="n"/>
      <c r="C90" s="8" t="n"/>
      <c r="D90" s="8" t="n"/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</row>
    <row r="91" ht="15" customFormat="1" customHeight="1" s="5">
      <c r="A91" s="7" t="inlineStr">
        <is>
          <t xml:space="preserve">      Renewables</t>
        </is>
      </c>
      <c r="B91" s="54" t="n"/>
      <c r="C91" s="8" t="n"/>
      <c r="D91" s="8" t="n"/>
      <c r="E91" s="8" t="n">
        <v>3.38946498614</v>
      </c>
      <c r="F91" s="8" t="n">
        <v>3.39140586285</v>
      </c>
      <c r="G91" s="8" t="n">
        <v>3.44793559085</v>
      </c>
      <c r="H91" s="8" t="n">
        <v>3.50977840037</v>
      </c>
      <c r="I91" s="8" t="n">
        <v>3.55208810255</v>
      </c>
      <c r="J91" s="8" t="n">
        <v>3.60007604397</v>
      </c>
      <c r="K91" s="8" t="n">
        <v>3.64990248584</v>
      </c>
      <c r="L91" s="8" t="n">
        <v>3.69863670459</v>
      </c>
      <c r="M91" s="8" t="n">
        <v>3.74287365428</v>
      </c>
      <c r="N91" s="8" t="n">
        <v>3.78507099419</v>
      </c>
      <c r="O91" s="8" t="n">
        <v>3.83089530011</v>
      </c>
      <c r="P91" s="8" t="n">
        <v>3.87920798343</v>
      </c>
      <c r="Q91" s="8" t="n">
        <v>3.92743349229</v>
      </c>
      <c r="R91" s="8" t="n">
        <v>3.97381929504</v>
      </c>
      <c r="S91" s="8" t="n">
        <v>4.01785510919</v>
      </c>
      <c r="T91" s="8" t="n">
        <v>4.06549749797</v>
      </c>
      <c r="U91" s="8" t="n">
        <v>4.110661521570001</v>
      </c>
      <c r="V91" s="8" t="n">
        <v>4.15186699645</v>
      </c>
      <c r="W91" s="8" t="n">
        <v>4.19035255479</v>
      </c>
      <c r="X91" s="8" t="n">
        <v>4.22904443825</v>
      </c>
      <c r="Y91" s="8" t="n">
        <v>4.266910103880001</v>
      </c>
      <c r="Z91" s="8" t="n">
        <v>4.30603712576</v>
      </c>
      <c r="AA91" s="8" t="n">
        <v>4.346118794470001</v>
      </c>
      <c r="AB91" s="8" t="n">
        <v>4.38660320604</v>
      </c>
      <c r="AC91" s="8" t="n">
        <v>4.42889610761</v>
      </c>
      <c r="AD91" s="8" t="n">
        <v>4.47262594622</v>
      </c>
      <c r="AE91" s="8" t="n">
        <v>4.51772879568</v>
      </c>
      <c r="AF91" s="8" t="n">
        <v>4.56287921629</v>
      </c>
      <c r="AG91" s="8" t="n">
        <v>4.608148813770001</v>
      </c>
      <c r="AH91" s="8" t="n">
        <v>4.653964313129999</v>
      </c>
      <c r="AI91" s="8" t="n">
        <v>4.70044090732</v>
      </c>
      <c r="AJ91" s="8" t="n">
        <v>4.7474710305</v>
      </c>
    </row>
    <row r="92" ht="15" customFormat="1" customHeight="1" s="5">
      <c r="A92" s="7" t="inlineStr">
        <is>
          <t xml:space="preserve">      Purchased Electricity</t>
        </is>
      </c>
      <c r="B92" s="54" t="n"/>
      <c r="C92" s="8" t="n"/>
      <c r="D92" s="8" t="n"/>
      <c r="E92" s="8" t="n">
        <v>6.72582610096</v>
      </c>
      <c r="F92" s="8" t="n">
        <v>6.69351312867</v>
      </c>
      <c r="G92" s="8" t="n">
        <v>6.875324192929999</v>
      </c>
      <c r="H92" s="8" t="n">
        <v>7.06759351897</v>
      </c>
      <c r="I92" s="8" t="n">
        <v>7.176759191159999</v>
      </c>
      <c r="J92" s="8" t="n">
        <v>7.296149567820001</v>
      </c>
      <c r="K92" s="8" t="n">
        <v>7.4183114423</v>
      </c>
      <c r="L92" s="8" t="n">
        <v>7.532930602980001</v>
      </c>
      <c r="M92" s="8" t="n">
        <v>7.617658778840001</v>
      </c>
      <c r="N92" s="8" t="n">
        <v>7.70446661336</v>
      </c>
      <c r="O92" s="8" t="n">
        <v>7.794776261140001</v>
      </c>
      <c r="P92" s="8" t="n">
        <v>7.889752311110001</v>
      </c>
      <c r="Q92" s="8" t="n">
        <v>7.96557157692</v>
      </c>
      <c r="R92" s="8" t="n">
        <v>8.042764220520001</v>
      </c>
      <c r="S92" s="8" t="n">
        <v>8.110726409790001</v>
      </c>
      <c r="T92" s="8" t="n">
        <v>8.186516897019999</v>
      </c>
      <c r="U92" s="8" t="n">
        <v>8.258202452680001</v>
      </c>
      <c r="V92" s="8" t="n">
        <v>8.323260338060001</v>
      </c>
      <c r="W92" s="8" t="n">
        <v>8.38616258199</v>
      </c>
      <c r="X92" s="8" t="n">
        <v>8.449281582620001</v>
      </c>
      <c r="Y92" s="8" t="n">
        <v>8.51186228227</v>
      </c>
      <c r="Z92" s="8" t="n">
        <v>8.57681296875</v>
      </c>
      <c r="AA92" s="8" t="n">
        <v>8.64319383009</v>
      </c>
      <c r="AB92" s="8" t="n">
        <v>8.708819607540001</v>
      </c>
      <c r="AC92" s="8" t="n">
        <v>8.778526308200002</v>
      </c>
      <c r="AD92" s="8" t="n">
        <v>8.85121091043</v>
      </c>
      <c r="AE92" s="8" t="n">
        <v>8.92702616611</v>
      </c>
      <c r="AF92" s="8" t="n">
        <v>9.00385726897</v>
      </c>
      <c r="AG92" s="8" t="n">
        <v>9.08157463677</v>
      </c>
      <c r="AH92" s="8" t="n">
        <v>9.16050057388</v>
      </c>
      <c r="AI92" s="8" t="n">
        <v>9.24120543611</v>
      </c>
      <c r="AJ92" s="8" t="n">
        <v>9.323320448760001</v>
      </c>
    </row>
    <row r="93" ht="15" customFormat="1" customHeight="1" s="5">
      <c r="A93" s="9" t="inlineStr">
        <is>
          <t xml:space="preserve">         Total</t>
        </is>
      </c>
      <c r="B93" s="74" t="n"/>
      <c r="C93" s="10" t="n"/>
      <c r="D93" s="10" t="n"/>
      <c r="E93" s="10">
        <f>SUM(E88,E89:E92)</f>
        <v/>
      </c>
      <c r="F93" s="10">
        <f>SUM(F88,F89:F92)</f>
        <v/>
      </c>
      <c r="G93" s="10">
        <f>SUM(G88,G89:G92)</f>
        <v/>
      </c>
      <c r="H93" s="10">
        <f>SUM(H88,H89:H92)</f>
        <v/>
      </c>
      <c r="I93" s="10">
        <f>SUM(I88,I89:I92)</f>
        <v/>
      </c>
      <c r="J93" s="10">
        <f>SUM(J88,J89:J92)</f>
        <v/>
      </c>
      <c r="K93" s="10">
        <f>SUM(K88,K89:K92)</f>
        <v/>
      </c>
      <c r="L93" s="10">
        <f>SUM(L88,L89:L92)</f>
        <v/>
      </c>
      <c r="M93" s="10">
        <f>SUM(M88,M89:M92)</f>
        <v/>
      </c>
      <c r="N93" s="10">
        <f>SUM(N88,N89:N92)</f>
        <v/>
      </c>
      <c r="O93" s="10">
        <f>SUM(O88,O89:O92)</f>
        <v/>
      </c>
      <c r="P93" s="10">
        <f>SUM(P88,P89:P92)</f>
        <v/>
      </c>
      <c r="Q93" s="10">
        <f>SUM(Q88,Q89:Q92)</f>
        <v/>
      </c>
      <c r="R93" s="10">
        <f>SUM(R88,R89:R92)</f>
        <v/>
      </c>
      <c r="S93" s="10">
        <f>SUM(S88,S89:S92)</f>
        <v/>
      </c>
      <c r="T93" s="10">
        <f>SUM(T88,T89:T92)</f>
        <v/>
      </c>
      <c r="U93" s="10">
        <f>SUM(U88,U89:U92)</f>
        <v/>
      </c>
      <c r="V93" s="10">
        <f>SUM(V88,V89:V92)</f>
        <v/>
      </c>
      <c r="W93" s="10">
        <f>SUM(W88,W89:W92)</f>
        <v/>
      </c>
      <c r="X93" s="10">
        <f>SUM(X88,X89:X92)</f>
        <v/>
      </c>
      <c r="Y93" s="10">
        <f>SUM(Y88,Y89:Y92)</f>
        <v/>
      </c>
      <c r="Z93" s="10">
        <f>SUM(Z88,Z89:Z92)</f>
        <v/>
      </c>
      <c r="AA93" s="10">
        <f>SUM(AA88,AA89:AA92)</f>
        <v/>
      </c>
      <c r="AB93" s="10">
        <f>SUM(AB88,AB89:AB92)</f>
        <v/>
      </c>
      <c r="AC93" s="10">
        <f>SUM(AC88,AC89:AC92)</f>
        <v/>
      </c>
      <c r="AD93" s="10">
        <f>SUM(AD88,AD89:AD92)</f>
        <v/>
      </c>
      <c r="AE93" s="10">
        <f>SUM(AE88,AE89:AE92)</f>
        <v/>
      </c>
      <c r="AF93" s="10">
        <f>SUM(AF88,AF89:AF92)</f>
        <v/>
      </c>
      <c r="AG93" s="10">
        <f>SUM(AG88,AG89:AG92)</f>
        <v/>
      </c>
      <c r="AH93" s="10">
        <f>SUM(AH88,AH89:AH92)</f>
        <v/>
      </c>
      <c r="AI93" s="10">
        <f>SUM(AI88,AI89:AI92)</f>
        <v/>
      </c>
      <c r="AJ93" s="10">
        <f>SUM(AJ88,AJ89:AJ92)</f>
        <v/>
      </c>
    </row>
    <row r="94" customFormat="1" s="4">
      <c r="A94" s="1" t="inlineStr">
        <is>
          <t xml:space="preserve"> Industrial Consumption Excluding Refining from Table 6</t>
        </is>
      </c>
      <c r="B94" s="1" t="n"/>
    </row>
    <row r="95" ht="15" customFormat="1" customHeight="1" s="5">
      <c r="A95" s="46" t="inlineStr">
        <is>
          <t xml:space="preserve">   Propane Heat and Power</t>
        </is>
      </c>
      <c r="B95" s="46">
        <f>About!C90</f>
        <v/>
      </c>
      <c r="C95" s="50" t="n"/>
      <c r="D95" s="50" t="n"/>
      <c r="E95" s="50" t="n">
        <v>0.00420957873</v>
      </c>
      <c r="F95" s="50" t="n">
        <v>0.00427511232</v>
      </c>
      <c r="G95" s="50" t="n">
        <v>0.00450957393</v>
      </c>
      <c r="H95" s="50" t="n">
        <v>0.0044533926</v>
      </c>
      <c r="I95" s="50" t="n">
        <v>0.004419688319999999</v>
      </c>
      <c r="J95" s="50" t="n">
        <v>0.00441090081</v>
      </c>
      <c r="K95" s="50" t="n">
        <v>0.004420230480000001</v>
      </c>
      <c r="L95" s="50" t="n">
        <v>0.00445341519</v>
      </c>
      <c r="M95" s="50" t="n">
        <v>0.00447973254</v>
      </c>
      <c r="N95" s="50" t="n">
        <v>0.00451567323</v>
      </c>
      <c r="O95" s="50" t="n">
        <v>0.004545966419999999</v>
      </c>
      <c r="P95" s="50" t="n">
        <v>0.00458868411</v>
      </c>
      <c r="Q95" s="50" t="n">
        <v>0.00463833693</v>
      </c>
      <c r="R95" s="50" t="n">
        <v>0.00468717651</v>
      </c>
      <c r="S95" s="50" t="n">
        <v>0.00471344868</v>
      </c>
      <c r="T95" s="50" t="n">
        <v>0.00475282305</v>
      </c>
      <c r="U95" s="50" t="n">
        <v>0.00478835712</v>
      </c>
      <c r="V95" s="50" t="n">
        <v>0.00481429044</v>
      </c>
      <c r="W95" s="50" t="n">
        <v>0.00484440291</v>
      </c>
      <c r="X95" s="50" t="n">
        <v>0.00487485423</v>
      </c>
      <c r="Y95" s="50" t="n">
        <v>0.00489949992</v>
      </c>
      <c r="Z95" s="50" t="n">
        <v>0.004930154549999999</v>
      </c>
      <c r="AA95" s="50" t="n">
        <v>0.00496329408</v>
      </c>
      <c r="AB95" s="50" t="n">
        <v>0.00499112496</v>
      </c>
      <c r="AC95" s="50" t="n">
        <v>0.00502751745</v>
      </c>
      <c r="AD95" s="50" t="n">
        <v>0.00506921859</v>
      </c>
      <c r="AE95" s="50" t="n">
        <v>0.005115076289999999</v>
      </c>
      <c r="AF95" s="50" t="n">
        <v>0.005159781899999999</v>
      </c>
      <c r="AG95" s="50" t="n">
        <v>0.00520238664</v>
      </c>
      <c r="AH95" s="50" t="n">
        <v>0.00524139957</v>
      </c>
      <c r="AI95" s="50" t="n">
        <v>0.0052819938</v>
      </c>
      <c r="AJ95" s="50" t="n">
        <v>0.00531917694</v>
      </c>
      <c r="AK95" s="48" t="n">
        <v>-0.024114</v>
      </c>
    </row>
    <row r="96" ht="15" customFormat="1" customHeight="1" s="5">
      <c r="A96" s="46" t="inlineStr">
        <is>
          <t xml:space="preserve">   Liquefied Petroleum Gas and Other Feedstocks</t>
        </is>
      </c>
      <c r="B96" s="46">
        <f>About!C91</f>
        <v/>
      </c>
      <c r="C96" s="50" t="n"/>
      <c r="D96" s="50" t="n"/>
      <c r="E96" s="50" t="n">
        <v>0.06643718999999999</v>
      </c>
      <c r="F96" s="50" t="n">
        <v>0.07414715700000001</v>
      </c>
      <c r="G96" s="50" t="n">
        <v>0.075843666</v>
      </c>
      <c r="H96" s="50" t="n">
        <v>0.07803765198</v>
      </c>
      <c r="I96" s="50" t="n">
        <v>0.08011087182</v>
      </c>
      <c r="J96" s="50" t="n">
        <v>0.08164859570999999</v>
      </c>
      <c r="K96" s="50" t="n">
        <v>0.08274023487</v>
      </c>
      <c r="L96" s="50" t="n">
        <v>0.08363346605999999</v>
      </c>
      <c r="M96" s="50" t="n">
        <v>0.08446545575999999</v>
      </c>
      <c r="N96" s="50" t="n">
        <v>0.08541577187999999</v>
      </c>
      <c r="O96" s="50" t="n">
        <v>0.08635384422</v>
      </c>
      <c r="P96" s="50" t="n">
        <v>0.08745727535999999</v>
      </c>
      <c r="Q96" s="50" t="n">
        <v>0.08837535555000001</v>
      </c>
      <c r="R96" s="50" t="n">
        <v>0.08921292498</v>
      </c>
      <c r="S96" s="50" t="n">
        <v>0.09004188762</v>
      </c>
      <c r="T96" s="50" t="n">
        <v>0.09091496853</v>
      </c>
      <c r="U96" s="50" t="n">
        <v>0.09185082705</v>
      </c>
      <c r="V96" s="50" t="n">
        <v>0.09257138027999999</v>
      </c>
      <c r="W96" s="50" t="n">
        <v>0.09329505093</v>
      </c>
      <c r="X96" s="50" t="n">
        <v>0.09401334516000001</v>
      </c>
      <c r="Y96" s="50" t="n">
        <v>0.09481535793</v>
      </c>
      <c r="Z96" s="50" t="n">
        <v>0.09566137601999999</v>
      </c>
      <c r="AA96" s="50" t="n">
        <v>0.09643578380999999</v>
      </c>
      <c r="AB96" s="50" t="n">
        <v>0.09743378742</v>
      </c>
      <c r="AC96" s="50" t="n">
        <v>0.09823573242</v>
      </c>
      <c r="AD96" s="50" t="n">
        <v>0.09915051447000001</v>
      </c>
      <c r="AE96" s="50" t="n">
        <v>0.1000682784</v>
      </c>
      <c r="AF96" s="50" t="n">
        <v>0.10114805781</v>
      </c>
      <c r="AG96" s="50" t="n">
        <v>0.10203909777</v>
      </c>
      <c r="AH96" s="50" t="n">
        <v>0.10292986665</v>
      </c>
      <c r="AI96" s="50" t="n">
        <v>0.10402146063</v>
      </c>
      <c r="AJ96" s="50" t="n">
        <v>0.10472443884</v>
      </c>
      <c r="AK96" s="48" t="n">
        <v>0.015187</v>
      </c>
    </row>
    <row r="97" ht="15" customFormat="1" customHeight="1" s="5">
      <c r="A97" s="46" t="inlineStr">
        <is>
          <t xml:space="preserve">   Motor Gasoline</t>
        </is>
      </c>
      <c r="B97" s="46">
        <f>About!C92</f>
        <v/>
      </c>
      <c r="C97" s="50" t="n"/>
      <c r="D97" s="50" t="n"/>
      <c r="E97" s="50" t="n">
        <v>0.005950206</v>
      </c>
      <c r="F97" s="50" t="n">
        <v>0.005966018999999999</v>
      </c>
      <c r="G97" s="50" t="n">
        <v>0.006098283449999999</v>
      </c>
      <c r="H97" s="50" t="n">
        <v>0.00621782973</v>
      </c>
      <c r="I97" s="50" t="n">
        <v>0.00627468876</v>
      </c>
      <c r="J97" s="50" t="n">
        <v>0.0063584073</v>
      </c>
      <c r="K97" s="50" t="n">
        <v>0.00645495696</v>
      </c>
      <c r="L97" s="50" t="n">
        <v>0.00655243281</v>
      </c>
      <c r="M97" s="50" t="n">
        <v>0.006623659079999999</v>
      </c>
      <c r="N97" s="50" t="n">
        <v>0.00669917745</v>
      </c>
      <c r="O97" s="50" t="n">
        <v>0.00677801655</v>
      </c>
      <c r="P97" s="50" t="n">
        <v>0.006858278819999999</v>
      </c>
      <c r="Q97" s="50" t="n">
        <v>0.00694247175</v>
      </c>
      <c r="R97" s="50" t="n">
        <v>0.00701006103</v>
      </c>
      <c r="S97" s="50" t="n">
        <v>0.007063847819999999</v>
      </c>
      <c r="T97" s="50" t="n">
        <v>0.00713141451</v>
      </c>
      <c r="U97" s="50" t="n">
        <v>0.00719317557</v>
      </c>
      <c r="V97" s="50" t="n">
        <v>0.007244906670000001</v>
      </c>
      <c r="W97" s="50" t="n">
        <v>0.007293497759999999</v>
      </c>
      <c r="X97" s="50" t="n">
        <v>0.00734382828</v>
      </c>
      <c r="Y97" s="50" t="n">
        <v>0.007390047419999999</v>
      </c>
      <c r="Z97" s="50" t="n">
        <v>0.00745076934</v>
      </c>
      <c r="AA97" s="50" t="n">
        <v>0.00751244004</v>
      </c>
      <c r="AB97" s="50" t="n">
        <v>0.00756927648</v>
      </c>
      <c r="AC97" s="50" t="n">
        <v>0.00763377093</v>
      </c>
      <c r="AD97" s="50" t="n">
        <v>0.007700795459999999</v>
      </c>
      <c r="AE97" s="50" t="n">
        <v>0.00777190878</v>
      </c>
      <c r="AF97" s="50" t="n">
        <v>0.00784132785</v>
      </c>
      <c r="AG97" s="50" t="n">
        <v>0.007910046629999999</v>
      </c>
      <c r="AH97" s="50" t="n">
        <v>0.007976845259999999</v>
      </c>
      <c r="AI97" s="50" t="n">
        <v>0.008045044469999998</v>
      </c>
      <c r="AJ97" s="50" t="n">
        <v>0.008102603790000001</v>
      </c>
      <c r="AK97" s="48" t="n">
        <v>0.007598</v>
      </c>
    </row>
    <row r="98" ht="15" customFormat="1" customHeight="1" s="5">
      <c r="A98" s="46" t="inlineStr">
        <is>
          <t xml:space="preserve">   Distillate Fuel Oil</t>
        </is>
      </c>
      <c r="B98" s="46">
        <f>About!C93</f>
        <v/>
      </c>
      <c r="C98" s="50" t="n"/>
      <c r="D98" s="50" t="n"/>
      <c r="E98" s="50" t="n">
        <v>0.02840455305</v>
      </c>
      <c r="F98" s="50" t="n">
        <v>0.02860786305</v>
      </c>
      <c r="G98" s="50" t="n">
        <v>0.02867479722</v>
      </c>
      <c r="H98" s="50" t="n">
        <v>0.02875767992999999</v>
      </c>
      <c r="I98" s="50" t="n">
        <v>0.02878404246</v>
      </c>
      <c r="J98" s="50" t="n">
        <v>0.02896261641</v>
      </c>
      <c r="K98" s="50" t="n">
        <v>0.02921463045</v>
      </c>
      <c r="L98" s="50" t="n">
        <v>0.02950656102</v>
      </c>
      <c r="M98" s="50" t="n">
        <v>0.02975042007</v>
      </c>
      <c r="N98" s="50" t="n">
        <v>0.03002025762</v>
      </c>
      <c r="O98" s="50" t="n">
        <v>0.03029072769</v>
      </c>
      <c r="P98" s="50" t="n">
        <v>0.03059447283</v>
      </c>
      <c r="Q98" s="50" t="n">
        <v>0.03100064103</v>
      </c>
      <c r="R98" s="50" t="n">
        <v>0.0313009299</v>
      </c>
      <c r="S98" s="50" t="n">
        <v>0.03156511995</v>
      </c>
      <c r="T98" s="50" t="n">
        <v>0.03189215538</v>
      </c>
      <c r="U98" s="50" t="n">
        <v>0.03220441695</v>
      </c>
      <c r="V98" s="50" t="n">
        <v>0.03246494742</v>
      </c>
      <c r="W98" s="50" t="n">
        <v>0.03270984561</v>
      </c>
      <c r="X98" s="50" t="n">
        <v>0.03296018799</v>
      </c>
      <c r="Y98" s="50" t="n">
        <v>0.03318394194</v>
      </c>
      <c r="Z98" s="50" t="n">
        <v>0.03347542071</v>
      </c>
      <c r="AA98" s="50" t="n">
        <v>0.03378246399</v>
      </c>
      <c r="AB98" s="50" t="n">
        <v>0.03407028318</v>
      </c>
      <c r="AC98" s="50" t="n">
        <v>0.03440382452999999</v>
      </c>
      <c r="AD98" s="50" t="n">
        <v>0.03477070871999999</v>
      </c>
      <c r="AE98" s="50" t="n">
        <v>0.03516138018</v>
      </c>
      <c r="AF98" s="50" t="n">
        <v>0.03556217196</v>
      </c>
      <c r="AG98" s="50" t="n">
        <v>0.03593895057</v>
      </c>
      <c r="AH98" s="50" t="n">
        <v>0.03630142971</v>
      </c>
      <c r="AI98" s="50" t="n">
        <v>0.03667637853</v>
      </c>
      <c r="AJ98" s="50" t="n">
        <v>0.03699817308</v>
      </c>
      <c r="AK98" s="48" t="n">
        <v>0.006867</v>
      </c>
    </row>
    <row r="99" ht="15" customFormat="1" customHeight="1" s="5">
      <c r="A99" s="46" t="inlineStr">
        <is>
          <t xml:space="preserve">   Residual Fuel Oil</t>
        </is>
      </c>
      <c r="B99" s="46">
        <f>About!C94</f>
        <v/>
      </c>
      <c r="C99" s="50" t="n"/>
      <c r="D99" s="50" t="n"/>
      <c r="E99" s="50" t="n">
        <v>0.0009122745600000001</v>
      </c>
      <c r="F99" s="50" t="n">
        <v>0.00085579956</v>
      </c>
      <c r="G99" s="50" t="n">
        <v>0.0008857990799999998</v>
      </c>
      <c r="H99" s="50" t="n">
        <v>0.0009363555</v>
      </c>
      <c r="I99" s="50" t="n">
        <v>0.00094918662</v>
      </c>
      <c r="J99" s="50" t="n">
        <v>0.0009733127399999999</v>
      </c>
      <c r="K99" s="50" t="n">
        <v>0.00100310895</v>
      </c>
      <c r="L99" s="50" t="n">
        <v>0.00105703128</v>
      </c>
      <c r="M99" s="50" t="n">
        <v>0.00107874027</v>
      </c>
      <c r="N99" s="50" t="n">
        <v>0.00110388294</v>
      </c>
      <c r="O99" s="50" t="n">
        <v>0.00112215825</v>
      </c>
      <c r="P99" s="50" t="n">
        <v>0.00114099831</v>
      </c>
      <c r="Q99" s="50" t="n">
        <v>0.00113995917</v>
      </c>
      <c r="R99" s="50" t="n">
        <v>0.00114492897</v>
      </c>
      <c r="S99" s="50" t="n">
        <v>0.00115055388</v>
      </c>
      <c r="T99" s="50" t="n">
        <v>0.00115798599</v>
      </c>
      <c r="U99" s="50" t="n">
        <v>0.00115929621</v>
      </c>
      <c r="V99" s="50" t="n">
        <v>0.00115936398</v>
      </c>
      <c r="W99" s="50" t="n">
        <v>0.0011609001</v>
      </c>
      <c r="X99" s="50" t="n">
        <v>0.00116221032</v>
      </c>
      <c r="Y99" s="50" t="n">
        <v>0.00116263953</v>
      </c>
      <c r="Z99" s="50" t="n">
        <v>0.00116751897</v>
      </c>
      <c r="AA99" s="50" t="n">
        <v>0.00117097524</v>
      </c>
      <c r="AB99" s="50" t="n">
        <v>0.0011749059</v>
      </c>
      <c r="AC99" s="50" t="n">
        <v>0.00117802332</v>
      </c>
      <c r="AD99" s="50" t="n">
        <v>0.00117935613</v>
      </c>
      <c r="AE99" s="50" t="n">
        <v>0.0011807793</v>
      </c>
      <c r="AF99" s="50" t="n">
        <v>0.00118014678</v>
      </c>
      <c r="AG99" s="50" t="n">
        <v>0.00118265427</v>
      </c>
      <c r="AH99" s="50" t="n">
        <v>0.00118353528</v>
      </c>
      <c r="AI99" s="50" t="n">
        <v>0.00118470996</v>
      </c>
      <c r="AJ99" s="50" t="n">
        <v>0.00118107297</v>
      </c>
      <c r="AK99" s="48" t="n">
        <v>0.009955</v>
      </c>
    </row>
    <row r="100" ht="15" customFormat="1" customHeight="1" s="5">
      <c r="A100" s="46" t="inlineStr">
        <is>
          <t xml:space="preserve">   Petrochemical Feedstocks</t>
        </is>
      </c>
      <c r="B100" s="46">
        <f>About!C95</f>
        <v/>
      </c>
      <c r="C100" s="50" t="n"/>
      <c r="D100" s="50" t="n"/>
      <c r="E100" s="50" t="n">
        <v>0.014238477</v>
      </c>
      <c r="F100" s="50" t="n">
        <v>0.01280853</v>
      </c>
      <c r="G100" s="50" t="n">
        <v>0.0143148312</v>
      </c>
      <c r="H100" s="50" t="n">
        <v>0.01573657803</v>
      </c>
      <c r="I100" s="50" t="n">
        <v>0.01661582601</v>
      </c>
      <c r="J100" s="50" t="n">
        <v>0.01746121158</v>
      </c>
      <c r="K100" s="50" t="n">
        <v>0.01811525985</v>
      </c>
      <c r="L100" s="50" t="n">
        <v>0.0186850926</v>
      </c>
      <c r="M100" s="50" t="n">
        <v>0.01919239623</v>
      </c>
      <c r="N100" s="50" t="n">
        <v>0.01975443543</v>
      </c>
      <c r="O100" s="50" t="n">
        <v>0.02032462962</v>
      </c>
      <c r="P100" s="50" t="n">
        <v>0.02093300091</v>
      </c>
      <c r="Q100" s="50" t="n">
        <v>0.02148078582</v>
      </c>
      <c r="R100" s="50" t="n">
        <v>0.02197083069</v>
      </c>
      <c r="S100" s="50" t="n">
        <v>0.02244928689</v>
      </c>
      <c r="T100" s="50" t="n">
        <v>0.02294992647</v>
      </c>
      <c r="U100" s="50" t="n">
        <v>0.02348056557</v>
      </c>
      <c r="V100" s="50" t="n">
        <v>0.02391329961</v>
      </c>
      <c r="W100" s="50" t="n">
        <v>0.02434180932</v>
      </c>
      <c r="X100" s="50" t="n">
        <v>0.02476681758</v>
      </c>
      <c r="Y100" s="50" t="n">
        <v>0.02522392623</v>
      </c>
      <c r="Z100" s="50" t="n">
        <v>0.02571358707</v>
      </c>
      <c r="AA100" s="50" t="n">
        <v>0.02616918219</v>
      </c>
      <c r="AB100" s="50" t="n">
        <v>0.0267099642</v>
      </c>
      <c r="AC100" s="50" t="n">
        <v>0.02720305872</v>
      </c>
      <c r="AD100" s="50" t="n">
        <v>0.02773175508</v>
      </c>
      <c r="AE100" s="50" t="n">
        <v>0.02826219087</v>
      </c>
      <c r="AF100" s="50" t="n">
        <v>0.02886484689</v>
      </c>
      <c r="AG100" s="50" t="n">
        <v>0.02938952223</v>
      </c>
      <c r="AH100" s="50" t="n">
        <v>0.02991058317</v>
      </c>
      <c r="AI100" s="50" t="n">
        <v>0.03050194419</v>
      </c>
      <c r="AJ100" s="50" t="n">
        <v>0.03097829952</v>
      </c>
      <c r="AK100" s="48" t="n">
        <v>0.022958</v>
      </c>
    </row>
    <row r="101" ht="15" customFormat="1" customHeight="1" s="5">
      <c r="A101" s="46" t="inlineStr">
        <is>
          <t xml:space="preserve">   Petroleum Coke</t>
        </is>
      </c>
      <c r="B101" s="46">
        <f>About!C96</f>
        <v/>
      </c>
      <c r="C101" s="50" t="n"/>
      <c r="D101" s="50" t="n"/>
      <c r="E101" s="50" t="n">
        <v>0.00292386888</v>
      </c>
      <c r="F101" s="50" t="n">
        <v>0.00268362423</v>
      </c>
      <c r="G101" s="50" t="n">
        <v>0.00225271998</v>
      </c>
      <c r="H101" s="50" t="n">
        <v>0.00193139982</v>
      </c>
      <c r="I101" s="50" t="n">
        <v>0.00173689992</v>
      </c>
      <c r="J101" s="50" t="n">
        <v>0.00157549437</v>
      </c>
      <c r="K101" s="50" t="n">
        <v>0.00147659535</v>
      </c>
      <c r="L101" s="50" t="n">
        <v>0.00150302565</v>
      </c>
      <c r="M101" s="50" t="n">
        <v>0.00149037525</v>
      </c>
      <c r="N101" s="50" t="n">
        <v>0.00151237791</v>
      </c>
      <c r="O101" s="50" t="n">
        <v>0.00147664053</v>
      </c>
      <c r="P101" s="50" t="n">
        <v>0.00145332765</v>
      </c>
      <c r="Q101" s="50" t="n">
        <v>0.00142804944</v>
      </c>
      <c r="R101" s="50" t="n">
        <v>0.00143211564</v>
      </c>
      <c r="S101" s="50" t="n">
        <v>0.00143575263</v>
      </c>
      <c r="T101" s="50" t="n">
        <v>0.00144693468</v>
      </c>
      <c r="U101" s="50" t="n">
        <v>0.00142100136</v>
      </c>
      <c r="V101" s="50" t="n">
        <v>0.0014227182</v>
      </c>
      <c r="W101" s="50" t="n">
        <v>0.00143850861</v>
      </c>
      <c r="X101" s="50" t="n">
        <v>0.00144806418</v>
      </c>
      <c r="Y101" s="50" t="n">
        <v>0.0014489226</v>
      </c>
      <c r="Z101" s="50" t="n">
        <v>0.00144871929</v>
      </c>
      <c r="AA101" s="50" t="n">
        <v>0.00145174635</v>
      </c>
      <c r="AB101" s="50" t="n">
        <v>0.00146042091</v>
      </c>
      <c r="AC101" s="50" t="n">
        <v>0.00147006684</v>
      </c>
      <c r="AD101" s="50" t="n">
        <v>0.00148233321</v>
      </c>
      <c r="AE101" s="50" t="n">
        <v>0.0014995242</v>
      </c>
      <c r="AF101" s="50" t="n">
        <v>0.00150876351</v>
      </c>
      <c r="AG101" s="50" t="n">
        <v>0.00153162459</v>
      </c>
      <c r="AH101" s="50" t="n">
        <v>0.00154443312</v>
      </c>
      <c r="AI101" s="50" t="n">
        <v>0.00155468898</v>
      </c>
      <c r="AJ101" s="50" t="n">
        <v>0.0015616467</v>
      </c>
      <c r="AK101" s="48" t="n">
        <v>-0.002254</v>
      </c>
    </row>
    <row r="102" ht="15" customFormat="1" customHeight="1" s="5">
      <c r="A102" s="46" t="inlineStr">
        <is>
          <t xml:space="preserve">   Asphalt and Road Oil</t>
        </is>
      </c>
      <c r="B102" s="46">
        <f>About!C97</f>
        <v/>
      </c>
      <c r="C102" s="50" t="n"/>
      <c r="D102" s="50" t="n"/>
      <c r="E102" s="50" t="n">
        <v>0.018880722</v>
      </c>
      <c r="F102" s="50" t="n">
        <v>0.018925902</v>
      </c>
      <c r="G102" s="50" t="n">
        <v>0.01904669073</v>
      </c>
      <c r="H102" s="50" t="n">
        <v>0.01924435323</v>
      </c>
      <c r="I102" s="50" t="n">
        <v>0.0193036068</v>
      </c>
      <c r="J102" s="50" t="n">
        <v>0.0193309407</v>
      </c>
      <c r="K102" s="50" t="n">
        <v>0.01936947924</v>
      </c>
      <c r="L102" s="50" t="n">
        <v>0.01943618751</v>
      </c>
      <c r="M102" s="50" t="n">
        <v>0.01953343746</v>
      </c>
      <c r="N102" s="50" t="n">
        <v>0.01966646997</v>
      </c>
      <c r="O102" s="50" t="n">
        <v>0.01982979567</v>
      </c>
      <c r="P102" s="50" t="n">
        <v>0.02026286856</v>
      </c>
      <c r="Q102" s="50" t="n">
        <v>0.02076072957</v>
      </c>
      <c r="R102" s="50" t="n">
        <v>0.02116588122</v>
      </c>
      <c r="S102" s="50" t="n">
        <v>0.02163939021</v>
      </c>
      <c r="T102" s="50" t="n">
        <v>0.02212697277</v>
      </c>
      <c r="U102" s="50" t="n">
        <v>0.02259049698</v>
      </c>
      <c r="V102" s="50" t="n">
        <v>0.02305817775</v>
      </c>
      <c r="W102" s="50" t="n">
        <v>0.0235733427</v>
      </c>
      <c r="X102" s="50" t="n">
        <v>0.0240375672</v>
      </c>
      <c r="Y102" s="50" t="n">
        <v>0.02449293642</v>
      </c>
      <c r="Z102" s="50" t="n">
        <v>0.02502253638</v>
      </c>
      <c r="AA102" s="50" t="n">
        <v>0.02554334883</v>
      </c>
      <c r="AB102" s="50" t="n">
        <v>0.02607839298</v>
      </c>
      <c r="AC102" s="50" t="n">
        <v>0.02662748811</v>
      </c>
      <c r="AD102" s="50" t="n">
        <v>0.0271820952</v>
      </c>
      <c r="AE102" s="50" t="n">
        <v>0.02775100176</v>
      </c>
      <c r="AF102" s="50" t="n">
        <v>0.02833465959</v>
      </c>
      <c r="AG102" s="50" t="n">
        <v>0.02892685644</v>
      </c>
      <c r="AH102" s="50" t="n">
        <v>0.02952049905</v>
      </c>
      <c r="AI102" s="50" t="n">
        <v>0.03013627986</v>
      </c>
      <c r="AJ102" s="50" t="n">
        <v>0.03076294905</v>
      </c>
      <c r="AK102" s="48" t="n">
        <v>0.01911</v>
      </c>
    </row>
    <row r="103" ht="15" customFormat="1" customHeight="1" s="5">
      <c r="A103" s="46" t="inlineStr">
        <is>
          <t xml:space="preserve">   Miscellaneous Petroleum 3/</t>
        </is>
      </c>
      <c r="B103" s="46">
        <f>About!C98</f>
        <v/>
      </c>
      <c r="C103" s="50" t="n"/>
      <c r="D103" s="50" t="n"/>
      <c r="E103" s="50" t="n">
        <v>0.008864316000000001</v>
      </c>
      <c r="F103" s="50" t="n">
        <v>0.004542849</v>
      </c>
      <c r="G103" s="50" t="n">
        <v>0.005772897089999999</v>
      </c>
      <c r="H103" s="50" t="n">
        <v>0.006707806829999999</v>
      </c>
      <c r="I103" s="50" t="n">
        <v>0.0068646492</v>
      </c>
      <c r="J103" s="50" t="n">
        <v>0.007024315319999999</v>
      </c>
      <c r="K103" s="50" t="n">
        <v>0.007375657589999999</v>
      </c>
      <c r="L103" s="50" t="n">
        <v>0.008403547769999999</v>
      </c>
      <c r="M103" s="50" t="n">
        <v>0.00882979848</v>
      </c>
      <c r="N103" s="50" t="n">
        <v>0.009447634979999999</v>
      </c>
      <c r="O103" s="50" t="n">
        <v>0.00971320302</v>
      </c>
      <c r="P103" s="50" t="n">
        <v>0.0100326708</v>
      </c>
      <c r="Q103" s="50" t="n">
        <v>0.009948116430000001</v>
      </c>
      <c r="R103" s="50" t="n">
        <v>0.01002871755</v>
      </c>
      <c r="S103" s="50" t="n">
        <v>0.01013430321</v>
      </c>
      <c r="T103" s="50" t="n">
        <v>0.01027892439</v>
      </c>
      <c r="U103" s="50" t="n">
        <v>0.01027623618</v>
      </c>
      <c r="V103" s="50" t="n">
        <v>0.01025927109</v>
      </c>
      <c r="W103" s="50" t="n">
        <v>0.01031389371</v>
      </c>
      <c r="X103" s="50" t="n">
        <v>0.01034651367</v>
      </c>
      <c r="Y103" s="50" t="n">
        <v>0.01031811804</v>
      </c>
      <c r="Z103" s="50" t="n">
        <v>0.01028244843</v>
      </c>
      <c r="AA103" s="50" t="n">
        <v>0.01026186894</v>
      </c>
      <c r="AB103" s="50" t="n">
        <v>0.01029505365</v>
      </c>
      <c r="AC103" s="50" t="n">
        <v>0.01033300485</v>
      </c>
      <c r="AD103" s="50" t="n">
        <v>0.0103914</v>
      </c>
      <c r="AE103" s="50" t="n">
        <v>0.01049294205</v>
      </c>
      <c r="AF103" s="50" t="n">
        <v>0.01053163872</v>
      </c>
      <c r="AG103" s="50" t="n">
        <v>0.01067775084</v>
      </c>
      <c r="AH103" s="50" t="n">
        <v>0.01074800574</v>
      </c>
      <c r="AI103" s="50" t="n">
        <v>0.01080059526</v>
      </c>
      <c r="AJ103" s="50" t="n">
        <v>0.01083283119</v>
      </c>
      <c r="AK103" s="48" t="n">
        <v>-0.008094</v>
      </c>
    </row>
    <row r="104" ht="15" customFormat="1" customHeight="1" s="5">
      <c r="A104" s="46" t="inlineStr">
        <is>
          <t xml:space="preserve">     Petroleum and Other Liquids Subtotal</t>
        </is>
      </c>
      <c r="B104" s="46" t="n"/>
      <c r="C104" s="50" t="n"/>
      <c r="D104" s="50" t="n"/>
      <c r="E104" s="50">
        <f>SUM(E95:E103)</f>
        <v/>
      </c>
      <c r="F104" s="50">
        <f>SUM(F95:F103)</f>
        <v/>
      </c>
      <c r="G104" s="50">
        <f>SUM(G95:G103)</f>
        <v/>
      </c>
      <c r="H104" s="50">
        <f>SUM(H95:H103)</f>
        <v/>
      </c>
      <c r="I104" s="50">
        <f>SUM(I95:I103)</f>
        <v/>
      </c>
      <c r="J104" s="50">
        <f>SUM(J95:J103)</f>
        <v/>
      </c>
      <c r="K104" s="50">
        <f>SUM(K95:K103)</f>
        <v/>
      </c>
      <c r="L104" s="50">
        <f>SUM(L95:L103)</f>
        <v/>
      </c>
      <c r="M104" s="50">
        <f>SUM(M95:M103)</f>
        <v/>
      </c>
      <c r="N104" s="50">
        <f>SUM(N95:N103)</f>
        <v/>
      </c>
      <c r="O104" s="50">
        <f>SUM(O95:O103)</f>
        <v/>
      </c>
      <c r="P104" s="50">
        <f>SUM(P95:P103)</f>
        <v/>
      </c>
      <c r="Q104" s="50">
        <f>SUM(Q95:Q103)</f>
        <v/>
      </c>
      <c r="R104" s="50">
        <f>SUM(R95:R103)</f>
        <v/>
      </c>
      <c r="S104" s="50">
        <f>SUM(S95:S103)</f>
        <v/>
      </c>
      <c r="T104" s="50">
        <f>SUM(T95:T103)</f>
        <v/>
      </c>
      <c r="U104" s="50">
        <f>SUM(U95:U103)</f>
        <v/>
      </c>
      <c r="V104" s="50">
        <f>SUM(V95:V103)</f>
        <v/>
      </c>
      <c r="W104" s="50">
        <f>SUM(W95:W103)</f>
        <v/>
      </c>
      <c r="X104" s="50">
        <f>SUM(X95:X103)</f>
        <v/>
      </c>
      <c r="Y104" s="50">
        <f>SUM(Y95:Y103)</f>
        <v/>
      </c>
      <c r="Z104" s="50">
        <f>SUM(Z95:Z103)</f>
        <v/>
      </c>
      <c r="AA104" s="50">
        <f>SUM(AA95:AA103)</f>
        <v/>
      </c>
      <c r="AB104" s="50">
        <f>SUM(AB95:AB103)</f>
        <v/>
      </c>
      <c r="AC104" s="50">
        <f>SUM(AC95:AC103)</f>
        <v/>
      </c>
      <c r="AD104" s="50">
        <f>SUM(AD95:AD103)</f>
        <v/>
      </c>
      <c r="AE104" s="50">
        <f>SUM(AE95:AE103)</f>
        <v/>
      </c>
      <c r="AF104" s="50">
        <f>SUM(AF95:AF103)</f>
        <v/>
      </c>
      <c r="AG104" s="50">
        <f>SUM(AG95:AG103)</f>
        <v/>
      </c>
      <c r="AH104" s="50">
        <f>SUM(AH95:AH103)</f>
        <v/>
      </c>
      <c r="AI104" s="50">
        <f>SUM(AI95:AI103)</f>
        <v/>
      </c>
      <c r="AJ104" s="50">
        <f>SUM(AJ95:AJ103)</f>
        <v/>
      </c>
      <c r="AK104" s="48" t="n">
        <v>0.011661</v>
      </c>
    </row>
    <row r="105" ht="15" customFormat="1" customHeight="1" s="5">
      <c r="A105" s="46" t="inlineStr">
        <is>
          <t xml:space="preserve">   Natural Gas Heat and Power</t>
        </is>
      </c>
      <c r="B105" s="46" t="n"/>
      <c r="C105" s="50" t="n"/>
      <c r="D105" s="50" t="n"/>
      <c r="E105" s="50" t="n">
        <v>0.14198088339</v>
      </c>
      <c r="F105" s="50" t="n">
        <v>0.14836255839</v>
      </c>
      <c r="G105" s="50" t="n">
        <v>0.15217270074</v>
      </c>
      <c r="H105" s="50" t="n">
        <v>0.15629758956</v>
      </c>
      <c r="I105" s="50" t="n">
        <v>0.16035168132</v>
      </c>
      <c r="J105" s="50" t="n">
        <v>0.16335917838</v>
      </c>
      <c r="K105" s="50" t="n">
        <v>0.16458861654</v>
      </c>
      <c r="L105" s="50" t="n">
        <v>0.16321776498</v>
      </c>
      <c r="M105" s="50" t="n">
        <v>0.1635861627</v>
      </c>
      <c r="N105" s="50" t="n">
        <v>0.16372818603</v>
      </c>
      <c r="O105" s="50" t="n">
        <v>0.1650771027</v>
      </c>
      <c r="P105" s="50" t="n">
        <v>0.16625643624</v>
      </c>
      <c r="Q105" s="50" t="n">
        <v>0.16836096582</v>
      </c>
      <c r="R105" s="50" t="n">
        <v>0.16968426543</v>
      </c>
      <c r="S105" s="50" t="n">
        <v>0.170760069</v>
      </c>
      <c r="T105" s="50" t="n">
        <v>0.17197340049</v>
      </c>
      <c r="U105" s="50" t="n">
        <v>0.17381803212</v>
      </c>
      <c r="V105" s="50" t="n">
        <v>0.17556523308</v>
      </c>
      <c r="W105" s="50" t="n">
        <v>0.17715559167</v>
      </c>
      <c r="X105" s="50" t="n">
        <v>0.17882682246</v>
      </c>
      <c r="Y105" s="50" t="n">
        <v>0.18078255171</v>
      </c>
      <c r="Z105" s="50" t="n">
        <v>0.1830074634</v>
      </c>
      <c r="AA105" s="50" t="n">
        <v>0.18522679536</v>
      </c>
      <c r="AB105" s="50" t="n">
        <v>0.18747594612</v>
      </c>
      <c r="AC105" s="50" t="n">
        <v>0.18962899902</v>
      </c>
      <c r="AD105" s="50" t="n">
        <v>0.19197539973</v>
      </c>
      <c r="AE105" s="50" t="n">
        <v>0.19427894721</v>
      </c>
      <c r="AF105" s="50" t="n">
        <v>0.19697411493</v>
      </c>
      <c r="AG105" s="50" t="n">
        <v>0.19919317581</v>
      </c>
      <c r="AH105" s="50" t="n">
        <v>0.20163226329</v>
      </c>
      <c r="AI105" s="50" t="n">
        <v>0.20440233945</v>
      </c>
      <c r="AJ105" s="50" t="n">
        <v>0.20673188802</v>
      </c>
      <c r="AK105" s="48" t="n">
        <v>0.008165</v>
      </c>
    </row>
    <row r="106" ht="15" customFormat="1" customHeight="1" s="5">
      <c r="A106" s="46" t="inlineStr">
        <is>
          <t xml:space="preserve">   Natural Gas Feedstocks</t>
        </is>
      </c>
      <c r="B106" s="46" t="n"/>
      <c r="C106" s="50" t="n"/>
      <c r="D106" s="50" t="n"/>
      <c r="E106" s="50" t="n">
        <v>0.019079514</v>
      </c>
      <c r="F106" s="50" t="n">
        <v>0.019257975</v>
      </c>
      <c r="G106" s="50" t="n">
        <v>0.020148021</v>
      </c>
      <c r="H106" s="50" t="n">
        <v>0.0204753501</v>
      </c>
      <c r="I106" s="50" t="n">
        <v>0.02092730823</v>
      </c>
      <c r="J106" s="50" t="n">
        <v>0.02128138389</v>
      </c>
      <c r="K106" s="50" t="n">
        <v>0.02149025103</v>
      </c>
      <c r="L106" s="50" t="n">
        <v>0.02168461539</v>
      </c>
      <c r="M106" s="50" t="n">
        <v>0.02186409294</v>
      </c>
      <c r="N106" s="50" t="n">
        <v>0.02204052084</v>
      </c>
      <c r="O106" s="50" t="n">
        <v>0.02225675232</v>
      </c>
      <c r="P106" s="50" t="n">
        <v>0.02248125174</v>
      </c>
      <c r="Q106" s="50" t="n">
        <v>0.02270380842</v>
      </c>
      <c r="R106" s="50" t="n">
        <v>0.02309933673</v>
      </c>
      <c r="S106" s="50" t="n">
        <v>0.02327811399</v>
      </c>
      <c r="T106" s="50" t="n">
        <v>0.02349355482</v>
      </c>
      <c r="U106" s="50" t="n">
        <v>0.02371267782</v>
      </c>
      <c r="V106" s="50" t="n">
        <v>0.023947659</v>
      </c>
      <c r="W106" s="50" t="n">
        <v>0.02421779022</v>
      </c>
      <c r="X106" s="50" t="n">
        <v>0.02449259757</v>
      </c>
      <c r="Y106" s="50" t="n">
        <v>0.02476507815</v>
      </c>
      <c r="Z106" s="50" t="n">
        <v>0.02502947150999999</v>
      </c>
      <c r="AA106" s="50" t="n">
        <v>0.025239807</v>
      </c>
      <c r="AB106" s="50" t="n">
        <v>0.02547815409</v>
      </c>
      <c r="AC106" s="50" t="n">
        <v>0.02570800734</v>
      </c>
      <c r="AD106" s="50" t="n">
        <v>0.02595114351</v>
      </c>
      <c r="AE106" s="50" t="n">
        <v>0.0261994302</v>
      </c>
      <c r="AF106" s="50" t="n">
        <v>0.02646748314</v>
      </c>
      <c r="AG106" s="50" t="n">
        <v>0.02670519771</v>
      </c>
      <c r="AH106" s="50" t="n">
        <v>0.02694758841</v>
      </c>
      <c r="AI106" s="50" t="n">
        <v>0.02720945169</v>
      </c>
      <c r="AJ106" s="50" t="n">
        <v>0.02743770105</v>
      </c>
      <c r="AK106" s="48" t="n">
        <v>0.00783</v>
      </c>
    </row>
    <row r="107" ht="15" customFormat="1" customHeight="1" s="5">
      <c r="A107" s="46" t="inlineStr">
        <is>
          <t xml:space="preserve">   Lease and Plant Fuel 4/</t>
        </is>
      </c>
      <c r="B107" s="46" t="n"/>
      <c r="C107" s="50" t="n"/>
      <c r="D107" s="50" t="n"/>
      <c r="E107" s="50" t="n">
        <v>0.04318661322</v>
      </c>
      <c r="F107" s="50" t="n">
        <v>0.04425875721</v>
      </c>
      <c r="G107" s="50" t="n">
        <v>0.04654256103</v>
      </c>
      <c r="H107" s="50" t="n">
        <v>0.04861767843</v>
      </c>
      <c r="I107" s="50" t="n">
        <v>0.04955902632</v>
      </c>
      <c r="J107" s="50" t="n">
        <v>0.05070508479</v>
      </c>
      <c r="K107" s="50" t="n">
        <v>0.05212215549</v>
      </c>
      <c r="L107" s="50" t="n">
        <v>0.05294578688999999</v>
      </c>
      <c r="M107" s="50" t="n">
        <v>0.05335676675999999</v>
      </c>
      <c r="N107" s="50" t="n">
        <v>0.05382126234</v>
      </c>
      <c r="O107" s="50" t="n">
        <v>0.05403941397</v>
      </c>
      <c r="P107" s="50" t="n">
        <v>0.05398723107</v>
      </c>
      <c r="Q107" s="50" t="n">
        <v>0.05419252899</v>
      </c>
      <c r="R107" s="50" t="n">
        <v>0.05462745425999999</v>
      </c>
      <c r="S107" s="50" t="n">
        <v>0.05487709634999999</v>
      </c>
      <c r="T107" s="50" t="n">
        <v>0.05532189345</v>
      </c>
      <c r="U107" s="50" t="n">
        <v>0.05545390940999999</v>
      </c>
      <c r="V107" s="50" t="n">
        <v>0.05560537536</v>
      </c>
      <c r="W107" s="50" t="n">
        <v>0.05538860172</v>
      </c>
      <c r="X107" s="50" t="n">
        <v>0.05551006815</v>
      </c>
      <c r="Y107" s="50" t="n">
        <v>0.05562941112</v>
      </c>
      <c r="Z107" s="50" t="n">
        <v>0.05657306319</v>
      </c>
      <c r="AA107" s="50" t="n">
        <v>0.05668741376999999</v>
      </c>
      <c r="AB107" s="50" t="n">
        <v>0.05682435434999999</v>
      </c>
      <c r="AC107" s="50" t="n">
        <v>0.05697234143999999</v>
      </c>
      <c r="AD107" s="50" t="n">
        <v>0.05700505176</v>
      </c>
      <c r="AE107" s="50" t="n">
        <v>0.05689094967</v>
      </c>
      <c r="AF107" s="50" t="n">
        <v>0.05693725917</v>
      </c>
      <c r="AG107" s="50" t="n">
        <v>0.05699375676</v>
      </c>
      <c r="AH107" s="50" t="n">
        <v>0.05711346117</v>
      </c>
      <c r="AI107" s="50" t="n">
        <v>0.05713492167</v>
      </c>
      <c r="AJ107" s="50" t="n">
        <v>0.05684610851999999</v>
      </c>
      <c r="AK107" s="48" t="n">
        <v>0.009185</v>
      </c>
    </row>
    <row r="108" ht="15" customFormat="1" customHeight="1" s="5">
      <c r="A108" s="46" t="inlineStr">
        <is>
          <t xml:space="preserve">   Natural Gas Liquefaction for Export 5/</t>
        </is>
      </c>
      <c r="B108" s="46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48" t="n">
        <v>0.049936</v>
      </c>
    </row>
    <row r="109" ht="15" customFormat="1" customHeight="1" s="5">
      <c r="A109" s="46" t="inlineStr">
        <is>
          <t xml:space="preserve">     Natural Gas Subtotal</t>
        </is>
      </c>
      <c r="B109" s="46" t="n"/>
      <c r="C109" s="50" t="n"/>
      <c r="D109" s="50" t="n"/>
      <c r="E109" s="50">
        <f>SUM(E105:E108)</f>
        <v/>
      </c>
      <c r="F109" s="50">
        <f>SUM(F105:F108)</f>
        <v/>
      </c>
      <c r="G109" s="50">
        <f>SUM(G105:G108)</f>
        <v/>
      </c>
      <c r="H109" s="50">
        <f>SUM(H105:H108)</f>
        <v/>
      </c>
      <c r="I109" s="50">
        <f>SUM(I105:I108)</f>
        <v/>
      </c>
      <c r="J109" s="50">
        <f>SUM(J105:J108)</f>
        <v/>
      </c>
      <c r="K109" s="50">
        <f>SUM(K105:K108)</f>
        <v/>
      </c>
      <c r="L109" s="50">
        <f>SUM(L105:L108)</f>
        <v/>
      </c>
      <c r="M109" s="50">
        <f>SUM(M105:M108)</f>
        <v/>
      </c>
      <c r="N109" s="50">
        <f>SUM(N105:N108)</f>
        <v/>
      </c>
      <c r="O109" s="50">
        <f>SUM(O105:O108)</f>
        <v/>
      </c>
      <c r="P109" s="50">
        <f>SUM(P105:P108)</f>
        <v/>
      </c>
      <c r="Q109" s="50">
        <f>SUM(Q105:Q108)</f>
        <v/>
      </c>
      <c r="R109" s="50">
        <f>SUM(R105:R108)</f>
        <v/>
      </c>
      <c r="S109" s="50">
        <f>SUM(S105:S108)</f>
        <v/>
      </c>
      <c r="T109" s="50">
        <f>SUM(T105:T108)</f>
        <v/>
      </c>
      <c r="U109" s="50">
        <f>SUM(U105:U108)</f>
        <v/>
      </c>
      <c r="V109" s="50">
        <f>SUM(V105:V108)</f>
        <v/>
      </c>
      <c r="W109" s="50">
        <f>SUM(W105:W108)</f>
        <v/>
      </c>
      <c r="X109" s="50">
        <f>SUM(X105:X108)</f>
        <v/>
      </c>
      <c r="Y109" s="50">
        <f>SUM(Y105:Y108)</f>
        <v/>
      </c>
      <c r="Z109" s="50">
        <f>SUM(Z105:Z108)</f>
        <v/>
      </c>
      <c r="AA109" s="50">
        <f>SUM(AA105:AA108)</f>
        <v/>
      </c>
      <c r="AB109" s="50">
        <f>SUM(AB105:AB108)</f>
        <v/>
      </c>
      <c r="AC109" s="50">
        <f>SUM(AC105:AC108)</f>
        <v/>
      </c>
      <c r="AD109" s="50">
        <f>SUM(AD105:AD108)</f>
        <v/>
      </c>
      <c r="AE109" s="50">
        <f>SUM(AE105:AE108)</f>
        <v/>
      </c>
      <c r="AF109" s="50">
        <f>SUM(AF105:AF108)</f>
        <v/>
      </c>
      <c r="AG109" s="50">
        <f>SUM(AG105:AG108)</f>
        <v/>
      </c>
      <c r="AH109" s="50">
        <f>SUM(AH105:AH108)</f>
        <v/>
      </c>
      <c r="AI109" s="50">
        <f>SUM(AI105:AI108)</f>
        <v/>
      </c>
      <c r="AJ109" s="50">
        <f>SUM(AJ105:AJ108)</f>
        <v/>
      </c>
      <c r="AK109" s="48" t="n">
        <v>0.009362000000000001</v>
      </c>
    </row>
    <row r="110" ht="15" customFormat="1" customHeight="1" s="5">
      <c r="A110" s="46" t="inlineStr">
        <is>
          <t xml:space="preserve">   Metallurgical Coal and Coke 6/</t>
        </is>
      </c>
      <c r="B110" s="46" t="n"/>
      <c r="C110" s="50" t="n"/>
      <c r="D110" s="50" t="n"/>
      <c r="E110" s="50" t="n">
        <v>0.013077351</v>
      </c>
      <c r="F110" s="50" t="n">
        <v>0.012982473</v>
      </c>
      <c r="G110" s="50" t="n">
        <v>0.01151581725</v>
      </c>
      <c r="H110" s="50" t="n">
        <v>0.01082284641</v>
      </c>
      <c r="I110" s="50" t="n">
        <v>0.01103568939</v>
      </c>
      <c r="J110" s="50" t="n">
        <v>0.01078139376</v>
      </c>
      <c r="K110" s="50" t="n">
        <v>0.01060049304</v>
      </c>
      <c r="L110" s="50" t="n">
        <v>0.01047197853</v>
      </c>
      <c r="M110" s="50" t="n">
        <v>0.01033625781</v>
      </c>
      <c r="N110" s="50" t="n">
        <v>0.0102104541</v>
      </c>
      <c r="O110" s="50" t="n">
        <v>0.01007886735</v>
      </c>
      <c r="P110" s="50" t="n">
        <v>0.00998127855</v>
      </c>
      <c r="Q110" s="50" t="n">
        <v>0.00996462972</v>
      </c>
      <c r="R110" s="50" t="n">
        <v>0.009991172969999998</v>
      </c>
      <c r="S110" s="50" t="n">
        <v>0.01006020801</v>
      </c>
      <c r="T110" s="50" t="n">
        <v>0.01008629946</v>
      </c>
      <c r="U110" s="50" t="n">
        <v>0.01007909325</v>
      </c>
      <c r="V110" s="50" t="n">
        <v>0.01011645711</v>
      </c>
      <c r="W110" s="50" t="n">
        <v>0.01013360292</v>
      </c>
      <c r="X110" s="50" t="n">
        <v>0.01015931034</v>
      </c>
      <c r="Y110" s="50" t="n">
        <v>0.01016319582</v>
      </c>
      <c r="Z110" s="50" t="n">
        <v>0.01016405424</v>
      </c>
      <c r="AA110" s="50" t="n">
        <v>0.0101200941</v>
      </c>
      <c r="AB110" s="50" t="n">
        <v>0.01012901715</v>
      </c>
      <c r="AC110" s="50" t="n">
        <v>0.01006944732</v>
      </c>
      <c r="AD110" s="50" t="n">
        <v>0.01004855157</v>
      </c>
      <c r="AE110" s="50" t="n">
        <v>0.01002058515</v>
      </c>
      <c r="AF110" s="50" t="n">
        <v>0.009978048179999999</v>
      </c>
      <c r="AG110" s="50" t="n">
        <v>0.009904901759999999</v>
      </c>
      <c r="AH110" s="50" t="n">
        <v>0.009872869139999999</v>
      </c>
      <c r="AI110" s="50" t="n">
        <v>0.00978930873</v>
      </c>
      <c r="AJ110" s="50" t="n">
        <v>0.009719392679999999</v>
      </c>
      <c r="AK110" s="48" t="n">
        <v>-0.004522</v>
      </c>
    </row>
    <row r="111" ht="15" customFormat="1" customHeight="1" s="5">
      <c r="A111" s="46" t="inlineStr">
        <is>
          <t xml:space="preserve">   Other Industrial Coal</t>
        </is>
      </c>
      <c r="B111" s="46" t="n"/>
      <c r="C111" s="50" t="n"/>
      <c r="D111" s="50" t="n"/>
      <c r="E111" s="50" t="n">
        <v>0.01151125407</v>
      </c>
      <c r="F111" s="50" t="n">
        <v>0.01027293804</v>
      </c>
      <c r="G111" s="50" t="n">
        <v>0.0106464411</v>
      </c>
      <c r="H111" s="50" t="n">
        <v>0.0111815982</v>
      </c>
      <c r="I111" s="50" t="n">
        <v>0.01145859678</v>
      </c>
      <c r="J111" s="50" t="n">
        <v>0.01169143191</v>
      </c>
      <c r="K111" s="50" t="n">
        <v>0.01188974952</v>
      </c>
      <c r="L111" s="50" t="n">
        <v>0.01205088399</v>
      </c>
      <c r="M111" s="50" t="n">
        <v>0.01203845949</v>
      </c>
      <c r="N111" s="50" t="n">
        <v>0.01201984533</v>
      </c>
      <c r="O111" s="50" t="n">
        <v>0.01199174337</v>
      </c>
      <c r="P111" s="50" t="n">
        <v>0.01196560674</v>
      </c>
      <c r="Q111" s="50" t="n">
        <v>0.01179636246</v>
      </c>
      <c r="R111" s="50" t="n">
        <v>0.01163782584</v>
      </c>
      <c r="S111" s="50" t="n">
        <v>0.01148597586</v>
      </c>
      <c r="T111" s="50" t="n">
        <v>0.01133674632</v>
      </c>
      <c r="U111" s="50" t="n">
        <v>0.01115365437</v>
      </c>
      <c r="V111" s="50" t="n">
        <v>0.01109232252</v>
      </c>
      <c r="W111" s="50" t="n">
        <v>0.01103625414</v>
      </c>
      <c r="X111" s="50" t="n">
        <v>0.01098115713</v>
      </c>
      <c r="Y111" s="50" t="n">
        <v>0.01092673782</v>
      </c>
      <c r="Z111" s="50" t="n">
        <v>0.01089052605</v>
      </c>
      <c r="AA111" s="50" t="n">
        <v>0.01085695731</v>
      </c>
      <c r="AB111" s="50" t="n">
        <v>0.0108235467</v>
      </c>
      <c r="AC111" s="50" t="n">
        <v>0.01079521884</v>
      </c>
      <c r="AD111" s="50" t="n">
        <v>0.01077522669</v>
      </c>
      <c r="AE111" s="50" t="n">
        <v>0.01075841973</v>
      </c>
      <c r="AF111" s="50" t="n">
        <v>0.01074728286</v>
      </c>
      <c r="AG111" s="50" t="n">
        <v>0.01073447433</v>
      </c>
      <c r="AH111" s="50" t="n">
        <v>0.0107207622</v>
      </c>
      <c r="AI111" s="50" t="n">
        <v>0.0107085636</v>
      </c>
      <c r="AJ111" s="50" t="n">
        <v>0.01069279578</v>
      </c>
      <c r="AK111" s="48" t="n">
        <v>-0.001155</v>
      </c>
    </row>
    <row r="112" ht="15" customFormat="1" customHeight="1" s="5">
      <c r="A112" s="46" t="inlineStr">
        <is>
          <t xml:space="preserve">     Coal Subtotal</t>
        </is>
      </c>
      <c r="B112" s="46" t="n"/>
      <c r="C112" s="50" t="n"/>
      <c r="D112" s="50" t="n"/>
      <c r="E112" s="50">
        <f>SUM(E110:E111)</f>
        <v/>
      </c>
      <c r="F112" s="50">
        <f>SUM(F110:F111)</f>
        <v/>
      </c>
      <c r="G112" s="50">
        <f>SUM(G110:G111)</f>
        <v/>
      </c>
      <c r="H112" s="50">
        <f>SUM(H110:H111)</f>
        <v/>
      </c>
      <c r="I112" s="50">
        <f>SUM(I110:I111)</f>
        <v/>
      </c>
      <c r="J112" s="50">
        <f>SUM(J110:J111)</f>
        <v/>
      </c>
      <c r="K112" s="50">
        <f>SUM(K110:K111)</f>
        <v/>
      </c>
      <c r="L112" s="50">
        <f>SUM(L110:L111)</f>
        <v/>
      </c>
      <c r="M112" s="50">
        <f>SUM(M110:M111)</f>
        <v/>
      </c>
      <c r="N112" s="50">
        <f>SUM(N110:N111)</f>
        <v/>
      </c>
      <c r="O112" s="50">
        <f>SUM(O110:O111)</f>
        <v/>
      </c>
      <c r="P112" s="50">
        <f>SUM(P110:P111)</f>
        <v/>
      </c>
      <c r="Q112" s="50">
        <f>SUM(Q110:Q111)</f>
        <v/>
      </c>
      <c r="R112" s="50">
        <f>SUM(R110:R111)</f>
        <v/>
      </c>
      <c r="S112" s="50">
        <f>SUM(S110:S111)</f>
        <v/>
      </c>
      <c r="T112" s="50">
        <f>SUM(T110:T111)</f>
        <v/>
      </c>
      <c r="U112" s="50">
        <f>SUM(U110:U111)</f>
        <v/>
      </c>
      <c r="V112" s="50">
        <f>SUM(V110:V111)</f>
        <v/>
      </c>
      <c r="W112" s="50">
        <f>SUM(W110:W111)</f>
        <v/>
      </c>
      <c r="X112" s="50">
        <f>SUM(X110:X111)</f>
        <v/>
      </c>
      <c r="Y112" s="50">
        <f>SUM(Y110:Y111)</f>
        <v/>
      </c>
      <c r="Z112" s="50">
        <f>SUM(Z110:Z111)</f>
        <v/>
      </c>
      <c r="AA112" s="50">
        <f>SUM(AA110:AA111)</f>
        <v/>
      </c>
      <c r="AB112" s="50">
        <f>SUM(AB110:AB111)</f>
        <v/>
      </c>
      <c r="AC112" s="50">
        <f>SUM(AC110:AC111)</f>
        <v/>
      </c>
      <c r="AD112" s="50">
        <f>SUM(AD110:AD111)</f>
        <v/>
      </c>
      <c r="AE112" s="50">
        <f>SUM(AE110:AE111)</f>
        <v/>
      </c>
      <c r="AF112" s="50">
        <f>SUM(AF110:AF111)</f>
        <v/>
      </c>
      <c r="AG112" s="50">
        <f>SUM(AG110:AG111)</f>
        <v/>
      </c>
      <c r="AH112" s="50">
        <f>SUM(AH110:AH111)</f>
        <v/>
      </c>
      <c r="AI112" s="50">
        <f>SUM(AI110:AI111)</f>
        <v/>
      </c>
      <c r="AJ112" s="50">
        <f>SUM(AJ110:AJ111)</f>
        <v/>
      </c>
      <c r="AK112" s="48" t="n">
        <v>-0.002752</v>
      </c>
    </row>
    <row r="113" ht="15" customFormat="1" customHeight="1" s="5">
      <c r="A113" s="46" t="inlineStr">
        <is>
          <t xml:space="preserve">   Renewables 7/</t>
        </is>
      </c>
      <c r="B113" s="46" t="n"/>
      <c r="C113" s="50" t="n"/>
      <c r="D113" s="50" t="n"/>
      <c r="E113" s="50" t="n">
        <v>0.03671387793</v>
      </c>
      <c r="F113" s="50" t="n">
        <v>0.03489538293</v>
      </c>
      <c r="G113" s="50" t="n">
        <v>0.03582692676</v>
      </c>
      <c r="H113" s="50" t="n">
        <v>0.03687191757</v>
      </c>
      <c r="I113" s="50" t="n">
        <v>0.03749296185</v>
      </c>
      <c r="J113" s="50" t="n">
        <v>0.03819745359</v>
      </c>
      <c r="K113" s="50" t="n">
        <v>0.0389731716</v>
      </c>
      <c r="L113" s="50" t="n">
        <v>0.03976285023</v>
      </c>
      <c r="M113" s="50" t="n">
        <v>0.04032073287</v>
      </c>
      <c r="N113" s="50" t="n">
        <v>0.04091028669</v>
      </c>
      <c r="O113" s="50" t="n">
        <v>0.04151368817999999</v>
      </c>
      <c r="P113" s="50" t="n">
        <v>0.0421308018</v>
      </c>
      <c r="Q113" s="50" t="n">
        <v>0.04258569663</v>
      </c>
      <c r="R113" s="50" t="n">
        <v>0.04291598502</v>
      </c>
      <c r="S113" s="50" t="n">
        <v>0.04323217725</v>
      </c>
      <c r="T113" s="50" t="n">
        <v>0.04365869904</v>
      </c>
      <c r="U113" s="50" t="n">
        <v>0.04404306789</v>
      </c>
      <c r="V113" s="50" t="n">
        <v>0.04438530639</v>
      </c>
      <c r="W113" s="50" t="n">
        <v>0.04465225242</v>
      </c>
      <c r="X113" s="50" t="n">
        <v>0.04497072624</v>
      </c>
      <c r="Y113" s="50" t="n">
        <v>0.0452204361</v>
      </c>
      <c r="Z113" s="50" t="n">
        <v>0.04559956406999999</v>
      </c>
      <c r="AA113" s="50" t="n">
        <v>0.04602172599</v>
      </c>
      <c r="AB113" s="50" t="n">
        <v>0.0463759146</v>
      </c>
      <c r="AC113" s="50" t="n">
        <v>0.04681942407</v>
      </c>
      <c r="AD113" s="50" t="n">
        <v>0.04734674243999999</v>
      </c>
      <c r="AE113" s="50" t="n">
        <v>0.04791126654</v>
      </c>
      <c r="AF113" s="50" t="n">
        <v>0.04849018046999999</v>
      </c>
      <c r="AG113" s="50" t="n">
        <v>0.04905746054999999</v>
      </c>
      <c r="AH113" s="50" t="n">
        <v>0.04954316814</v>
      </c>
      <c r="AI113" s="50" t="n">
        <v>0.05002523874</v>
      </c>
      <c r="AJ113" s="50" t="n">
        <v>0.05048837892</v>
      </c>
      <c r="AK113" s="48" t="n">
        <v>0.013637</v>
      </c>
    </row>
    <row r="114" ht="15" customFormat="1" customHeight="1" s="5">
      <c r="A114" s="46" t="inlineStr">
        <is>
          <t xml:space="preserve">   Purchased Electricity</t>
        </is>
      </c>
      <c r="B114" s="46" t="n"/>
      <c r="C114" s="50" t="n"/>
      <c r="D114" s="50" t="n"/>
      <c r="E114" s="50" t="n">
        <v>0.06850928033999999</v>
      </c>
      <c r="F114" s="50" t="n">
        <v>0.06750628433999999</v>
      </c>
      <c r="G114" s="50" t="n">
        <v>0.06896758626000001</v>
      </c>
      <c r="H114" s="50" t="n">
        <v>0.07076209067999999</v>
      </c>
      <c r="I114" s="50" t="n">
        <v>0.07195807305</v>
      </c>
      <c r="J114" s="50" t="n">
        <v>0.07309075824</v>
      </c>
      <c r="K114" s="50" t="n">
        <v>0.07401834882</v>
      </c>
      <c r="L114" s="50" t="n">
        <v>0.07497241487999999</v>
      </c>
      <c r="M114" s="50" t="n">
        <v>0.0755495442</v>
      </c>
      <c r="N114" s="50" t="n">
        <v>0.07620316326</v>
      </c>
      <c r="O114" s="50" t="n">
        <v>0.07688718845999999</v>
      </c>
      <c r="P114" s="50" t="n">
        <v>0.07764155891999999</v>
      </c>
      <c r="Q114" s="50" t="n">
        <v>0.07811793684</v>
      </c>
      <c r="R114" s="50" t="n">
        <v>0.07856347941</v>
      </c>
      <c r="S114" s="50" t="n">
        <v>0.07896603320999999</v>
      </c>
      <c r="T114" s="50" t="n">
        <v>0.07944385689</v>
      </c>
      <c r="U114" s="50" t="n">
        <v>0.07991872127999999</v>
      </c>
      <c r="V114" s="50" t="n">
        <v>0.08028528920999999</v>
      </c>
      <c r="W114" s="50" t="n">
        <v>0.08065881486</v>
      </c>
      <c r="X114" s="50" t="n">
        <v>0.08100482588999999</v>
      </c>
      <c r="Y114" s="50" t="n">
        <v>0.08138341169999999</v>
      </c>
      <c r="Z114" s="50" t="n">
        <v>0.08188897589999999</v>
      </c>
      <c r="AA114" s="50" t="n">
        <v>0.08239512744000001</v>
      </c>
      <c r="AB114" s="50" t="n">
        <v>0.08288727318</v>
      </c>
      <c r="AC114" s="50" t="n">
        <v>0.0833763015</v>
      </c>
      <c r="AD114" s="50" t="n">
        <v>0.08388048771000001</v>
      </c>
      <c r="AE114" s="50" t="n">
        <v>0.08439321294</v>
      </c>
      <c r="AF114" s="50" t="n">
        <v>0.08488992185999999</v>
      </c>
      <c r="AG114" s="50" t="n">
        <v>0.08533422197999999</v>
      </c>
      <c r="AH114" s="50" t="n">
        <v>0.08572600035</v>
      </c>
      <c r="AI114" s="50" t="n">
        <v>0.08612746983</v>
      </c>
      <c r="AJ114" s="50" t="n">
        <v>0.08632980846</v>
      </c>
      <c r="AK114" s="48" t="n">
        <v>0.009474</v>
      </c>
    </row>
    <row r="115" ht="15" customFormat="1" customHeight="1" s="5">
      <c r="A115" s="45" t="inlineStr">
        <is>
          <t xml:space="preserve">     Delivered Energy</t>
        </is>
      </c>
      <c r="B115" s="45" t="n"/>
      <c r="C115" s="57" t="n"/>
      <c r="D115" s="57" t="n"/>
      <c r="E115" s="57" t="n">
        <v>0.48881674206</v>
      </c>
      <c r="F115" s="57" t="n">
        <v>0.4958182414799999</v>
      </c>
      <c r="G115" s="57" t="n">
        <v>0.51009654465</v>
      </c>
      <c r="H115" s="57" t="n">
        <v>0.52436520189</v>
      </c>
      <c r="I115" s="57" t="n">
        <v>0.5352524298</v>
      </c>
      <c r="J115" s="57" t="n">
        <v>0.54513722646</v>
      </c>
      <c r="K115" s="57" t="n">
        <v>0.55414180377</v>
      </c>
      <c r="L115" s="57" t="n">
        <v>0.56033098938</v>
      </c>
      <c r="M115" s="57" t="n">
        <v>0.5649580313099999</v>
      </c>
      <c r="N115" s="57" t="n">
        <v>0.57002781465</v>
      </c>
      <c r="O115" s="57" t="n">
        <v>0.57567788991</v>
      </c>
      <c r="P115" s="57" t="n">
        <v>0.58139794899</v>
      </c>
      <c r="Q115" s="57" t="n">
        <v>0.58706855856</v>
      </c>
      <c r="R115" s="57" t="n">
        <v>0.59213355282</v>
      </c>
      <c r="S115" s="57" t="n">
        <v>0.59648542596</v>
      </c>
      <c r="T115" s="57" t="n">
        <v>0.60159869505</v>
      </c>
      <c r="U115" s="57" t="n">
        <v>0.60677573571</v>
      </c>
      <c r="V115" s="57" t="n">
        <v>0.61156648737</v>
      </c>
      <c r="W115" s="57" t="n">
        <v>0.61584636618</v>
      </c>
      <c r="X115" s="57" t="n">
        <v>0.6205310352</v>
      </c>
      <c r="Y115" s="57" t="n">
        <v>0.6254383512599999</v>
      </c>
      <c r="Z115" s="57" t="n">
        <v>0.63196616097</v>
      </c>
      <c r="AA115" s="57" t="n">
        <v>0.63747116325</v>
      </c>
      <c r="AB115" s="57" t="n">
        <v>0.64340964504</v>
      </c>
      <c r="AC115" s="57" t="n">
        <v>0.64911436551</v>
      </c>
      <c r="AD115" s="57" t="n">
        <v>0.65530131471</v>
      </c>
      <c r="AE115" s="57" t="n">
        <v>0.66138803208</v>
      </c>
      <c r="AF115" s="57" t="n">
        <v>0.66824782443</v>
      </c>
      <c r="AG115" s="57" t="n">
        <v>0.67435417251</v>
      </c>
      <c r="AH115" s="57" t="n">
        <v>0.68057326728</v>
      </c>
      <c r="AI115" s="57" t="n">
        <v>0.68723248302</v>
      </c>
      <c r="AJ115" s="57" t="n">
        <v>0.6923394495</v>
      </c>
      <c r="AK115" s="52" t="n">
        <v>0.009946999999999999</v>
      </c>
    </row>
    <row r="116" ht="15" customFormat="1" customHeight="1" s="5">
      <c r="A116" s="46" t="inlineStr">
        <is>
          <t xml:space="preserve">   Electricity Related Losses</t>
        </is>
      </c>
      <c r="B116" s="46" t="n"/>
      <c r="C116" s="50" t="n"/>
      <c r="D116" s="50" t="n"/>
      <c r="E116" s="50" t="n">
        <v>0.13136685894</v>
      </c>
      <c r="F116" s="50" t="n">
        <v>0.12753751509</v>
      </c>
      <c r="G116" s="50" t="n">
        <v>0.12816788904</v>
      </c>
      <c r="H116" s="50" t="n">
        <v>0.12866554674</v>
      </c>
      <c r="I116" s="50" t="n">
        <v>0.12817358172</v>
      </c>
      <c r="J116" s="50" t="n">
        <v>0.12862526877</v>
      </c>
      <c r="K116" s="50" t="n">
        <v>0.12714776982</v>
      </c>
      <c r="L116" s="50" t="n">
        <v>0.12633934149</v>
      </c>
      <c r="M116" s="50" t="n">
        <v>0.12669321384</v>
      </c>
      <c r="N116" s="50" t="n">
        <v>0.1271945763</v>
      </c>
      <c r="O116" s="50" t="n">
        <v>0.1278711468</v>
      </c>
      <c r="P116" s="50" t="n">
        <v>0.12895417917</v>
      </c>
      <c r="Q116" s="50" t="n">
        <v>0.12940690536</v>
      </c>
      <c r="R116" s="50" t="n">
        <v>0.12955082625</v>
      </c>
      <c r="S116" s="50" t="n">
        <v>0.12956083362</v>
      </c>
      <c r="T116" s="50" t="n">
        <v>0.12941869734</v>
      </c>
      <c r="U116" s="50" t="n">
        <v>0.12960931176</v>
      </c>
      <c r="V116" s="50" t="n">
        <v>0.12968562078</v>
      </c>
      <c r="W116" s="50" t="n">
        <v>0.1296885123</v>
      </c>
      <c r="X116" s="50" t="n">
        <v>0.12957739209</v>
      </c>
      <c r="Y116" s="50" t="n">
        <v>0.12948920073</v>
      </c>
      <c r="Z116" s="50" t="n">
        <v>0.1296288747</v>
      </c>
      <c r="AA116" s="50" t="n">
        <v>0.13001261103</v>
      </c>
      <c r="AB116" s="50" t="n">
        <v>0.13047448617</v>
      </c>
      <c r="AC116" s="50" t="n">
        <v>0.13079512863</v>
      </c>
      <c r="AD116" s="50" t="n">
        <v>0.1313603982</v>
      </c>
      <c r="AE116" s="50" t="n">
        <v>0.13197039597</v>
      </c>
      <c r="AF116" s="50" t="n">
        <v>0.13264371351</v>
      </c>
      <c r="AG116" s="50" t="n">
        <v>0.13308873651</v>
      </c>
      <c r="AH116" s="50" t="n">
        <v>0.13330844685</v>
      </c>
      <c r="AI116" s="50" t="n">
        <v>0.13345846704</v>
      </c>
      <c r="AJ116" s="50" t="n">
        <v>0.13346226216</v>
      </c>
      <c r="AK116" s="48" t="n">
        <v>0.002057</v>
      </c>
    </row>
    <row r="117">
      <c r="A117" s="45" t="inlineStr">
        <is>
          <t xml:space="preserve">     Total</t>
        </is>
      </c>
      <c r="B117" s="45" t="n"/>
      <c r="C117" s="57" t="n"/>
      <c r="D117" s="57" t="n"/>
      <c r="E117" s="57">
        <f>E115+E116</f>
        <v/>
      </c>
      <c r="F117" s="57">
        <f>F115+F116</f>
        <v/>
      </c>
      <c r="G117" s="57">
        <f>G115+G116</f>
        <v/>
      </c>
      <c r="H117" s="57">
        <f>H115+H116</f>
        <v/>
      </c>
      <c r="I117" s="57">
        <f>I115+I116</f>
        <v/>
      </c>
      <c r="J117" s="57">
        <f>J115+J116</f>
        <v/>
      </c>
      <c r="K117" s="57">
        <f>K115+K116</f>
        <v/>
      </c>
      <c r="L117" s="57">
        <f>L115+L116</f>
        <v/>
      </c>
      <c r="M117" s="57">
        <f>M115+M116</f>
        <v/>
      </c>
      <c r="N117" s="57">
        <f>N115+N116</f>
        <v/>
      </c>
      <c r="O117" s="57">
        <f>O115+O116</f>
        <v/>
      </c>
      <c r="P117" s="57">
        <f>P115+P116</f>
        <v/>
      </c>
      <c r="Q117" s="57">
        <f>Q115+Q116</f>
        <v/>
      </c>
      <c r="R117" s="57">
        <f>R115+R116</f>
        <v/>
      </c>
      <c r="S117" s="57">
        <f>S115+S116</f>
        <v/>
      </c>
      <c r="T117" s="57">
        <f>T115+T116</f>
        <v/>
      </c>
      <c r="U117" s="57">
        <f>U115+U116</f>
        <v/>
      </c>
      <c r="V117" s="57">
        <f>V115+V116</f>
        <v/>
      </c>
      <c r="W117" s="57">
        <f>W115+W116</f>
        <v/>
      </c>
      <c r="X117" s="57">
        <f>X115+X116</f>
        <v/>
      </c>
      <c r="Y117" s="57">
        <f>Y115+Y116</f>
        <v/>
      </c>
      <c r="Z117" s="57">
        <f>Z115+Z116</f>
        <v/>
      </c>
      <c r="AA117" s="57">
        <f>AA115+AA116</f>
        <v/>
      </c>
      <c r="AB117" s="57">
        <f>AB115+AB116</f>
        <v/>
      </c>
      <c r="AC117" s="57">
        <f>AC115+AC116</f>
        <v/>
      </c>
      <c r="AD117" s="57">
        <f>AD115+AD116</f>
        <v/>
      </c>
      <c r="AE117" s="57">
        <f>AE115+AE116</f>
        <v/>
      </c>
      <c r="AF117" s="57">
        <f>AF115+AF116</f>
        <v/>
      </c>
      <c r="AG117" s="57">
        <f>AG115+AG116</f>
        <v/>
      </c>
      <c r="AH117" s="57">
        <f>AH115+AH116</f>
        <v/>
      </c>
      <c r="AI117" s="57">
        <f>AI115+AI116</f>
        <v/>
      </c>
      <c r="AJ117" s="57">
        <f>AJ115+AJ116</f>
        <v/>
      </c>
      <c r="AK117" s="52" t="n">
        <v>0.008397999999999999</v>
      </c>
    </row>
    <row r="119" customFormat="1" s="66">
      <c r="A119" s="66" t="inlineStr">
        <is>
          <t>Industry Total Energy Use (Quadrillion BTU) adjusted for Refineries, Pipelines, and Military</t>
        </is>
      </c>
    </row>
    <row r="120" ht="16" customHeight="1" s="122">
      <c r="A120" s="7" t="inlineStr">
        <is>
          <t xml:space="preserve">   Crude Oil</t>
        </is>
      </c>
      <c r="B120" s="54" t="n"/>
      <c r="C120" s="124" t="n"/>
      <c r="D120" s="124" t="n"/>
      <c r="E120" s="124">
        <f>Refineries!E105/10^15</f>
        <v/>
      </c>
      <c r="F120" s="124">
        <f>Refineries!F105/10^15</f>
        <v/>
      </c>
      <c r="G120" s="124">
        <f>Refineries!G105/10^15</f>
        <v/>
      </c>
      <c r="H120" s="124">
        <f>Refineries!H105/10^15</f>
        <v/>
      </c>
      <c r="I120" s="124">
        <f>Refineries!I105/10^15</f>
        <v/>
      </c>
      <c r="J120" s="124">
        <f>Refineries!J105/10^15</f>
        <v/>
      </c>
      <c r="K120" s="124">
        <f>Refineries!K105/10^15</f>
        <v/>
      </c>
      <c r="L120" s="124">
        <f>Refineries!L105/10^15</f>
        <v/>
      </c>
      <c r="M120" s="124">
        <f>Refineries!M105/10^15</f>
        <v/>
      </c>
      <c r="N120" s="124">
        <f>Refineries!N105/10^15</f>
        <v/>
      </c>
      <c r="O120" s="124">
        <f>Refineries!O105/10^15</f>
        <v/>
      </c>
      <c r="P120" s="124">
        <f>Refineries!P105/10^15</f>
        <v/>
      </c>
      <c r="Q120" s="124">
        <f>Refineries!Q105/10^15</f>
        <v/>
      </c>
      <c r="R120" s="124">
        <f>Refineries!R105/10^15</f>
        <v/>
      </c>
      <c r="S120" s="124">
        <f>Refineries!S105/10^15</f>
        <v/>
      </c>
      <c r="T120" s="124">
        <f>Refineries!T105/10^15</f>
        <v/>
      </c>
      <c r="U120" s="124">
        <f>Refineries!U105/10^15</f>
        <v/>
      </c>
      <c r="V120" s="124">
        <f>Refineries!V105/10^15</f>
        <v/>
      </c>
      <c r="W120" s="124">
        <f>Refineries!W105/10^15</f>
        <v/>
      </c>
      <c r="X120" s="124">
        <f>Refineries!X105/10^15</f>
        <v/>
      </c>
      <c r="Y120" s="124">
        <f>Refineries!Y105/10^15</f>
        <v/>
      </c>
      <c r="Z120" s="124">
        <f>Refineries!Z105/10^15</f>
        <v/>
      </c>
      <c r="AA120" s="124">
        <f>Refineries!AA105/10^15</f>
        <v/>
      </c>
      <c r="AB120" s="124">
        <f>Refineries!AB105/10^15</f>
        <v/>
      </c>
      <c r="AC120" s="124">
        <f>Refineries!AC105/10^15</f>
        <v/>
      </c>
      <c r="AD120" s="124">
        <f>Refineries!AD105/10^15</f>
        <v/>
      </c>
      <c r="AE120" s="124">
        <f>Refineries!AE105/10^15</f>
        <v/>
      </c>
      <c r="AF120" s="124">
        <f>Refineries!AF105/10^15</f>
        <v/>
      </c>
      <c r="AG120" s="124">
        <f>Refineries!AG105/10^15</f>
        <v/>
      </c>
      <c r="AH120" s="124">
        <f>Refineries!AH105/10^15</f>
        <v/>
      </c>
      <c r="AI120" s="124">
        <f>Refineries!AI105/10^15</f>
        <v/>
      </c>
      <c r="AJ120" s="124">
        <f>Refineries!AJ105/10^15</f>
        <v/>
      </c>
    </row>
    <row r="121" ht="15" customFormat="1" customHeight="1" s="5">
      <c r="A121" s="46" t="inlineStr">
        <is>
          <t xml:space="preserve">   Propane Heat and Power</t>
        </is>
      </c>
      <c r="B121" s="46">
        <f>B95</f>
        <v/>
      </c>
      <c r="C121" s="50" t="n"/>
      <c r="D121" s="50" t="n"/>
      <c r="E121" s="50">
        <f>E95</f>
        <v/>
      </c>
      <c r="F121" s="50">
        <f>F95</f>
        <v/>
      </c>
      <c r="G121" s="50">
        <f>G95</f>
        <v/>
      </c>
      <c r="H121" s="50">
        <f>H95</f>
        <v/>
      </c>
      <c r="I121" s="50">
        <f>I95</f>
        <v/>
      </c>
      <c r="J121" s="50">
        <f>J95</f>
        <v/>
      </c>
      <c r="K121" s="50">
        <f>K95</f>
        <v/>
      </c>
      <c r="L121" s="50">
        <f>L95</f>
        <v/>
      </c>
      <c r="M121" s="50">
        <f>M95</f>
        <v/>
      </c>
      <c r="N121" s="50">
        <f>N95</f>
        <v/>
      </c>
      <c r="O121" s="50">
        <f>O95</f>
        <v/>
      </c>
      <c r="P121" s="50">
        <f>P95</f>
        <v/>
      </c>
      <c r="Q121" s="50">
        <f>Q95</f>
        <v/>
      </c>
      <c r="R121" s="50">
        <f>R95</f>
        <v/>
      </c>
      <c r="S121" s="50">
        <f>S95</f>
        <v/>
      </c>
      <c r="T121" s="50">
        <f>T95</f>
        <v/>
      </c>
      <c r="U121" s="50">
        <f>U95</f>
        <v/>
      </c>
      <c r="V121" s="50">
        <f>V95</f>
        <v/>
      </c>
      <c r="W121" s="50">
        <f>W95</f>
        <v/>
      </c>
      <c r="X121" s="50">
        <f>X95</f>
        <v/>
      </c>
      <c r="Y121" s="50">
        <f>Y95</f>
        <v/>
      </c>
      <c r="Z121" s="50">
        <f>Z95</f>
        <v/>
      </c>
      <c r="AA121" s="50">
        <f>AA95</f>
        <v/>
      </c>
      <c r="AB121" s="50">
        <f>AB95</f>
        <v/>
      </c>
      <c r="AC121" s="50">
        <f>AC95</f>
        <v/>
      </c>
      <c r="AD121" s="50">
        <f>AD95</f>
        <v/>
      </c>
      <c r="AE121" s="50">
        <f>AE95</f>
        <v/>
      </c>
      <c r="AF121" s="50">
        <f>AF95</f>
        <v/>
      </c>
      <c r="AG121" s="50">
        <f>AG95</f>
        <v/>
      </c>
      <c r="AH121" s="50">
        <f>AH95</f>
        <v/>
      </c>
      <c r="AI121" s="50">
        <f>AI95</f>
        <v/>
      </c>
      <c r="AJ121" s="50">
        <f>AJ95</f>
        <v/>
      </c>
      <c r="AK121" s="48" t="n"/>
    </row>
    <row r="122" ht="15" customFormat="1" customHeight="1" s="5">
      <c r="A122" s="46" t="inlineStr">
        <is>
          <t xml:space="preserve">   Liquefied Petroleum Gas and Other Feedstocks</t>
        </is>
      </c>
      <c r="B122" s="46">
        <f>B96</f>
        <v/>
      </c>
      <c r="C122" s="50" t="n"/>
      <c r="D122" s="50" t="n"/>
      <c r="E122" s="50">
        <f>E96</f>
        <v/>
      </c>
      <c r="F122" s="50">
        <f>F96</f>
        <v/>
      </c>
      <c r="G122" s="50">
        <f>G96</f>
        <v/>
      </c>
      <c r="H122" s="50">
        <f>H96</f>
        <v/>
      </c>
      <c r="I122" s="50">
        <f>I96</f>
        <v/>
      </c>
      <c r="J122" s="50">
        <f>J96</f>
        <v/>
      </c>
      <c r="K122" s="50">
        <f>K96</f>
        <v/>
      </c>
      <c r="L122" s="50">
        <f>L96</f>
        <v/>
      </c>
      <c r="M122" s="50">
        <f>M96</f>
        <v/>
      </c>
      <c r="N122" s="50">
        <f>N96</f>
        <v/>
      </c>
      <c r="O122" s="50">
        <f>O96</f>
        <v/>
      </c>
      <c r="P122" s="50">
        <f>P96</f>
        <v/>
      </c>
      <c r="Q122" s="50">
        <f>Q96</f>
        <v/>
      </c>
      <c r="R122" s="50">
        <f>R96</f>
        <v/>
      </c>
      <c r="S122" s="50">
        <f>S96</f>
        <v/>
      </c>
      <c r="T122" s="50">
        <f>T96</f>
        <v/>
      </c>
      <c r="U122" s="50">
        <f>U96</f>
        <v/>
      </c>
      <c r="V122" s="50">
        <f>V96</f>
        <v/>
      </c>
      <c r="W122" s="50">
        <f>W96</f>
        <v/>
      </c>
      <c r="X122" s="50">
        <f>X96</f>
        <v/>
      </c>
      <c r="Y122" s="50">
        <f>Y96</f>
        <v/>
      </c>
      <c r="Z122" s="50">
        <f>Z96</f>
        <v/>
      </c>
      <c r="AA122" s="50">
        <f>AA96</f>
        <v/>
      </c>
      <c r="AB122" s="50">
        <f>AB96</f>
        <v/>
      </c>
      <c r="AC122" s="50">
        <f>AC96</f>
        <v/>
      </c>
      <c r="AD122" s="50">
        <f>AD96</f>
        <v/>
      </c>
      <c r="AE122" s="50">
        <f>AE96</f>
        <v/>
      </c>
      <c r="AF122" s="50">
        <f>AF96</f>
        <v/>
      </c>
      <c r="AG122" s="50">
        <f>AG96</f>
        <v/>
      </c>
      <c r="AH122" s="50">
        <f>AH96</f>
        <v/>
      </c>
      <c r="AI122" s="50">
        <f>AI96</f>
        <v/>
      </c>
      <c r="AJ122" s="50">
        <f>AJ96</f>
        <v/>
      </c>
      <c r="AK122" s="48" t="n"/>
    </row>
    <row r="123" ht="15" customFormat="1" customHeight="1" s="5">
      <c r="A123" s="46" t="inlineStr">
        <is>
          <t xml:space="preserve">   Motor Gasoline</t>
        </is>
      </c>
      <c r="B123" s="46">
        <f>B97</f>
        <v/>
      </c>
      <c r="C123" s="50" t="n"/>
      <c r="D123" s="50" t="n"/>
      <c r="E123" s="50">
        <f>E97+'Pipelines &amp; Military'!E66/10^3</f>
        <v/>
      </c>
      <c r="F123" s="50">
        <f>F97+'Pipelines &amp; Military'!F66/10^3</f>
        <v/>
      </c>
      <c r="G123" s="50">
        <f>G97+'Pipelines &amp; Military'!G66/10^3</f>
        <v/>
      </c>
      <c r="H123" s="50">
        <f>H97+'Pipelines &amp; Military'!H66/10^3</f>
        <v/>
      </c>
      <c r="I123" s="50">
        <f>I97+'Pipelines &amp; Military'!I66/10^3</f>
        <v/>
      </c>
      <c r="J123" s="50">
        <f>J97+'Pipelines &amp; Military'!J66/10^3</f>
        <v/>
      </c>
      <c r="K123" s="50">
        <f>K97+'Pipelines &amp; Military'!K66/10^3</f>
        <v/>
      </c>
      <c r="L123" s="50">
        <f>L97+'Pipelines &amp; Military'!L66/10^3</f>
        <v/>
      </c>
      <c r="M123" s="50">
        <f>M97+'Pipelines &amp; Military'!M66/10^3</f>
        <v/>
      </c>
      <c r="N123" s="50">
        <f>N97+'Pipelines &amp; Military'!N66/10^3</f>
        <v/>
      </c>
      <c r="O123" s="50">
        <f>O97+'Pipelines &amp; Military'!O66/10^3</f>
        <v/>
      </c>
      <c r="P123" s="50">
        <f>P97+'Pipelines &amp; Military'!P66/10^3</f>
        <v/>
      </c>
      <c r="Q123" s="50">
        <f>Q97+'Pipelines &amp; Military'!Q66/10^3</f>
        <v/>
      </c>
      <c r="R123" s="50">
        <f>R97+'Pipelines &amp; Military'!R66/10^3</f>
        <v/>
      </c>
      <c r="S123" s="50">
        <f>S97+'Pipelines &amp; Military'!S66/10^3</f>
        <v/>
      </c>
      <c r="T123" s="50">
        <f>T97+'Pipelines &amp; Military'!T66/10^3</f>
        <v/>
      </c>
      <c r="U123" s="50">
        <f>U97+'Pipelines &amp; Military'!U66/10^3</f>
        <v/>
      </c>
      <c r="V123" s="50">
        <f>V97+'Pipelines &amp; Military'!V66/10^3</f>
        <v/>
      </c>
      <c r="W123" s="50">
        <f>W97+'Pipelines &amp; Military'!W66/10^3</f>
        <v/>
      </c>
      <c r="X123" s="50">
        <f>X97+'Pipelines &amp; Military'!X66/10^3</f>
        <v/>
      </c>
      <c r="Y123" s="50">
        <f>Y97+'Pipelines &amp; Military'!Y66/10^3</f>
        <v/>
      </c>
      <c r="Z123" s="50">
        <f>Z97+'Pipelines &amp; Military'!Z66/10^3</f>
        <v/>
      </c>
      <c r="AA123" s="50">
        <f>AA97+'Pipelines &amp; Military'!AA66/10^3</f>
        <v/>
      </c>
      <c r="AB123" s="50">
        <f>AB97+'Pipelines &amp; Military'!AB66/10^3</f>
        <v/>
      </c>
      <c r="AC123" s="50">
        <f>AC97+'Pipelines &amp; Military'!AC66/10^3</f>
        <v/>
      </c>
      <c r="AD123" s="50">
        <f>AD97+'Pipelines &amp; Military'!AD66/10^3</f>
        <v/>
      </c>
      <c r="AE123" s="50">
        <f>AE97+'Pipelines &amp; Military'!AE66/10^3</f>
        <v/>
      </c>
      <c r="AF123" s="50">
        <f>AF97+'Pipelines &amp; Military'!AF66/10^3</f>
        <v/>
      </c>
      <c r="AG123" s="50">
        <f>AG97+'Pipelines &amp; Military'!AG66/10^3</f>
        <v/>
      </c>
      <c r="AH123" s="50">
        <f>AH97+'Pipelines &amp; Military'!AH66/10^3</f>
        <v/>
      </c>
      <c r="AI123" s="50">
        <f>AI97+'Pipelines &amp; Military'!AI66/10^3</f>
        <v/>
      </c>
      <c r="AJ123" s="50">
        <f>AJ97+'Pipelines &amp; Military'!AJ66/10^3</f>
        <v/>
      </c>
      <c r="AK123" s="48" t="n"/>
    </row>
    <row r="124" ht="15" customFormat="1" customHeight="1" s="5">
      <c r="A124" s="46" t="inlineStr">
        <is>
          <t xml:space="preserve">   Distillate Fuel Oil</t>
        </is>
      </c>
      <c r="B124" s="46">
        <f>B98</f>
        <v/>
      </c>
      <c r="C124" s="50" t="n"/>
      <c r="D124" s="50" t="n"/>
      <c r="E124" s="50">
        <f>E98+'Pipelines &amp; Military'!E68/10^3</f>
        <v/>
      </c>
      <c r="F124" s="50">
        <f>F98+'Pipelines &amp; Military'!F68/10^3</f>
        <v/>
      </c>
      <c r="G124" s="50">
        <f>G98+'Pipelines &amp; Military'!G68/10^3</f>
        <v/>
      </c>
      <c r="H124" s="50">
        <f>H98+'Pipelines &amp; Military'!H68/10^3</f>
        <v/>
      </c>
      <c r="I124" s="50">
        <f>I98+'Pipelines &amp; Military'!I68/10^3</f>
        <v/>
      </c>
      <c r="J124" s="50">
        <f>J98+'Pipelines &amp; Military'!J68/10^3</f>
        <v/>
      </c>
      <c r="K124" s="50">
        <f>K98+'Pipelines &amp; Military'!K68/10^3</f>
        <v/>
      </c>
      <c r="L124" s="50">
        <f>L98+'Pipelines &amp; Military'!L68/10^3</f>
        <v/>
      </c>
      <c r="M124" s="50">
        <f>M98+'Pipelines &amp; Military'!M68/10^3</f>
        <v/>
      </c>
      <c r="N124" s="50">
        <f>N98+'Pipelines &amp; Military'!N68/10^3</f>
        <v/>
      </c>
      <c r="O124" s="50">
        <f>O98+'Pipelines &amp; Military'!O68/10^3</f>
        <v/>
      </c>
      <c r="P124" s="50">
        <f>P98+'Pipelines &amp; Military'!P68/10^3</f>
        <v/>
      </c>
      <c r="Q124" s="50">
        <f>Q98+'Pipelines &amp; Military'!Q68/10^3</f>
        <v/>
      </c>
      <c r="R124" s="50">
        <f>R98+'Pipelines &amp; Military'!R68/10^3</f>
        <v/>
      </c>
      <c r="S124" s="50">
        <f>S98+'Pipelines &amp; Military'!S68/10^3</f>
        <v/>
      </c>
      <c r="T124" s="50">
        <f>T98+'Pipelines &amp; Military'!T68/10^3</f>
        <v/>
      </c>
      <c r="U124" s="50">
        <f>U98+'Pipelines &amp; Military'!U68/10^3</f>
        <v/>
      </c>
      <c r="V124" s="50">
        <f>V98+'Pipelines &amp; Military'!V68/10^3</f>
        <v/>
      </c>
      <c r="W124" s="50">
        <f>W98+'Pipelines &amp; Military'!W68/10^3</f>
        <v/>
      </c>
      <c r="X124" s="50">
        <f>X98+'Pipelines &amp; Military'!X68/10^3</f>
        <v/>
      </c>
      <c r="Y124" s="50">
        <f>Y98+'Pipelines &amp; Military'!Y68/10^3</f>
        <v/>
      </c>
      <c r="Z124" s="50">
        <f>Z98+'Pipelines &amp; Military'!Z68/10^3</f>
        <v/>
      </c>
      <c r="AA124" s="50">
        <f>AA98+'Pipelines &amp; Military'!AA68/10^3</f>
        <v/>
      </c>
      <c r="AB124" s="50">
        <f>AB98+'Pipelines &amp; Military'!AB68/10^3</f>
        <v/>
      </c>
      <c r="AC124" s="50">
        <f>AC98+'Pipelines &amp; Military'!AC68/10^3</f>
        <v/>
      </c>
      <c r="AD124" s="50">
        <f>AD98+'Pipelines &amp; Military'!AD68/10^3</f>
        <v/>
      </c>
      <c r="AE124" s="50">
        <f>AE98+'Pipelines &amp; Military'!AE68/10^3</f>
        <v/>
      </c>
      <c r="AF124" s="50">
        <f>AF98+'Pipelines &amp; Military'!AF68/10^3</f>
        <v/>
      </c>
      <c r="AG124" s="50">
        <f>AG98+'Pipelines &amp; Military'!AG68/10^3</f>
        <v/>
      </c>
      <c r="AH124" s="50">
        <f>AH98+'Pipelines &amp; Military'!AH68/10^3</f>
        <v/>
      </c>
      <c r="AI124" s="50">
        <f>AI98+'Pipelines &amp; Military'!AI68/10^3</f>
        <v/>
      </c>
      <c r="AJ124" s="50">
        <f>AJ98+'Pipelines &amp; Military'!AJ68/10^3</f>
        <v/>
      </c>
      <c r="AK124" s="48" t="n"/>
    </row>
    <row r="125" ht="15" customFormat="1" customHeight="1" s="5">
      <c r="A125" s="46" t="inlineStr">
        <is>
          <t xml:space="preserve">   Residual Fuel Oil</t>
        </is>
      </c>
      <c r="B125" s="46">
        <f>B99</f>
        <v/>
      </c>
      <c r="C125" s="50" t="n"/>
      <c r="D125" s="50" t="n"/>
      <c r="E125" s="50">
        <f>E99+'Pipelines &amp; Military'!E67/10^3</f>
        <v/>
      </c>
      <c r="F125" s="50">
        <f>F99+'Pipelines &amp; Military'!F67/10^3</f>
        <v/>
      </c>
      <c r="G125" s="50">
        <f>G99+'Pipelines &amp; Military'!G67/10^3</f>
        <v/>
      </c>
      <c r="H125" s="50">
        <f>H99+'Pipelines &amp; Military'!H67/10^3</f>
        <v/>
      </c>
      <c r="I125" s="50">
        <f>I99+'Pipelines &amp; Military'!I67/10^3</f>
        <v/>
      </c>
      <c r="J125" s="50">
        <f>J99+'Pipelines &amp; Military'!J67/10^3</f>
        <v/>
      </c>
      <c r="K125" s="50">
        <f>K99+'Pipelines &amp; Military'!K67/10^3</f>
        <v/>
      </c>
      <c r="L125" s="50">
        <f>L99+'Pipelines &amp; Military'!L67/10^3</f>
        <v/>
      </c>
      <c r="M125" s="50">
        <f>M99+'Pipelines &amp; Military'!M67/10^3</f>
        <v/>
      </c>
      <c r="N125" s="50">
        <f>N99+'Pipelines &amp; Military'!N67/10^3</f>
        <v/>
      </c>
      <c r="O125" s="50">
        <f>O99+'Pipelines &amp; Military'!O67/10^3</f>
        <v/>
      </c>
      <c r="P125" s="50">
        <f>P99+'Pipelines &amp; Military'!P67/10^3</f>
        <v/>
      </c>
      <c r="Q125" s="50">
        <f>Q99+'Pipelines &amp; Military'!Q67/10^3</f>
        <v/>
      </c>
      <c r="R125" s="50">
        <f>R99+'Pipelines &amp; Military'!R67/10^3</f>
        <v/>
      </c>
      <c r="S125" s="50">
        <f>S99+'Pipelines &amp; Military'!S67/10^3</f>
        <v/>
      </c>
      <c r="T125" s="50">
        <f>T99+'Pipelines &amp; Military'!T67/10^3</f>
        <v/>
      </c>
      <c r="U125" s="50">
        <f>U99+'Pipelines &amp; Military'!U67/10^3</f>
        <v/>
      </c>
      <c r="V125" s="50">
        <f>V99+'Pipelines &amp; Military'!V67/10^3</f>
        <v/>
      </c>
      <c r="W125" s="50">
        <f>W99+'Pipelines &amp; Military'!W67/10^3</f>
        <v/>
      </c>
      <c r="X125" s="50">
        <f>X99+'Pipelines &amp; Military'!X67/10^3</f>
        <v/>
      </c>
      <c r="Y125" s="50">
        <f>Y99+'Pipelines &amp; Military'!Y67/10^3</f>
        <v/>
      </c>
      <c r="Z125" s="50">
        <f>Z99+'Pipelines &amp; Military'!Z67/10^3</f>
        <v/>
      </c>
      <c r="AA125" s="50">
        <f>AA99+'Pipelines &amp; Military'!AA67/10^3</f>
        <v/>
      </c>
      <c r="AB125" s="50">
        <f>AB99+'Pipelines &amp; Military'!AB67/10^3</f>
        <v/>
      </c>
      <c r="AC125" s="50">
        <f>AC99+'Pipelines &amp; Military'!AC67/10^3</f>
        <v/>
      </c>
      <c r="AD125" s="50">
        <f>AD99+'Pipelines &amp; Military'!AD67/10^3</f>
        <v/>
      </c>
      <c r="AE125" s="50">
        <f>AE99+'Pipelines &amp; Military'!AE67/10^3</f>
        <v/>
      </c>
      <c r="AF125" s="50">
        <f>AF99+'Pipelines &amp; Military'!AF67/10^3</f>
        <v/>
      </c>
      <c r="AG125" s="50">
        <f>AG99+'Pipelines &amp; Military'!AG67/10^3</f>
        <v/>
      </c>
      <c r="AH125" s="50">
        <f>AH99+'Pipelines &amp; Military'!AH67/10^3</f>
        <v/>
      </c>
      <c r="AI125" s="50">
        <f>AI99+'Pipelines &amp; Military'!AI67/10^3</f>
        <v/>
      </c>
      <c r="AJ125" s="50">
        <f>AJ99+'Pipelines &amp; Military'!AJ67/10^3</f>
        <v/>
      </c>
      <c r="AK125" s="48" t="n"/>
    </row>
    <row r="126" ht="15" customFormat="1" customHeight="1" s="5">
      <c r="A126" s="46" t="inlineStr">
        <is>
          <t xml:space="preserve">   Petrochemical Feedstocks</t>
        </is>
      </c>
      <c r="B126" s="46">
        <f>B100</f>
        <v/>
      </c>
      <c r="C126" s="50" t="n"/>
      <c r="D126" s="50" t="n"/>
      <c r="E126" s="50">
        <f>E100</f>
        <v/>
      </c>
      <c r="F126" s="50">
        <f>F100</f>
        <v/>
      </c>
      <c r="G126" s="50">
        <f>G100</f>
        <v/>
      </c>
      <c r="H126" s="50">
        <f>H100</f>
        <v/>
      </c>
      <c r="I126" s="50">
        <f>I100</f>
        <v/>
      </c>
      <c r="J126" s="50">
        <f>J100</f>
        <v/>
      </c>
      <c r="K126" s="50">
        <f>K100</f>
        <v/>
      </c>
      <c r="L126" s="50">
        <f>L100</f>
        <v/>
      </c>
      <c r="M126" s="50">
        <f>M100</f>
        <v/>
      </c>
      <c r="N126" s="50">
        <f>N100</f>
        <v/>
      </c>
      <c r="O126" s="50">
        <f>O100</f>
        <v/>
      </c>
      <c r="P126" s="50">
        <f>P100</f>
        <v/>
      </c>
      <c r="Q126" s="50">
        <f>Q100</f>
        <v/>
      </c>
      <c r="R126" s="50">
        <f>R100</f>
        <v/>
      </c>
      <c r="S126" s="50">
        <f>S100</f>
        <v/>
      </c>
      <c r="T126" s="50">
        <f>T100</f>
        <v/>
      </c>
      <c r="U126" s="50">
        <f>U100</f>
        <v/>
      </c>
      <c r="V126" s="50">
        <f>V100</f>
        <v/>
      </c>
      <c r="W126" s="50">
        <f>W100</f>
        <v/>
      </c>
      <c r="X126" s="50">
        <f>X100</f>
        <v/>
      </c>
      <c r="Y126" s="50">
        <f>Y100</f>
        <v/>
      </c>
      <c r="Z126" s="50">
        <f>Z100</f>
        <v/>
      </c>
      <c r="AA126" s="50">
        <f>AA100</f>
        <v/>
      </c>
      <c r="AB126" s="50">
        <f>AB100</f>
        <v/>
      </c>
      <c r="AC126" s="50">
        <f>AC100</f>
        <v/>
      </c>
      <c r="AD126" s="50">
        <f>AD100</f>
        <v/>
      </c>
      <c r="AE126" s="50">
        <f>AE100</f>
        <v/>
      </c>
      <c r="AF126" s="50">
        <f>AF100</f>
        <v/>
      </c>
      <c r="AG126" s="50">
        <f>AG100</f>
        <v/>
      </c>
      <c r="AH126" s="50">
        <f>AH100</f>
        <v/>
      </c>
      <c r="AI126" s="50">
        <f>AI100</f>
        <v/>
      </c>
      <c r="AJ126" s="50">
        <f>AJ100</f>
        <v/>
      </c>
      <c r="AK126" s="48" t="n"/>
    </row>
    <row r="127" ht="15" customFormat="1" customHeight="1" s="5">
      <c r="A127" s="46" t="inlineStr">
        <is>
          <t xml:space="preserve">   Petroleum Coke</t>
        </is>
      </c>
      <c r="B127" s="46">
        <f>B101</f>
        <v/>
      </c>
      <c r="C127" s="50" t="n"/>
      <c r="D127" s="50" t="n"/>
      <c r="E127" s="50">
        <f>E101</f>
        <v/>
      </c>
      <c r="F127" s="50">
        <f>F101</f>
        <v/>
      </c>
      <c r="G127" s="50">
        <f>G101</f>
        <v/>
      </c>
      <c r="H127" s="50">
        <f>H101</f>
        <v/>
      </c>
      <c r="I127" s="50">
        <f>I101</f>
        <v/>
      </c>
      <c r="J127" s="50">
        <f>J101</f>
        <v/>
      </c>
      <c r="K127" s="50">
        <f>K101</f>
        <v/>
      </c>
      <c r="L127" s="50">
        <f>L101</f>
        <v/>
      </c>
      <c r="M127" s="50">
        <f>M101</f>
        <v/>
      </c>
      <c r="N127" s="50">
        <f>N101</f>
        <v/>
      </c>
      <c r="O127" s="50">
        <f>O101</f>
        <v/>
      </c>
      <c r="P127" s="50">
        <f>P101</f>
        <v/>
      </c>
      <c r="Q127" s="50">
        <f>Q101</f>
        <v/>
      </c>
      <c r="R127" s="50">
        <f>R101</f>
        <v/>
      </c>
      <c r="S127" s="50">
        <f>S101</f>
        <v/>
      </c>
      <c r="T127" s="50">
        <f>T101</f>
        <v/>
      </c>
      <c r="U127" s="50">
        <f>U101</f>
        <v/>
      </c>
      <c r="V127" s="50">
        <f>V101</f>
        <v/>
      </c>
      <c r="W127" s="50">
        <f>W101</f>
        <v/>
      </c>
      <c r="X127" s="50">
        <f>X101</f>
        <v/>
      </c>
      <c r="Y127" s="50">
        <f>Y101</f>
        <v/>
      </c>
      <c r="Z127" s="50">
        <f>Z101</f>
        <v/>
      </c>
      <c r="AA127" s="50">
        <f>AA101</f>
        <v/>
      </c>
      <c r="AB127" s="50">
        <f>AB101</f>
        <v/>
      </c>
      <c r="AC127" s="50">
        <f>AC101</f>
        <v/>
      </c>
      <c r="AD127" s="50">
        <f>AD101</f>
        <v/>
      </c>
      <c r="AE127" s="50">
        <f>AE101</f>
        <v/>
      </c>
      <c r="AF127" s="50">
        <f>AF101</f>
        <v/>
      </c>
      <c r="AG127" s="50">
        <f>AG101</f>
        <v/>
      </c>
      <c r="AH127" s="50">
        <f>AH101</f>
        <v/>
      </c>
      <c r="AI127" s="50">
        <f>AI101</f>
        <v/>
      </c>
      <c r="AJ127" s="50">
        <f>AJ101</f>
        <v/>
      </c>
      <c r="AK127" s="48" t="n"/>
    </row>
    <row r="128" ht="15" customFormat="1" customHeight="1" s="5">
      <c r="A128" s="46" t="inlineStr">
        <is>
          <t xml:space="preserve">   Asphalt and Road Oil</t>
        </is>
      </c>
      <c r="B128" s="46">
        <f>B102</f>
        <v/>
      </c>
      <c r="C128" s="50" t="n"/>
      <c r="D128" s="50" t="n"/>
      <c r="E128" s="50">
        <f>E102</f>
        <v/>
      </c>
      <c r="F128" s="50">
        <f>F102</f>
        <v/>
      </c>
      <c r="G128" s="50">
        <f>G102</f>
        <v/>
      </c>
      <c r="H128" s="50">
        <f>H102</f>
        <v/>
      </c>
      <c r="I128" s="50">
        <f>I102</f>
        <v/>
      </c>
      <c r="J128" s="50">
        <f>J102</f>
        <v/>
      </c>
      <c r="K128" s="50">
        <f>K102</f>
        <v/>
      </c>
      <c r="L128" s="50">
        <f>L102</f>
        <v/>
      </c>
      <c r="M128" s="50">
        <f>M102</f>
        <v/>
      </c>
      <c r="N128" s="50">
        <f>N102</f>
        <v/>
      </c>
      <c r="O128" s="50">
        <f>O102</f>
        <v/>
      </c>
      <c r="P128" s="50">
        <f>P102</f>
        <v/>
      </c>
      <c r="Q128" s="50">
        <f>Q102</f>
        <v/>
      </c>
      <c r="R128" s="50">
        <f>R102</f>
        <v/>
      </c>
      <c r="S128" s="50">
        <f>S102</f>
        <v/>
      </c>
      <c r="T128" s="50">
        <f>T102</f>
        <v/>
      </c>
      <c r="U128" s="50">
        <f>U102</f>
        <v/>
      </c>
      <c r="V128" s="50">
        <f>V102</f>
        <v/>
      </c>
      <c r="W128" s="50">
        <f>W102</f>
        <v/>
      </c>
      <c r="X128" s="50">
        <f>X102</f>
        <v/>
      </c>
      <c r="Y128" s="50">
        <f>Y102</f>
        <v/>
      </c>
      <c r="Z128" s="50">
        <f>Z102</f>
        <v/>
      </c>
      <c r="AA128" s="50">
        <f>AA102</f>
        <v/>
      </c>
      <c r="AB128" s="50">
        <f>AB102</f>
        <v/>
      </c>
      <c r="AC128" s="50">
        <f>AC102</f>
        <v/>
      </c>
      <c r="AD128" s="50">
        <f>AD102</f>
        <v/>
      </c>
      <c r="AE128" s="50">
        <f>AE102</f>
        <v/>
      </c>
      <c r="AF128" s="50">
        <f>AF102</f>
        <v/>
      </c>
      <c r="AG128" s="50">
        <f>AG102</f>
        <v/>
      </c>
      <c r="AH128" s="50">
        <f>AH102</f>
        <v/>
      </c>
      <c r="AI128" s="50">
        <f>AI102</f>
        <v/>
      </c>
      <c r="AJ128" s="50">
        <f>AJ102</f>
        <v/>
      </c>
      <c r="AK128" s="48" t="n"/>
    </row>
    <row r="129" ht="15" customFormat="1" customHeight="1" s="5">
      <c r="A129" s="46" t="inlineStr">
        <is>
          <t xml:space="preserve">   Miscellaneous Petroleum 3/</t>
        </is>
      </c>
      <c r="B129" s="46">
        <f>B103</f>
        <v/>
      </c>
      <c r="C129" s="50" t="n"/>
      <c r="D129" s="50" t="n"/>
      <c r="E129" s="50">
        <f>E103</f>
        <v/>
      </c>
      <c r="F129" s="50">
        <f>F103</f>
        <v/>
      </c>
      <c r="G129" s="50">
        <f>G103</f>
        <v/>
      </c>
      <c r="H129" s="50">
        <f>H103</f>
        <v/>
      </c>
      <c r="I129" s="50">
        <f>I103</f>
        <v/>
      </c>
      <c r="J129" s="50">
        <f>J103</f>
        <v/>
      </c>
      <c r="K129" s="50">
        <f>K103</f>
        <v/>
      </c>
      <c r="L129" s="50">
        <f>L103</f>
        <v/>
      </c>
      <c r="M129" s="50">
        <f>M103</f>
        <v/>
      </c>
      <c r="N129" s="50">
        <f>N103</f>
        <v/>
      </c>
      <c r="O129" s="50">
        <f>O103</f>
        <v/>
      </c>
      <c r="P129" s="50">
        <f>P103</f>
        <v/>
      </c>
      <c r="Q129" s="50">
        <f>Q103</f>
        <v/>
      </c>
      <c r="R129" s="50">
        <f>R103</f>
        <v/>
      </c>
      <c r="S129" s="50">
        <f>S103</f>
        <v/>
      </c>
      <c r="T129" s="50">
        <f>T103</f>
        <v/>
      </c>
      <c r="U129" s="50">
        <f>U103</f>
        <v/>
      </c>
      <c r="V129" s="50">
        <f>V103</f>
        <v/>
      </c>
      <c r="W129" s="50">
        <f>W103</f>
        <v/>
      </c>
      <c r="X129" s="50">
        <f>X103</f>
        <v/>
      </c>
      <c r="Y129" s="50">
        <f>Y103</f>
        <v/>
      </c>
      <c r="Z129" s="50">
        <f>Z103</f>
        <v/>
      </c>
      <c r="AA129" s="50">
        <f>AA103</f>
        <v/>
      </c>
      <c r="AB129" s="50">
        <f>AB103</f>
        <v/>
      </c>
      <c r="AC129" s="50">
        <f>AC103</f>
        <v/>
      </c>
      <c r="AD129" s="50">
        <f>AD103</f>
        <v/>
      </c>
      <c r="AE129" s="50">
        <f>AE103</f>
        <v/>
      </c>
      <c r="AF129" s="50">
        <f>AF103</f>
        <v/>
      </c>
      <c r="AG129" s="50">
        <f>AG103</f>
        <v/>
      </c>
      <c r="AH129" s="50">
        <f>AH103</f>
        <v/>
      </c>
      <c r="AI129" s="50">
        <f>AI103</f>
        <v/>
      </c>
      <c r="AJ129" s="50">
        <f>AJ103</f>
        <v/>
      </c>
      <c r="AK129" s="48" t="n"/>
    </row>
    <row r="130" ht="15" customFormat="1" customHeight="1" s="5">
      <c r="A130" s="46" t="inlineStr">
        <is>
          <t xml:space="preserve">     Petroleum and Other Liquids Subtotal</t>
        </is>
      </c>
      <c r="B130" s="46" t="n"/>
      <c r="C130" s="50" t="n"/>
      <c r="D130" s="50" t="n"/>
      <c r="E130" s="50">
        <f>SUM(E121:E129)</f>
        <v/>
      </c>
      <c r="F130" s="50">
        <f>SUM(F121:F129)</f>
        <v/>
      </c>
      <c r="G130" s="50">
        <f>SUM(G121:G129)</f>
        <v/>
      </c>
      <c r="H130" s="50">
        <f>SUM(H121:H129)</f>
        <v/>
      </c>
      <c r="I130" s="50">
        <f>SUM(I121:I129)</f>
        <v/>
      </c>
      <c r="J130" s="50">
        <f>SUM(J121:J129)</f>
        <v/>
      </c>
      <c r="K130" s="50">
        <f>SUM(K121:K129)</f>
        <v/>
      </c>
      <c r="L130" s="50">
        <f>SUM(L121:L129)</f>
        <v/>
      </c>
      <c r="M130" s="50">
        <f>SUM(M121:M129)</f>
        <v/>
      </c>
      <c r="N130" s="50">
        <f>SUM(N121:N129)</f>
        <v/>
      </c>
      <c r="O130" s="50">
        <f>SUM(O121:O129)</f>
        <v/>
      </c>
      <c r="P130" s="50">
        <f>SUM(P121:P129)</f>
        <v/>
      </c>
      <c r="Q130" s="50">
        <f>SUM(Q121:Q129)</f>
        <v/>
      </c>
      <c r="R130" s="50">
        <f>SUM(R121:R129)</f>
        <v/>
      </c>
      <c r="S130" s="50">
        <f>SUM(S121:S129)</f>
        <v/>
      </c>
      <c r="T130" s="50">
        <f>SUM(T121:T129)</f>
        <v/>
      </c>
      <c r="U130" s="50">
        <f>SUM(U121:U129)</f>
        <v/>
      </c>
      <c r="V130" s="50">
        <f>SUM(V121:V129)</f>
        <v/>
      </c>
      <c r="W130" s="50">
        <f>SUM(W121:W129)</f>
        <v/>
      </c>
      <c r="X130" s="50">
        <f>SUM(X121:X129)</f>
        <v/>
      </c>
      <c r="Y130" s="50">
        <f>SUM(Y121:Y129)</f>
        <v/>
      </c>
      <c r="Z130" s="50">
        <f>SUM(Z121:Z129)</f>
        <v/>
      </c>
      <c r="AA130" s="50">
        <f>SUM(AA121:AA129)</f>
        <v/>
      </c>
      <c r="AB130" s="50">
        <f>SUM(AB121:AB129)</f>
        <v/>
      </c>
      <c r="AC130" s="50">
        <f>SUM(AC121:AC129)</f>
        <v/>
      </c>
      <c r="AD130" s="50">
        <f>SUM(AD121:AD129)</f>
        <v/>
      </c>
      <c r="AE130" s="50">
        <f>SUM(AE121:AE129)</f>
        <v/>
      </c>
      <c r="AF130" s="50">
        <f>SUM(AF121:AF129)</f>
        <v/>
      </c>
      <c r="AG130" s="50">
        <f>SUM(AG121:AG129)</f>
        <v/>
      </c>
      <c r="AH130" s="50">
        <f>SUM(AH121:AH129)</f>
        <v/>
      </c>
      <c r="AI130" s="50">
        <f>SUM(AI121:AI129)</f>
        <v/>
      </c>
      <c r="AJ130" s="50">
        <f>SUM(AJ121:AJ129)</f>
        <v/>
      </c>
      <c r="AK130" s="48" t="n"/>
    </row>
    <row r="131" ht="15" customFormat="1" customHeight="1" s="5">
      <c r="A131" s="46" t="inlineStr">
        <is>
          <t xml:space="preserve">   Natural Gas Heat and Power</t>
        </is>
      </c>
      <c r="B131" s="46" t="n"/>
      <c r="C131" s="50" t="n"/>
      <c r="D131" s="50" t="n"/>
      <c r="E131" s="50">
        <f>E105+Refineries!E106/10^15+('Scaling Parameters'!$B$4*'Pipelines &amp; Military'!E114/10^3)</f>
        <v/>
      </c>
      <c r="F131" s="50">
        <f>F105+Refineries!F106/10^15+('Scaling Parameters'!$B$4*'Pipelines &amp; Military'!F114/10^3)</f>
        <v/>
      </c>
      <c r="G131" s="50">
        <f>G105+Refineries!G106/10^15+('Scaling Parameters'!$B$4*'Pipelines &amp; Military'!G114/10^3)</f>
        <v/>
      </c>
      <c r="H131" s="50">
        <f>H105+Refineries!H106/10^15+('Scaling Parameters'!$B$4*'Pipelines &amp; Military'!H114/10^3)</f>
        <v/>
      </c>
      <c r="I131" s="50">
        <f>I105+Refineries!I106/10^15+('Scaling Parameters'!$B$4*'Pipelines &amp; Military'!I114/10^3)</f>
        <v/>
      </c>
      <c r="J131" s="50">
        <f>J105+Refineries!J106/10^15+('Scaling Parameters'!$B$4*'Pipelines &amp; Military'!J114/10^3)</f>
        <v/>
      </c>
      <c r="K131" s="50">
        <f>K105+Refineries!K106/10^15+('Scaling Parameters'!$B$4*'Pipelines &amp; Military'!K114/10^3)</f>
        <v/>
      </c>
      <c r="L131" s="50">
        <f>L105+Refineries!L106/10^15+('Scaling Parameters'!$B$4*'Pipelines &amp; Military'!L114/10^3)</f>
        <v/>
      </c>
      <c r="M131" s="50">
        <f>M105+Refineries!M106/10^15+('Scaling Parameters'!$B$4*'Pipelines &amp; Military'!M114/10^3)</f>
        <v/>
      </c>
      <c r="N131" s="50">
        <f>N105+Refineries!N106/10^15+('Scaling Parameters'!$B$4*'Pipelines &amp; Military'!N114/10^3)</f>
        <v/>
      </c>
      <c r="O131" s="50">
        <f>O105+Refineries!O106/10^15+('Scaling Parameters'!$B$4*'Pipelines &amp; Military'!O114/10^3)</f>
        <v/>
      </c>
      <c r="P131" s="50">
        <f>P105+Refineries!P106/10^15+('Scaling Parameters'!$B$4*'Pipelines &amp; Military'!P114/10^3)</f>
        <v/>
      </c>
      <c r="Q131" s="50">
        <f>Q105+Refineries!Q106/10^15+('Scaling Parameters'!$B$4*'Pipelines &amp; Military'!Q114/10^3)</f>
        <v/>
      </c>
      <c r="R131" s="50">
        <f>R105+Refineries!R106/10^15+('Scaling Parameters'!$B$4*'Pipelines &amp; Military'!R114/10^3)</f>
        <v/>
      </c>
      <c r="S131" s="50">
        <f>S105+Refineries!S106/10^15+('Scaling Parameters'!$B$4*'Pipelines &amp; Military'!S114/10^3)</f>
        <v/>
      </c>
      <c r="T131" s="50">
        <f>T105+Refineries!T106/10^15+('Scaling Parameters'!$B$4*'Pipelines &amp; Military'!T114/10^3)</f>
        <v/>
      </c>
      <c r="U131" s="50">
        <f>U105+Refineries!U106/10^15+('Scaling Parameters'!$B$4*'Pipelines &amp; Military'!U114/10^3)</f>
        <v/>
      </c>
      <c r="V131" s="50">
        <f>V105+Refineries!V106/10^15+('Scaling Parameters'!$B$4*'Pipelines &amp; Military'!V114/10^3)</f>
        <v/>
      </c>
      <c r="W131" s="50">
        <f>W105+Refineries!W106/10^15+('Scaling Parameters'!$B$4*'Pipelines &amp; Military'!W114/10^3)</f>
        <v/>
      </c>
      <c r="X131" s="50">
        <f>X105+Refineries!X106/10^15+('Scaling Parameters'!$B$4*'Pipelines &amp; Military'!X114/10^3)</f>
        <v/>
      </c>
      <c r="Y131" s="50">
        <f>Y105+Refineries!Y106/10^15+('Scaling Parameters'!$B$4*'Pipelines &amp; Military'!Y114/10^3)</f>
        <v/>
      </c>
      <c r="Z131" s="50">
        <f>Z105+Refineries!Z106/10^15+('Scaling Parameters'!$B$4*'Pipelines &amp; Military'!Z114/10^3)</f>
        <v/>
      </c>
      <c r="AA131" s="50">
        <f>AA105+Refineries!AA106/10^15+('Scaling Parameters'!$B$4*'Pipelines &amp; Military'!AA114/10^3)</f>
        <v/>
      </c>
      <c r="AB131" s="50">
        <f>AB105+Refineries!AB106/10^15+('Scaling Parameters'!$B$4*'Pipelines &amp; Military'!AB114/10^3)</f>
        <v/>
      </c>
      <c r="AC131" s="50">
        <f>AC105+Refineries!AC106/10^15+('Scaling Parameters'!$B$4*'Pipelines &amp; Military'!AC114/10^3)</f>
        <v/>
      </c>
      <c r="AD131" s="50">
        <f>AD105+Refineries!AD106/10^15+('Scaling Parameters'!$B$4*'Pipelines &amp; Military'!AD114/10^3)</f>
        <v/>
      </c>
      <c r="AE131" s="50">
        <f>AE105+Refineries!AE106/10^15+('Scaling Parameters'!$B$4*'Pipelines &amp; Military'!AE114/10^3)</f>
        <v/>
      </c>
      <c r="AF131" s="50">
        <f>AF105+Refineries!AF106/10^15+('Scaling Parameters'!$B$4*'Pipelines &amp; Military'!AF114/10^3)</f>
        <v/>
      </c>
      <c r="AG131" s="50">
        <f>AG105+Refineries!AG106/10^15+('Scaling Parameters'!$B$4*'Pipelines &amp; Military'!AG114/10^3)</f>
        <v/>
      </c>
      <c r="AH131" s="50">
        <f>AH105+Refineries!AH106/10^15+('Scaling Parameters'!$B$4*'Pipelines &amp; Military'!AH114/10^3)</f>
        <v/>
      </c>
      <c r="AI131" s="50">
        <f>AI105+Refineries!AI106/10^15+('Scaling Parameters'!$B$4*'Pipelines &amp; Military'!AI114/10^3)</f>
        <v/>
      </c>
      <c r="AJ131" s="50">
        <f>AJ105+Refineries!AJ106/10^15+('Scaling Parameters'!$B$4*'Pipelines &amp; Military'!AJ114/10^3)</f>
        <v/>
      </c>
      <c r="AK131" s="48" t="n"/>
    </row>
    <row r="132" ht="15" customFormat="1" customHeight="1" s="5">
      <c r="A132" s="46" t="inlineStr">
        <is>
          <t xml:space="preserve">   Natural Gas Feedstocks</t>
        </is>
      </c>
      <c r="B132" s="46" t="n"/>
      <c r="C132" s="50" t="n"/>
      <c r="D132" s="50" t="n"/>
      <c r="E132" s="50">
        <f>E106</f>
        <v/>
      </c>
      <c r="F132" s="50">
        <f>F106</f>
        <v/>
      </c>
      <c r="G132" s="50">
        <f>G106</f>
        <v/>
      </c>
      <c r="H132" s="50">
        <f>H106</f>
        <v/>
      </c>
      <c r="I132" s="50">
        <f>I106</f>
        <v/>
      </c>
      <c r="J132" s="50">
        <f>J106</f>
        <v/>
      </c>
      <c r="K132" s="50">
        <f>K106</f>
        <v/>
      </c>
      <c r="L132" s="50">
        <f>L106</f>
        <v/>
      </c>
      <c r="M132" s="50">
        <f>M106</f>
        <v/>
      </c>
      <c r="N132" s="50">
        <f>N106</f>
        <v/>
      </c>
      <c r="O132" s="50">
        <f>O106</f>
        <v/>
      </c>
      <c r="P132" s="50">
        <f>P106</f>
        <v/>
      </c>
      <c r="Q132" s="50">
        <f>Q106</f>
        <v/>
      </c>
      <c r="R132" s="50">
        <f>R106</f>
        <v/>
      </c>
      <c r="S132" s="50">
        <f>S106</f>
        <v/>
      </c>
      <c r="T132" s="50">
        <f>T106</f>
        <v/>
      </c>
      <c r="U132" s="50">
        <f>U106</f>
        <v/>
      </c>
      <c r="V132" s="50">
        <f>V106</f>
        <v/>
      </c>
      <c r="W132" s="50">
        <f>W106</f>
        <v/>
      </c>
      <c r="X132" s="50">
        <f>X106</f>
        <v/>
      </c>
      <c r="Y132" s="50">
        <f>Y106</f>
        <v/>
      </c>
      <c r="Z132" s="50">
        <f>Z106</f>
        <v/>
      </c>
      <c r="AA132" s="50">
        <f>AA106</f>
        <v/>
      </c>
      <c r="AB132" s="50">
        <f>AB106</f>
        <v/>
      </c>
      <c r="AC132" s="50">
        <f>AC106</f>
        <v/>
      </c>
      <c r="AD132" s="50">
        <f>AD106</f>
        <v/>
      </c>
      <c r="AE132" s="50">
        <f>AE106</f>
        <v/>
      </c>
      <c r="AF132" s="50">
        <f>AF106</f>
        <v/>
      </c>
      <c r="AG132" s="50">
        <f>AG106</f>
        <v/>
      </c>
      <c r="AH132" s="50">
        <f>AH106</f>
        <v/>
      </c>
      <c r="AI132" s="50">
        <f>AI106</f>
        <v/>
      </c>
      <c r="AJ132" s="50">
        <f>AJ106</f>
        <v/>
      </c>
      <c r="AK132" s="48" t="n"/>
    </row>
    <row r="133" ht="15" customFormat="1" customHeight="1" s="5">
      <c r="A133" s="46" t="inlineStr">
        <is>
          <t xml:space="preserve">   Lease and Plant Fuel 4/</t>
        </is>
      </c>
      <c r="B133" s="46" t="n"/>
      <c r="C133" s="50" t="n"/>
      <c r="D133" s="50" t="n"/>
      <c r="E133" s="50">
        <f>E107</f>
        <v/>
      </c>
      <c r="F133" s="50">
        <f>F107</f>
        <v/>
      </c>
      <c r="G133" s="50">
        <f>G107</f>
        <v/>
      </c>
      <c r="H133" s="50">
        <f>H107</f>
        <v/>
      </c>
      <c r="I133" s="50">
        <f>I107</f>
        <v/>
      </c>
      <c r="J133" s="50">
        <f>J107</f>
        <v/>
      </c>
      <c r="K133" s="50">
        <f>K107</f>
        <v/>
      </c>
      <c r="L133" s="50">
        <f>L107</f>
        <v/>
      </c>
      <c r="M133" s="50">
        <f>M107</f>
        <v/>
      </c>
      <c r="N133" s="50">
        <f>N107</f>
        <v/>
      </c>
      <c r="O133" s="50">
        <f>O107</f>
        <v/>
      </c>
      <c r="P133" s="50">
        <f>P107</f>
        <v/>
      </c>
      <c r="Q133" s="50">
        <f>Q107</f>
        <v/>
      </c>
      <c r="R133" s="50">
        <f>R107</f>
        <v/>
      </c>
      <c r="S133" s="50">
        <f>S107</f>
        <v/>
      </c>
      <c r="T133" s="50">
        <f>T107</f>
        <v/>
      </c>
      <c r="U133" s="50">
        <f>U107</f>
        <v/>
      </c>
      <c r="V133" s="50">
        <f>V107</f>
        <v/>
      </c>
      <c r="W133" s="50">
        <f>W107</f>
        <v/>
      </c>
      <c r="X133" s="50">
        <f>X107</f>
        <v/>
      </c>
      <c r="Y133" s="50">
        <f>Y107</f>
        <v/>
      </c>
      <c r="Z133" s="50">
        <f>Z107</f>
        <v/>
      </c>
      <c r="AA133" s="50">
        <f>AA107</f>
        <v/>
      </c>
      <c r="AB133" s="50">
        <f>AB107</f>
        <v/>
      </c>
      <c r="AC133" s="50">
        <f>AC107</f>
        <v/>
      </c>
      <c r="AD133" s="50">
        <f>AD107</f>
        <v/>
      </c>
      <c r="AE133" s="50">
        <f>AE107</f>
        <v/>
      </c>
      <c r="AF133" s="50">
        <f>AF107</f>
        <v/>
      </c>
      <c r="AG133" s="50">
        <f>AG107</f>
        <v/>
      </c>
      <c r="AH133" s="50">
        <f>AH107</f>
        <v/>
      </c>
      <c r="AI133" s="50">
        <f>AI107</f>
        <v/>
      </c>
      <c r="AJ133" s="50">
        <f>AJ107</f>
        <v/>
      </c>
      <c r="AK133" s="48" t="n"/>
    </row>
    <row r="134" ht="15" customFormat="1" customHeight="1" s="5">
      <c r="A134" s="46" t="inlineStr">
        <is>
          <t xml:space="preserve">   Natural Gas Liquefaction for Export 5/</t>
        </is>
      </c>
      <c r="B134" s="46" t="n"/>
      <c r="C134" s="50" t="n"/>
      <c r="D134" s="50" t="n"/>
      <c r="E134" s="50">
        <f>E108</f>
        <v/>
      </c>
      <c r="F134" s="50">
        <f>F108</f>
        <v/>
      </c>
      <c r="G134" s="50">
        <f>G108</f>
        <v/>
      </c>
      <c r="H134" s="50">
        <f>H108</f>
        <v/>
      </c>
      <c r="I134" s="50">
        <f>I108</f>
        <v/>
      </c>
      <c r="J134" s="50">
        <f>J108</f>
        <v/>
      </c>
      <c r="K134" s="50">
        <f>K108</f>
        <v/>
      </c>
      <c r="L134" s="50">
        <f>L108</f>
        <v/>
      </c>
      <c r="M134" s="50">
        <f>M108</f>
        <v/>
      </c>
      <c r="N134" s="50">
        <f>N108</f>
        <v/>
      </c>
      <c r="O134" s="50">
        <f>O108</f>
        <v/>
      </c>
      <c r="P134" s="50">
        <f>P108</f>
        <v/>
      </c>
      <c r="Q134" s="50">
        <f>Q108</f>
        <v/>
      </c>
      <c r="R134" s="50">
        <f>R108</f>
        <v/>
      </c>
      <c r="S134" s="50">
        <f>S108</f>
        <v/>
      </c>
      <c r="T134" s="50">
        <f>T108</f>
        <v/>
      </c>
      <c r="U134" s="50">
        <f>U108</f>
        <v/>
      </c>
      <c r="V134" s="50">
        <f>V108</f>
        <v/>
      </c>
      <c r="W134" s="50">
        <f>W108</f>
        <v/>
      </c>
      <c r="X134" s="50">
        <f>X108</f>
        <v/>
      </c>
      <c r="Y134" s="50">
        <f>Y108</f>
        <v/>
      </c>
      <c r="Z134" s="50">
        <f>Z108</f>
        <v/>
      </c>
      <c r="AA134" s="50">
        <f>AA108</f>
        <v/>
      </c>
      <c r="AB134" s="50">
        <f>AB108</f>
        <v/>
      </c>
      <c r="AC134" s="50">
        <f>AC108</f>
        <v/>
      </c>
      <c r="AD134" s="50">
        <f>AD108</f>
        <v/>
      </c>
      <c r="AE134" s="50">
        <f>AE108</f>
        <v/>
      </c>
      <c r="AF134" s="50">
        <f>AF108</f>
        <v/>
      </c>
      <c r="AG134" s="50">
        <f>AG108</f>
        <v/>
      </c>
      <c r="AH134" s="50">
        <f>AH108</f>
        <v/>
      </c>
      <c r="AI134" s="50">
        <f>AI108</f>
        <v/>
      </c>
      <c r="AJ134" s="50">
        <f>AJ108</f>
        <v/>
      </c>
      <c r="AK134" s="48" t="n"/>
    </row>
    <row r="135" ht="15" customFormat="1" customHeight="1" s="5">
      <c r="A135" s="46" t="inlineStr">
        <is>
          <t xml:space="preserve">     Natural Gas Subtotal</t>
        </is>
      </c>
      <c r="B135" s="46" t="n"/>
      <c r="C135" s="50" t="n"/>
      <c r="D135" s="50" t="n"/>
      <c r="E135" s="50">
        <f>SUM(E131:E134)</f>
        <v/>
      </c>
      <c r="F135" s="50">
        <f>SUM(F131:F134)</f>
        <v/>
      </c>
      <c r="G135" s="50">
        <f>SUM(G131:G134)</f>
        <v/>
      </c>
      <c r="H135" s="50">
        <f>SUM(H131:H134)</f>
        <v/>
      </c>
      <c r="I135" s="50">
        <f>SUM(I131:I134)</f>
        <v/>
      </c>
      <c r="J135" s="50">
        <f>SUM(J131:J134)</f>
        <v/>
      </c>
      <c r="K135" s="50">
        <f>SUM(K131:K134)</f>
        <v/>
      </c>
      <c r="L135" s="50">
        <f>SUM(L131:L134)</f>
        <v/>
      </c>
      <c r="M135" s="50">
        <f>SUM(M131:M134)</f>
        <v/>
      </c>
      <c r="N135" s="50">
        <f>SUM(N131:N134)</f>
        <v/>
      </c>
      <c r="O135" s="50">
        <f>SUM(O131:O134)</f>
        <v/>
      </c>
      <c r="P135" s="50">
        <f>SUM(P131:P134)</f>
        <v/>
      </c>
      <c r="Q135" s="50">
        <f>SUM(Q131:Q134)</f>
        <v/>
      </c>
      <c r="R135" s="50">
        <f>SUM(R131:R134)</f>
        <v/>
      </c>
      <c r="S135" s="50">
        <f>SUM(S131:S134)</f>
        <v/>
      </c>
      <c r="T135" s="50">
        <f>SUM(T131:T134)</f>
        <v/>
      </c>
      <c r="U135" s="50">
        <f>SUM(U131:U134)</f>
        <v/>
      </c>
      <c r="V135" s="50">
        <f>SUM(V131:V134)</f>
        <v/>
      </c>
      <c r="W135" s="50">
        <f>SUM(W131:W134)</f>
        <v/>
      </c>
      <c r="X135" s="50">
        <f>SUM(X131:X134)</f>
        <v/>
      </c>
      <c r="Y135" s="50">
        <f>SUM(Y131:Y134)</f>
        <v/>
      </c>
      <c r="Z135" s="50">
        <f>SUM(Z131:Z134)</f>
        <v/>
      </c>
      <c r="AA135" s="50">
        <f>SUM(AA131:AA134)</f>
        <v/>
      </c>
      <c r="AB135" s="50">
        <f>SUM(AB131:AB134)</f>
        <v/>
      </c>
      <c r="AC135" s="50">
        <f>SUM(AC131:AC134)</f>
        <v/>
      </c>
      <c r="AD135" s="50">
        <f>SUM(AD131:AD134)</f>
        <v/>
      </c>
      <c r="AE135" s="50">
        <f>SUM(AE131:AE134)</f>
        <v/>
      </c>
      <c r="AF135" s="50">
        <f>SUM(AF131:AF134)</f>
        <v/>
      </c>
      <c r="AG135" s="50">
        <f>SUM(AG131:AG134)</f>
        <v/>
      </c>
      <c r="AH135" s="50">
        <f>SUM(AH131:AH134)</f>
        <v/>
      </c>
      <c r="AI135" s="50">
        <f>SUM(AI131:AI134)</f>
        <v/>
      </c>
      <c r="AJ135" s="50">
        <f>SUM(AJ131:AJ134)</f>
        <v/>
      </c>
      <c r="AK135" s="48" t="n"/>
    </row>
    <row r="136" ht="15" customFormat="1" customHeight="1" s="5">
      <c r="A136" s="46" t="inlineStr">
        <is>
          <t xml:space="preserve">   Metallurgical Coal and Coke 6/</t>
        </is>
      </c>
      <c r="B136" s="46" t="n"/>
      <c r="C136" s="50" t="n"/>
      <c r="D136" s="50" t="n"/>
      <c r="E136" s="50">
        <f>E110</f>
        <v/>
      </c>
      <c r="F136" s="50">
        <f>F110</f>
        <v/>
      </c>
      <c r="G136" s="50">
        <f>G110</f>
        <v/>
      </c>
      <c r="H136" s="50">
        <f>H110</f>
        <v/>
      </c>
      <c r="I136" s="50">
        <f>I110</f>
        <v/>
      </c>
      <c r="J136" s="50">
        <f>J110</f>
        <v/>
      </c>
      <c r="K136" s="50">
        <f>K110</f>
        <v/>
      </c>
      <c r="L136" s="50">
        <f>L110</f>
        <v/>
      </c>
      <c r="M136" s="50">
        <f>M110</f>
        <v/>
      </c>
      <c r="N136" s="50">
        <f>N110</f>
        <v/>
      </c>
      <c r="O136" s="50">
        <f>O110</f>
        <v/>
      </c>
      <c r="P136" s="50">
        <f>P110</f>
        <v/>
      </c>
      <c r="Q136" s="50">
        <f>Q110</f>
        <v/>
      </c>
      <c r="R136" s="50">
        <f>R110</f>
        <v/>
      </c>
      <c r="S136" s="50">
        <f>S110</f>
        <v/>
      </c>
      <c r="T136" s="50">
        <f>T110</f>
        <v/>
      </c>
      <c r="U136" s="50">
        <f>U110</f>
        <v/>
      </c>
      <c r="V136" s="50">
        <f>V110</f>
        <v/>
      </c>
      <c r="W136" s="50">
        <f>W110</f>
        <v/>
      </c>
      <c r="X136" s="50">
        <f>X110</f>
        <v/>
      </c>
      <c r="Y136" s="50">
        <f>Y110</f>
        <v/>
      </c>
      <c r="Z136" s="50">
        <f>Z110</f>
        <v/>
      </c>
      <c r="AA136" s="50">
        <f>AA110</f>
        <v/>
      </c>
      <c r="AB136" s="50">
        <f>AB110</f>
        <v/>
      </c>
      <c r="AC136" s="50">
        <f>AC110</f>
        <v/>
      </c>
      <c r="AD136" s="50">
        <f>AD110</f>
        <v/>
      </c>
      <c r="AE136" s="50">
        <f>AE110</f>
        <v/>
      </c>
      <c r="AF136" s="50">
        <f>AF110</f>
        <v/>
      </c>
      <c r="AG136" s="50">
        <f>AG110</f>
        <v/>
      </c>
      <c r="AH136" s="50">
        <f>AH110</f>
        <v/>
      </c>
      <c r="AI136" s="50">
        <f>AI110</f>
        <v/>
      </c>
      <c r="AJ136" s="50">
        <f>AJ110</f>
        <v/>
      </c>
      <c r="AK136" s="48" t="n"/>
    </row>
    <row r="137" ht="15" customFormat="1" customHeight="1" s="5">
      <c r="A137" s="46" t="inlineStr">
        <is>
          <t xml:space="preserve">   Other Industrial Coal</t>
        </is>
      </c>
      <c r="B137" s="46" t="n"/>
      <c r="C137" s="50" t="n"/>
      <c r="D137" s="50" t="n"/>
      <c r="E137" s="50">
        <f>E111+Refineries!E107/10^15</f>
        <v/>
      </c>
      <c r="F137" s="50">
        <f>F111+Refineries!F107/10^15</f>
        <v/>
      </c>
      <c r="G137" s="50">
        <f>G111+Refineries!G107/10^15</f>
        <v/>
      </c>
      <c r="H137" s="50">
        <f>H111+Refineries!H107/10^15</f>
        <v/>
      </c>
      <c r="I137" s="50">
        <f>I111+Refineries!I107/10^15</f>
        <v/>
      </c>
      <c r="J137" s="50">
        <f>J111+Refineries!J107/10^15</f>
        <v/>
      </c>
      <c r="K137" s="50">
        <f>K111+Refineries!K107/10^15</f>
        <v/>
      </c>
      <c r="L137" s="50">
        <f>L111+Refineries!L107/10^15</f>
        <v/>
      </c>
      <c r="M137" s="50">
        <f>M111+Refineries!M107/10^15</f>
        <v/>
      </c>
      <c r="N137" s="50">
        <f>N111+Refineries!N107/10^15</f>
        <v/>
      </c>
      <c r="O137" s="50">
        <f>O111+Refineries!O107/10^15</f>
        <v/>
      </c>
      <c r="P137" s="50">
        <f>P111+Refineries!P107/10^15</f>
        <v/>
      </c>
      <c r="Q137" s="50">
        <f>Q111+Refineries!Q107/10^15</f>
        <v/>
      </c>
      <c r="R137" s="50">
        <f>R111+Refineries!R107/10^15</f>
        <v/>
      </c>
      <c r="S137" s="50">
        <f>S111+Refineries!S107/10^15</f>
        <v/>
      </c>
      <c r="T137" s="50">
        <f>T111+Refineries!T107/10^15</f>
        <v/>
      </c>
      <c r="U137" s="50">
        <f>U111+Refineries!U107/10^15</f>
        <v/>
      </c>
      <c r="V137" s="50">
        <f>V111+Refineries!V107/10^15</f>
        <v/>
      </c>
      <c r="W137" s="50">
        <f>W111+Refineries!W107/10^15</f>
        <v/>
      </c>
      <c r="X137" s="50">
        <f>X111+Refineries!X107/10^15</f>
        <v/>
      </c>
      <c r="Y137" s="50">
        <f>Y111+Refineries!Y107/10^15</f>
        <v/>
      </c>
      <c r="Z137" s="50">
        <f>Z111+Refineries!Z107/10^15</f>
        <v/>
      </c>
      <c r="AA137" s="50">
        <f>AA111+Refineries!AA107/10^15</f>
        <v/>
      </c>
      <c r="AB137" s="50">
        <f>AB111+Refineries!AB107/10^15</f>
        <v/>
      </c>
      <c r="AC137" s="50">
        <f>AC111+Refineries!AC107/10^15</f>
        <v/>
      </c>
      <c r="AD137" s="50">
        <f>AD111+Refineries!AD107/10^15</f>
        <v/>
      </c>
      <c r="AE137" s="50">
        <f>AE111+Refineries!AE107/10^15</f>
        <v/>
      </c>
      <c r="AF137" s="50">
        <f>AF111+Refineries!AF107/10^15</f>
        <v/>
      </c>
      <c r="AG137" s="50">
        <f>AG111+Refineries!AG107/10^15</f>
        <v/>
      </c>
      <c r="AH137" s="50">
        <f>AH111+Refineries!AH107/10^15</f>
        <v/>
      </c>
      <c r="AI137" s="50">
        <f>AI111+Refineries!AI107/10^15</f>
        <v/>
      </c>
      <c r="AJ137" s="50">
        <f>AJ111+Refineries!AJ107/10^15</f>
        <v/>
      </c>
      <c r="AK137" s="48" t="n"/>
    </row>
    <row r="138" ht="15" customFormat="1" customHeight="1" s="5">
      <c r="A138" s="46" t="inlineStr">
        <is>
          <t xml:space="preserve">     Coal Subtotal</t>
        </is>
      </c>
      <c r="B138" s="46" t="n"/>
      <c r="C138" s="50" t="n"/>
      <c r="D138" s="50" t="n"/>
      <c r="E138" s="50">
        <f>SUM(E136:E137)</f>
        <v/>
      </c>
      <c r="F138" s="50">
        <f>SUM(F136:F137)</f>
        <v/>
      </c>
      <c r="G138" s="50">
        <f>SUM(G136:G137)</f>
        <v/>
      </c>
      <c r="H138" s="50">
        <f>SUM(H136:H137)</f>
        <v/>
      </c>
      <c r="I138" s="50">
        <f>SUM(I136:I137)</f>
        <v/>
      </c>
      <c r="J138" s="50">
        <f>SUM(J136:J137)</f>
        <v/>
      </c>
      <c r="K138" s="50">
        <f>SUM(K136:K137)</f>
        <v/>
      </c>
      <c r="L138" s="50">
        <f>SUM(L136:L137)</f>
        <v/>
      </c>
      <c r="M138" s="50">
        <f>SUM(M136:M137)</f>
        <v/>
      </c>
      <c r="N138" s="50">
        <f>SUM(N136:N137)</f>
        <v/>
      </c>
      <c r="O138" s="50">
        <f>SUM(O136:O137)</f>
        <v/>
      </c>
      <c r="P138" s="50">
        <f>SUM(P136:P137)</f>
        <v/>
      </c>
      <c r="Q138" s="50">
        <f>SUM(Q136:Q137)</f>
        <v/>
      </c>
      <c r="R138" s="50">
        <f>SUM(R136:R137)</f>
        <v/>
      </c>
      <c r="S138" s="50">
        <f>SUM(S136:S137)</f>
        <v/>
      </c>
      <c r="T138" s="50">
        <f>SUM(T136:T137)</f>
        <v/>
      </c>
      <c r="U138" s="50">
        <f>SUM(U136:U137)</f>
        <v/>
      </c>
      <c r="V138" s="50">
        <f>SUM(V136:V137)</f>
        <v/>
      </c>
      <c r="W138" s="50">
        <f>SUM(W136:W137)</f>
        <v/>
      </c>
      <c r="X138" s="50">
        <f>SUM(X136:X137)</f>
        <v/>
      </c>
      <c r="Y138" s="50">
        <f>SUM(Y136:Y137)</f>
        <v/>
      </c>
      <c r="Z138" s="50">
        <f>SUM(Z136:Z137)</f>
        <v/>
      </c>
      <c r="AA138" s="50">
        <f>SUM(AA136:AA137)</f>
        <v/>
      </c>
      <c r="AB138" s="50">
        <f>SUM(AB136:AB137)</f>
        <v/>
      </c>
      <c r="AC138" s="50">
        <f>SUM(AC136:AC137)</f>
        <v/>
      </c>
      <c r="AD138" s="50">
        <f>SUM(AD136:AD137)</f>
        <v/>
      </c>
      <c r="AE138" s="50">
        <f>SUM(AE136:AE137)</f>
        <v/>
      </c>
      <c r="AF138" s="50">
        <f>SUM(AF136:AF137)</f>
        <v/>
      </c>
      <c r="AG138" s="50">
        <f>SUM(AG136:AG137)</f>
        <v/>
      </c>
      <c r="AH138" s="50">
        <f>SUM(AH136:AH137)</f>
        <v/>
      </c>
      <c r="AI138" s="50">
        <f>SUM(AI136:AI137)</f>
        <v/>
      </c>
      <c r="AJ138" s="50">
        <f>SUM(AJ136:AJ137)</f>
        <v/>
      </c>
      <c r="AK138" s="48" t="n"/>
    </row>
    <row r="139" ht="15" customFormat="1" customHeight="1" s="5">
      <c r="A139" s="46" t="inlineStr">
        <is>
          <t xml:space="preserve"> Biofuels Heat and Coproducts</t>
        </is>
      </c>
      <c r="B139" s="46" t="n"/>
      <c r="C139" s="50" t="n"/>
      <c r="D139" s="50" t="n"/>
      <c r="E139" s="50">
        <f>Refineries!E109/10^15</f>
        <v/>
      </c>
      <c r="F139" s="50">
        <f>Refineries!F109/10^15</f>
        <v/>
      </c>
      <c r="G139" s="50">
        <f>Refineries!G109/10^15</f>
        <v/>
      </c>
      <c r="H139" s="50">
        <f>Refineries!H109/10^15</f>
        <v/>
      </c>
      <c r="I139" s="50">
        <f>Refineries!I109/10^15</f>
        <v/>
      </c>
      <c r="J139" s="50">
        <f>Refineries!J109/10^15</f>
        <v/>
      </c>
      <c r="K139" s="50">
        <f>Refineries!K109/10^15</f>
        <v/>
      </c>
      <c r="L139" s="50">
        <f>Refineries!L109/10^15</f>
        <v/>
      </c>
      <c r="M139" s="50">
        <f>Refineries!M109/10^15</f>
        <v/>
      </c>
      <c r="N139" s="50">
        <f>Refineries!N109/10^15</f>
        <v/>
      </c>
      <c r="O139" s="50">
        <f>Refineries!O109/10^15</f>
        <v/>
      </c>
      <c r="P139" s="50">
        <f>Refineries!P109/10^15</f>
        <v/>
      </c>
      <c r="Q139" s="50">
        <f>Refineries!Q109/10^15</f>
        <v/>
      </c>
      <c r="R139" s="50">
        <f>Refineries!R109/10^15</f>
        <v/>
      </c>
      <c r="S139" s="50">
        <f>Refineries!S109/10^15</f>
        <v/>
      </c>
      <c r="T139" s="50">
        <f>Refineries!T109/10^15</f>
        <v/>
      </c>
      <c r="U139" s="50">
        <f>Refineries!U109/10^15</f>
        <v/>
      </c>
      <c r="V139" s="50">
        <f>Refineries!V109/10^15</f>
        <v/>
      </c>
      <c r="W139" s="50">
        <f>Refineries!W109/10^15</f>
        <v/>
      </c>
      <c r="X139" s="50">
        <f>Refineries!X109/10^15</f>
        <v/>
      </c>
      <c r="Y139" s="50">
        <f>Refineries!Y109/10^15</f>
        <v/>
      </c>
      <c r="Z139" s="50">
        <f>Refineries!Z109/10^15</f>
        <v/>
      </c>
      <c r="AA139" s="50">
        <f>Refineries!AA109/10^15</f>
        <v/>
      </c>
      <c r="AB139" s="50">
        <f>Refineries!AB109/10^15</f>
        <v/>
      </c>
      <c r="AC139" s="50">
        <f>Refineries!AC109/10^15</f>
        <v/>
      </c>
      <c r="AD139" s="50">
        <f>Refineries!AD109/10^15</f>
        <v/>
      </c>
      <c r="AE139" s="50">
        <f>Refineries!AE109/10^15</f>
        <v/>
      </c>
      <c r="AF139" s="50">
        <f>Refineries!AF109/10^15</f>
        <v/>
      </c>
      <c r="AG139" s="50">
        <f>Refineries!AG109/10^15</f>
        <v/>
      </c>
      <c r="AH139" s="50">
        <f>Refineries!AH109/10^15</f>
        <v/>
      </c>
      <c r="AI139" s="50">
        <f>Refineries!AI109/10^15</f>
        <v/>
      </c>
      <c r="AJ139" s="50">
        <f>Refineries!AJ109/10^15</f>
        <v/>
      </c>
      <c r="AK139" s="48" t="n"/>
    </row>
    <row r="140" ht="15" customFormat="1" customHeight="1" s="5">
      <c r="A140" s="46" t="inlineStr">
        <is>
          <t xml:space="preserve">   Renewables 7/</t>
        </is>
      </c>
      <c r="B140" s="46" t="n"/>
      <c r="C140" s="50" t="n"/>
      <c r="D140" s="50" t="n"/>
      <c r="E140" s="50">
        <f>E113</f>
        <v/>
      </c>
      <c r="F140" s="50">
        <f>F113</f>
        <v/>
      </c>
      <c r="G140" s="50">
        <f>G113</f>
        <v/>
      </c>
      <c r="H140" s="50">
        <f>H113</f>
        <v/>
      </c>
      <c r="I140" s="50">
        <f>I113</f>
        <v/>
      </c>
      <c r="J140" s="50">
        <f>J113</f>
        <v/>
      </c>
      <c r="K140" s="50">
        <f>K113</f>
        <v/>
      </c>
      <c r="L140" s="50">
        <f>L113</f>
        <v/>
      </c>
      <c r="M140" s="50">
        <f>M113</f>
        <v/>
      </c>
      <c r="N140" s="50">
        <f>N113</f>
        <v/>
      </c>
      <c r="O140" s="50">
        <f>O113</f>
        <v/>
      </c>
      <c r="P140" s="50">
        <f>P113</f>
        <v/>
      </c>
      <c r="Q140" s="50">
        <f>Q113</f>
        <v/>
      </c>
      <c r="R140" s="50">
        <f>R113</f>
        <v/>
      </c>
      <c r="S140" s="50">
        <f>S113</f>
        <v/>
      </c>
      <c r="T140" s="50">
        <f>T113</f>
        <v/>
      </c>
      <c r="U140" s="50">
        <f>U113</f>
        <v/>
      </c>
      <c r="V140" s="50">
        <f>V113</f>
        <v/>
      </c>
      <c r="W140" s="50">
        <f>W113</f>
        <v/>
      </c>
      <c r="X140" s="50">
        <f>X113</f>
        <v/>
      </c>
      <c r="Y140" s="50">
        <f>Y113</f>
        <v/>
      </c>
      <c r="Z140" s="50">
        <f>Z113</f>
        <v/>
      </c>
      <c r="AA140" s="50">
        <f>AA113</f>
        <v/>
      </c>
      <c r="AB140" s="50">
        <f>AB113</f>
        <v/>
      </c>
      <c r="AC140" s="50">
        <f>AC113</f>
        <v/>
      </c>
      <c r="AD140" s="50">
        <f>AD113</f>
        <v/>
      </c>
      <c r="AE140" s="50">
        <f>AE113</f>
        <v/>
      </c>
      <c r="AF140" s="50">
        <f>AF113</f>
        <v/>
      </c>
      <c r="AG140" s="50">
        <f>AG113</f>
        <v/>
      </c>
      <c r="AH140" s="50">
        <f>AH113</f>
        <v/>
      </c>
      <c r="AI140" s="50">
        <f>AI113</f>
        <v/>
      </c>
      <c r="AJ140" s="50">
        <f>AJ113</f>
        <v/>
      </c>
      <c r="AK140" s="48" t="n"/>
    </row>
    <row r="141" ht="15" customFormat="1" customHeight="1" s="5">
      <c r="A141" s="46" t="inlineStr">
        <is>
          <t xml:space="preserve">   Purchased Electricity</t>
        </is>
      </c>
      <c r="B141" s="46" t="n"/>
      <c r="C141" s="50" t="n"/>
      <c r="D141" s="50" t="n"/>
      <c r="E141" s="50">
        <f>E114+Refineries!E108/10^15</f>
        <v/>
      </c>
      <c r="F141" s="50">
        <f>F114+Refineries!F108/10^15</f>
        <v/>
      </c>
      <c r="G141" s="50">
        <f>G114+Refineries!G108/10^15</f>
        <v/>
      </c>
      <c r="H141" s="50">
        <f>H114+Refineries!H108/10^15</f>
        <v/>
      </c>
      <c r="I141" s="50">
        <f>I114+Refineries!I108/10^15</f>
        <v/>
      </c>
      <c r="J141" s="50">
        <f>J114+Refineries!J108/10^15</f>
        <v/>
      </c>
      <c r="K141" s="50">
        <f>K114+Refineries!K108/10^15</f>
        <v/>
      </c>
      <c r="L141" s="50">
        <f>L114+Refineries!L108/10^15</f>
        <v/>
      </c>
      <c r="M141" s="50">
        <f>M114+Refineries!M108/10^15</f>
        <v/>
      </c>
      <c r="N141" s="50">
        <f>N114+Refineries!N108/10^15</f>
        <v/>
      </c>
      <c r="O141" s="50">
        <f>O114+Refineries!O108/10^15</f>
        <v/>
      </c>
      <c r="P141" s="50">
        <f>P114+Refineries!P108/10^15</f>
        <v/>
      </c>
      <c r="Q141" s="50">
        <f>Q114+Refineries!Q108/10^15</f>
        <v/>
      </c>
      <c r="R141" s="50">
        <f>R114+Refineries!R108/10^15</f>
        <v/>
      </c>
      <c r="S141" s="50">
        <f>S114+Refineries!S108/10^15</f>
        <v/>
      </c>
      <c r="T141" s="50">
        <f>T114+Refineries!T108/10^15</f>
        <v/>
      </c>
      <c r="U141" s="50">
        <f>U114+Refineries!U108/10^15</f>
        <v/>
      </c>
      <c r="V141" s="50">
        <f>V114+Refineries!V108/10^15</f>
        <v/>
      </c>
      <c r="W141" s="50">
        <f>W114+Refineries!W108/10^15</f>
        <v/>
      </c>
      <c r="X141" s="50">
        <f>X114+Refineries!X108/10^15</f>
        <v/>
      </c>
      <c r="Y141" s="50">
        <f>Y114+Refineries!Y108/10^15</f>
        <v/>
      </c>
      <c r="Z141" s="50">
        <f>Z114+Refineries!Z108/10^15</f>
        <v/>
      </c>
      <c r="AA141" s="50">
        <f>AA114+Refineries!AA108/10^15</f>
        <v/>
      </c>
      <c r="AB141" s="50">
        <f>AB114+Refineries!AB108/10^15</f>
        <v/>
      </c>
      <c r="AC141" s="50">
        <f>AC114+Refineries!AC108/10^15</f>
        <v/>
      </c>
      <c r="AD141" s="50">
        <f>AD114+Refineries!AD108/10^15</f>
        <v/>
      </c>
      <c r="AE141" s="50">
        <f>AE114+Refineries!AE108/10^15</f>
        <v/>
      </c>
      <c r="AF141" s="50">
        <f>AF114+Refineries!AF108/10^15</f>
        <v/>
      </c>
      <c r="AG141" s="50">
        <f>AG114+Refineries!AG108/10^15</f>
        <v/>
      </c>
      <c r="AH141" s="50">
        <f>AH114+Refineries!AH108/10^15</f>
        <v/>
      </c>
      <c r="AI141" s="50">
        <f>AI114+Refineries!AI108/10^15</f>
        <v/>
      </c>
      <c r="AJ141" s="50">
        <f>AJ114+Refineries!AJ108/10^15</f>
        <v/>
      </c>
      <c r="AK141" s="48" t="n"/>
    </row>
    <row r="142" ht="15" customFormat="1" customHeight="1" s="5">
      <c r="A142" s="45" t="inlineStr">
        <is>
          <t xml:space="preserve">     Delivered Energy</t>
        </is>
      </c>
      <c r="B142" s="77" t="n"/>
      <c r="C142" s="50" t="n"/>
      <c r="D142" s="50" t="n"/>
      <c r="E142" s="50">
        <f>SUM(E138,E135,E130,E120)</f>
        <v/>
      </c>
      <c r="F142" s="50">
        <f>SUM(F138,F135,F130,F120)</f>
        <v/>
      </c>
      <c r="G142" s="50">
        <f>SUM(G138,G135,G130,G120)</f>
        <v/>
      </c>
      <c r="H142" s="50">
        <f>SUM(H138,H135,H130,H120)</f>
        <v/>
      </c>
      <c r="I142" s="50">
        <f>SUM(I138,I135,I130,I120)</f>
        <v/>
      </c>
      <c r="J142" s="50">
        <f>SUM(J138,J135,J130,J120)</f>
        <v/>
      </c>
      <c r="K142" s="50">
        <f>SUM(K138,K135,K130,K120)</f>
        <v/>
      </c>
      <c r="L142" s="50">
        <f>SUM(L138,L135,L130,L120)</f>
        <v/>
      </c>
      <c r="M142" s="50">
        <f>SUM(M138,M135,M130,M120)</f>
        <v/>
      </c>
      <c r="N142" s="50">
        <f>SUM(N138,N135,N130,N120)</f>
        <v/>
      </c>
      <c r="O142" s="50">
        <f>SUM(O138,O135,O130,O120)</f>
        <v/>
      </c>
      <c r="P142" s="50">
        <f>SUM(P138,P135,P130,P120)</f>
        <v/>
      </c>
      <c r="Q142" s="50">
        <f>SUM(Q138,Q135,Q130,Q120)</f>
        <v/>
      </c>
      <c r="R142" s="50">
        <f>SUM(R138,R135,R130,R120)</f>
        <v/>
      </c>
      <c r="S142" s="50">
        <f>SUM(S138,S135,S130,S120)</f>
        <v/>
      </c>
      <c r="T142" s="50">
        <f>SUM(T138,T135,T130,T120)</f>
        <v/>
      </c>
      <c r="U142" s="50">
        <f>SUM(U138,U135,U130,U120)</f>
        <v/>
      </c>
      <c r="V142" s="50">
        <f>SUM(V138,V135,V130,V120)</f>
        <v/>
      </c>
      <c r="W142" s="50">
        <f>SUM(W138,W135,W130,W120)</f>
        <v/>
      </c>
      <c r="X142" s="50">
        <f>SUM(X138,X135,X130,X120)</f>
        <v/>
      </c>
      <c r="Y142" s="50">
        <f>SUM(Y138,Y135,Y130,Y120)</f>
        <v/>
      </c>
      <c r="Z142" s="50">
        <f>SUM(Z138,Z135,Z130,Z120)</f>
        <v/>
      </c>
      <c r="AA142" s="50">
        <f>SUM(AA138,AA135,AA130,AA120)</f>
        <v/>
      </c>
      <c r="AB142" s="50">
        <f>SUM(AB138,AB135,AB130,AB120)</f>
        <v/>
      </c>
      <c r="AC142" s="50">
        <f>SUM(AC138,AC135,AC130,AC120)</f>
        <v/>
      </c>
      <c r="AD142" s="50">
        <f>SUM(AD138,AD135,AD130,AD120)</f>
        <v/>
      </c>
      <c r="AE142" s="50">
        <f>SUM(AE138,AE135,AE130,AE120)</f>
        <v/>
      </c>
      <c r="AF142" s="50">
        <f>SUM(AF138,AF135,AF130,AF120)</f>
        <v/>
      </c>
      <c r="AG142" s="50">
        <f>SUM(AG138,AG135,AG130,AG120)</f>
        <v/>
      </c>
      <c r="AH142" s="50">
        <f>SUM(AH138,AH135,AH130,AH120)</f>
        <v/>
      </c>
      <c r="AI142" s="50">
        <f>SUM(AI138,AI135,AI130,AI120)</f>
        <v/>
      </c>
      <c r="AJ142" s="50">
        <f>SUM(AJ138,AJ135,AJ130,AJ120)</f>
        <v/>
      </c>
      <c r="AK142" s="52" t="n"/>
    </row>
    <row r="143" ht="15" customFormat="1" customHeight="1" s="5">
      <c r="A143" s="46" t="inlineStr">
        <is>
          <t xml:space="preserve">   Electricity Related Losses</t>
        </is>
      </c>
      <c r="B143" s="46" t="n"/>
      <c r="C143" s="50" t="n"/>
      <c r="D143" s="50" t="n"/>
      <c r="E143" s="50">
        <f>E116</f>
        <v/>
      </c>
      <c r="F143" s="50">
        <f>F116</f>
        <v/>
      </c>
      <c r="G143" s="50">
        <f>G116</f>
        <v/>
      </c>
      <c r="H143" s="50">
        <f>H116</f>
        <v/>
      </c>
      <c r="I143" s="50">
        <f>I116</f>
        <v/>
      </c>
      <c r="J143" s="50">
        <f>J116</f>
        <v/>
      </c>
      <c r="K143" s="50">
        <f>K116</f>
        <v/>
      </c>
      <c r="L143" s="50">
        <f>L116</f>
        <v/>
      </c>
      <c r="M143" s="50">
        <f>M116</f>
        <v/>
      </c>
      <c r="N143" s="50">
        <f>N116</f>
        <v/>
      </c>
      <c r="O143" s="50">
        <f>O116</f>
        <v/>
      </c>
      <c r="P143" s="50">
        <f>P116</f>
        <v/>
      </c>
      <c r="Q143" s="50">
        <f>Q116</f>
        <v/>
      </c>
      <c r="R143" s="50">
        <f>R116</f>
        <v/>
      </c>
      <c r="S143" s="50">
        <f>S116</f>
        <v/>
      </c>
      <c r="T143" s="50">
        <f>T116</f>
        <v/>
      </c>
      <c r="U143" s="50">
        <f>U116</f>
        <v/>
      </c>
      <c r="V143" s="50">
        <f>V116</f>
        <v/>
      </c>
      <c r="W143" s="50">
        <f>W116</f>
        <v/>
      </c>
      <c r="X143" s="50">
        <f>X116</f>
        <v/>
      </c>
      <c r="Y143" s="50">
        <f>Y116</f>
        <v/>
      </c>
      <c r="Z143" s="50">
        <f>Z116</f>
        <v/>
      </c>
      <c r="AA143" s="50">
        <f>AA116</f>
        <v/>
      </c>
      <c r="AB143" s="50">
        <f>AB116</f>
        <v/>
      </c>
      <c r="AC143" s="50">
        <f>AC116</f>
        <v/>
      </c>
      <c r="AD143" s="50">
        <f>AD116</f>
        <v/>
      </c>
      <c r="AE143" s="50">
        <f>AE116</f>
        <v/>
      </c>
      <c r="AF143" s="50">
        <f>AF116</f>
        <v/>
      </c>
      <c r="AG143" s="50">
        <f>AG116</f>
        <v/>
      </c>
      <c r="AH143" s="50">
        <f>AH116</f>
        <v/>
      </c>
      <c r="AI143" s="50">
        <f>AI116</f>
        <v/>
      </c>
      <c r="AJ143" s="50">
        <f>AJ116</f>
        <v/>
      </c>
      <c r="AK143" s="48" t="n"/>
    </row>
    <row r="144">
      <c r="A144" s="45" t="inlineStr">
        <is>
          <t xml:space="preserve">     Total</t>
        </is>
      </c>
      <c r="B144" s="77" t="n"/>
      <c r="C144" s="50" t="n"/>
      <c r="D144" s="50" t="n"/>
      <c r="E144" s="50">
        <f>E142+E143</f>
        <v/>
      </c>
      <c r="F144" s="50">
        <f>F142+F143</f>
        <v/>
      </c>
      <c r="G144" s="50">
        <f>G142+G143</f>
        <v/>
      </c>
      <c r="H144" s="50">
        <f>H142+H143</f>
        <v/>
      </c>
      <c r="I144" s="50">
        <f>I142+I143</f>
        <v/>
      </c>
      <c r="J144" s="50">
        <f>J142+J143</f>
        <v/>
      </c>
      <c r="K144" s="50">
        <f>K142+K143</f>
        <v/>
      </c>
      <c r="L144" s="50">
        <f>L142+L143</f>
        <v/>
      </c>
      <c r="M144" s="50">
        <f>M142+M143</f>
        <v/>
      </c>
      <c r="N144" s="50">
        <f>N142+N143</f>
        <v/>
      </c>
      <c r="O144" s="50">
        <f>O142+O143</f>
        <v/>
      </c>
      <c r="P144" s="50">
        <f>P142+P143</f>
        <v/>
      </c>
      <c r="Q144" s="50">
        <f>Q142+Q143</f>
        <v/>
      </c>
      <c r="R144" s="50">
        <f>R142+R143</f>
        <v/>
      </c>
      <c r="S144" s="50">
        <f>S142+S143</f>
        <v/>
      </c>
      <c r="T144" s="50">
        <f>T142+T143</f>
        <v/>
      </c>
      <c r="U144" s="50">
        <f>U142+U143</f>
        <v/>
      </c>
      <c r="V144" s="50">
        <f>V142+V143</f>
        <v/>
      </c>
      <c r="W144" s="50">
        <f>W142+W143</f>
        <v/>
      </c>
      <c r="X144" s="50">
        <f>X142+X143</f>
        <v/>
      </c>
      <c r="Y144" s="50">
        <f>Y142+Y143</f>
        <v/>
      </c>
      <c r="Z144" s="50">
        <f>Z142+Z143</f>
        <v/>
      </c>
      <c r="AA144" s="50">
        <f>AA142+AA143</f>
        <v/>
      </c>
      <c r="AB144" s="50">
        <f>AB142+AB143</f>
        <v/>
      </c>
      <c r="AC144" s="50">
        <f>AC142+AC143</f>
        <v/>
      </c>
      <c r="AD144" s="50">
        <f>AD142+AD143</f>
        <v/>
      </c>
      <c r="AE144" s="50">
        <f>AE142+AE143</f>
        <v/>
      </c>
      <c r="AF144" s="50">
        <f>AF142+AF143</f>
        <v/>
      </c>
      <c r="AG144" s="50">
        <f>AG142+AG143</f>
        <v/>
      </c>
      <c r="AH144" s="50">
        <f>AH142+AH143</f>
        <v/>
      </c>
      <c r="AI144" s="50">
        <f>AI142+AI143</f>
        <v/>
      </c>
      <c r="AJ144" s="50">
        <f>AJ142+AJ143</f>
        <v/>
      </c>
      <c r="AK144" s="52" t="n"/>
    </row>
    <row r="164">
      <c r="A164" t="inlineStr">
        <is>
          <t>Total Less Metallurgical Coal and renewables</t>
        </is>
      </c>
      <c r="C164" s="32">
        <f>C114-C106-C112</f>
        <v/>
      </c>
      <c r="D164" s="32">
        <f>D114-D106-D112</f>
        <v/>
      </c>
      <c r="E164" s="32">
        <f>E114-E106-E112</f>
        <v/>
      </c>
      <c r="F164" s="32">
        <f>F114-F106-F112</f>
        <v/>
      </c>
      <c r="G164" s="32">
        <f>G114-G106-G112</f>
        <v/>
      </c>
      <c r="H164" s="32">
        <f>H114-H106-H112</f>
        <v/>
      </c>
      <c r="I164" s="32">
        <f>I114-I106-I112</f>
        <v/>
      </c>
      <c r="J164" s="32">
        <f>J114-J106-J112</f>
        <v/>
      </c>
      <c r="K164" s="32">
        <f>K114-K106-K112</f>
        <v/>
      </c>
      <c r="L164" s="32">
        <f>L114-L106-L112</f>
        <v/>
      </c>
      <c r="M164" s="32">
        <f>M114-M106-M112</f>
        <v/>
      </c>
      <c r="N164" s="32">
        <f>N114-N106-N112</f>
        <v/>
      </c>
      <c r="O164" s="32">
        <f>O114-O106-O112</f>
        <v/>
      </c>
      <c r="P164" s="32">
        <f>P114-P106-P112</f>
        <v/>
      </c>
      <c r="Q164" s="32">
        <f>Q114-Q106-Q112</f>
        <v/>
      </c>
      <c r="R164" s="32">
        <f>R114-R106-R112</f>
        <v/>
      </c>
      <c r="S164" s="32">
        <f>S114-S106-S112</f>
        <v/>
      </c>
      <c r="T164" s="32">
        <f>T114-T106-T112</f>
        <v/>
      </c>
      <c r="U164" s="32">
        <f>U114-U106-U112</f>
        <v/>
      </c>
      <c r="V164" s="32">
        <f>V114-V106-V112</f>
        <v/>
      </c>
      <c r="W164" s="32">
        <f>W114-W106-W112</f>
        <v/>
      </c>
      <c r="X164" s="32">
        <f>X114-X106-X112</f>
        <v/>
      </c>
      <c r="Y164" s="32">
        <f>Y114-Y106-Y112</f>
        <v/>
      </c>
      <c r="Z164" s="32">
        <f>Z114-Z106-Z112</f>
        <v/>
      </c>
      <c r="AA164" s="32">
        <f>AA114-AA106-AA112</f>
        <v/>
      </c>
      <c r="AB164" s="32">
        <f>AB114-AB106-AB112</f>
        <v/>
      </c>
      <c r="AC164" s="32">
        <f>AC114-AC106-AC112</f>
        <v/>
      </c>
      <c r="AD164" s="32">
        <f>AD114-AD106-AD112</f>
        <v/>
      </c>
      <c r="AE164" s="32">
        <f>AE114-AE106-AE112</f>
        <v/>
      </c>
      <c r="AF164" s="32">
        <f>AF114-AF106-AF112</f>
        <v/>
      </c>
      <c r="AG164" s="32">
        <f>AG114-AG106-AG112</f>
        <v/>
      </c>
      <c r="AH164" s="32">
        <f>AH114-AH106-AH112</f>
        <v/>
      </c>
      <c r="AI164" s="32">
        <f>AI114-AI106-AI112</f>
        <v/>
      </c>
      <c r="AJ164" s="32">
        <f>AJ114-AJ106-AJ112</f>
        <v/>
      </c>
    </row>
    <row r="165">
      <c r="A165" t="inlineStr">
        <is>
          <t>Calculated Total</t>
        </is>
      </c>
      <c r="C165" s="32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/>
      </c>
      <c r="D165" s="32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/>
      </c>
      <c r="E165" s="32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/>
      </c>
      <c r="F165" s="32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/>
      </c>
      <c r="G165" s="32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/>
      </c>
      <c r="H165" s="32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/>
      </c>
      <c r="I165" s="32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/>
      </c>
      <c r="J165" s="32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/>
      </c>
      <c r="K165" s="32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/>
      </c>
      <c r="L165" s="32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/>
      </c>
      <c r="M165" s="32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/>
      </c>
      <c r="N165" s="32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/>
      </c>
      <c r="O165" s="32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/>
      </c>
      <c r="P165" s="32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/>
      </c>
      <c r="Q165" s="32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/>
      </c>
      <c r="R165" s="32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/>
      </c>
      <c r="S165" s="32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/>
      </c>
      <c r="T165" s="32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/>
      </c>
      <c r="U165" s="32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/>
      </c>
      <c r="V165" s="32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/>
      </c>
      <c r="W165" s="32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/>
      </c>
      <c r="X165" s="32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/>
      </c>
      <c r="Y165" s="32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/>
      </c>
      <c r="Z165" s="32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/>
      </c>
      <c r="AA165" s="32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/>
      </c>
      <c r="AB165" s="32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/>
      </c>
      <c r="AC165" s="32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/>
      </c>
      <c r="AD165" s="32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/>
      </c>
      <c r="AE165" s="32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/>
      </c>
      <c r="AF165" s="32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/>
      </c>
      <c r="AG165" s="32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/>
      </c>
      <c r="AH165" s="32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/>
      </c>
      <c r="AI165" s="32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/>
      </c>
      <c r="AJ165" s="32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/>
      </c>
    </row>
    <row r="166">
      <c r="A166" t="inlineStr">
        <is>
          <t>Difference</t>
        </is>
      </c>
      <c r="C166" s="34">
        <f>C164-C165</f>
        <v/>
      </c>
      <c r="D166" s="34">
        <f>D164-D165</f>
        <v/>
      </c>
      <c r="E166" s="34">
        <f>E164-E165</f>
        <v/>
      </c>
      <c r="F166" s="34">
        <f>F164-F165</f>
        <v/>
      </c>
      <c r="G166" s="34">
        <f>G164-G165</f>
        <v/>
      </c>
      <c r="H166" s="34">
        <f>H164-H165</f>
        <v/>
      </c>
      <c r="I166" s="34">
        <f>I164-I165</f>
        <v/>
      </c>
      <c r="J166" s="34">
        <f>J164-J165</f>
        <v/>
      </c>
      <c r="K166" s="34">
        <f>K164-K165</f>
        <v/>
      </c>
      <c r="L166" s="34">
        <f>L164-L165</f>
        <v/>
      </c>
      <c r="M166" s="34">
        <f>M164-M165</f>
        <v/>
      </c>
      <c r="N166" s="34">
        <f>N164-N165</f>
        <v/>
      </c>
      <c r="O166" s="34">
        <f>O164-O165</f>
        <v/>
      </c>
      <c r="P166" s="34">
        <f>P164-P165</f>
        <v/>
      </c>
      <c r="Q166" s="34">
        <f>Q164-Q165</f>
        <v/>
      </c>
      <c r="R166" s="34">
        <f>R164-R165</f>
        <v/>
      </c>
      <c r="S166" s="34">
        <f>S164-S165</f>
        <v/>
      </c>
      <c r="T166" s="34">
        <f>T164-T165</f>
        <v/>
      </c>
      <c r="U166" s="34">
        <f>U164-U165</f>
        <v/>
      </c>
      <c r="V166" s="34">
        <f>V164-V165</f>
        <v/>
      </c>
      <c r="W166" s="34">
        <f>W164-W165</f>
        <v/>
      </c>
      <c r="X166" s="34">
        <f>X164-X165</f>
        <v/>
      </c>
      <c r="Y166" s="34">
        <f>Y164-Y165</f>
        <v/>
      </c>
      <c r="Z166" s="34">
        <f>Z164-Z165</f>
        <v/>
      </c>
      <c r="AA166" s="34">
        <f>AA164-AA165</f>
        <v/>
      </c>
      <c r="AB166" s="34">
        <f>AB164-AB165</f>
        <v/>
      </c>
      <c r="AC166" s="34">
        <f>AC164-AC165</f>
        <v/>
      </c>
      <c r="AD166" s="34">
        <f>AD164-AD165</f>
        <v/>
      </c>
      <c r="AE166" s="34">
        <f>AE164-AE165</f>
        <v/>
      </c>
      <c r="AF166" s="34">
        <f>AF164-AF165</f>
        <v/>
      </c>
      <c r="AG166" s="34">
        <f>AG164-AG165</f>
        <v/>
      </c>
      <c r="AH166" s="34">
        <f>AH164-AH165</f>
        <v/>
      </c>
      <c r="AI166" s="34">
        <f>AI164-AI165</f>
        <v/>
      </c>
      <c r="AJ166" s="34">
        <f>AJ164-AJ165</f>
        <v/>
      </c>
    </row>
    <row r="168">
      <c r="A168" t="inlineStr">
        <is>
          <t>Electricity</t>
        </is>
      </c>
      <c r="C168" s="33">
        <f>C113</f>
        <v/>
      </c>
      <c r="D168" s="33">
        <f>D113</f>
        <v/>
      </c>
      <c r="E168" s="33">
        <f>E113</f>
        <v/>
      </c>
      <c r="F168" s="33">
        <f>F113</f>
        <v/>
      </c>
      <c r="G168" s="33">
        <f>G113</f>
        <v/>
      </c>
      <c r="H168" s="33">
        <f>H113</f>
        <v/>
      </c>
      <c r="I168" s="33">
        <f>I113</f>
        <v/>
      </c>
      <c r="J168" s="33">
        <f>J113</f>
        <v/>
      </c>
      <c r="K168" s="33">
        <f>K113</f>
        <v/>
      </c>
      <c r="L168" s="33">
        <f>L113</f>
        <v/>
      </c>
      <c r="M168" s="33">
        <f>M113</f>
        <v/>
      </c>
      <c r="N168" s="33">
        <f>N113</f>
        <v/>
      </c>
      <c r="O168" s="33">
        <f>O113</f>
        <v/>
      </c>
      <c r="P168" s="33">
        <f>P113</f>
        <v/>
      </c>
      <c r="Q168" s="33">
        <f>Q113</f>
        <v/>
      </c>
      <c r="R168" s="33">
        <f>R113</f>
        <v/>
      </c>
      <c r="S168" s="33">
        <f>S113</f>
        <v/>
      </c>
      <c r="T168" s="33">
        <f>T113</f>
        <v/>
      </c>
      <c r="U168" s="33">
        <f>U113</f>
        <v/>
      </c>
      <c r="V168" s="33">
        <f>V113</f>
        <v/>
      </c>
      <c r="W168" s="33">
        <f>W113</f>
        <v/>
      </c>
      <c r="X168" s="33">
        <f>X113</f>
        <v/>
      </c>
      <c r="Y168" s="33">
        <f>Y113</f>
        <v/>
      </c>
      <c r="Z168" s="33">
        <f>Z113</f>
        <v/>
      </c>
      <c r="AA168" s="33">
        <f>AA113</f>
        <v/>
      </c>
      <c r="AB168" s="33">
        <f>AB113</f>
        <v/>
      </c>
      <c r="AC168" s="33">
        <f>AC113</f>
        <v/>
      </c>
      <c r="AD168" s="33">
        <f>AD113</f>
        <v/>
      </c>
      <c r="AE168" s="33">
        <f>AE113</f>
        <v/>
      </c>
      <c r="AF168" s="33">
        <f>AF113</f>
        <v/>
      </c>
      <c r="AG168" s="33">
        <f>AG113</f>
        <v/>
      </c>
      <c r="AH168" s="33">
        <f>AH113</f>
        <v/>
      </c>
      <c r="AI168" s="33">
        <f>AI113</f>
        <v/>
      </c>
      <c r="AJ168" s="33">
        <f>AJ113</f>
        <v/>
      </c>
    </row>
    <row r="169">
      <c r="A169" t="inlineStr">
        <is>
          <t>Calculated Total</t>
        </is>
      </c>
      <c r="C169">
        <f>SUM('BIFUbC-electricity'!B2:B9)/10^15</f>
        <v/>
      </c>
      <c r="D169">
        <f>SUM('BIFUbC-electricity'!C2:C9)/10^15</f>
        <v/>
      </c>
      <c r="E169">
        <f>SUM('BIFUbC-electricity'!D2:D9)/10^15</f>
        <v/>
      </c>
      <c r="F169">
        <f>SUM('BIFUbC-electricity'!E2:E9)/10^15</f>
        <v/>
      </c>
      <c r="G169">
        <f>SUM('BIFUbC-electricity'!F2:F9)/10^15</f>
        <v/>
      </c>
      <c r="H169">
        <f>SUM('BIFUbC-electricity'!G2:G9)/10^15</f>
        <v/>
      </c>
      <c r="I169">
        <f>SUM('BIFUbC-electricity'!H2:H9)/10^15</f>
        <v/>
      </c>
      <c r="J169">
        <f>SUM('BIFUbC-electricity'!I2:I9)/10^15</f>
        <v/>
      </c>
      <c r="K169">
        <f>SUM('BIFUbC-electricity'!J2:J9)/10^15</f>
        <v/>
      </c>
      <c r="L169">
        <f>SUM('BIFUbC-electricity'!K2:K9)/10^15</f>
        <v/>
      </c>
      <c r="M169">
        <f>SUM('BIFUbC-electricity'!L2:L9)/10^15</f>
        <v/>
      </c>
      <c r="N169">
        <f>SUM('BIFUbC-electricity'!M2:M9)/10^15</f>
        <v/>
      </c>
      <c r="O169">
        <f>SUM('BIFUbC-electricity'!N2:N9)/10^15</f>
        <v/>
      </c>
      <c r="P169">
        <f>SUM('BIFUbC-electricity'!O2:O9)/10^15</f>
        <v/>
      </c>
      <c r="Q169">
        <f>SUM('BIFUbC-electricity'!P2:P9)/10^15</f>
        <v/>
      </c>
      <c r="R169">
        <f>SUM('BIFUbC-electricity'!Q2:Q9)/10^15</f>
        <v/>
      </c>
      <c r="S169">
        <f>SUM('BIFUbC-electricity'!R2:R9)/10^15</f>
        <v/>
      </c>
      <c r="T169">
        <f>SUM('BIFUbC-electricity'!S2:S9)/10^15</f>
        <v/>
      </c>
      <c r="U169">
        <f>SUM('BIFUbC-electricity'!T2:T9)/10^15</f>
        <v/>
      </c>
      <c r="V169">
        <f>SUM('BIFUbC-electricity'!U2:U9)/10^15</f>
        <v/>
      </c>
      <c r="W169">
        <f>SUM('BIFUbC-electricity'!V2:V9)/10^15</f>
        <v/>
      </c>
      <c r="X169">
        <f>SUM('BIFUbC-electricity'!W2:W9)/10^15</f>
        <v/>
      </c>
      <c r="Y169">
        <f>SUM('BIFUbC-electricity'!X2:X9)/10^15</f>
        <v/>
      </c>
      <c r="Z169">
        <f>SUM('BIFUbC-electricity'!Y2:Y9)/10^15</f>
        <v/>
      </c>
      <c r="AA169">
        <f>SUM('BIFUbC-electricity'!Z2:Z9)/10^15</f>
        <v/>
      </c>
      <c r="AB169">
        <f>SUM('BIFUbC-electricity'!AA2:AA9)/10^15</f>
        <v/>
      </c>
      <c r="AC169">
        <f>SUM('BIFUbC-electricity'!AB2:AB9)/10^15</f>
        <v/>
      </c>
      <c r="AD169">
        <f>SUM('BIFUbC-electricity'!AC2:AC9)/10^15</f>
        <v/>
      </c>
      <c r="AE169">
        <f>SUM('BIFUbC-electricity'!AD2:AD9)/10^15</f>
        <v/>
      </c>
      <c r="AF169">
        <f>SUM('BIFUbC-electricity'!AE2:AE9)/10^15</f>
        <v/>
      </c>
      <c r="AG169">
        <f>SUM('BIFUbC-electricity'!AF2:AF9)/10^15</f>
        <v/>
      </c>
      <c r="AH169">
        <f>SUM('BIFUbC-electricity'!AG2:AG9)/10^15</f>
        <v/>
      </c>
      <c r="AI169">
        <f>SUM('BIFUbC-electricity'!AH2:AH9)/10^15</f>
        <v/>
      </c>
      <c r="AJ169">
        <f>SUM('BIFUbC-electricity'!AI2:AI9)/10^15</f>
        <v/>
      </c>
    </row>
    <row r="170">
      <c r="A170" t="inlineStr">
        <is>
          <t>Difference</t>
        </is>
      </c>
      <c r="C170" s="33">
        <f>C168-C169</f>
        <v/>
      </c>
      <c r="D170" s="33">
        <f>D168-D169</f>
        <v/>
      </c>
      <c r="E170" s="33">
        <f>E168-E169</f>
        <v/>
      </c>
      <c r="F170" s="33">
        <f>F168-F169</f>
        <v/>
      </c>
      <c r="G170" s="33">
        <f>G168-G169</f>
        <v/>
      </c>
      <c r="H170" s="33">
        <f>H168-H169</f>
        <v/>
      </c>
      <c r="I170" s="33">
        <f>I168-I169</f>
        <v/>
      </c>
      <c r="J170" s="33">
        <f>J168-J169</f>
        <v/>
      </c>
      <c r="K170" s="33">
        <f>K168-K169</f>
        <v/>
      </c>
      <c r="L170" s="33">
        <f>L168-L169</f>
        <v/>
      </c>
      <c r="M170" s="33">
        <f>M168-M169</f>
        <v/>
      </c>
      <c r="N170" s="33">
        <f>N168-N169</f>
        <v/>
      </c>
      <c r="O170" s="33">
        <f>O168-O169</f>
        <v/>
      </c>
      <c r="P170" s="33">
        <f>P168-P169</f>
        <v/>
      </c>
      <c r="Q170" s="33">
        <f>Q168-Q169</f>
        <v/>
      </c>
      <c r="R170" s="33">
        <f>R168-R169</f>
        <v/>
      </c>
      <c r="S170" s="33">
        <f>S168-S169</f>
        <v/>
      </c>
      <c r="T170" s="33">
        <f>T168-T169</f>
        <v/>
      </c>
      <c r="U170" s="33">
        <f>U168-U169</f>
        <v/>
      </c>
      <c r="V170" s="33">
        <f>V168-V169</f>
        <v/>
      </c>
      <c r="W170" s="33">
        <f>W168-W169</f>
        <v/>
      </c>
      <c r="X170" s="33">
        <f>X168-X169</f>
        <v/>
      </c>
      <c r="Y170" s="33">
        <f>Y168-Y169</f>
        <v/>
      </c>
      <c r="Z170" s="33">
        <f>Z168-Z169</f>
        <v/>
      </c>
      <c r="AA170" s="33">
        <f>AA168-AA169</f>
        <v/>
      </c>
      <c r="AB170" s="33">
        <f>AB168-AB169</f>
        <v/>
      </c>
      <c r="AC170" s="33">
        <f>AC168-AC169</f>
        <v/>
      </c>
      <c r="AD170" s="33">
        <f>AD168-AD169</f>
        <v/>
      </c>
      <c r="AE170" s="33">
        <f>AE168-AE169</f>
        <v/>
      </c>
      <c r="AF170" s="33">
        <f>AF168-AF169</f>
        <v/>
      </c>
      <c r="AG170" s="33">
        <f>AG168-AG169</f>
        <v/>
      </c>
      <c r="AH170" s="33">
        <f>AH168-AH169</f>
        <v/>
      </c>
      <c r="AI170" s="33">
        <f>AI168-AI169</f>
        <v/>
      </c>
      <c r="AJ170" s="33">
        <f>AJ168-AJ169</f>
        <v/>
      </c>
    </row>
    <row r="172">
      <c r="A172" t="inlineStr">
        <is>
          <t>Coal</t>
        </is>
      </c>
      <c r="C172" s="26">
        <f>C110-C106</f>
        <v/>
      </c>
      <c r="D172" s="26">
        <f>D110-D106</f>
        <v/>
      </c>
      <c r="E172" s="26">
        <f>E110-E106</f>
        <v/>
      </c>
      <c r="F172" s="26">
        <f>F110-F106</f>
        <v/>
      </c>
      <c r="G172" s="26">
        <f>G110-G106</f>
        <v/>
      </c>
      <c r="H172" s="26">
        <f>H110-H106</f>
        <v/>
      </c>
      <c r="I172" s="26">
        <f>I110-I106</f>
        <v/>
      </c>
      <c r="J172" s="26">
        <f>J110-J106</f>
        <v/>
      </c>
      <c r="K172" s="26">
        <f>K110-K106</f>
        <v/>
      </c>
      <c r="L172" s="26">
        <f>L110-L106</f>
        <v/>
      </c>
      <c r="M172" s="26">
        <f>M110-M106</f>
        <v/>
      </c>
      <c r="N172" s="26">
        <f>N110-N106</f>
        <v/>
      </c>
      <c r="O172" s="26">
        <f>O110-O106</f>
        <v/>
      </c>
      <c r="P172" s="26">
        <f>P110-P106</f>
        <v/>
      </c>
      <c r="Q172" s="26">
        <f>Q110-Q106</f>
        <v/>
      </c>
      <c r="R172" s="26">
        <f>R110-R106</f>
        <v/>
      </c>
      <c r="S172" s="26">
        <f>S110-S106</f>
        <v/>
      </c>
      <c r="T172" s="26">
        <f>T110-T106</f>
        <v/>
      </c>
      <c r="U172" s="26">
        <f>U110-U106</f>
        <v/>
      </c>
      <c r="V172" s="26">
        <f>V110-V106</f>
        <v/>
      </c>
      <c r="W172" s="26">
        <f>W110-W106</f>
        <v/>
      </c>
      <c r="X172" s="26">
        <f>X110-X106</f>
        <v/>
      </c>
      <c r="Y172" s="26">
        <f>Y110-Y106</f>
        <v/>
      </c>
      <c r="Z172" s="26">
        <f>Z110-Z106</f>
        <v/>
      </c>
      <c r="AA172" s="26">
        <f>AA110-AA106</f>
        <v/>
      </c>
      <c r="AB172" s="26">
        <f>AB110-AB106</f>
        <v/>
      </c>
      <c r="AC172" s="26">
        <f>AC110-AC106</f>
        <v/>
      </c>
      <c r="AD172" s="26">
        <f>AD110-AD106</f>
        <v/>
      </c>
      <c r="AE172" s="26">
        <f>AE110-AE106</f>
        <v/>
      </c>
      <c r="AF172" s="26">
        <f>AF110-AF106</f>
        <v/>
      </c>
      <c r="AG172" s="26">
        <f>AG110-AG106</f>
        <v/>
      </c>
      <c r="AH172" s="26">
        <f>AH110-AH106</f>
        <v/>
      </c>
      <c r="AI172" s="26">
        <f>AI110-AI106</f>
        <v/>
      </c>
      <c r="AJ172" s="26">
        <f>AJ110-AJ106</f>
        <v/>
      </c>
    </row>
    <row r="173">
      <c r="A173" t="inlineStr">
        <is>
          <t>Calculated Total</t>
        </is>
      </c>
      <c r="C173">
        <f>SUM('BIFUbC-coal'!B2:B9)/10^15</f>
        <v/>
      </c>
      <c r="D173">
        <f>SUM('BIFUbC-coal'!C2:C9)/10^15</f>
        <v/>
      </c>
      <c r="E173">
        <f>SUM('BIFUbC-coal'!D2:D9)/10^15</f>
        <v/>
      </c>
      <c r="F173">
        <f>SUM('BIFUbC-coal'!E2:E9)/10^15</f>
        <v/>
      </c>
      <c r="G173">
        <f>SUM('BIFUbC-coal'!F2:F9)/10^15</f>
        <v/>
      </c>
      <c r="H173">
        <f>SUM('BIFUbC-coal'!G2:G9)/10^15</f>
        <v/>
      </c>
      <c r="I173">
        <f>SUM('BIFUbC-coal'!H2:H9)/10^15</f>
        <v/>
      </c>
      <c r="J173">
        <f>SUM('BIFUbC-coal'!I2:I9)/10^15</f>
        <v/>
      </c>
      <c r="K173">
        <f>SUM('BIFUbC-coal'!J2:J9)/10^15</f>
        <v/>
      </c>
      <c r="L173">
        <f>SUM('BIFUbC-coal'!K2:K9)/10^15</f>
        <v/>
      </c>
      <c r="M173">
        <f>SUM('BIFUbC-coal'!L2:L9)/10^15</f>
        <v/>
      </c>
      <c r="N173">
        <f>SUM('BIFUbC-coal'!M2:M9)/10^15</f>
        <v/>
      </c>
      <c r="O173">
        <f>SUM('BIFUbC-coal'!N2:N9)/10^15</f>
        <v/>
      </c>
      <c r="P173">
        <f>SUM('BIFUbC-coal'!O2:O9)/10^15</f>
        <v/>
      </c>
      <c r="Q173">
        <f>SUM('BIFUbC-coal'!P2:P9)/10^15</f>
        <v/>
      </c>
      <c r="R173">
        <f>SUM('BIFUbC-coal'!Q2:Q9)/10^15</f>
        <v/>
      </c>
      <c r="S173">
        <f>SUM('BIFUbC-coal'!R2:R9)/10^15</f>
        <v/>
      </c>
      <c r="T173">
        <f>SUM('BIFUbC-coal'!S2:S9)/10^15</f>
        <v/>
      </c>
      <c r="U173">
        <f>SUM('BIFUbC-coal'!T2:T9)/10^15</f>
        <v/>
      </c>
      <c r="V173">
        <f>SUM('BIFUbC-coal'!U2:U9)/10^15</f>
        <v/>
      </c>
      <c r="W173">
        <f>SUM('BIFUbC-coal'!V2:V9)/10^15</f>
        <v/>
      </c>
      <c r="X173">
        <f>SUM('BIFUbC-coal'!W2:W9)/10^15</f>
        <v/>
      </c>
      <c r="Y173">
        <f>SUM('BIFUbC-coal'!X2:X9)/10^15</f>
        <v/>
      </c>
      <c r="Z173">
        <f>SUM('BIFUbC-coal'!Y2:Y9)/10^15</f>
        <v/>
      </c>
      <c r="AA173">
        <f>SUM('BIFUbC-coal'!Z2:Z9)/10^15</f>
        <v/>
      </c>
      <c r="AB173">
        <f>SUM('BIFUbC-coal'!AA2:AA9)/10^15</f>
        <v/>
      </c>
      <c r="AC173">
        <f>SUM('BIFUbC-coal'!AB2:AB9)/10^15</f>
        <v/>
      </c>
      <c r="AD173">
        <f>SUM('BIFUbC-coal'!AC2:AC9)/10^15</f>
        <v/>
      </c>
      <c r="AE173">
        <f>SUM('BIFUbC-coal'!AD2:AD9)/10^15</f>
        <v/>
      </c>
      <c r="AF173">
        <f>SUM('BIFUbC-coal'!AE2:AE9)/10^15</f>
        <v/>
      </c>
      <c r="AG173">
        <f>SUM('BIFUbC-coal'!AF2:AF9)/10^15</f>
        <v/>
      </c>
      <c r="AH173">
        <f>SUM('BIFUbC-coal'!AG2:AG9)/10^15</f>
        <v/>
      </c>
      <c r="AI173">
        <f>SUM('BIFUbC-coal'!AH2:AH9)/10^15</f>
        <v/>
      </c>
      <c r="AJ173">
        <f>SUM('BIFUbC-coal'!AI2:AI9)/10^15</f>
        <v/>
      </c>
    </row>
    <row r="174">
      <c r="A174" t="inlineStr">
        <is>
          <t>Difference</t>
        </is>
      </c>
      <c r="C174" s="26">
        <f>C172-C173</f>
        <v/>
      </c>
      <c r="D174" s="26">
        <f>D172-D173</f>
        <v/>
      </c>
      <c r="E174" s="26">
        <f>E172-E173</f>
        <v/>
      </c>
      <c r="F174" s="26">
        <f>F172-F173</f>
        <v/>
      </c>
      <c r="G174" s="26">
        <f>G172-G173</f>
        <v/>
      </c>
      <c r="H174" s="26">
        <f>H172-H173</f>
        <v/>
      </c>
      <c r="I174" s="26">
        <f>I172-I173</f>
        <v/>
      </c>
      <c r="J174" s="26">
        <f>J172-J173</f>
        <v/>
      </c>
      <c r="K174" s="26">
        <f>K172-K173</f>
        <v/>
      </c>
      <c r="L174" s="26">
        <f>L172-L173</f>
        <v/>
      </c>
      <c r="M174" s="26">
        <f>M172-M173</f>
        <v/>
      </c>
      <c r="N174" s="26">
        <f>N172-N173</f>
        <v/>
      </c>
      <c r="O174" s="26">
        <f>O172-O173</f>
        <v/>
      </c>
      <c r="P174" s="26">
        <f>P172-P173</f>
        <v/>
      </c>
      <c r="Q174" s="26">
        <f>Q172-Q173</f>
        <v/>
      </c>
      <c r="R174" s="26">
        <f>R172-R173</f>
        <v/>
      </c>
      <c r="S174" s="26">
        <f>S172-S173</f>
        <v/>
      </c>
      <c r="T174" s="26">
        <f>T172-T173</f>
        <v/>
      </c>
      <c r="U174" s="26">
        <f>U172-U173</f>
        <v/>
      </c>
      <c r="V174" s="26">
        <f>V172-V173</f>
        <v/>
      </c>
      <c r="W174" s="26">
        <f>W172-W173</f>
        <v/>
      </c>
      <c r="X174" s="26">
        <f>X172-X173</f>
        <v/>
      </c>
      <c r="Y174" s="26">
        <f>Y172-Y173</f>
        <v/>
      </c>
      <c r="Z174" s="26">
        <f>Z172-Z173</f>
        <v/>
      </c>
      <c r="AA174" s="26">
        <f>AA172-AA173</f>
        <v/>
      </c>
      <c r="AB174" s="26">
        <f>AB172-AB173</f>
        <v/>
      </c>
      <c r="AC174" s="26">
        <f>AC172-AC173</f>
        <v/>
      </c>
      <c r="AD174" s="26">
        <f>AD172-AD173</f>
        <v/>
      </c>
      <c r="AE174" s="26">
        <f>AE172-AE173</f>
        <v/>
      </c>
      <c r="AF174" s="26">
        <f>AF172-AF173</f>
        <v/>
      </c>
      <c r="AG174" s="26">
        <f>AG172-AG173</f>
        <v/>
      </c>
      <c r="AH174" s="26">
        <f>AH172-AH173</f>
        <v/>
      </c>
      <c r="AI174" s="26">
        <f>AI172-AI173</f>
        <v/>
      </c>
      <c r="AJ174" s="26">
        <f>AJ172-AJ173</f>
        <v/>
      </c>
    </row>
    <row r="176">
      <c r="A176" t="inlineStr">
        <is>
          <t>Natural Gas</t>
        </is>
      </c>
      <c r="C176" s="26">
        <f>C105</f>
        <v/>
      </c>
      <c r="D176" s="26">
        <f>D105</f>
        <v/>
      </c>
      <c r="E176" s="26">
        <f>E105</f>
        <v/>
      </c>
      <c r="F176" s="26">
        <f>F105</f>
        <v/>
      </c>
      <c r="G176" s="26">
        <f>G105</f>
        <v/>
      </c>
      <c r="H176" s="26">
        <f>H105</f>
        <v/>
      </c>
      <c r="I176" s="26">
        <f>I105</f>
        <v/>
      </c>
      <c r="J176" s="26">
        <f>J105</f>
        <v/>
      </c>
      <c r="K176" s="26">
        <f>K105</f>
        <v/>
      </c>
      <c r="L176" s="26">
        <f>L105</f>
        <v/>
      </c>
      <c r="M176" s="26">
        <f>M105</f>
        <v/>
      </c>
      <c r="N176" s="26">
        <f>N105</f>
        <v/>
      </c>
      <c r="O176" s="26">
        <f>O105</f>
        <v/>
      </c>
      <c r="P176" s="26">
        <f>P105</f>
        <v/>
      </c>
      <c r="Q176" s="26">
        <f>Q105</f>
        <v/>
      </c>
      <c r="R176" s="26">
        <f>R105</f>
        <v/>
      </c>
      <c r="S176" s="26">
        <f>S105</f>
        <v/>
      </c>
      <c r="T176" s="26">
        <f>T105</f>
        <v/>
      </c>
      <c r="U176" s="26">
        <f>U105</f>
        <v/>
      </c>
      <c r="V176" s="26">
        <f>V105</f>
        <v/>
      </c>
      <c r="W176" s="26">
        <f>W105</f>
        <v/>
      </c>
      <c r="X176" s="26">
        <f>X105</f>
        <v/>
      </c>
      <c r="Y176" s="26">
        <f>Y105</f>
        <v/>
      </c>
      <c r="Z176" s="26">
        <f>Z105</f>
        <v/>
      </c>
      <c r="AA176" s="26">
        <f>AA105</f>
        <v/>
      </c>
      <c r="AB176" s="26">
        <f>AB105</f>
        <v/>
      </c>
      <c r="AC176" s="26">
        <f>AC105</f>
        <v/>
      </c>
      <c r="AD176" s="26">
        <f>AD105</f>
        <v/>
      </c>
      <c r="AE176" s="26">
        <f>AE105</f>
        <v/>
      </c>
      <c r="AF176" s="26">
        <f>AF105</f>
        <v/>
      </c>
      <c r="AG176" s="26">
        <f>AG105</f>
        <v/>
      </c>
      <c r="AH176" s="26">
        <f>AH105</f>
        <v/>
      </c>
      <c r="AI176" s="26">
        <f>AI105</f>
        <v/>
      </c>
      <c r="AJ176" s="26">
        <f>AJ105</f>
        <v/>
      </c>
    </row>
    <row r="177">
      <c r="A177" t="inlineStr">
        <is>
          <t>Calculated Total</t>
        </is>
      </c>
      <c r="C177">
        <f>SUM('BIFUbC-natural-gas'!B2:B9)/10^15</f>
        <v/>
      </c>
      <c r="D177">
        <f>SUM('BIFUbC-natural-gas'!C2:C9)/10^15</f>
        <v/>
      </c>
      <c r="E177">
        <f>SUM('BIFUbC-natural-gas'!D2:D9)/10^15</f>
        <v/>
      </c>
      <c r="F177">
        <f>SUM('BIFUbC-natural-gas'!E2:E9)/10^15</f>
        <v/>
      </c>
      <c r="G177">
        <f>SUM('BIFUbC-natural-gas'!F2:F9)/10^15</f>
        <v/>
      </c>
      <c r="H177">
        <f>SUM('BIFUbC-natural-gas'!G2:G9)/10^15</f>
        <v/>
      </c>
      <c r="I177">
        <f>SUM('BIFUbC-natural-gas'!H2:H9)/10^15</f>
        <v/>
      </c>
      <c r="J177">
        <f>SUM('BIFUbC-natural-gas'!I2:I9)/10^15</f>
        <v/>
      </c>
      <c r="K177">
        <f>SUM('BIFUbC-natural-gas'!J2:J9)/10^15</f>
        <v/>
      </c>
      <c r="L177">
        <f>SUM('BIFUbC-natural-gas'!K2:K9)/10^15</f>
        <v/>
      </c>
      <c r="M177">
        <f>SUM('BIFUbC-natural-gas'!L2:L9)/10^15</f>
        <v/>
      </c>
      <c r="N177">
        <f>SUM('BIFUbC-natural-gas'!M2:M9)/10^15</f>
        <v/>
      </c>
      <c r="O177">
        <f>SUM('BIFUbC-natural-gas'!N2:N9)/10^15</f>
        <v/>
      </c>
      <c r="P177">
        <f>SUM('BIFUbC-natural-gas'!O2:O9)/10^15</f>
        <v/>
      </c>
      <c r="Q177">
        <f>SUM('BIFUbC-natural-gas'!P2:P9)/10^15</f>
        <v/>
      </c>
      <c r="R177">
        <f>SUM('BIFUbC-natural-gas'!Q2:Q9)/10^15</f>
        <v/>
      </c>
      <c r="S177">
        <f>SUM('BIFUbC-natural-gas'!R2:R9)/10^15</f>
        <v/>
      </c>
      <c r="T177">
        <f>SUM('BIFUbC-natural-gas'!S2:S9)/10^15</f>
        <v/>
      </c>
      <c r="U177">
        <f>SUM('BIFUbC-natural-gas'!T2:T9)/10^15</f>
        <v/>
      </c>
      <c r="V177">
        <f>SUM('BIFUbC-natural-gas'!U2:U9)/10^15</f>
        <v/>
      </c>
      <c r="W177">
        <f>SUM('BIFUbC-natural-gas'!V2:V9)/10^15</f>
        <v/>
      </c>
      <c r="X177">
        <f>SUM('BIFUbC-natural-gas'!W2:W9)/10^15</f>
        <v/>
      </c>
      <c r="Y177">
        <f>SUM('BIFUbC-natural-gas'!X2:X9)/10^15</f>
        <v/>
      </c>
      <c r="Z177">
        <f>SUM('BIFUbC-natural-gas'!Y2:Y9)/10^15</f>
        <v/>
      </c>
      <c r="AA177">
        <f>SUM('BIFUbC-natural-gas'!Z2:Z9)/10^15</f>
        <v/>
      </c>
      <c r="AB177">
        <f>SUM('BIFUbC-natural-gas'!AA2:AA9)/10^15</f>
        <v/>
      </c>
      <c r="AC177">
        <f>SUM('BIFUbC-natural-gas'!AB2:AB9)/10^15</f>
        <v/>
      </c>
      <c r="AD177">
        <f>SUM('BIFUbC-natural-gas'!AC2:AC9)/10^15</f>
        <v/>
      </c>
      <c r="AE177">
        <f>SUM('BIFUbC-natural-gas'!AD2:AD9)/10^15</f>
        <v/>
      </c>
      <c r="AF177">
        <f>SUM('BIFUbC-natural-gas'!AE2:AE9)/10^15</f>
        <v/>
      </c>
      <c r="AG177">
        <f>SUM('BIFUbC-natural-gas'!AF2:AF9)/10^15</f>
        <v/>
      </c>
      <c r="AH177">
        <f>SUM('BIFUbC-natural-gas'!AG2:AG9)/10^15</f>
        <v/>
      </c>
      <c r="AI177">
        <f>SUM('BIFUbC-natural-gas'!AH2:AH9)/10^15</f>
        <v/>
      </c>
      <c r="AJ177">
        <f>SUM('BIFUbC-natural-gas'!AI2:AI9)/10^15</f>
        <v/>
      </c>
    </row>
    <row r="178">
      <c r="A178" t="inlineStr">
        <is>
          <t>Difference</t>
        </is>
      </c>
      <c r="C178" s="26">
        <f>C176-C177</f>
        <v/>
      </c>
      <c r="D178" s="26">
        <f>D176-D177</f>
        <v/>
      </c>
      <c r="E178" s="26">
        <f>E176-E177</f>
        <v/>
      </c>
      <c r="F178" s="26">
        <f>F176-F177</f>
        <v/>
      </c>
      <c r="G178" s="26">
        <f>G176-G177</f>
        <v/>
      </c>
      <c r="H178" s="26">
        <f>H176-H177</f>
        <v/>
      </c>
      <c r="I178" s="26">
        <f>I176-I177</f>
        <v/>
      </c>
      <c r="J178" s="26">
        <f>J176-J177</f>
        <v/>
      </c>
      <c r="K178" s="26">
        <f>K176-K177</f>
        <v/>
      </c>
      <c r="L178" s="26">
        <f>L176-L177</f>
        <v/>
      </c>
      <c r="M178" s="26">
        <f>M176-M177</f>
        <v/>
      </c>
      <c r="N178" s="26">
        <f>N176-N177</f>
        <v/>
      </c>
      <c r="O178" s="26">
        <f>O176-O177</f>
        <v/>
      </c>
      <c r="P178" s="26">
        <f>P176-P177</f>
        <v/>
      </c>
      <c r="Q178" s="26">
        <f>Q176-Q177</f>
        <v/>
      </c>
      <c r="R178" s="26">
        <f>R176-R177</f>
        <v/>
      </c>
      <c r="S178" s="26">
        <f>S176-S177</f>
        <v/>
      </c>
      <c r="T178" s="26">
        <f>T176-T177</f>
        <v/>
      </c>
      <c r="U178" s="26">
        <f>U176-U177</f>
        <v/>
      </c>
      <c r="V178" s="26">
        <f>V176-V177</f>
        <v/>
      </c>
      <c r="W178" s="26">
        <f>W176-W177</f>
        <v/>
      </c>
      <c r="X178" s="26">
        <f>X176-X177</f>
        <v/>
      </c>
      <c r="Y178" s="26">
        <f>Y176-Y177</f>
        <v/>
      </c>
      <c r="Z178" s="26">
        <f>Z176-Z177</f>
        <v/>
      </c>
      <c r="AA178" s="26">
        <f>AA176-AA177</f>
        <v/>
      </c>
      <c r="AB178" s="26">
        <f>AB176-AB177</f>
        <v/>
      </c>
      <c r="AC178" s="26">
        <f>AC176-AC177</f>
        <v/>
      </c>
      <c r="AD178" s="26">
        <f>AD176-AD177</f>
        <v/>
      </c>
      <c r="AE178" s="26">
        <f>AE176-AE177</f>
        <v/>
      </c>
      <c r="AF178" s="26">
        <f>AF176-AF177</f>
        <v/>
      </c>
      <c r="AG178" s="26">
        <f>AG176-AG177</f>
        <v/>
      </c>
      <c r="AH178" s="26">
        <f>AH176-AH177</f>
        <v/>
      </c>
      <c r="AI178" s="26">
        <f>AI176-AI177</f>
        <v/>
      </c>
      <c r="AJ178" s="26">
        <f>AJ176-AJ177</f>
        <v/>
      </c>
    </row>
    <row r="180">
      <c r="A180" t="inlineStr">
        <is>
          <t>Biomass</t>
        </is>
      </c>
      <c r="C180" s="26">
        <f>C111</f>
        <v/>
      </c>
      <c r="D180" s="26">
        <f>D111</f>
        <v/>
      </c>
      <c r="E180" s="26">
        <f>E111</f>
        <v/>
      </c>
      <c r="F180" s="26">
        <f>F111</f>
        <v/>
      </c>
      <c r="G180" s="26">
        <f>G111</f>
        <v/>
      </c>
      <c r="H180" s="26">
        <f>H111</f>
        <v/>
      </c>
      <c r="I180" s="26">
        <f>I111</f>
        <v/>
      </c>
      <c r="J180" s="26">
        <f>J111</f>
        <v/>
      </c>
      <c r="K180" s="26">
        <f>K111</f>
        <v/>
      </c>
      <c r="L180" s="26">
        <f>L111</f>
        <v/>
      </c>
      <c r="M180" s="26">
        <f>M111</f>
        <v/>
      </c>
      <c r="N180" s="26">
        <f>N111</f>
        <v/>
      </c>
      <c r="O180" s="26">
        <f>O111</f>
        <v/>
      </c>
      <c r="P180" s="26">
        <f>P111</f>
        <v/>
      </c>
      <c r="Q180" s="26">
        <f>Q111</f>
        <v/>
      </c>
      <c r="R180" s="26">
        <f>R111</f>
        <v/>
      </c>
      <c r="S180" s="26">
        <f>S111</f>
        <v/>
      </c>
      <c r="T180" s="26">
        <f>T111</f>
        <v/>
      </c>
      <c r="U180" s="26">
        <f>U111</f>
        <v/>
      </c>
      <c r="V180" s="26">
        <f>V111</f>
        <v/>
      </c>
      <c r="W180" s="26">
        <f>W111</f>
        <v/>
      </c>
      <c r="X180" s="26">
        <f>X111</f>
        <v/>
      </c>
      <c r="Y180" s="26">
        <f>Y111</f>
        <v/>
      </c>
      <c r="Z180" s="26">
        <f>Z111</f>
        <v/>
      </c>
      <c r="AA180" s="26">
        <f>AA111</f>
        <v/>
      </c>
      <c r="AB180" s="26">
        <f>AB111</f>
        <v/>
      </c>
      <c r="AC180" s="26">
        <f>AC111</f>
        <v/>
      </c>
      <c r="AD180" s="26">
        <f>AD111</f>
        <v/>
      </c>
      <c r="AE180" s="26">
        <f>AE111</f>
        <v/>
      </c>
      <c r="AF180" s="26">
        <f>AF111</f>
        <v/>
      </c>
      <c r="AG180" s="26">
        <f>AG111</f>
        <v/>
      </c>
      <c r="AH180" s="26">
        <f>AH111</f>
        <v/>
      </c>
      <c r="AI180" s="26">
        <f>AI111</f>
        <v/>
      </c>
      <c r="AJ180" s="26">
        <f>AJ111</f>
        <v/>
      </c>
    </row>
    <row r="181">
      <c r="A181" t="inlineStr">
        <is>
          <t>Calcualted Total</t>
        </is>
      </c>
      <c r="C181">
        <f>SUM('BIFUbC-biomass'!B2:B9)/10^15</f>
        <v/>
      </c>
      <c r="D181">
        <f>SUM('BIFUbC-biomass'!C2:C9)/10^15</f>
        <v/>
      </c>
      <c r="E181">
        <f>SUM('BIFUbC-biomass'!D2:D9)/10^15</f>
        <v/>
      </c>
      <c r="F181">
        <f>SUM('BIFUbC-biomass'!E2:E9)/10^15</f>
        <v/>
      </c>
      <c r="G181">
        <f>SUM('BIFUbC-biomass'!F2:F9)/10^15</f>
        <v/>
      </c>
      <c r="H181">
        <f>SUM('BIFUbC-biomass'!G2:G9)/10^15</f>
        <v/>
      </c>
      <c r="I181">
        <f>SUM('BIFUbC-biomass'!H2:H9)/10^15</f>
        <v/>
      </c>
      <c r="J181">
        <f>SUM('BIFUbC-biomass'!I2:I9)/10^15</f>
        <v/>
      </c>
      <c r="K181">
        <f>SUM('BIFUbC-biomass'!J2:J9)/10^15</f>
        <v/>
      </c>
      <c r="L181">
        <f>SUM('BIFUbC-biomass'!K2:K9)/10^15</f>
        <v/>
      </c>
      <c r="M181">
        <f>SUM('BIFUbC-biomass'!L2:L9)/10^15</f>
        <v/>
      </c>
      <c r="N181">
        <f>SUM('BIFUbC-biomass'!M2:M9)/10^15</f>
        <v/>
      </c>
      <c r="O181">
        <f>SUM('BIFUbC-biomass'!N2:N9)/10^15</f>
        <v/>
      </c>
      <c r="P181">
        <f>SUM('BIFUbC-biomass'!O2:O9)/10^15</f>
        <v/>
      </c>
      <c r="Q181">
        <f>SUM('BIFUbC-biomass'!P2:P9)/10^15</f>
        <v/>
      </c>
      <c r="R181">
        <f>SUM('BIFUbC-biomass'!Q2:Q9)/10^15</f>
        <v/>
      </c>
      <c r="S181">
        <f>SUM('BIFUbC-biomass'!R2:R9)/10^15</f>
        <v/>
      </c>
      <c r="T181">
        <f>SUM('BIFUbC-biomass'!S2:S9)/10^15</f>
        <v/>
      </c>
      <c r="U181">
        <f>SUM('BIFUbC-biomass'!T2:T9)/10^15</f>
        <v/>
      </c>
      <c r="V181">
        <f>SUM('BIFUbC-biomass'!U2:U9)/10^15</f>
        <v/>
      </c>
      <c r="W181">
        <f>SUM('BIFUbC-biomass'!V2:V9)/10^15</f>
        <v/>
      </c>
      <c r="X181">
        <f>SUM('BIFUbC-biomass'!W2:W9)/10^15</f>
        <v/>
      </c>
      <c r="Y181">
        <f>SUM('BIFUbC-biomass'!X2:X9)/10^15</f>
        <v/>
      </c>
      <c r="Z181">
        <f>SUM('BIFUbC-biomass'!Y2:Y9)/10^15</f>
        <v/>
      </c>
      <c r="AA181">
        <f>SUM('BIFUbC-biomass'!Z2:Z9)/10^15</f>
        <v/>
      </c>
      <c r="AB181">
        <f>SUM('BIFUbC-biomass'!AA2:AA9)/10^15</f>
        <v/>
      </c>
      <c r="AC181">
        <f>SUM('BIFUbC-biomass'!AB2:AB9)/10^15</f>
        <v/>
      </c>
      <c r="AD181">
        <f>SUM('BIFUbC-biomass'!AC2:AC9)/10^15</f>
        <v/>
      </c>
      <c r="AE181">
        <f>SUM('BIFUbC-biomass'!AD2:AD9)/10^15</f>
        <v/>
      </c>
      <c r="AF181">
        <f>SUM('BIFUbC-biomass'!AE2:AE9)/10^15</f>
        <v/>
      </c>
      <c r="AG181">
        <f>SUM('BIFUbC-biomass'!AF2:AF9)/10^15</f>
        <v/>
      </c>
      <c r="AH181">
        <f>SUM('BIFUbC-biomass'!AG2:AG9)/10^15</f>
        <v/>
      </c>
      <c r="AI181">
        <f>SUM('BIFUbC-biomass'!AH2:AH9)/10^15</f>
        <v/>
      </c>
      <c r="AJ181">
        <f>SUM('BIFUbC-biomass'!AI2:AI9)/10^15</f>
        <v/>
      </c>
    </row>
    <row r="182">
      <c r="A182" t="inlineStr">
        <is>
          <t>Difference</t>
        </is>
      </c>
      <c r="C182" s="26">
        <f>C180-C181</f>
        <v/>
      </c>
      <c r="D182" s="26">
        <f>D180-D181</f>
        <v/>
      </c>
      <c r="E182" s="26">
        <f>E180-E181</f>
        <v/>
      </c>
      <c r="F182" s="26">
        <f>F180-F181</f>
        <v/>
      </c>
      <c r="G182" s="26">
        <f>G180-G181</f>
        <v/>
      </c>
      <c r="H182" s="26">
        <f>H180-H181</f>
        <v/>
      </c>
      <c r="I182" s="26">
        <f>I180-I181</f>
        <v/>
      </c>
      <c r="J182" s="26">
        <f>J180-J181</f>
        <v/>
      </c>
      <c r="K182" s="26">
        <f>K180-K181</f>
        <v/>
      </c>
      <c r="L182" s="26">
        <f>L180-L181</f>
        <v/>
      </c>
      <c r="M182" s="26">
        <f>M180-M181</f>
        <v/>
      </c>
      <c r="N182" s="26">
        <f>N180-N181</f>
        <v/>
      </c>
      <c r="O182" s="26">
        <f>O180-O181</f>
        <v/>
      </c>
      <c r="P182" s="26">
        <f>P180-P181</f>
        <v/>
      </c>
      <c r="Q182" s="26">
        <f>Q180-Q181</f>
        <v/>
      </c>
      <c r="R182" s="26">
        <f>R180-R181</f>
        <v/>
      </c>
      <c r="S182" s="26">
        <f>S180-S181</f>
        <v/>
      </c>
      <c r="T182" s="26">
        <f>T180-T181</f>
        <v/>
      </c>
      <c r="U182" s="26">
        <f>U180-U181</f>
        <v/>
      </c>
      <c r="V182" s="26">
        <f>V180-V181</f>
        <v/>
      </c>
      <c r="W182" s="26">
        <f>W180-W181</f>
        <v/>
      </c>
      <c r="X182" s="26">
        <f>X180-X181</f>
        <v/>
      </c>
      <c r="Y182" s="26">
        <f>Y180-Y181</f>
        <v/>
      </c>
      <c r="Z182" s="26">
        <f>Z180-Z181</f>
        <v/>
      </c>
      <c r="AA182" s="26">
        <f>AA180-AA181</f>
        <v/>
      </c>
      <c r="AB182" s="26">
        <f>AB180-AB181</f>
        <v/>
      </c>
      <c r="AC182" s="26">
        <f>AC180-AC181</f>
        <v/>
      </c>
      <c r="AD182" s="26">
        <f>AD180-AD181</f>
        <v/>
      </c>
      <c r="AE182" s="26">
        <f>AE180-AE181</f>
        <v/>
      </c>
      <c r="AF182" s="26">
        <f>AF180-AF181</f>
        <v/>
      </c>
      <c r="AG182" s="26">
        <f>AG180-AG181</f>
        <v/>
      </c>
      <c r="AH182" s="26">
        <f>AH180-AH181</f>
        <v/>
      </c>
      <c r="AI182" s="26">
        <f>AI180-AI181</f>
        <v/>
      </c>
      <c r="AJ182" s="26">
        <f>AJ180-AJ181</f>
        <v/>
      </c>
    </row>
    <row r="184">
      <c r="A184" t="inlineStr">
        <is>
          <t>Petroleum</t>
        </is>
      </c>
      <c r="C184" s="26">
        <f>C100-C97-C94</f>
        <v/>
      </c>
      <c r="D184" s="26">
        <f>D100-D97-D94</f>
        <v/>
      </c>
      <c r="E184" s="26">
        <f>E100-E97-E94</f>
        <v/>
      </c>
      <c r="F184" s="26">
        <f>F100-F97-F94</f>
        <v/>
      </c>
      <c r="G184" s="26">
        <f>G100-G97-G94</f>
        <v/>
      </c>
      <c r="H184" s="26">
        <f>H100-H97-H94</f>
        <v/>
      </c>
      <c r="I184" s="26">
        <f>I100-I97-I94</f>
        <v/>
      </c>
      <c r="J184" s="26">
        <f>J100-J97-J94</f>
        <v/>
      </c>
      <c r="K184" s="26">
        <f>K100-K97-K94</f>
        <v/>
      </c>
      <c r="L184" s="26">
        <f>L100-L97-L94</f>
        <v/>
      </c>
      <c r="M184" s="26">
        <f>M100-M97-M94</f>
        <v/>
      </c>
      <c r="N184" s="26">
        <f>N100-N97-N94</f>
        <v/>
      </c>
      <c r="O184" s="26">
        <f>O100-O97-O94</f>
        <v/>
      </c>
      <c r="P184" s="26">
        <f>P100-P97-P94</f>
        <v/>
      </c>
      <c r="Q184" s="26">
        <f>Q100-Q97-Q94</f>
        <v/>
      </c>
      <c r="R184" s="26">
        <f>R100-R97-R94</f>
        <v/>
      </c>
      <c r="S184" s="26">
        <f>S100-S97-S94</f>
        <v/>
      </c>
      <c r="T184" s="26">
        <f>T100-T97-T94</f>
        <v/>
      </c>
      <c r="U184" s="26">
        <f>U100-U97-U94</f>
        <v/>
      </c>
      <c r="V184" s="26">
        <f>V100-V97-V94</f>
        <v/>
      </c>
      <c r="W184" s="26">
        <f>W100-W97-W94</f>
        <v/>
      </c>
      <c r="X184" s="26">
        <f>X100-X97-X94</f>
        <v/>
      </c>
      <c r="Y184" s="26">
        <f>Y100-Y97-Y94</f>
        <v/>
      </c>
      <c r="Z184" s="26">
        <f>Z100-Z97-Z94</f>
        <v/>
      </c>
      <c r="AA184" s="26">
        <f>AA100-AA97-AA94</f>
        <v/>
      </c>
      <c r="AB184" s="26">
        <f>AB100-AB97-AB94</f>
        <v/>
      </c>
      <c r="AC184" s="26">
        <f>AC100-AC97-AC94</f>
        <v/>
      </c>
      <c r="AD184" s="26">
        <f>AD100-AD97-AD94</f>
        <v/>
      </c>
      <c r="AE184" s="26">
        <f>AE100-AE97-AE94</f>
        <v/>
      </c>
      <c r="AF184" s="26">
        <f>AF100-AF97-AF94</f>
        <v/>
      </c>
      <c r="AG184" s="26">
        <f>AG100-AG97-AG94</f>
        <v/>
      </c>
      <c r="AH184" s="26">
        <f>AH100-AH97-AH94</f>
        <v/>
      </c>
      <c r="AI184" s="26">
        <f>AI100-AI97-AI94</f>
        <v/>
      </c>
      <c r="AJ184" s="26">
        <f>AJ100-AJ97-AJ94</f>
        <v/>
      </c>
    </row>
    <row r="185">
      <c r="A185" t="inlineStr">
        <is>
          <t>Calculated Total</t>
        </is>
      </c>
      <c r="C185">
        <f>SUM('BIFUbC-petroleum-diesel'!B2:B9)/10^15</f>
        <v/>
      </c>
      <c r="D185">
        <f>SUM('BIFUbC-petroleum-diesel'!C2:C9)/10^15</f>
        <v/>
      </c>
      <c r="E185">
        <f>SUM('BIFUbC-petroleum-diesel'!D2:D9)/10^15</f>
        <v/>
      </c>
      <c r="F185">
        <f>SUM('BIFUbC-petroleum-diesel'!E2:E9)/10^15</f>
        <v/>
      </c>
      <c r="G185">
        <f>SUM('BIFUbC-petroleum-diesel'!F2:F9)/10^15</f>
        <v/>
      </c>
      <c r="H185">
        <f>SUM('BIFUbC-petroleum-diesel'!G2:G9)/10^15</f>
        <v/>
      </c>
      <c r="I185">
        <f>SUM('BIFUbC-petroleum-diesel'!H2:H9)/10^15</f>
        <v/>
      </c>
      <c r="J185">
        <f>SUM('BIFUbC-petroleum-diesel'!I2:I9)/10^15</f>
        <v/>
      </c>
      <c r="K185">
        <f>SUM('BIFUbC-petroleum-diesel'!J2:J9)/10^15</f>
        <v/>
      </c>
      <c r="L185">
        <f>SUM('BIFUbC-petroleum-diesel'!K2:K9)/10^15</f>
        <v/>
      </c>
      <c r="M185">
        <f>SUM('BIFUbC-petroleum-diesel'!L2:L9)/10^15</f>
        <v/>
      </c>
      <c r="N185">
        <f>SUM('BIFUbC-petroleum-diesel'!M2:M9)/10^15</f>
        <v/>
      </c>
      <c r="O185">
        <f>SUM('BIFUbC-petroleum-diesel'!N2:N9)/10^15</f>
        <v/>
      </c>
      <c r="P185">
        <f>SUM('BIFUbC-petroleum-diesel'!O2:O9)/10^15</f>
        <v/>
      </c>
      <c r="Q185">
        <f>SUM('BIFUbC-petroleum-diesel'!P2:P9)/10^15</f>
        <v/>
      </c>
      <c r="R185">
        <f>SUM('BIFUbC-petroleum-diesel'!Q2:Q9)/10^15</f>
        <v/>
      </c>
      <c r="S185">
        <f>SUM('BIFUbC-petroleum-diesel'!R2:R9)/10^15</f>
        <v/>
      </c>
      <c r="T185">
        <f>SUM('BIFUbC-petroleum-diesel'!S2:S9)/10^15</f>
        <v/>
      </c>
      <c r="U185">
        <f>SUM('BIFUbC-petroleum-diesel'!T2:T9)/10^15</f>
        <v/>
      </c>
      <c r="V185">
        <f>SUM('BIFUbC-petroleum-diesel'!U2:U9)/10^15</f>
        <v/>
      </c>
      <c r="W185">
        <f>SUM('BIFUbC-petroleum-diesel'!V2:V9)/10^15</f>
        <v/>
      </c>
      <c r="X185">
        <f>SUM('BIFUbC-petroleum-diesel'!W2:W9)/10^15</f>
        <v/>
      </c>
      <c r="Y185">
        <f>SUM('BIFUbC-petroleum-diesel'!X2:X9)/10^15</f>
        <v/>
      </c>
      <c r="Z185">
        <f>SUM('BIFUbC-petroleum-diesel'!Y2:Y9)/10^15</f>
        <v/>
      </c>
      <c r="AA185">
        <f>SUM('BIFUbC-petroleum-diesel'!Z2:Z9)/10^15</f>
        <v/>
      </c>
      <c r="AB185">
        <f>SUM('BIFUbC-petroleum-diesel'!AA2:AA9)/10^15</f>
        <v/>
      </c>
      <c r="AC185">
        <f>SUM('BIFUbC-petroleum-diesel'!AB2:AB9)/10^15</f>
        <v/>
      </c>
      <c r="AD185">
        <f>SUM('BIFUbC-petroleum-diesel'!AC2:AC9)/10^15</f>
        <v/>
      </c>
      <c r="AE185">
        <f>SUM('BIFUbC-petroleum-diesel'!AD2:AD9)/10^15</f>
        <v/>
      </c>
      <c r="AF185">
        <f>SUM('BIFUbC-petroleum-diesel'!AE2:AE9)/10^15</f>
        <v/>
      </c>
      <c r="AG185">
        <f>SUM('BIFUbC-petroleum-diesel'!AF2:AF9)/10^15</f>
        <v/>
      </c>
      <c r="AH185">
        <f>SUM('BIFUbC-petroleum-diesel'!AG2:AG9)/10^15</f>
        <v/>
      </c>
      <c r="AI185">
        <f>SUM('BIFUbC-petroleum-diesel'!AH2:AH9)/10^15</f>
        <v/>
      </c>
      <c r="AJ185">
        <f>SUM('BIFUbC-petroleum-diesel'!AI2:AI9)/10^15</f>
        <v/>
      </c>
    </row>
    <row r="186">
      <c r="A186" t="inlineStr">
        <is>
          <t>Difference</t>
        </is>
      </c>
      <c r="C186" s="26">
        <f>C184-C185</f>
        <v/>
      </c>
      <c r="D186" s="26">
        <f>D184-D185</f>
        <v/>
      </c>
      <c r="E186" s="26">
        <f>E184-E185</f>
        <v/>
      </c>
      <c r="F186" s="26">
        <f>F184-F185</f>
        <v/>
      </c>
      <c r="G186" s="26">
        <f>G184-G185</f>
        <v/>
      </c>
      <c r="H186" s="26">
        <f>H184-H185</f>
        <v/>
      </c>
      <c r="I186" s="26">
        <f>I184-I185</f>
        <v/>
      </c>
      <c r="J186" s="26">
        <f>J184-J185</f>
        <v/>
      </c>
      <c r="K186" s="26">
        <f>K184-K185</f>
        <v/>
      </c>
      <c r="L186" s="26">
        <f>L184-L185</f>
        <v/>
      </c>
      <c r="M186" s="26">
        <f>M184-M185</f>
        <v/>
      </c>
      <c r="N186" s="26">
        <f>N184-N185</f>
        <v/>
      </c>
      <c r="O186" s="26">
        <f>O184-O185</f>
        <v/>
      </c>
      <c r="P186" s="26">
        <f>P184-P185</f>
        <v/>
      </c>
      <c r="Q186" s="26">
        <f>Q184-Q185</f>
        <v/>
      </c>
      <c r="R186" s="26">
        <f>R184-R185</f>
        <v/>
      </c>
      <c r="S186" s="26">
        <f>S184-S185</f>
        <v/>
      </c>
      <c r="T186" s="26">
        <f>T184-T185</f>
        <v/>
      </c>
      <c r="U186" s="26">
        <f>U184-U185</f>
        <v/>
      </c>
      <c r="V186" s="26">
        <f>V184-V185</f>
        <v/>
      </c>
      <c r="W186" s="26">
        <f>W184-W185</f>
        <v/>
      </c>
      <c r="X186" s="26">
        <f>X184-X185</f>
        <v/>
      </c>
      <c r="Y186" s="26">
        <f>Y184-Y185</f>
        <v/>
      </c>
      <c r="Z186" s="26">
        <f>Z184-Z185</f>
        <v/>
      </c>
      <c r="AA186" s="26">
        <f>AA184-AA185</f>
        <v/>
      </c>
      <c r="AB186" s="26">
        <f>AB184-AB185</f>
        <v/>
      </c>
      <c r="AC186" s="26">
        <f>AC184-AC185</f>
        <v/>
      </c>
      <c r="AD186" s="26">
        <f>AD184-AD185</f>
        <v/>
      </c>
      <c r="AE186" s="26">
        <f>AE184-AE185</f>
        <v/>
      </c>
      <c r="AF186" s="26">
        <f>AF184-AF185</f>
        <v/>
      </c>
      <c r="AG186" s="26">
        <f>AG184-AG185</f>
        <v/>
      </c>
      <c r="AH186" s="26">
        <f>AH184-AH185</f>
        <v/>
      </c>
      <c r="AI186" s="26">
        <f>AI184-AI185</f>
        <v/>
      </c>
      <c r="AJ186" s="26">
        <f>AJ184-AJ185</f>
        <v/>
      </c>
    </row>
    <row r="188">
      <c r="A188" t="inlineStr">
        <is>
          <t>HFO</t>
        </is>
      </c>
      <c r="C188" s="26">
        <f>C97</f>
        <v/>
      </c>
      <c r="D188" s="26">
        <f>D97</f>
        <v/>
      </c>
      <c r="E188" s="26">
        <f>E97</f>
        <v/>
      </c>
      <c r="F188" s="26">
        <f>F97</f>
        <v/>
      </c>
      <c r="G188" s="26">
        <f>G97</f>
        <v/>
      </c>
      <c r="H188" s="26">
        <f>H97</f>
        <v/>
      </c>
      <c r="I188" s="26">
        <f>I97</f>
        <v/>
      </c>
      <c r="J188" s="26">
        <f>J97</f>
        <v/>
      </c>
      <c r="K188" s="26">
        <f>K97</f>
        <v/>
      </c>
      <c r="L188" s="26">
        <f>L97</f>
        <v/>
      </c>
      <c r="M188" s="26">
        <f>M97</f>
        <v/>
      </c>
      <c r="N188" s="26">
        <f>N97</f>
        <v/>
      </c>
      <c r="O188" s="26">
        <f>O97</f>
        <v/>
      </c>
      <c r="P188" s="26">
        <f>P97</f>
        <v/>
      </c>
      <c r="Q188" s="26">
        <f>Q97</f>
        <v/>
      </c>
      <c r="R188" s="26">
        <f>R97</f>
        <v/>
      </c>
      <c r="S188" s="26">
        <f>S97</f>
        <v/>
      </c>
      <c r="T188" s="26">
        <f>T97</f>
        <v/>
      </c>
      <c r="U188" s="26">
        <f>U97</f>
        <v/>
      </c>
      <c r="V188" s="26">
        <f>V97</f>
        <v/>
      </c>
      <c r="W188" s="26">
        <f>W97</f>
        <v/>
      </c>
      <c r="X188" s="26">
        <f>X97</f>
        <v/>
      </c>
      <c r="Y188" s="26">
        <f>Y97</f>
        <v/>
      </c>
      <c r="Z188" s="26">
        <f>Z97</f>
        <v/>
      </c>
      <c r="AA188" s="26">
        <f>AA97</f>
        <v/>
      </c>
      <c r="AB188" s="26">
        <f>AB97</f>
        <v/>
      </c>
      <c r="AC188" s="26">
        <f>AC97</f>
        <v/>
      </c>
      <c r="AD188" s="26">
        <f>AD97</f>
        <v/>
      </c>
      <c r="AE188" s="26">
        <f>AE97</f>
        <v/>
      </c>
      <c r="AF188" s="26">
        <f>AF97</f>
        <v/>
      </c>
      <c r="AG188" s="26">
        <f>AG97</f>
        <v/>
      </c>
      <c r="AH188" s="26">
        <f>AH97</f>
        <v/>
      </c>
      <c r="AI188" s="26">
        <f>AI97</f>
        <v/>
      </c>
      <c r="AJ188" s="26">
        <f>AJ97</f>
        <v/>
      </c>
    </row>
    <row r="189">
      <c r="A189" t="inlineStr">
        <is>
          <t>Calculated Total</t>
        </is>
      </c>
      <c r="C189">
        <f>SUM('BIFUbC-heavy-or-residual-oil'!B2:B9)/10^15</f>
        <v/>
      </c>
      <c r="D189">
        <f>SUM('BIFUbC-heavy-or-residual-oil'!C2:C9)/10^15</f>
        <v/>
      </c>
      <c r="E189">
        <f>SUM('BIFUbC-heavy-or-residual-oil'!D2:D9)/10^15</f>
        <v/>
      </c>
      <c r="F189">
        <f>SUM('BIFUbC-heavy-or-residual-oil'!E2:E9)/10^15</f>
        <v/>
      </c>
      <c r="G189">
        <f>SUM('BIFUbC-heavy-or-residual-oil'!F2:F9)/10^15</f>
        <v/>
      </c>
      <c r="H189">
        <f>SUM('BIFUbC-heavy-or-residual-oil'!G2:G9)/10^15</f>
        <v/>
      </c>
      <c r="I189">
        <f>SUM('BIFUbC-heavy-or-residual-oil'!H2:H9)/10^15</f>
        <v/>
      </c>
      <c r="J189">
        <f>SUM('BIFUbC-heavy-or-residual-oil'!I2:I9)/10^15</f>
        <v/>
      </c>
      <c r="K189">
        <f>SUM('BIFUbC-heavy-or-residual-oil'!J2:J9)/10^15</f>
        <v/>
      </c>
      <c r="L189">
        <f>SUM('BIFUbC-heavy-or-residual-oil'!K2:K9)/10^15</f>
        <v/>
      </c>
      <c r="M189">
        <f>SUM('BIFUbC-heavy-or-residual-oil'!L2:L9)/10^15</f>
        <v/>
      </c>
      <c r="N189">
        <f>SUM('BIFUbC-heavy-or-residual-oil'!M2:M9)/10^15</f>
        <v/>
      </c>
      <c r="O189">
        <f>SUM('BIFUbC-heavy-or-residual-oil'!N2:N9)/10^15</f>
        <v/>
      </c>
      <c r="P189">
        <f>SUM('BIFUbC-heavy-or-residual-oil'!O2:O9)/10^15</f>
        <v/>
      </c>
      <c r="Q189">
        <f>SUM('BIFUbC-heavy-or-residual-oil'!P2:P9)/10^15</f>
        <v/>
      </c>
      <c r="R189">
        <f>SUM('BIFUbC-heavy-or-residual-oil'!Q2:Q9)/10^15</f>
        <v/>
      </c>
      <c r="S189">
        <f>SUM('BIFUbC-heavy-or-residual-oil'!R2:R9)/10^15</f>
        <v/>
      </c>
      <c r="T189">
        <f>SUM('BIFUbC-heavy-or-residual-oil'!S2:S9)/10^15</f>
        <v/>
      </c>
      <c r="U189">
        <f>SUM('BIFUbC-heavy-or-residual-oil'!T2:T9)/10^15</f>
        <v/>
      </c>
      <c r="V189">
        <f>SUM('BIFUbC-heavy-or-residual-oil'!U2:U9)/10^15</f>
        <v/>
      </c>
      <c r="W189">
        <f>SUM('BIFUbC-heavy-or-residual-oil'!V2:V9)/10^15</f>
        <v/>
      </c>
      <c r="X189">
        <f>SUM('BIFUbC-heavy-or-residual-oil'!W2:W9)/10^15</f>
        <v/>
      </c>
      <c r="Y189">
        <f>SUM('BIFUbC-heavy-or-residual-oil'!X2:X9)/10^15</f>
        <v/>
      </c>
      <c r="Z189">
        <f>SUM('BIFUbC-heavy-or-residual-oil'!Y2:Y9)/10^15</f>
        <v/>
      </c>
      <c r="AA189">
        <f>SUM('BIFUbC-heavy-or-residual-oil'!Z2:Z9)/10^15</f>
        <v/>
      </c>
      <c r="AB189">
        <f>SUM('BIFUbC-heavy-or-residual-oil'!AA2:AA9)/10^15</f>
        <v/>
      </c>
      <c r="AC189">
        <f>SUM('BIFUbC-heavy-or-residual-oil'!AB2:AB9)/10^15</f>
        <v/>
      </c>
      <c r="AD189">
        <f>SUM('BIFUbC-heavy-or-residual-oil'!AC2:AC9)/10^15</f>
        <v/>
      </c>
      <c r="AE189">
        <f>SUM('BIFUbC-heavy-or-residual-oil'!AD2:AD9)/10^15</f>
        <v/>
      </c>
      <c r="AF189">
        <f>SUM('BIFUbC-heavy-or-residual-oil'!AE2:AE9)/10^15</f>
        <v/>
      </c>
      <c r="AG189">
        <f>SUM('BIFUbC-heavy-or-residual-oil'!AF2:AF9)/10^15</f>
        <v/>
      </c>
      <c r="AH189">
        <f>SUM('BIFUbC-heavy-or-residual-oil'!AG2:AG9)/10^15</f>
        <v/>
      </c>
      <c r="AI189">
        <f>SUM('BIFUbC-heavy-or-residual-oil'!AH2:AH9)/10^15</f>
        <v/>
      </c>
      <c r="AJ189">
        <f>SUM('BIFUbC-heavy-or-residual-oil'!AI2:AI9)/10^15</f>
        <v/>
      </c>
    </row>
    <row r="190">
      <c r="A190" t="inlineStr">
        <is>
          <t>Difference</t>
        </is>
      </c>
      <c r="C190" s="26">
        <f>C188-C189</f>
        <v/>
      </c>
      <c r="D190" s="26">
        <f>D188-D189</f>
        <v/>
      </c>
      <c r="E190" s="26">
        <f>E188-E189</f>
        <v/>
      </c>
      <c r="F190" s="26">
        <f>F188-F189</f>
        <v/>
      </c>
      <c r="G190" s="26">
        <f>G188-G189</f>
        <v/>
      </c>
      <c r="H190" s="26">
        <f>H188-H189</f>
        <v/>
      </c>
      <c r="I190" s="26">
        <f>I188-I189</f>
        <v/>
      </c>
      <c r="J190" s="26">
        <f>J188-J189</f>
        <v/>
      </c>
      <c r="K190" s="26">
        <f>K188-K189</f>
        <v/>
      </c>
      <c r="L190" s="26">
        <f>L188-L189</f>
        <v/>
      </c>
      <c r="M190" s="26">
        <f>M188-M189</f>
        <v/>
      </c>
      <c r="N190" s="26">
        <f>N188-N189</f>
        <v/>
      </c>
      <c r="O190" s="26">
        <f>O188-O189</f>
        <v/>
      </c>
      <c r="P190" s="26">
        <f>P188-P189</f>
        <v/>
      </c>
      <c r="Q190" s="26">
        <f>Q188-Q189</f>
        <v/>
      </c>
      <c r="R190" s="26">
        <f>R188-R189</f>
        <v/>
      </c>
      <c r="S190" s="26">
        <f>S188-S189</f>
        <v/>
      </c>
      <c r="T190" s="26">
        <f>T188-T189</f>
        <v/>
      </c>
      <c r="U190" s="26">
        <f>U188-U189</f>
        <v/>
      </c>
      <c r="V190" s="26">
        <f>V188-V189</f>
        <v/>
      </c>
      <c r="W190" s="26">
        <f>W188-W189</f>
        <v/>
      </c>
      <c r="X190" s="26">
        <f>X188-X189</f>
        <v/>
      </c>
      <c r="Y190" s="26">
        <f>Y188-Y189</f>
        <v/>
      </c>
      <c r="Z190" s="26">
        <f>Z188-Z189</f>
        <v/>
      </c>
      <c r="AA190" s="26">
        <f>AA188-AA189</f>
        <v/>
      </c>
      <c r="AB190" s="26">
        <f>AB188-AB189</f>
        <v/>
      </c>
      <c r="AC190" s="26">
        <f>AC188-AC189</f>
        <v/>
      </c>
      <c r="AD190" s="26">
        <f>AD188-AD189</f>
        <v/>
      </c>
      <c r="AE190" s="26">
        <f>AE188-AE189</f>
        <v/>
      </c>
      <c r="AF190" s="26">
        <f>AF188-AF189</f>
        <v/>
      </c>
      <c r="AG190" s="26">
        <f>AG188-AG189</f>
        <v/>
      </c>
      <c r="AH190" s="26">
        <f>AH188-AH189</f>
        <v/>
      </c>
      <c r="AI190" s="26">
        <f>AI188-AI189</f>
        <v/>
      </c>
      <c r="AJ190" s="26">
        <f>AJ188-AJ189</f>
        <v/>
      </c>
    </row>
    <row r="192">
      <c r="A192" t="inlineStr">
        <is>
          <t>LPG</t>
        </is>
      </c>
      <c r="C192" s="26">
        <f>C94</f>
        <v/>
      </c>
      <c r="D192" s="26">
        <f>D94</f>
        <v/>
      </c>
      <c r="E192" s="26">
        <f>E94</f>
        <v/>
      </c>
      <c r="F192" s="26">
        <f>F94</f>
        <v/>
      </c>
      <c r="G192" s="26">
        <f>G94</f>
        <v/>
      </c>
      <c r="H192" s="26">
        <f>H94</f>
        <v/>
      </c>
      <c r="I192" s="26">
        <f>I94</f>
        <v/>
      </c>
      <c r="J192" s="26">
        <f>J94</f>
        <v/>
      </c>
      <c r="K192" s="26">
        <f>K94</f>
        <v/>
      </c>
      <c r="L192" s="26">
        <f>L94</f>
        <v/>
      </c>
      <c r="M192" s="26">
        <f>M94</f>
        <v/>
      </c>
      <c r="N192" s="26">
        <f>N94</f>
        <v/>
      </c>
      <c r="O192" s="26">
        <f>O94</f>
        <v/>
      </c>
      <c r="P192" s="26">
        <f>P94</f>
        <v/>
      </c>
      <c r="Q192" s="26">
        <f>Q94</f>
        <v/>
      </c>
      <c r="R192" s="26">
        <f>R94</f>
        <v/>
      </c>
      <c r="S192" s="26">
        <f>S94</f>
        <v/>
      </c>
      <c r="T192" s="26">
        <f>T94</f>
        <v/>
      </c>
      <c r="U192" s="26">
        <f>U94</f>
        <v/>
      </c>
      <c r="V192" s="26">
        <f>V94</f>
        <v/>
      </c>
      <c r="W192" s="26">
        <f>W94</f>
        <v/>
      </c>
      <c r="X192" s="26">
        <f>X94</f>
        <v/>
      </c>
      <c r="Y192" s="26">
        <f>Y94</f>
        <v/>
      </c>
      <c r="Z192" s="26">
        <f>Z94</f>
        <v/>
      </c>
      <c r="AA192" s="26">
        <f>AA94</f>
        <v/>
      </c>
      <c r="AB192" s="26">
        <f>AB94</f>
        <v/>
      </c>
      <c r="AC192" s="26">
        <f>AC94</f>
        <v/>
      </c>
      <c r="AD192" s="26">
        <f>AD94</f>
        <v/>
      </c>
      <c r="AE192" s="26">
        <f>AE94</f>
        <v/>
      </c>
      <c r="AF192" s="26">
        <f>AF94</f>
        <v/>
      </c>
      <c r="AG192" s="26">
        <f>AG94</f>
        <v/>
      </c>
      <c r="AH192" s="26">
        <f>AH94</f>
        <v/>
      </c>
      <c r="AI192" s="26">
        <f>AI94</f>
        <v/>
      </c>
      <c r="AJ192" s="26">
        <f>AJ94</f>
        <v/>
      </c>
    </row>
    <row r="193">
      <c r="A193" t="inlineStr">
        <is>
          <t>Calculated Total</t>
        </is>
      </c>
      <c r="C193">
        <f>SUM('BIFUbC-LPG-propane-or-butane'!B2:B9)/10^15</f>
        <v/>
      </c>
      <c r="D193">
        <f>SUM('BIFUbC-LPG-propane-or-butane'!C2:C9)/10^15</f>
        <v/>
      </c>
      <c r="E193">
        <f>SUM('BIFUbC-LPG-propane-or-butane'!D2:D9)/10^15</f>
        <v/>
      </c>
      <c r="F193">
        <f>SUM('BIFUbC-LPG-propane-or-butane'!E2:E9)/10^15</f>
        <v/>
      </c>
      <c r="G193">
        <f>SUM('BIFUbC-LPG-propane-or-butane'!F2:F9)/10^15</f>
        <v/>
      </c>
      <c r="H193">
        <f>SUM('BIFUbC-LPG-propane-or-butane'!G2:G9)/10^15</f>
        <v/>
      </c>
      <c r="I193">
        <f>SUM('BIFUbC-LPG-propane-or-butane'!H2:H9)/10^15</f>
        <v/>
      </c>
      <c r="J193">
        <f>SUM('BIFUbC-LPG-propane-or-butane'!I2:I9)/10^15</f>
        <v/>
      </c>
      <c r="K193">
        <f>SUM('BIFUbC-LPG-propane-or-butane'!J2:J9)/10^15</f>
        <v/>
      </c>
      <c r="L193">
        <f>SUM('BIFUbC-LPG-propane-or-butane'!K2:K9)/10^15</f>
        <v/>
      </c>
      <c r="M193">
        <f>SUM('BIFUbC-LPG-propane-or-butane'!L2:L9)/10^15</f>
        <v/>
      </c>
      <c r="N193">
        <f>SUM('BIFUbC-LPG-propane-or-butane'!M2:M9)/10^15</f>
        <v/>
      </c>
      <c r="O193">
        <f>SUM('BIFUbC-LPG-propane-or-butane'!N2:N9)/10^15</f>
        <v/>
      </c>
      <c r="P193">
        <f>SUM('BIFUbC-LPG-propane-or-butane'!O2:O9)/10^15</f>
        <v/>
      </c>
      <c r="Q193">
        <f>SUM('BIFUbC-LPG-propane-or-butane'!P2:P9)/10^15</f>
        <v/>
      </c>
      <c r="R193">
        <f>SUM('BIFUbC-LPG-propane-or-butane'!Q2:Q9)/10^15</f>
        <v/>
      </c>
      <c r="S193">
        <f>SUM('BIFUbC-LPG-propane-or-butane'!R2:R9)/10^15</f>
        <v/>
      </c>
      <c r="T193">
        <f>SUM('BIFUbC-LPG-propane-or-butane'!S2:S9)/10^15</f>
        <v/>
      </c>
      <c r="U193">
        <f>SUM('BIFUbC-LPG-propane-or-butane'!T2:T9)/10^15</f>
        <v/>
      </c>
      <c r="V193">
        <f>SUM('BIFUbC-LPG-propane-or-butane'!U2:U9)/10^15</f>
        <v/>
      </c>
      <c r="W193">
        <f>SUM('BIFUbC-LPG-propane-or-butane'!V2:V9)/10^15</f>
        <v/>
      </c>
      <c r="X193">
        <f>SUM('BIFUbC-LPG-propane-or-butane'!W2:W9)/10^15</f>
        <v/>
      </c>
      <c r="Y193">
        <f>SUM('BIFUbC-LPG-propane-or-butane'!X2:X9)/10^15</f>
        <v/>
      </c>
      <c r="Z193">
        <f>SUM('BIFUbC-LPG-propane-or-butane'!Y2:Y9)/10^15</f>
        <v/>
      </c>
      <c r="AA193">
        <f>SUM('BIFUbC-LPG-propane-or-butane'!Z2:Z9)/10^15</f>
        <v/>
      </c>
      <c r="AB193">
        <f>SUM('BIFUbC-LPG-propane-or-butane'!AA2:AA9)/10^15</f>
        <v/>
      </c>
      <c r="AC193">
        <f>SUM('BIFUbC-LPG-propane-or-butane'!AB2:AB9)/10^15</f>
        <v/>
      </c>
      <c r="AD193">
        <f>SUM('BIFUbC-LPG-propane-or-butane'!AC2:AC9)/10^15</f>
        <v/>
      </c>
      <c r="AE193">
        <f>SUM('BIFUbC-LPG-propane-or-butane'!AD2:AD9)/10^15</f>
        <v/>
      </c>
      <c r="AF193">
        <f>SUM('BIFUbC-LPG-propane-or-butane'!AE2:AE9)/10^15</f>
        <v/>
      </c>
      <c r="AG193">
        <f>SUM('BIFUbC-LPG-propane-or-butane'!AF2:AF9)/10^15</f>
        <v/>
      </c>
      <c r="AH193">
        <f>SUM('BIFUbC-LPG-propane-or-butane'!AG2:AG9)/10^15</f>
        <v/>
      </c>
      <c r="AI193">
        <f>SUM('BIFUbC-LPG-propane-or-butane'!AH2:AH9)/10^15</f>
        <v/>
      </c>
      <c r="AJ193">
        <f>SUM('BIFUbC-LPG-propane-or-butane'!AI2:AI9)/10^15</f>
        <v/>
      </c>
    </row>
    <row r="194">
      <c r="A194" t="inlineStr">
        <is>
          <t>Difference</t>
        </is>
      </c>
      <c r="C194" s="35">
        <f>C192-C193</f>
        <v/>
      </c>
      <c r="D194" s="26">
        <f>D192-D193</f>
        <v/>
      </c>
      <c r="E194" s="26">
        <f>E192-E193</f>
        <v/>
      </c>
      <c r="F194" s="26">
        <f>F192-F193</f>
        <v/>
      </c>
      <c r="G194" s="26">
        <f>G192-G193</f>
        <v/>
      </c>
      <c r="H194" s="26">
        <f>H192-H193</f>
        <v/>
      </c>
      <c r="I194" s="26">
        <f>I192-I193</f>
        <v/>
      </c>
      <c r="J194" s="26">
        <f>J192-J193</f>
        <v/>
      </c>
      <c r="K194" s="26">
        <f>K192-K193</f>
        <v/>
      </c>
      <c r="L194" s="26">
        <f>L192-L193</f>
        <v/>
      </c>
      <c r="M194" s="26">
        <f>M192-M193</f>
        <v/>
      </c>
      <c r="N194" s="26">
        <f>N192-N193</f>
        <v/>
      </c>
      <c r="O194" s="26">
        <f>O192-O193</f>
        <v/>
      </c>
      <c r="P194" s="26">
        <f>P192-P193</f>
        <v/>
      </c>
      <c r="Q194" s="26">
        <f>Q192-Q193</f>
        <v/>
      </c>
      <c r="R194" s="26">
        <f>R192-R193</f>
        <v/>
      </c>
      <c r="S194" s="26">
        <f>S192-S193</f>
        <v/>
      </c>
      <c r="T194" s="26">
        <f>T192-T193</f>
        <v/>
      </c>
      <c r="U194" s="26">
        <f>U192-U193</f>
        <v/>
      </c>
      <c r="V194" s="26">
        <f>V192-V193</f>
        <v/>
      </c>
      <c r="W194" s="26">
        <f>W192-W193</f>
        <v/>
      </c>
      <c r="X194" s="26">
        <f>X192-X193</f>
        <v/>
      </c>
      <c r="Y194" s="26">
        <f>Y192-Y193</f>
        <v/>
      </c>
      <c r="Z194" s="26">
        <f>Z192-Z193</f>
        <v/>
      </c>
      <c r="AA194" s="26">
        <f>AA192-AA193</f>
        <v/>
      </c>
      <c r="AB194" s="26">
        <f>AB192-AB193</f>
        <v/>
      </c>
      <c r="AC194" s="26">
        <f>AC192-AC193</f>
        <v/>
      </c>
      <c r="AD194" s="26">
        <f>AD192-AD193</f>
        <v/>
      </c>
      <c r="AE194" s="26">
        <f>AE192-AE193</f>
        <v/>
      </c>
      <c r="AF194" s="26">
        <f>AF192-AF193</f>
        <v/>
      </c>
      <c r="AG194" s="26">
        <f>AG192-AG193</f>
        <v/>
      </c>
      <c r="AH194" s="26">
        <f>AH192-AH193</f>
        <v/>
      </c>
      <c r="AI194" s="26">
        <f>AI192-AI193</f>
        <v/>
      </c>
      <c r="AJ194" s="26">
        <f>AJ192-AJ193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42"/>
  <sheetViews>
    <sheetView topLeftCell="A202" workbookViewId="0">
      <selection activeCell="D209" sqref="D209"/>
    </sheetView>
  </sheetViews>
  <sheetFormatPr baseColWidth="10" defaultColWidth="8.83203125" defaultRowHeight="15"/>
  <cols>
    <col width="29.6640625" customWidth="1" style="122" min="1" max="1"/>
    <col width="18.6640625" customWidth="1" style="122" min="2" max="2"/>
    <col width="18.33203125" customWidth="1" style="122" min="3" max="3"/>
    <col width="23" customWidth="1" style="122" min="4" max="4"/>
    <col width="26.83203125" customWidth="1" style="122" min="5" max="5"/>
    <col width="13.83203125" customWidth="1" style="122" min="6" max="6"/>
    <col width="22.83203125" customWidth="1" style="122" min="8" max="8"/>
    <col width="13.83203125" customWidth="1" style="122" min="9" max="13"/>
  </cols>
  <sheetData>
    <row r="1">
      <c r="A1" t="inlineStr">
        <is>
          <t>The EIA AEO "Mining" industry includes the following types of mining, which belong to</t>
        </is>
      </c>
    </row>
    <row r="2">
      <c r="A2" t="inlineStr">
        <is>
          <t>different EPS industry categories</t>
        </is>
      </c>
      <c r="E2" s="103" t="n"/>
      <c r="F2" t="inlineStr">
        <is>
          <t>&lt;- Filled in through Python script (see derive_metrics/BIFUbC.py)</t>
        </is>
      </c>
    </row>
    <row r="4">
      <c r="A4" s="1" t="inlineStr">
        <is>
          <t>Type of Mining</t>
        </is>
      </c>
      <c r="B4" s="1" t="inlineStr">
        <is>
          <t>EPS Industry Category</t>
        </is>
      </c>
      <c r="C4" s="4" t="n"/>
    </row>
    <row r="5">
      <c r="A5" t="inlineStr">
        <is>
          <t>oil and gas mining</t>
        </is>
      </c>
      <c r="B5" t="inlineStr">
        <is>
          <t>natural gas and petroleum systems</t>
        </is>
      </c>
    </row>
    <row r="6">
      <c r="A6" t="inlineStr">
        <is>
          <t>coal mining</t>
        </is>
      </c>
      <c r="B6" t="inlineStr">
        <is>
          <t>coal mining</t>
        </is>
      </c>
    </row>
    <row r="7">
      <c r="A7" t="inlineStr">
        <is>
          <t>metals and minerals mining</t>
        </is>
      </c>
      <c r="B7" t="inlineStr">
        <is>
          <t>other industries</t>
        </is>
      </c>
    </row>
    <row r="9">
      <c r="A9" t="inlineStr">
        <is>
          <t>Therefore, we need to divide up energy use into these three groups.</t>
        </is>
      </c>
    </row>
    <row r="12">
      <c r="A12" s="1" t="inlineStr">
        <is>
          <t>U.S. DOE Mining Industry Energy Bandwidth Study (2007)</t>
        </is>
      </c>
      <c r="B12" s="4" t="n"/>
      <c r="C12" s="4" t="n"/>
    </row>
    <row r="13">
      <c r="A13" t="inlineStr">
        <is>
          <t>Breaks down mining energy use as follows (p. 2)</t>
        </is>
      </c>
    </row>
    <row r="14">
      <c r="A14" t="inlineStr">
        <is>
          <t>metals mining</t>
        </is>
      </c>
      <c r="B14" s="82" t="n">
        <v>0.265</v>
      </c>
      <c r="C14" t="inlineStr">
        <is>
          <t>T BTU/yr</t>
        </is>
      </c>
      <c r="D14" s="82" t="n"/>
    </row>
    <row r="15">
      <c r="A15" t="inlineStr">
        <is>
          <t>coal mining</t>
        </is>
      </c>
      <c r="B15" s="82" t="n">
        <v>34.838</v>
      </c>
      <c r="C15" t="inlineStr">
        <is>
          <t>T BTU/yr</t>
        </is>
      </c>
      <c r="D15" s="22" t="n"/>
    </row>
    <row r="16">
      <c r="A16" t="inlineStr">
        <is>
          <t>minerals mining</t>
        </is>
      </c>
      <c r="B16" s="82" t="n">
        <v>5.281</v>
      </c>
      <c r="C16" t="inlineStr">
        <is>
          <t>T BTU/yr</t>
        </is>
      </c>
    </row>
    <row r="18">
      <c r="A18" t="inlineStr">
        <is>
          <t>It also specifies energy use shares for these industries (p. 7)</t>
        </is>
      </c>
    </row>
    <row r="19">
      <c r="A19" t="inlineStr">
        <is>
          <t>Electricity</t>
        </is>
      </c>
      <c r="B19" s="86" t="n">
        <v>0.32</v>
      </c>
    </row>
    <row r="20">
      <c r="A20" t="inlineStr">
        <is>
          <t>Coal</t>
        </is>
      </c>
      <c r="B20" s="86" t="n">
        <v>0.1</v>
      </c>
    </row>
    <row r="21">
      <c r="A21" t="inlineStr">
        <is>
          <t>Natural Gas</t>
        </is>
      </c>
      <c r="B21" s="86" t="n">
        <v>0.22</v>
      </c>
    </row>
    <row r="22">
      <c r="A22" t="inlineStr">
        <is>
          <t>Diesel</t>
        </is>
      </c>
      <c r="B22" s="86" t="n">
        <v>0.34</v>
      </c>
    </row>
    <row r="23">
      <c r="A23" t="inlineStr">
        <is>
          <t>Gasoline</t>
        </is>
      </c>
      <c r="B23" s="86" t="n">
        <v>0.02</v>
      </c>
    </row>
    <row r="24">
      <c r="B24" s="86" t="n"/>
    </row>
    <row r="25">
      <c r="A25" s="1" t="inlineStr">
        <is>
          <t>Coal Mining Scaling from 2007 to 2017</t>
        </is>
      </c>
      <c r="B25" s="85" t="n"/>
    </row>
    <row r="26">
      <c r="A26" s="27" t="inlineStr">
        <is>
          <t>Data from EIA Coal Data Browser</t>
        </is>
      </c>
      <c r="B26" s="86" t="n"/>
    </row>
    <row r="27">
      <c r="A27" t="inlineStr">
        <is>
          <t>Aggregate coal mine production for total Annual</t>
        </is>
      </c>
    </row>
    <row r="28">
      <c r="A28" t="inlineStr">
        <is>
          <t>https://www.eia.gov/coal/data/browser/#/topic/33?agg=2</t>
        </is>
      </c>
    </row>
    <row r="29">
      <c r="A29" t="inlineStr">
        <is>
          <t>21:29:16 GMT-0700 (Pacific Daylight Time)</t>
        </is>
      </c>
    </row>
    <row r="30">
      <c r="A30" t="inlineStr">
        <is>
          <t>Source: U.S. Energy Information Administration</t>
        </is>
      </c>
    </row>
    <row r="31">
      <c r="A31" t="inlineStr">
        <is>
          <t>Year</t>
        </is>
      </c>
      <c r="B31" t="inlineStr">
        <is>
          <t>All coal : United States short tons</t>
        </is>
      </c>
      <c r="C31" t="inlineStr">
        <is>
          <t>Coal Share in State</t>
        </is>
      </c>
      <c r="D31" t="inlineStr">
        <is>
          <t>Coal extraction in state</t>
        </is>
      </c>
    </row>
    <row r="32">
      <c r="A32" t="n">
        <v>2017</v>
      </c>
      <c r="B32" t="n">
        <v>774609357</v>
      </c>
      <c r="C32" t="n">
        <v>0.07178742351008358</v>
      </c>
      <c r="D32">
        <f>B32*C32</f>
        <v/>
      </c>
    </row>
    <row r="33">
      <c r="A33" t="n">
        <v>2016</v>
      </c>
      <c r="B33" t="n">
        <v>728364498</v>
      </c>
      <c r="C33">
        <f>$C$32</f>
        <v/>
      </c>
      <c r="D33">
        <f>B33*C33</f>
        <v/>
      </c>
    </row>
    <row r="34">
      <c r="A34" t="n">
        <v>2015</v>
      </c>
      <c r="B34" t="n">
        <v>896940563</v>
      </c>
      <c r="C34">
        <f>$C$32</f>
        <v/>
      </c>
      <c r="D34">
        <f>B34*C34</f>
        <v/>
      </c>
    </row>
    <row r="35">
      <c r="A35" t="n">
        <v>2014</v>
      </c>
      <c r="B35" t="n">
        <v>1000048758</v>
      </c>
      <c r="C35">
        <f>$C$32</f>
        <v/>
      </c>
      <c r="D35">
        <f>B35*C35</f>
        <v/>
      </c>
    </row>
    <row r="36">
      <c r="A36" t="n">
        <v>2013</v>
      </c>
      <c r="B36" t="n">
        <v>984841779</v>
      </c>
      <c r="C36">
        <f>$C$32</f>
        <v/>
      </c>
      <c r="D36">
        <f>B36*C36</f>
        <v/>
      </c>
    </row>
    <row r="37">
      <c r="A37" t="n">
        <v>2012</v>
      </c>
      <c r="B37" t="n">
        <v>1016458418</v>
      </c>
      <c r="C37">
        <f>$C$32</f>
        <v/>
      </c>
      <c r="D37">
        <f>B37*C37</f>
        <v/>
      </c>
    </row>
    <row r="38">
      <c r="A38" t="n">
        <v>2011</v>
      </c>
      <c r="B38" t="n">
        <v>1095627536</v>
      </c>
      <c r="C38">
        <f>$C$32</f>
        <v/>
      </c>
      <c r="D38">
        <f>B38*C38</f>
        <v/>
      </c>
    </row>
    <row r="39">
      <c r="A39" t="n">
        <v>2010</v>
      </c>
      <c r="B39" t="n">
        <v>1084368148</v>
      </c>
      <c r="C39">
        <f>$C$32</f>
        <v/>
      </c>
      <c r="D39">
        <f>B39*C39</f>
        <v/>
      </c>
    </row>
    <row r="40">
      <c r="A40" t="n">
        <v>2009</v>
      </c>
      <c r="B40" t="n">
        <v>1074923392</v>
      </c>
      <c r="C40">
        <f>$C$32</f>
        <v/>
      </c>
      <c r="D40">
        <f>B40*C40</f>
        <v/>
      </c>
    </row>
    <row r="41">
      <c r="A41" t="n">
        <v>2008</v>
      </c>
      <c r="B41" t="n">
        <v>1171808669</v>
      </c>
      <c r="C41">
        <f>$C$32</f>
        <v/>
      </c>
      <c r="D41">
        <f>B41*C41</f>
        <v/>
      </c>
    </row>
    <row r="42">
      <c r="A42" t="n">
        <v>2007</v>
      </c>
      <c r="B42" t="n">
        <v>1146635345</v>
      </c>
      <c r="C42">
        <f>$C$32</f>
        <v/>
      </c>
      <c r="D42">
        <f>B42*C42</f>
        <v/>
      </c>
    </row>
    <row r="43">
      <c r="A43" s="87" t="n">
        <v>2006</v>
      </c>
      <c r="B43" s="87" t="n">
        <v>1162749659</v>
      </c>
      <c r="C43">
        <f>$C$32</f>
        <v/>
      </c>
      <c r="D43">
        <f>B43*C43</f>
        <v/>
      </c>
    </row>
    <row r="44">
      <c r="A44" s="87" t="n">
        <v>2005</v>
      </c>
      <c r="B44" s="87" t="n">
        <v>1131498099</v>
      </c>
      <c r="C44">
        <f>$C$32</f>
        <v/>
      </c>
      <c r="D44">
        <f>B44*C44</f>
        <v/>
      </c>
    </row>
    <row r="45">
      <c r="A45" s="87" t="n">
        <v>2004</v>
      </c>
      <c r="B45" s="87" t="n">
        <v>1112098870</v>
      </c>
      <c r="C45">
        <f>$C$32</f>
        <v/>
      </c>
      <c r="D45">
        <f>B45*C45</f>
        <v/>
      </c>
    </row>
    <row r="46">
      <c r="A46" s="87" t="n">
        <v>2003</v>
      </c>
      <c r="B46" s="87" t="n">
        <v>1071752573</v>
      </c>
      <c r="C46">
        <f>$C$32</f>
        <v/>
      </c>
      <c r="D46">
        <f>B46*C46</f>
        <v/>
      </c>
    </row>
    <row r="47">
      <c r="A47" s="87" t="n">
        <v>2002</v>
      </c>
      <c r="B47" s="87" t="n">
        <v>1094283061</v>
      </c>
      <c r="C47">
        <f>$C$32</f>
        <v/>
      </c>
      <c r="D47">
        <f>B47*C47</f>
        <v/>
      </c>
    </row>
    <row r="48">
      <c r="A48" s="87" t="n">
        <v>2001</v>
      </c>
      <c r="B48" s="87" t="n">
        <v>1127688806</v>
      </c>
      <c r="C48">
        <f>$C$32</f>
        <v/>
      </c>
      <c r="D48">
        <f>B48*C48</f>
        <v/>
      </c>
    </row>
    <row r="49">
      <c r="B49" s="86" t="n"/>
    </row>
    <row r="50">
      <c r="A50" t="inlineStr">
        <is>
          <t>Assuming constant efficiency, estimated coal mining energy use in 2017 is:</t>
        </is>
      </c>
      <c r="B50" s="86" t="n"/>
    </row>
    <row r="51">
      <c r="A51" s="27" t="inlineStr">
        <is>
          <t>coal mining energy use in 2017</t>
        </is>
      </c>
      <c r="B51" s="125">
        <f>B15*(D32/D42)*C32</f>
        <v/>
      </c>
      <c r="C51" t="inlineStr">
        <is>
          <t>T BTU/yr</t>
        </is>
      </c>
    </row>
    <row r="52">
      <c r="B52" s="86" t="n"/>
    </row>
    <row r="53">
      <c r="B53" s="86" t="n"/>
    </row>
    <row r="54">
      <c r="A54" s="1" t="inlineStr">
        <is>
          <t>Metals Mining Scaling 2007 to 2017</t>
        </is>
      </c>
      <c r="B54" s="85" t="n"/>
      <c r="C54" s="4" t="n"/>
      <c r="D54" s="4" t="n"/>
    </row>
    <row r="55">
      <c r="A55" s="27" t="inlineStr">
        <is>
          <t>Data from Federal Reserve Bank FRED Economic Data</t>
        </is>
      </c>
      <c r="B55" s="86" t="n"/>
    </row>
    <row r="56">
      <c r="A56" t="inlineStr">
        <is>
          <t>FRED Graph Observations</t>
        </is>
      </c>
    </row>
    <row r="57">
      <c r="A57" t="inlineStr">
        <is>
          <t>Federal Reserve Economic Data</t>
        </is>
      </c>
    </row>
    <row r="58">
      <c r="A58" t="inlineStr">
        <is>
          <t>Link: https://fred.stlouisfed.org</t>
        </is>
      </c>
    </row>
    <row r="59">
      <c r="A59" t="inlineStr">
        <is>
          <t>Help: https://fred.stlouisfed.org/help-faq</t>
        </is>
      </c>
    </row>
    <row r="60">
      <c r="A60" t="inlineStr">
        <is>
          <t>Economic Research Division</t>
        </is>
      </c>
    </row>
    <row r="61">
      <c r="A61" t="inlineStr">
        <is>
          <t>Federal Reserve Bank of St. Louis</t>
        </is>
      </c>
    </row>
    <row r="63">
      <c r="A63" t="inlineStr">
        <is>
          <t>IPG21223NQ</t>
        </is>
      </c>
      <c r="B63" t="inlineStr">
        <is>
          <t>Industrial Production: Mining: Copper, nickel, lead, and zinc mining, Index 2012=100, Quarterly, Not Seasonally Adjusted</t>
        </is>
      </c>
    </row>
    <row r="65">
      <c r="A65" t="inlineStr">
        <is>
          <t>Frequency: Quarterly</t>
        </is>
      </c>
    </row>
    <row r="66">
      <c r="A66" t="inlineStr">
        <is>
          <t>observation_date</t>
        </is>
      </c>
      <c r="B66" t="inlineStr">
        <is>
          <t>IPG21223NQ</t>
        </is>
      </c>
      <c r="D66" s="21" t="inlineStr">
        <is>
          <t>Low R^2 value, trend is not significant</t>
        </is>
      </c>
    </row>
    <row r="67">
      <c r="A67" s="126" t="n">
        <v>39083</v>
      </c>
      <c r="B67" s="127" t="n">
        <v>99.2671</v>
      </c>
    </row>
    <row r="68">
      <c r="A68" s="126" t="n">
        <v>39173</v>
      </c>
      <c r="B68" s="127" t="n">
        <v>104.2872</v>
      </c>
    </row>
    <row r="69">
      <c r="A69" s="126" t="n">
        <v>39264</v>
      </c>
      <c r="B69" s="127" t="n">
        <v>106.077</v>
      </c>
    </row>
    <row r="70">
      <c r="A70" s="126" t="n">
        <v>39356</v>
      </c>
      <c r="B70" s="127" t="n">
        <v>100.1306</v>
      </c>
    </row>
    <row r="71">
      <c r="A71" s="126" t="n">
        <v>39448</v>
      </c>
      <c r="B71" s="127" t="n">
        <v>102.8358</v>
      </c>
    </row>
    <row r="72">
      <c r="A72" s="126" t="n">
        <v>39539</v>
      </c>
      <c r="B72" s="127" t="n">
        <v>112.3052</v>
      </c>
    </row>
    <row r="73">
      <c r="A73" s="126" t="n">
        <v>39630</v>
      </c>
      <c r="B73" s="127" t="n">
        <v>116.2882</v>
      </c>
    </row>
    <row r="74">
      <c r="A74" s="126" t="n">
        <v>39722</v>
      </c>
      <c r="B74" s="127" t="n">
        <v>112.4958</v>
      </c>
    </row>
    <row r="75">
      <c r="A75" s="126" t="n">
        <v>39814</v>
      </c>
      <c r="B75" s="127" t="n">
        <v>103.0918</v>
      </c>
    </row>
    <row r="76">
      <c r="A76" s="126" t="n">
        <v>39904</v>
      </c>
      <c r="B76" s="127" t="n">
        <v>102.3082</v>
      </c>
    </row>
    <row r="77">
      <c r="A77" s="126" t="n">
        <v>39995</v>
      </c>
      <c r="B77" s="127" t="n">
        <v>100.2642</v>
      </c>
    </row>
    <row r="78">
      <c r="A78" s="126" t="n">
        <v>40087</v>
      </c>
      <c r="B78" s="127" t="n">
        <v>98.7979</v>
      </c>
    </row>
    <row r="79">
      <c r="A79" s="126" t="n">
        <v>40179</v>
      </c>
      <c r="B79" s="127" t="n">
        <v>97.08</v>
      </c>
    </row>
    <row r="80">
      <c r="A80" s="126" t="n">
        <v>40269</v>
      </c>
      <c r="B80" s="127" t="n">
        <v>93.6947</v>
      </c>
    </row>
    <row r="81">
      <c r="A81" s="126" t="n">
        <v>40360</v>
      </c>
      <c r="B81" s="127" t="n">
        <v>95.6712</v>
      </c>
    </row>
    <row r="82">
      <c r="A82" s="126" t="n">
        <v>40452</v>
      </c>
      <c r="B82" s="127" t="n">
        <v>97.7056</v>
      </c>
    </row>
    <row r="83">
      <c r="A83" s="126" t="n">
        <v>40544</v>
      </c>
      <c r="B83" s="127" t="n">
        <v>93.6841</v>
      </c>
      <c r="D83" t="inlineStr">
        <is>
          <t>We will assume constant energy use for metals mining.</t>
        </is>
      </c>
    </row>
    <row r="84">
      <c r="A84" s="126" t="n">
        <v>40634</v>
      </c>
      <c r="B84" s="127" t="n">
        <v>95.46510000000001</v>
      </c>
      <c r="D84" t="inlineStr">
        <is>
          <t>We will also assume constant energy use for minerals mining.</t>
        </is>
      </c>
    </row>
    <row r="85">
      <c r="A85" s="126" t="n">
        <v>40725</v>
      </c>
      <c r="B85" s="127" t="n">
        <v>95.0244</v>
      </c>
    </row>
    <row r="86">
      <c r="A86" s="126" t="n">
        <v>40817</v>
      </c>
      <c r="B86" s="127" t="n">
        <v>100.304</v>
      </c>
      <c r="D86" s="27" t="inlineStr">
        <is>
          <t>metals and minerals mining energy use in 2017</t>
        </is>
      </c>
    </row>
    <row r="87">
      <c r="A87" s="126" t="n">
        <v>40909</v>
      </c>
      <c r="B87" s="127" t="n">
        <v>95.7649</v>
      </c>
      <c r="D87" s="84">
        <f>SUM(B14,B16)</f>
        <v/>
      </c>
      <c r="E87" t="inlineStr">
        <is>
          <t>T BTU/yr</t>
        </is>
      </c>
    </row>
    <row r="88">
      <c r="A88" s="126" t="n">
        <v>41000</v>
      </c>
      <c r="B88" s="127" t="n">
        <v>95.7985</v>
      </c>
    </row>
    <row r="89">
      <c r="A89" s="126" t="n">
        <v>41091</v>
      </c>
      <c r="B89" s="127" t="n">
        <v>99.6383</v>
      </c>
    </row>
    <row r="90">
      <c r="A90" s="126" t="n">
        <v>41183</v>
      </c>
      <c r="B90" s="127" t="n">
        <v>108.7984</v>
      </c>
    </row>
    <row r="91">
      <c r="A91" s="126" t="n">
        <v>41275</v>
      </c>
      <c r="B91" s="127" t="n">
        <v>103.8347</v>
      </c>
    </row>
    <row r="92">
      <c r="A92" s="126" t="n">
        <v>41365</v>
      </c>
      <c r="B92" s="127" t="n">
        <v>103.6388</v>
      </c>
    </row>
    <row r="93">
      <c r="A93" s="126" t="n">
        <v>41456</v>
      </c>
      <c r="B93" s="127" t="n">
        <v>107.0341</v>
      </c>
    </row>
    <row r="94">
      <c r="A94" s="126" t="n">
        <v>41548</v>
      </c>
      <c r="B94" s="127" t="n">
        <v>111.393</v>
      </c>
    </row>
    <row r="95">
      <c r="A95" s="126" t="n">
        <v>41640</v>
      </c>
      <c r="B95" s="127" t="n">
        <v>117.7648</v>
      </c>
    </row>
    <row r="96">
      <c r="A96" s="126" t="n">
        <v>41730</v>
      </c>
      <c r="B96" s="127" t="n">
        <v>115.3798</v>
      </c>
    </row>
    <row r="97">
      <c r="A97" s="126" t="n">
        <v>41821</v>
      </c>
      <c r="B97" s="127" t="n">
        <v>116.066</v>
      </c>
    </row>
    <row r="98">
      <c r="A98" s="126" t="n">
        <v>41913</v>
      </c>
      <c r="B98" s="127" t="n">
        <v>113.0398</v>
      </c>
    </row>
    <row r="99">
      <c r="A99" s="126" t="n">
        <v>42005</v>
      </c>
      <c r="B99" s="127" t="n">
        <v>116.0885</v>
      </c>
    </row>
    <row r="100">
      <c r="A100" s="126" t="n">
        <v>42095</v>
      </c>
      <c r="B100" s="127" t="n">
        <v>112.4504</v>
      </c>
    </row>
    <row r="101">
      <c r="A101" s="126" t="n">
        <v>42186</v>
      </c>
      <c r="B101" s="127" t="n">
        <v>116.9135</v>
      </c>
    </row>
    <row r="102">
      <c r="A102" s="126" t="n">
        <v>42278</v>
      </c>
      <c r="B102" s="127" t="n">
        <v>121.7403</v>
      </c>
    </row>
    <row r="103">
      <c r="A103" s="126" t="n">
        <v>42370</v>
      </c>
      <c r="B103" s="127" t="n">
        <v>122.0089</v>
      </c>
    </row>
    <row r="104">
      <c r="A104" s="126" t="n">
        <v>42461</v>
      </c>
      <c r="B104" s="127" t="n">
        <v>122.3803</v>
      </c>
    </row>
    <row r="105">
      <c r="A105" s="126" t="n">
        <v>42552</v>
      </c>
      <c r="B105" s="127" t="n">
        <v>119.1635</v>
      </c>
    </row>
    <row r="106">
      <c r="A106" s="126" t="n">
        <v>42644</v>
      </c>
      <c r="B106" s="127" t="n">
        <v>114.9307</v>
      </c>
    </row>
    <row r="107">
      <c r="A107" s="126" t="n">
        <v>42736</v>
      </c>
      <c r="B107" s="127" t="n">
        <v>109.8448</v>
      </c>
    </row>
    <row r="108">
      <c r="A108" s="126" t="n">
        <v>42826</v>
      </c>
      <c r="B108" s="127" t="n">
        <v>108.5098</v>
      </c>
    </row>
    <row r="109">
      <c r="A109" s="126" t="n">
        <v>42917</v>
      </c>
      <c r="B109" s="127" t="n">
        <v>103.5835</v>
      </c>
    </row>
    <row r="110">
      <c r="A110" s="126" t="n">
        <v>43009</v>
      </c>
      <c r="B110" s="127" t="n">
        <v>105.2545</v>
      </c>
    </row>
    <row r="111">
      <c r="B111" s="86" t="n"/>
    </row>
    <row r="112">
      <c r="A112" s="1" t="inlineStr">
        <is>
          <t>Mining Energy Use by Mining Sub-Sector (2019)</t>
        </is>
      </c>
      <c r="B112" s="89" t="n"/>
      <c r="C112" s="1" t="n"/>
    </row>
    <row r="113">
      <c r="A113" t="inlineStr">
        <is>
          <t>oil and gas mining</t>
        </is>
      </c>
      <c r="B113" s="83">
        <f>Data!E76-SUM('Mining Breakdown'!B114:B115)</f>
        <v/>
      </c>
      <c r="C113" t="inlineStr">
        <is>
          <t>T BTU</t>
        </is>
      </c>
    </row>
    <row r="114">
      <c r="A114" t="inlineStr">
        <is>
          <t>coal mining</t>
        </is>
      </c>
      <c r="B114" s="83">
        <f>B51</f>
        <v/>
      </c>
      <c r="C114" t="inlineStr">
        <is>
          <t>T BTU</t>
        </is>
      </c>
    </row>
    <row r="115">
      <c r="A115" t="inlineStr">
        <is>
          <t>metals and minerals mining</t>
        </is>
      </c>
      <c r="B115" s="83">
        <f>D87</f>
        <v/>
      </c>
      <c r="C115" t="inlineStr">
        <is>
          <t>T BTU</t>
        </is>
      </c>
    </row>
    <row r="116">
      <c r="B116" s="86" t="n"/>
    </row>
    <row r="117">
      <c r="B117" s="86" t="n"/>
    </row>
    <row r="118">
      <c r="B118" s="86" t="n"/>
    </row>
    <row r="119">
      <c r="A119" s="1" t="inlineStr">
        <is>
          <t>Assigning Energy Use by Fuel Type (2017): Step 1 assign values of within-subsector energy use proxy</t>
        </is>
      </c>
      <c r="B119" s="85" t="n"/>
      <c r="C119" s="4" t="n"/>
      <c r="D119" s="4" t="n"/>
      <c r="E119" s="4" t="n"/>
      <c r="F119" s="4" t="n"/>
      <c r="H119" s="104" t="inlineStr">
        <is>
          <t>Assigning Energy Use by Fuel Type (2017): Step 2 assign values of across-subsector energy use</t>
        </is>
      </c>
      <c r="I119" s="104" t="n"/>
      <c r="J119" s="106" t="n"/>
      <c r="K119" s="106" t="n"/>
      <c r="L119" s="106" t="n"/>
      <c r="M119" s="106" t="n"/>
    </row>
    <row r="120">
      <c r="B120" s="27" t="inlineStr">
        <is>
          <t>Total</t>
        </is>
      </c>
      <c r="C120" s="27" t="inlineStr">
        <is>
          <t>oil and gas mining</t>
        </is>
      </c>
      <c r="D120" s="27" t="inlineStr">
        <is>
          <t>coal mining</t>
        </is>
      </c>
      <c r="E120" s="27" t="inlineStr">
        <is>
          <t>metals and minerals mining</t>
        </is>
      </c>
      <c r="F120" s="27" t="inlineStr">
        <is>
          <t>Notes</t>
        </is>
      </c>
      <c r="H120" s="105" t="n"/>
      <c r="I120" s="107" t="inlineStr">
        <is>
          <t>Total</t>
        </is>
      </c>
      <c r="J120" s="107" t="inlineStr">
        <is>
          <t>oil and gas mining</t>
        </is>
      </c>
      <c r="K120" s="107" t="inlineStr">
        <is>
          <t>coal mining</t>
        </is>
      </c>
      <c r="L120" s="107" t="inlineStr">
        <is>
          <t>metals and minerals mining</t>
        </is>
      </c>
      <c r="M120" s="107" t="inlineStr">
        <is>
          <t>sum of mining (check)</t>
        </is>
      </c>
    </row>
    <row r="121" ht="16" customHeight="1" s="122">
      <c r="A121" s="7" t="inlineStr">
        <is>
          <t xml:space="preserve">      Residual Fuel Oil</t>
        </is>
      </c>
      <c r="B121" s="124">
        <f>Data!E65</f>
        <v/>
      </c>
      <c r="C121">
        <f>C130*$B$136</f>
        <v/>
      </c>
      <c r="D121">
        <f>D130*$B$136</f>
        <v/>
      </c>
      <c r="E121">
        <f>E130*$B$136</f>
        <v/>
      </c>
      <c r="H121" s="108" t="inlineStr">
        <is>
          <t xml:space="preserve">      Residual Fuel Oil</t>
        </is>
      </c>
      <c r="I121" s="128" t="n">
        <v>0.7</v>
      </c>
      <c r="J121" s="105">
        <f>(C121/SUM($C121:$E121))*$B121</f>
        <v/>
      </c>
      <c r="K121" s="105">
        <f>(D121/SUM($C121:$E121))*$B121</f>
        <v/>
      </c>
      <c r="L121" s="105">
        <f>(E121/SUM($C121:$E121))*$B121</f>
        <v/>
      </c>
      <c r="M121" s="105">
        <f>SUM(J121:L121)</f>
        <v/>
      </c>
    </row>
    <row r="122" ht="16" customHeight="1" s="122">
      <c r="A122" s="7" t="inlineStr">
        <is>
          <t xml:space="preserve">      Distillate Fuel Oil</t>
        </is>
      </c>
      <c r="B122" s="124">
        <f>Data!E66</f>
        <v/>
      </c>
      <c r="C122">
        <f>C130*$B$136</f>
        <v/>
      </c>
      <c r="D122">
        <f>D130*$B$136</f>
        <v/>
      </c>
      <c r="E122">
        <f>E130*$B$136</f>
        <v/>
      </c>
      <c r="H122" s="108" t="inlineStr">
        <is>
          <t xml:space="preserve">      Distillate Fuel Oil</t>
        </is>
      </c>
      <c r="I122" s="128" t="n">
        <v>4.1</v>
      </c>
      <c r="J122" s="105">
        <f>(C122/SUM($C122:$E122))*$B122</f>
        <v/>
      </c>
      <c r="K122" s="105">
        <f>(D122/SUM($C122:$E122))*$B122</f>
        <v/>
      </c>
      <c r="L122" s="105">
        <f>(E122/SUM($C122:$E122))*$B122</f>
        <v/>
      </c>
      <c r="M122" s="105">
        <f>SUM(J122:L122)</f>
        <v/>
      </c>
    </row>
    <row r="123" ht="16" customHeight="1" s="122">
      <c r="A123" s="7" t="inlineStr">
        <is>
          <t xml:space="preserve">      Motor Gasoline</t>
        </is>
      </c>
      <c r="B123" s="124">
        <f>Data!E67</f>
        <v/>
      </c>
      <c r="C123">
        <f>C130*$B$137</f>
        <v/>
      </c>
      <c r="D123">
        <f>D130*$B$137</f>
        <v/>
      </c>
      <c r="E123">
        <f>E130*$B$137</f>
        <v/>
      </c>
      <c r="H123" s="108" t="inlineStr">
        <is>
          <t xml:space="preserve">      Motor Gasoline</t>
        </is>
      </c>
      <c r="I123" s="128" t="n">
        <v>1</v>
      </c>
      <c r="J123" s="105">
        <f>(C123/SUM($C123:$E123))*$B123</f>
        <v/>
      </c>
      <c r="K123" s="105">
        <f>(D123/SUM($C123:$E123))*$B123</f>
        <v/>
      </c>
      <c r="L123" s="105">
        <f>(E123/SUM($C123:$E123))*$B123</f>
        <v/>
      </c>
      <c r="M123" s="105">
        <f>SUM(J123:L123)</f>
        <v/>
      </c>
    </row>
    <row r="124" ht="16" customHeight="1" s="122">
      <c r="A124" s="7" t="inlineStr">
        <is>
          <t xml:space="preserve">      Other Petroleum 1/</t>
        </is>
      </c>
      <c r="B124" s="124">
        <f>Data!E68</f>
        <v/>
      </c>
      <c r="C124">
        <f>C130*$B$137</f>
        <v/>
      </c>
      <c r="D124">
        <f>D130*$B$137</f>
        <v/>
      </c>
      <c r="E124">
        <f>E130*$B$137</f>
        <v/>
      </c>
      <c r="H124" s="108" t="inlineStr">
        <is>
          <t xml:space="preserve">      Other Petroleum 1/</t>
        </is>
      </c>
      <c r="I124" s="128" t="n">
        <v>0.5</v>
      </c>
      <c r="J124" s="105">
        <f>(C124/SUM($C124:$E124))*$B124</f>
        <v/>
      </c>
      <c r="K124" s="105">
        <f>(D124/SUM($C124:$E124))*$B124</f>
        <v/>
      </c>
      <c r="L124" s="105">
        <f>(E124/SUM($C124:$E124))*$B124</f>
        <v/>
      </c>
      <c r="M124" s="105">
        <f>SUM(J124:L124)</f>
        <v/>
      </c>
    </row>
    <row r="125" ht="16" customHeight="1" s="122">
      <c r="A125" s="7" t="inlineStr">
        <is>
          <t xml:space="preserve">      Natural Gas</t>
        </is>
      </c>
      <c r="B125" s="124">
        <f>Data!E70</f>
        <v/>
      </c>
      <c r="C125">
        <f>C130*$B$135</f>
        <v/>
      </c>
      <c r="D125">
        <f>D130*$B$135</f>
        <v/>
      </c>
      <c r="E125">
        <f>E130*$B$135</f>
        <v/>
      </c>
      <c r="H125" s="108" t="inlineStr">
        <is>
          <t xml:space="preserve">      Natural Gas</t>
        </is>
      </c>
      <c r="I125" s="128" t="n">
        <v>10.8</v>
      </c>
      <c r="J125" s="105">
        <f>(C125/SUM($C125:$E125))*$B125</f>
        <v/>
      </c>
      <c r="K125" s="105">
        <f>(D125/SUM($C125:$E125))*$B125</f>
        <v/>
      </c>
      <c r="L125" s="105">
        <f>(E125/SUM($C125:$E125))*$B125</f>
        <v/>
      </c>
      <c r="M125" s="105">
        <f>SUM(J125:L125)</f>
        <v/>
      </c>
    </row>
    <row r="126" ht="16" customHeight="1" s="122">
      <c r="A126" s="7" t="inlineStr">
        <is>
          <t xml:space="preserve">      Lease and Plant Fuel 2/</t>
        </is>
      </c>
      <c r="B126" s="124">
        <f>Data!E71</f>
        <v/>
      </c>
      <c r="C126" s="124">
        <f>B126</f>
        <v/>
      </c>
      <c r="D126" t="n">
        <v>0</v>
      </c>
      <c r="E126" t="n">
        <v>0</v>
      </c>
      <c r="F126" t="inlineStr">
        <is>
          <t>We assign all lease and plant fuel to oil and gas mining</t>
        </is>
      </c>
      <c r="H126" s="108" t="inlineStr">
        <is>
          <t xml:space="preserve">      Lease and Plant Fuel 2/</t>
        </is>
      </c>
      <c r="I126" s="128" t="n">
        <v>48.3</v>
      </c>
      <c r="J126" s="105">
        <f>(C126/SUM($C126:$E126))*$B126</f>
        <v/>
      </c>
      <c r="K126" s="105">
        <f>(D126/SUM($C126:$E126))*$B126</f>
        <v/>
      </c>
      <c r="L126" s="105">
        <f>(E126/SUM($C126:$E126))*$B126</f>
        <v/>
      </c>
      <c r="M126" s="105">
        <f>SUM(J126:L126)</f>
        <v/>
      </c>
    </row>
    <row r="127" ht="16" customHeight="1" s="122">
      <c r="A127" s="7" t="inlineStr">
        <is>
          <t xml:space="preserve">      Steam Coal</t>
        </is>
      </c>
      <c r="B127" s="124">
        <f>Data!E72</f>
        <v/>
      </c>
      <c r="C127" t="n">
        <v>0</v>
      </c>
      <c r="D127" s="124">
        <f>B127</f>
        <v/>
      </c>
      <c r="E127" t="n">
        <v>0</v>
      </c>
      <c r="F127" t="inlineStr">
        <is>
          <t>We assign all coal to coal mining</t>
        </is>
      </c>
      <c r="H127" s="108" t="inlineStr">
        <is>
          <t xml:space="preserve">      Steam Coal</t>
        </is>
      </c>
      <c r="I127" s="128" t="n">
        <v>2</v>
      </c>
      <c r="J127" s="105">
        <f>(C127/SUM($C127:$E127))*$B127</f>
        <v/>
      </c>
      <c r="K127" s="105">
        <f>(D127/SUM($C127:$E127))*$B127</f>
        <v/>
      </c>
      <c r="L127" s="105">
        <f>(E127/SUM($C127:$E127))*$B127</f>
        <v/>
      </c>
      <c r="M127" s="105">
        <f>SUM(J127:L127)</f>
        <v/>
      </c>
    </row>
    <row r="128" ht="16" customHeight="1" s="122">
      <c r="A128" s="7" t="inlineStr">
        <is>
          <t xml:space="preserve">      Renewables</t>
        </is>
      </c>
      <c r="B128" s="124">
        <f>Data!E73</f>
        <v/>
      </c>
      <c r="C128">
        <f>C130*$B$134</f>
        <v/>
      </c>
      <c r="D128">
        <f>D130*$B$134</f>
        <v/>
      </c>
      <c r="E128">
        <f>E130*$B$134</f>
        <v/>
      </c>
      <c r="H128" s="108" t="inlineStr">
        <is>
          <t xml:space="preserve">      Renewables</t>
        </is>
      </c>
      <c r="I128" s="128" t="n">
        <v>0.2</v>
      </c>
      <c r="J128" s="105">
        <f>(C128/SUM($C128:$E128))*$B128</f>
        <v/>
      </c>
      <c r="K128" s="105">
        <f>(D128/SUM($C128:$E128))*$B128</f>
        <v/>
      </c>
      <c r="L128" s="105">
        <f>(E128/SUM($C128:$E128))*$B128</f>
        <v/>
      </c>
      <c r="M128" s="105">
        <f>SUM(J128:L128)</f>
        <v/>
      </c>
    </row>
    <row r="129" ht="16" customHeight="1" s="122">
      <c r="A129" s="7" t="inlineStr">
        <is>
          <t xml:space="preserve">      Purchased Electricity</t>
        </is>
      </c>
      <c r="B129" s="124">
        <f>SUM(Data!E74:E75)</f>
        <v/>
      </c>
      <c r="C129">
        <f>C130*$B$134</f>
        <v/>
      </c>
      <c r="D129">
        <f>D130*$B$134</f>
        <v/>
      </c>
      <c r="E129">
        <f>E130*$B$134</f>
        <v/>
      </c>
      <c r="H129" s="108" t="inlineStr">
        <is>
          <t xml:space="preserve">      Purchased Electricity</t>
        </is>
      </c>
      <c r="I129" s="128" t="n">
        <v>8</v>
      </c>
      <c r="J129" s="105">
        <f>(C129/SUM($C129:$E129))*$B129</f>
        <v/>
      </c>
      <c r="K129" s="105">
        <f>(D129/SUM($C129:$E129))*$B129</f>
        <v/>
      </c>
      <c r="L129" s="105">
        <f>(E129/SUM($C129:$E129))*$B129</f>
        <v/>
      </c>
      <c r="M129" s="105">
        <f>SUM(J129:L129)</f>
        <v/>
      </c>
    </row>
    <row r="130" ht="16" customHeight="1" s="122">
      <c r="A130" s="19" t="inlineStr">
        <is>
          <t>Total from above</t>
        </is>
      </c>
      <c r="B130" s="124" t="n"/>
      <c r="C130" s="83">
        <f>B113</f>
        <v/>
      </c>
      <c r="D130" s="83">
        <f>IF(B114 &lt; D127, D127,B114)</f>
        <v/>
      </c>
      <c r="E130" s="83">
        <f>B115</f>
        <v/>
      </c>
      <c r="H130" s="109" t="n"/>
      <c r="I130" s="128" t="n"/>
      <c r="J130" s="110" t="n"/>
      <c r="K130" s="110" t="n"/>
      <c r="L130" s="110" t="n"/>
      <c r="M130" s="105" t="n"/>
    </row>
    <row r="133">
      <c r="A133" s="1" t="inlineStr">
        <is>
          <t>Coal, Metal, and Minerals Fuel Use Percentages Excluding Coal</t>
        </is>
      </c>
      <c r="B133" s="4" t="n"/>
      <c r="E133" s="129" t="n"/>
    </row>
    <row r="134">
      <c r="A134" t="inlineStr">
        <is>
          <t>Electricity</t>
        </is>
      </c>
      <c r="B134" s="90">
        <f>B19/SUM(B$19,B$21:B$23)</f>
        <v/>
      </c>
      <c r="C134" s="88" t="n"/>
    </row>
    <row r="135">
      <c r="A135" t="inlineStr">
        <is>
          <t>Natural Gas</t>
        </is>
      </c>
      <c r="B135" s="90">
        <f>B21/SUM(B$19,B$21:B$23)</f>
        <v/>
      </c>
      <c r="C135" s="124" t="n"/>
    </row>
    <row r="136">
      <c r="A136" t="inlineStr">
        <is>
          <t>Diesel</t>
        </is>
      </c>
      <c r="B136" s="90">
        <f>B22/SUM(B$19,B$21:B$23)</f>
        <v/>
      </c>
      <c r="C136" s="124" t="n"/>
    </row>
    <row r="137">
      <c r="A137" t="inlineStr">
        <is>
          <t>Gasoline</t>
        </is>
      </c>
      <c r="B137" s="90">
        <f>B23/SUM(B$19,B$21:B$23)</f>
        <v/>
      </c>
      <c r="C137" s="124" t="n"/>
    </row>
    <row r="138">
      <c r="C138" s="124" t="n"/>
    </row>
    <row r="139">
      <c r="A139" s="1" t="inlineStr">
        <is>
          <t>Resulting Fuel Assignments</t>
        </is>
      </c>
      <c r="B139" s="4" t="n"/>
      <c r="C139" s="4" t="n"/>
      <c r="D139" s="4" t="n"/>
      <c r="E139" s="4" t="n"/>
    </row>
    <row r="140">
      <c r="C140" s="27" t="inlineStr">
        <is>
          <t>oil and gas mining</t>
        </is>
      </c>
      <c r="D140" s="27" t="inlineStr">
        <is>
          <t>coal mining</t>
        </is>
      </c>
      <c r="E140" s="27" t="inlineStr">
        <is>
          <t>metals and minerals mining</t>
        </is>
      </c>
    </row>
    <row r="141">
      <c r="A141" t="inlineStr">
        <is>
          <t>Electricity</t>
        </is>
      </c>
      <c r="C141" s="124">
        <f>J129</f>
        <v/>
      </c>
      <c r="D141" s="124">
        <f>K129</f>
        <v/>
      </c>
      <c r="E141" s="124">
        <f>L129</f>
        <v/>
      </c>
    </row>
    <row r="142">
      <c r="A142" t="inlineStr">
        <is>
          <t>Natural Gas</t>
        </is>
      </c>
      <c r="C142" s="124">
        <f>SUM(J125:J126)</f>
        <v/>
      </c>
      <c r="D142" s="124">
        <f>SUM(K125:K126)</f>
        <v/>
      </c>
      <c r="E142" s="124">
        <f>SUM(L125:L126)</f>
        <v/>
      </c>
    </row>
    <row r="143">
      <c r="A143" t="inlineStr">
        <is>
          <t>Diesel</t>
        </is>
      </c>
      <c r="C143" s="124">
        <f>SUM(J121:J122,J124)</f>
        <v/>
      </c>
      <c r="D143" s="124">
        <f>SUM(K121:K122,K124)</f>
        <v/>
      </c>
      <c r="E143" s="124">
        <f>SUM(L121:L122,L124)</f>
        <v/>
      </c>
    </row>
    <row r="144">
      <c r="A144" t="inlineStr">
        <is>
          <t>Gasoline</t>
        </is>
      </c>
      <c r="C144" s="124">
        <f>I123</f>
        <v/>
      </c>
      <c r="D144" s="124">
        <f>J123</f>
        <v/>
      </c>
      <c r="E144" s="124">
        <f>K123</f>
        <v/>
      </c>
    </row>
    <row r="145">
      <c r="A145" t="inlineStr">
        <is>
          <t>Coal</t>
        </is>
      </c>
      <c r="C145" s="124">
        <f>I127</f>
        <v/>
      </c>
      <c r="D145" s="124">
        <f>J127</f>
        <v/>
      </c>
      <c r="E145" s="124">
        <f>K127</f>
        <v/>
      </c>
    </row>
    <row r="146">
      <c r="B146" s="86" t="n"/>
    </row>
    <row r="147">
      <c r="A147" s="1" t="inlineStr">
        <is>
          <t>Lastly, we assign percentages of each EIA fuel type to each of the three mining sub-industries</t>
        </is>
      </c>
      <c r="B147" s="85" t="n"/>
      <c r="C147" s="4" t="n"/>
      <c r="D147" s="4" t="n"/>
      <c r="E147" s="4" t="n"/>
    </row>
    <row r="148">
      <c r="B148" s="27" t="n"/>
      <c r="C148" s="27" t="inlineStr">
        <is>
          <t>oil and gas mining</t>
        </is>
      </c>
      <c r="D148" s="27" t="inlineStr">
        <is>
          <t>coal mining</t>
        </is>
      </c>
      <c r="E148" s="27" t="inlineStr">
        <is>
          <t>metals and minerals mining</t>
        </is>
      </c>
    </row>
    <row r="149" ht="16" customHeight="1" s="122">
      <c r="A149" s="7" t="inlineStr">
        <is>
          <t xml:space="preserve">      Residual Fuel Oil</t>
        </is>
      </c>
      <c r="B149" s="124" t="n"/>
      <c r="C149" s="35">
        <f>C$143/SUM($C$143:$E$143)</f>
        <v/>
      </c>
      <c r="D149" s="35">
        <f>D$143/SUM($C$143:$E$143)</f>
        <v/>
      </c>
      <c r="E149" s="35">
        <f>E$143/SUM($C$143:$E$143)</f>
        <v/>
      </c>
    </row>
    <row r="150" ht="16" customHeight="1" s="122">
      <c r="A150" s="7" t="inlineStr">
        <is>
          <t xml:space="preserve">      Distillate Fuel Oil</t>
        </is>
      </c>
      <c r="B150" s="124" t="n"/>
      <c r="C150" s="35">
        <f>C$143/SUM($C$143:$E$143)</f>
        <v/>
      </c>
      <c r="D150" s="35">
        <f>D$143/SUM($C$143:$E$143)</f>
        <v/>
      </c>
      <c r="E150" s="35">
        <f>E$143/SUM($C$143:$E$143)</f>
        <v/>
      </c>
    </row>
    <row r="151" ht="16" customHeight="1" s="122">
      <c r="A151" s="7" t="inlineStr">
        <is>
          <t xml:space="preserve">      Motor Gasoline</t>
        </is>
      </c>
      <c r="B151" s="124" t="n"/>
      <c r="C151" s="35">
        <f>C$143/SUM($C$143:$E$143)</f>
        <v/>
      </c>
      <c r="D151" s="35">
        <f>D$143/SUM($C$143:$E$143)</f>
        <v/>
      </c>
      <c r="E151" s="35">
        <f>E$143/SUM($C$143:$E$143)</f>
        <v/>
      </c>
    </row>
    <row r="152" ht="16" customHeight="1" s="122">
      <c r="A152" s="7" t="inlineStr">
        <is>
          <t xml:space="preserve">      Other Petroleum 1/</t>
        </is>
      </c>
      <c r="B152" s="124" t="n"/>
      <c r="C152" s="35">
        <f>C$143/SUM($C$143:$E$143)</f>
        <v/>
      </c>
      <c r="D152" s="35">
        <f>D$143/SUM($C$143:$E$143)</f>
        <v/>
      </c>
      <c r="E152" s="35">
        <f>E$143/SUM($C$143:$E$143)</f>
        <v/>
      </c>
    </row>
    <row r="153" ht="16" customHeight="1" s="122">
      <c r="A153" s="7" t="inlineStr">
        <is>
          <t xml:space="preserve">      Natural Gas</t>
        </is>
      </c>
      <c r="B153" s="124" t="n"/>
      <c r="C153" s="91">
        <f>C$142/SUM($C$142:$E$142)</f>
        <v/>
      </c>
      <c r="D153" s="91">
        <f>D142/SUM($C$142:$E$142)</f>
        <v/>
      </c>
      <c r="E153" s="91">
        <f>E142/SUM($C$142:$E$142)</f>
        <v/>
      </c>
    </row>
    <row r="154" ht="16" customHeight="1" s="122">
      <c r="A154" s="7" t="inlineStr">
        <is>
          <t xml:space="preserve">      Lease and Plant Fuel 2/</t>
        </is>
      </c>
      <c r="B154" s="124" t="n"/>
      <c r="C154" s="35" t="n">
        <v>1</v>
      </c>
      <c r="D154" s="86" t="n">
        <v>0</v>
      </c>
      <c r="E154" s="86" t="n">
        <v>0</v>
      </c>
    </row>
    <row r="155" ht="16" customHeight="1" s="122">
      <c r="A155" s="7" t="inlineStr">
        <is>
          <t xml:space="preserve">      Steam Coal</t>
        </is>
      </c>
      <c r="B155" s="124" t="n"/>
      <c r="C155" s="86" t="n">
        <v>0</v>
      </c>
      <c r="D155" s="86" t="n">
        <v>1</v>
      </c>
      <c r="E155" s="86" t="n">
        <v>0</v>
      </c>
    </row>
    <row r="156" ht="16" customHeight="1" s="122">
      <c r="A156" s="7" t="inlineStr">
        <is>
          <t xml:space="preserve">      Renewables</t>
        </is>
      </c>
      <c r="B156" s="124" t="n"/>
      <c r="C156" s="35">
        <f>C$141/SUM($C$141:$E$141)</f>
        <v/>
      </c>
      <c r="D156" s="35">
        <f>D$141/SUM($C$141:$E$141)</f>
        <v/>
      </c>
      <c r="E156" s="35">
        <f>E$141/SUM($C$141:$E$141)</f>
        <v/>
      </c>
    </row>
    <row r="157" ht="16" customHeight="1" s="122">
      <c r="A157" s="7" t="inlineStr">
        <is>
          <t xml:space="preserve">      Purchased Electricity</t>
        </is>
      </c>
      <c r="B157" s="124" t="n"/>
      <c r="C157" s="35">
        <f>C$141/SUM($C$141:$E$141)</f>
        <v/>
      </c>
      <c r="D157" s="35">
        <f>D$141/SUM($C$141:$E$141)</f>
        <v/>
      </c>
      <c r="E157" s="35">
        <f>E$141/SUM($C$141:$E$141)</f>
        <v/>
      </c>
    </row>
    <row r="158">
      <c r="B158" s="86" t="n"/>
    </row>
    <row r="159">
      <c r="A159" s="93" t="inlineStr">
        <is>
          <t>Oil and Gas Mining Energy Use</t>
        </is>
      </c>
      <c r="B159" s="92" t="n"/>
      <c r="C159" s="84" t="n"/>
      <c r="D159" s="84" t="n"/>
      <c r="E159" s="84" t="n"/>
      <c r="F159" s="84" t="n"/>
      <c r="G159" s="84" t="n"/>
      <c r="H159" s="84" t="n"/>
      <c r="I159" s="84" t="n"/>
      <c r="J159" s="84" t="n"/>
      <c r="K159" s="84" t="n"/>
      <c r="L159" s="84" t="n"/>
      <c r="M159" s="84" t="n"/>
      <c r="N159" s="84" t="n"/>
      <c r="O159" s="84" t="n"/>
      <c r="P159" s="84" t="n"/>
      <c r="Q159" s="84" t="n"/>
      <c r="R159" s="84" t="n"/>
      <c r="S159" s="84" t="n"/>
      <c r="T159" s="84" t="n"/>
      <c r="U159" s="84" t="n"/>
      <c r="V159" s="84" t="n"/>
      <c r="W159" s="84" t="n"/>
      <c r="X159" s="84" t="n"/>
      <c r="Y159" s="84" t="n"/>
      <c r="Z159" s="84" t="n"/>
      <c r="AA159" s="84" t="n"/>
      <c r="AB159" s="84" t="n"/>
      <c r="AC159" s="84" t="n"/>
      <c r="AD159" s="84" t="n"/>
      <c r="AE159" s="84" t="n"/>
      <c r="AF159" s="84" t="n"/>
      <c r="AG159" s="84" t="n"/>
      <c r="AH159" s="84" t="n"/>
      <c r="AI159" s="84" t="n"/>
    </row>
    <row r="160">
      <c r="B160" t="n">
        <v>2017</v>
      </c>
      <c r="C160" t="n">
        <v>2018</v>
      </c>
      <c r="D160" t="n">
        <v>2019</v>
      </c>
      <c r="E160" t="n">
        <v>2020</v>
      </c>
      <c r="F160" t="n">
        <v>2021</v>
      </c>
      <c r="G160" t="n">
        <v>2022</v>
      </c>
      <c r="H160" t="n">
        <v>2023</v>
      </c>
      <c r="I160" t="n">
        <v>2024</v>
      </c>
      <c r="J160" t="n">
        <v>2025</v>
      </c>
      <c r="K160" t="n">
        <v>2026</v>
      </c>
      <c r="L160" t="n">
        <v>2027</v>
      </c>
      <c r="M160" t="n">
        <v>2028</v>
      </c>
      <c r="N160" t="n">
        <v>2029</v>
      </c>
      <c r="O160" t="n">
        <v>2030</v>
      </c>
      <c r="P160" t="n">
        <v>2031</v>
      </c>
      <c r="Q160" t="n">
        <v>2032</v>
      </c>
      <c r="R160" t="n">
        <v>2033</v>
      </c>
      <c r="S160" t="n">
        <v>2034</v>
      </c>
      <c r="T160" t="n">
        <v>2035</v>
      </c>
      <c r="U160" t="n">
        <v>2036</v>
      </c>
      <c r="V160" t="n">
        <v>2037</v>
      </c>
      <c r="W160" t="n">
        <v>2038</v>
      </c>
      <c r="X160" t="n">
        <v>2039</v>
      </c>
      <c r="Y160" t="n">
        <v>2040</v>
      </c>
      <c r="Z160" t="n">
        <v>2041</v>
      </c>
      <c r="AA160" t="n">
        <v>2042</v>
      </c>
      <c r="AB160" t="n">
        <v>2043</v>
      </c>
      <c r="AC160" t="n">
        <v>2044</v>
      </c>
      <c r="AD160" t="n">
        <v>2045</v>
      </c>
      <c r="AE160" t="n">
        <v>2046</v>
      </c>
      <c r="AF160" t="n">
        <v>2047</v>
      </c>
      <c r="AG160" t="n">
        <v>2048</v>
      </c>
      <c r="AH160" t="n">
        <v>2049</v>
      </c>
      <c r="AI160" t="n">
        <v>2050</v>
      </c>
    </row>
    <row r="161" ht="16" customHeight="1" s="122">
      <c r="A161" s="7" t="inlineStr">
        <is>
          <t xml:space="preserve">      Residual Fuel Oil</t>
        </is>
      </c>
      <c r="D161">
        <f>Data!E65*$C149</f>
        <v/>
      </c>
      <c r="E161">
        <f>Data!F65*$C149</f>
        <v/>
      </c>
      <c r="F161">
        <f>Data!G65*$C149</f>
        <v/>
      </c>
      <c r="G161">
        <f>Data!H65*$C149</f>
        <v/>
      </c>
      <c r="H161">
        <f>Data!I65*$C149</f>
        <v/>
      </c>
      <c r="I161">
        <f>Data!J65*$C149</f>
        <v/>
      </c>
      <c r="J161">
        <f>Data!K65*$C149</f>
        <v/>
      </c>
      <c r="K161">
        <f>Data!L65*$C149</f>
        <v/>
      </c>
      <c r="L161">
        <f>Data!M65*$C149</f>
        <v/>
      </c>
      <c r="M161">
        <f>Data!N65*$C149</f>
        <v/>
      </c>
      <c r="N161">
        <f>Data!O65*$C149</f>
        <v/>
      </c>
      <c r="O161">
        <f>Data!P65*$C149</f>
        <v/>
      </c>
      <c r="P161">
        <f>Data!Q65*$C149</f>
        <v/>
      </c>
      <c r="Q161">
        <f>Data!R65*$C149</f>
        <v/>
      </c>
      <c r="R161">
        <f>Data!S65*$C149</f>
        <v/>
      </c>
      <c r="S161">
        <f>Data!T65*$C149</f>
        <v/>
      </c>
      <c r="T161">
        <f>Data!U65*$C149</f>
        <v/>
      </c>
      <c r="U161">
        <f>Data!V65*$C149</f>
        <v/>
      </c>
      <c r="V161">
        <f>Data!W65*$C149</f>
        <v/>
      </c>
      <c r="W161">
        <f>Data!X65*$C149</f>
        <v/>
      </c>
      <c r="X161">
        <f>Data!Y65*$C149</f>
        <v/>
      </c>
      <c r="Y161">
        <f>Data!Z65*$C149</f>
        <v/>
      </c>
      <c r="Z161">
        <f>Data!AA65*$C149</f>
        <v/>
      </c>
      <c r="AA161">
        <f>Data!AB65*$C149</f>
        <v/>
      </c>
      <c r="AB161">
        <f>Data!AC65*$C149</f>
        <v/>
      </c>
      <c r="AC161">
        <f>Data!AD65*$C149</f>
        <v/>
      </c>
      <c r="AD161">
        <f>Data!AE65*$C149</f>
        <v/>
      </c>
      <c r="AE161">
        <f>Data!AF65*$C149</f>
        <v/>
      </c>
      <c r="AF161">
        <f>Data!AG65*$C149</f>
        <v/>
      </c>
      <c r="AG161">
        <f>Data!AH65*$C149</f>
        <v/>
      </c>
      <c r="AH161">
        <f>Data!AI65*$C149</f>
        <v/>
      </c>
      <c r="AI161">
        <f>Data!AJ65*$C149</f>
        <v/>
      </c>
    </row>
    <row r="162" ht="16" customHeight="1" s="122">
      <c r="A162" s="7" t="inlineStr">
        <is>
          <t xml:space="preserve">      Distillate Fuel Oil</t>
        </is>
      </c>
      <c r="D162">
        <f>Data!E66*$C150</f>
        <v/>
      </c>
      <c r="E162">
        <f>Data!F66*$C150</f>
        <v/>
      </c>
      <c r="F162">
        <f>Data!G66*$C150</f>
        <v/>
      </c>
      <c r="G162">
        <f>Data!H66*$C150</f>
        <v/>
      </c>
      <c r="H162">
        <f>Data!I66*$C150</f>
        <v/>
      </c>
      <c r="I162">
        <f>Data!J66*$C150</f>
        <v/>
      </c>
      <c r="J162">
        <f>Data!K66*$C150</f>
        <v/>
      </c>
      <c r="K162">
        <f>Data!L66*$C150</f>
        <v/>
      </c>
      <c r="L162">
        <f>Data!M66*$C150</f>
        <v/>
      </c>
      <c r="M162">
        <f>Data!N66*$C150</f>
        <v/>
      </c>
      <c r="N162">
        <f>Data!O66*$C150</f>
        <v/>
      </c>
      <c r="O162">
        <f>Data!P66*$C150</f>
        <v/>
      </c>
      <c r="P162">
        <f>Data!Q66*$C150</f>
        <v/>
      </c>
      <c r="Q162">
        <f>Data!R66*$C150</f>
        <v/>
      </c>
      <c r="R162">
        <f>Data!S66*$C150</f>
        <v/>
      </c>
      <c r="S162">
        <f>Data!T66*$C150</f>
        <v/>
      </c>
      <c r="T162">
        <f>Data!U66*$C150</f>
        <v/>
      </c>
      <c r="U162">
        <f>Data!V66*$C150</f>
        <v/>
      </c>
      <c r="V162">
        <f>Data!W66*$C150</f>
        <v/>
      </c>
      <c r="W162">
        <f>Data!X66*$C150</f>
        <v/>
      </c>
      <c r="X162">
        <f>Data!Y66*$C150</f>
        <v/>
      </c>
      <c r="Y162">
        <f>Data!Z66*$C150</f>
        <v/>
      </c>
      <c r="Z162">
        <f>Data!AA66*$C150</f>
        <v/>
      </c>
      <c r="AA162">
        <f>Data!AB66*$C150</f>
        <v/>
      </c>
      <c r="AB162">
        <f>Data!AC66*$C150</f>
        <v/>
      </c>
      <c r="AC162">
        <f>Data!AD66*$C150</f>
        <v/>
      </c>
      <c r="AD162">
        <f>Data!AE66*$C150</f>
        <v/>
      </c>
      <c r="AE162">
        <f>Data!AF66*$C150</f>
        <v/>
      </c>
      <c r="AF162">
        <f>Data!AG66*$C150</f>
        <v/>
      </c>
      <c r="AG162">
        <f>Data!AH66*$C150</f>
        <v/>
      </c>
      <c r="AH162">
        <f>Data!AI66*$C150</f>
        <v/>
      </c>
      <c r="AI162">
        <f>Data!AJ66*$C150</f>
        <v/>
      </c>
    </row>
    <row r="163" ht="16" customHeight="1" s="122">
      <c r="A163" s="7" t="inlineStr">
        <is>
          <t xml:space="preserve">      Motor Gasoline</t>
        </is>
      </c>
      <c r="D163">
        <f>Data!E67*$C151</f>
        <v/>
      </c>
      <c r="E163">
        <f>Data!F67*$C151</f>
        <v/>
      </c>
      <c r="F163">
        <f>Data!G67*$C151</f>
        <v/>
      </c>
      <c r="G163">
        <f>Data!H67*$C151</f>
        <v/>
      </c>
      <c r="H163">
        <f>Data!I67*$C151</f>
        <v/>
      </c>
      <c r="I163">
        <f>Data!J67*$C151</f>
        <v/>
      </c>
      <c r="J163">
        <f>Data!K67*$C151</f>
        <v/>
      </c>
      <c r="K163">
        <f>Data!L67*$C151</f>
        <v/>
      </c>
      <c r="L163">
        <f>Data!M67*$C151</f>
        <v/>
      </c>
      <c r="M163">
        <f>Data!N67*$C151</f>
        <v/>
      </c>
      <c r="N163">
        <f>Data!O67*$C151</f>
        <v/>
      </c>
      <c r="O163">
        <f>Data!P67*$C151</f>
        <v/>
      </c>
      <c r="P163">
        <f>Data!Q67*$C151</f>
        <v/>
      </c>
      <c r="Q163">
        <f>Data!R67*$C151</f>
        <v/>
      </c>
      <c r="R163">
        <f>Data!S67*$C151</f>
        <v/>
      </c>
      <c r="S163">
        <f>Data!T67*$C151</f>
        <v/>
      </c>
      <c r="T163">
        <f>Data!U67*$C151</f>
        <v/>
      </c>
      <c r="U163">
        <f>Data!V67*$C151</f>
        <v/>
      </c>
      <c r="V163">
        <f>Data!W67*$C151</f>
        <v/>
      </c>
      <c r="W163">
        <f>Data!X67*$C151</f>
        <v/>
      </c>
      <c r="X163">
        <f>Data!Y67*$C151</f>
        <v/>
      </c>
      <c r="Y163">
        <f>Data!Z67*$C151</f>
        <v/>
      </c>
      <c r="Z163">
        <f>Data!AA67*$C151</f>
        <v/>
      </c>
      <c r="AA163">
        <f>Data!AB67*$C151</f>
        <v/>
      </c>
      <c r="AB163">
        <f>Data!AC67*$C151</f>
        <v/>
      </c>
      <c r="AC163">
        <f>Data!AD67*$C151</f>
        <v/>
      </c>
      <c r="AD163">
        <f>Data!AE67*$C151</f>
        <v/>
      </c>
      <c r="AE163">
        <f>Data!AF67*$C151</f>
        <v/>
      </c>
      <c r="AF163">
        <f>Data!AG67*$C151</f>
        <v/>
      </c>
      <c r="AG163">
        <f>Data!AH67*$C151</f>
        <v/>
      </c>
      <c r="AH163">
        <f>Data!AI67*$C151</f>
        <v/>
      </c>
      <c r="AI163">
        <f>Data!AJ67*$C151</f>
        <v/>
      </c>
    </row>
    <row r="164" ht="16" customHeight="1" s="122">
      <c r="A164" s="7" t="inlineStr">
        <is>
          <t xml:space="preserve">      Other Petroleum 1/</t>
        </is>
      </c>
      <c r="D164">
        <f>Data!E68*$C152</f>
        <v/>
      </c>
      <c r="E164">
        <f>Data!F68*$C152</f>
        <v/>
      </c>
      <c r="F164">
        <f>Data!G68*$C152</f>
        <v/>
      </c>
      <c r="G164">
        <f>Data!H68*$C152</f>
        <v/>
      </c>
      <c r="H164">
        <f>Data!I68*$C152</f>
        <v/>
      </c>
      <c r="I164">
        <f>Data!J68*$C152</f>
        <v/>
      </c>
      <c r="J164">
        <f>Data!K68*$C152</f>
        <v/>
      </c>
      <c r="K164">
        <f>Data!L68*$C152</f>
        <v/>
      </c>
      <c r="L164">
        <f>Data!M68*$C152</f>
        <v/>
      </c>
      <c r="M164">
        <f>Data!N68*$C152</f>
        <v/>
      </c>
      <c r="N164">
        <f>Data!O68*$C152</f>
        <v/>
      </c>
      <c r="O164">
        <f>Data!P68*$C152</f>
        <v/>
      </c>
      <c r="P164">
        <f>Data!Q68*$C152</f>
        <v/>
      </c>
      <c r="Q164">
        <f>Data!R68*$C152</f>
        <v/>
      </c>
      <c r="R164">
        <f>Data!S68*$C152</f>
        <v/>
      </c>
      <c r="S164">
        <f>Data!T68*$C152</f>
        <v/>
      </c>
      <c r="T164">
        <f>Data!U68*$C152</f>
        <v/>
      </c>
      <c r="U164">
        <f>Data!V68*$C152</f>
        <v/>
      </c>
      <c r="V164">
        <f>Data!W68*$C152</f>
        <v/>
      </c>
      <c r="W164">
        <f>Data!X68*$C152</f>
        <v/>
      </c>
      <c r="X164">
        <f>Data!Y68*$C152</f>
        <v/>
      </c>
      <c r="Y164">
        <f>Data!Z68*$C152</f>
        <v/>
      </c>
      <c r="Z164">
        <f>Data!AA68*$C152</f>
        <v/>
      </c>
      <c r="AA164">
        <f>Data!AB68*$C152</f>
        <v/>
      </c>
      <c r="AB164">
        <f>Data!AC68*$C152</f>
        <v/>
      </c>
      <c r="AC164">
        <f>Data!AD68*$C152</f>
        <v/>
      </c>
      <c r="AD164">
        <f>Data!AE68*$C152</f>
        <v/>
      </c>
      <c r="AE164">
        <f>Data!AF68*$C152</f>
        <v/>
      </c>
      <c r="AF164">
        <f>Data!AG68*$C152</f>
        <v/>
      </c>
      <c r="AG164">
        <f>Data!AH68*$C152</f>
        <v/>
      </c>
      <c r="AH164">
        <f>Data!AI68*$C152</f>
        <v/>
      </c>
      <c r="AI164">
        <f>Data!AJ68*$C152</f>
        <v/>
      </c>
    </row>
    <row r="165" ht="16" customHeight="1" s="122">
      <c r="A165" s="7" t="inlineStr">
        <is>
          <t xml:space="preserve">      Natural Gas</t>
        </is>
      </c>
      <c r="D165">
        <f>Data!E70*$C153</f>
        <v/>
      </c>
      <c r="E165">
        <f>Data!F70*$C153</f>
        <v/>
      </c>
      <c r="F165">
        <f>Data!G70*$C153</f>
        <v/>
      </c>
      <c r="G165">
        <f>Data!H70*$C153</f>
        <v/>
      </c>
      <c r="H165">
        <f>Data!I70*$C153</f>
        <v/>
      </c>
      <c r="I165">
        <f>Data!J70*$C153</f>
        <v/>
      </c>
      <c r="J165">
        <f>Data!K70*$C153</f>
        <v/>
      </c>
      <c r="K165">
        <f>Data!L70*$C153</f>
        <v/>
      </c>
      <c r="L165">
        <f>Data!M70*$C153</f>
        <v/>
      </c>
      <c r="M165">
        <f>Data!N70*$C153</f>
        <v/>
      </c>
      <c r="N165">
        <f>Data!O70*$C153</f>
        <v/>
      </c>
      <c r="O165">
        <f>Data!P70*$C153</f>
        <v/>
      </c>
      <c r="P165">
        <f>Data!Q70*$C153</f>
        <v/>
      </c>
      <c r="Q165">
        <f>Data!R70*$C153</f>
        <v/>
      </c>
      <c r="R165">
        <f>Data!S70*$C153</f>
        <v/>
      </c>
      <c r="S165">
        <f>Data!T70*$C153</f>
        <v/>
      </c>
      <c r="T165">
        <f>Data!U70*$C153</f>
        <v/>
      </c>
      <c r="U165">
        <f>Data!V70*$C153</f>
        <v/>
      </c>
      <c r="V165">
        <f>Data!W70*$C153</f>
        <v/>
      </c>
      <c r="W165">
        <f>Data!X70*$C153</f>
        <v/>
      </c>
      <c r="X165">
        <f>Data!Y70*$C153</f>
        <v/>
      </c>
      <c r="Y165">
        <f>Data!Z70*$C153</f>
        <v/>
      </c>
      <c r="Z165">
        <f>Data!AA70*$C153</f>
        <v/>
      </c>
      <c r="AA165">
        <f>Data!AB70*$C153</f>
        <v/>
      </c>
      <c r="AB165">
        <f>Data!AC70*$C153</f>
        <v/>
      </c>
      <c r="AC165">
        <f>Data!AD70*$C153</f>
        <v/>
      </c>
      <c r="AD165">
        <f>Data!AE70*$C153</f>
        <v/>
      </c>
      <c r="AE165">
        <f>Data!AF70*$C153</f>
        <v/>
      </c>
      <c r="AF165">
        <f>Data!AG70*$C153</f>
        <v/>
      </c>
      <c r="AG165">
        <f>Data!AH70*$C153</f>
        <v/>
      </c>
      <c r="AH165">
        <f>Data!AI70*$C153</f>
        <v/>
      </c>
      <c r="AI165">
        <f>Data!AJ70*$C153</f>
        <v/>
      </c>
    </row>
    <row r="166" ht="16" customHeight="1" s="122">
      <c r="A166" s="7" t="inlineStr">
        <is>
          <t xml:space="preserve">      Lease and Plant Fuel 2/</t>
        </is>
      </c>
      <c r="D166">
        <f>Data!E71*$C154</f>
        <v/>
      </c>
      <c r="E166">
        <f>Data!F71*$C154</f>
        <v/>
      </c>
      <c r="F166">
        <f>Data!G71*$C154</f>
        <v/>
      </c>
      <c r="G166">
        <f>Data!H71*$C154</f>
        <v/>
      </c>
      <c r="H166">
        <f>Data!I71*$C154</f>
        <v/>
      </c>
      <c r="I166">
        <f>Data!J71*$C154</f>
        <v/>
      </c>
      <c r="J166">
        <f>Data!K71*$C154</f>
        <v/>
      </c>
      <c r="K166">
        <f>Data!L71*$C154</f>
        <v/>
      </c>
      <c r="L166">
        <f>Data!M71*$C154</f>
        <v/>
      </c>
      <c r="M166">
        <f>Data!N71*$C154</f>
        <v/>
      </c>
      <c r="N166">
        <f>Data!O71*$C154</f>
        <v/>
      </c>
      <c r="O166">
        <f>Data!P71*$C154</f>
        <v/>
      </c>
      <c r="P166">
        <f>Data!Q71*$C154</f>
        <v/>
      </c>
      <c r="Q166">
        <f>Data!R71*$C154</f>
        <v/>
      </c>
      <c r="R166">
        <f>Data!S71*$C154</f>
        <v/>
      </c>
      <c r="S166">
        <f>Data!T71*$C154</f>
        <v/>
      </c>
      <c r="T166">
        <f>Data!U71*$C154</f>
        <v/>
      </c>
      <c r="U166">
        <f>Data!V71*$C154</f>
        <v/>
      </c>
      <c r="V166">
        <f>Data!W71*$C154</f>
        <v/>
      </c>
      <c r="W166">
        <f>Data!X71*$C154</f>
        <v/>
      </c>
      <c r="X166">
        <f>Data!Y71*$C154</f>
        <v/>
      </c>
      <c r="Y166">
        <f>Data!Z71*$C154</f>
        <v/>
      </c>
      <c r="Z166">
        <f>Data!AA71*$C154</f>
        <v/>
      </c>
      <c r="AA166">
        <f>Data!AB71*$C154</f>
        <v/>
      </c>
      <c r="AB166">
        <f>Data!AC71*$C154</f>
        <v/>
      </c>
      <c r="AC166">
        <f>Data!AD71*$C154</f>
        <v/>
      </c>
      <c r="AD166">
        <f>Data!AE71*$C154</f>
        <v/>
      </c>
      <c r="AE166">
        <f>Data!AF71*$C154</f>
        <v/>
      </c>
      <c r="AF166">
        <f>Data!AG71*$C154</f>
        <v/>
      </c>
      <c r="AG166">
        <f>Data!AH71*$C154</f>
        <v/>
      </c>
      <c r="AH166">
        <f>Data!AI71*$C154</f>
        <v/>
      </c>
      <c r="AI166">
        <f>Data!AJ71*$C154</f>
        <v/>
      </c>
    </row>
    <row r="167" ht="16" customHeight="1" s="122">
      <c r="A167" s="7" t="inlineStr">
        <is>
          <t xml:space="preserve">      Steam Coal</t>
        </is>
      </c>
      <c r="D167">
        <f>Data!E72*$C155</f>
        <v/>
      </c>
      <c r="E167">
        <f>Data!F72*$C155</f>
        <v/>
      </c>
      <c r="F167">
        <f>Data!G72*$C155</f>
        <v/>
      </c>
      <c r="G167">
        <f>Data!H72*$C155</f>
        <v/>
      </c>
      <c r="H167">
        <f>Data!I72*$C155</f>
        <v/>
      </c>
      <c r="I167">
        <f>Data!J72*$C155</f>
        <v/>
      </c>
      <c r="J167">
        <f>Data!K72*$C155</f>
        <v/>
      </c>
      <c r="K167">
        <f>Data!L72*$C155</f>
        <v/>
      </c>
      <c r="L167">
        <f>Data!M72*$C155</f>
        <v/>
      </c>
      <c r="M167">
        <f>Data!N72*$C155</f>
        <v/>
      </c>
      <c r="N167">
        <f>Data!O72*$C155</f>
        <v/>
      </c>
      <c r="O167">
        <f>Data!P72*$C155</f>
        <v/>
      </c>
      <c r="P167">
        <f>Data!Q72*$C155</f>
        <v/>
      </c>
      <c r="Q167">
        <f>Data!R72*$C155</f>
        <v/>
      </c>
      <c r="R167">
        <f>Data!S72*$C155</f>
        <v/>
      </c>
      <c r="S167">
        <f>Data!T72*$C155</f>
        <v/>
      </c>
      <c r="T167">
        <f>Data!U72*$C155</f>
        <v/>
      </c>
      <c r="U167">
        <f>Data!V72*$C155</f>
        <v/>
      </c>
      <c r="V167">
        <f>Data!W72*$C155</f>
        <v/>
      </c>
      <c r="W167">
        <f>Data!X72*$C155</f>
        <v/>
      </c>
      <c r="X167">
        <f>Data!Y72*$C155</f>
        <v/>
      </c>
      <c r="Y167">
        <f>Data!Z72*$C155</f>
        <v/>
      </c>
      <c r="Z167">
        <f>Data!AA72*$C155</f>
        <v/>
      </c>
      <c r="AA167">
        <f>Data!AB72*$C155</f>
        <v/>
      </c>
      <c r="AB167">
        <f>Data!AC72*$C155</f>
        <v/>
      </c>
      <c r="AC167">
        <f>Data!AD72*$C155</f>
        <v/>
      </c>
      <c r="AD167">
        <f>Data!AE72*$C155</f>
        <v/>
      </c>
      <c r="AE167">
        <f>Data!AF72*$C155</f>
        <v/>
      </c>
      <c r="AF167">
        <f>Data!AG72*$C155</f>
        <v/>
      </c>
      <c r="AG167">
        <f>Data!AH72*$C155</f>
        <v/>
      </c>
      <c r="AH167">
        <f>Data!AI72*$C155</f>
        <v/>
      </c>
      <c r="AI167">
        <f>Data!AJ72*$C155</f>
        <v/>
      </c>
    </row>
    <row r="168" ht="16" customHeight="1" s="122">
      <c r="A168" s="7" t="inlineStr">
        <is>
          <t xml:space="preserve">      Renewables</t>
        </is>
      </c>
      <c r="D168">
        <f>Data!E73*$C156</f>
        <v/>
      </c>
      <c r="E168">
        <f>Data!F73*$C156</f>
        <v/>
      </c>
      <c r="F168">
        <f>Data!G73*$C156</f>
        <v/>
      </c>
      <c r="G168">
        <f>Data!H73*$C156</f>
        <v/>
      </c>
      <c r="H168">
        <f>Data!I73*$C156</f>
        <v/>
      </c>
      <c r="I168">
        <f>Data!J73*$C156</f>
        <v/>
      </c>
      <c r="J168">
        <f>Data!K73*$C156</f>
        <v/>
      </c>
      <c r="K168">
        <f>Data!L73*$C156</f>
        <v/>
      </c>
      <c r="L168">
        <f>Data!M73*$C156</f>
        <v/>
      </c>
      <c r="M168">
        <f>Data!N73*$C156</f>
        <v/>
      </c>
      <c r="N168">
        <f>Data!O73*$C156</f>
        <v/>
      </c>
      <c r="O168">
        <f>Data!P73*$C156</f>
        <v/>
      </c>
      <c r="P168">
        <f>Data!Q73*$C156</f>
        <v/>
      </c>
      <c r="Q168">
        <f>Data!R73*$C156</f>
        <v/>
      </c>
      <c r="R168">
        <f>Data!S73*$C156</f>
        <v/>
      </c>
      <c r="S168">
        <f>Data!T73*$C156</f>
        <v/>
      </c>
      <c r="T168">
        <f>Data!U73*$C156</f>
        <v/>
      </c>
      <c r="U168">
        <f>Data!V73*$C156</f>
        <v/>
      </c>
      <c r="V168">
        <f>Data!W73*$C156</f>
        <v/>
      </c>
      <c r="W168">
        <f>Data!X73*$C156</f>
        <v/>
      </c>
      <c r="X168">
        <f>Data!Y73*$C156</f>
        <v/>
      </c>
      <c r="Y168">
        <f>Data!Z73*$C156</f>
        <v/>
      </c>
      <c r="Z168">
        <f>Data!AA73*$C156</f>
        <v/>
      </c>
      <c r="AA168">
        <f>Data!AB73*$C156</f>
        <v/>
      </c>
      <c r="AB168">
        <f>Data!AC73*$C156</f>
        <v/>
      </c>
      <c r="AC168">
        <f>Data!AD73*$C156</f>
        <v/>
      </c>
      <c r="AD168">
        <f>Data!AE73*$C156</f>
        <v/>
      </c>
      <c r="AE168">
        <f>Data!AF73*$C156</f>
        <v/>
      </c>
      <c r="AF168">
        <f>Data!AG73*$C156</f>
        <v/>
      </c>
      <c r="AG168">
        <f>Data!AH73*$C156</f>
        <v/>
      </c>
      <c r="AH168">
        <f>Data!AI73*$C156</f>
        <v/>
      </c>
      <c r="AI168">
        <f>Data!AJ73*$C156</f>
        <v/>
      </c>
    </row>
    <row r="169" ht="16" customHeight="1" s="122">
      <c r="A169" s="7" t="inlineStr">
        <is>
          <t xml:space="preserve">      Purchased Electricity</t>
        </is>
      </c>
      <c r="D169">
        <f>Data!E74*$C157</f>
        <v/>
      </c>
      <c r="E169">
        <f>Data!F74*$C157</f>
        <v/>
      </c>
      <c r="F169">
        <f>Data!G74*$C157</f>
        <v/>
      </c>
      <c r="G169">
        <f>Data!H74*$C157</f>
        <v/>
      </c>
      <c r="H169">
        <f>Data!I74*$C157</f>
        <v/>
      </c>
      <c r="I169">
        <f>Data!J74*$C157</f>
        <v/>
      </c>
      <c r="J169">
        <f>Data!K74*$C157</f>
        <v/>
      </c>
      <c r="K169">
        <f>Data!L74*$C157</f>
        <v/>
      </c>
      <c r="L169">
        <f>Data!M74*$C157</f>
        <v/>
      </c>
      <c r="M169">
        <f>Data!N74*$C157</f>
        <v/>
      </c>
      <c r="N169">
        <f>Data!O74*$C157</f>
        <v/>
      </c>
      <c r="O169">
        <f>Data!P74*$C157</f>
        <v/>
      </c>
      <c r="P169">
        <f>Data!Q74*$C157</f>
        <v/>
      </c>
      <c r="Q169">
        <f>Data!R74*$C157</f>
        <v/>
      </c>
      <c r="R169">
        <f>Data!S74*$C157</f>
        <v/>
      </c>
      <c r="S169">
        <f>Data!T74*$C157</f>
        <v/>
      </c>
      <c r="T169">
        <f>Data!U74*$C157</f>
        <v/>
      </c>
      <c r="U169">
        <f>Data!V74*$C157</f>
        <v/>
      </c>
      <c r="V169">
        <f>Data!W74*$C157</f>
        <v/>
      </c>
      <c r="W169">
        <f>Data!X74*$C157</f>
        <v/>
      </c>
      <c r="X169">
        <f>Data!Y74*$C157</f>
        <v/>
      </c>
      <c r="Y169">
        <f>Data!Z74*$C157</f>
        <v/>
      </c>
      <c r="Z169">
        <f>Data!AA74*$C157</f>
        <v/>
      </c>
      <c r="AA169">
        <f>Data!AB74*$C157</f>
        <v/>
      </c>
      <c r="AB169">
        <f>Data!AC74*$C157</f>
        <v/>
      </c>
      <c r="AC169">
        <f>Data!AD74*$C157</f>
        <v/>
      </c>
      <c r="AD169">
        <f>Data!AE74*$C157</f>
        <v/>
      </c>
      <c r="AE169">
        <f>Data!AF74*$C157</f>
        <v/>
      </c>
      <c r="AF169">
        <f>Data!AG74*$C157</f>
        <v/>
      </c>
      <c r="AG169">
        <f>Data!AH74*$C157</f>
        <v/>
      </c>
      <c r="AH169">
        <f>Data!AI74*$C157</f>
        <v/>
      </c>
      <c r="AI169">
        <f>Data!AJ74*$C157</f>
        <v/>
      </c>
    </row>
    <row r="170">
      <c r="B170" s="86" t="n"/>
    </row>
    <row r="171">
      <c r="A171" s="93" t="inlineStr">
        <is>
          <t>Coal Mining Energy Use</t>
        </is>
      </c>
      <c r="B171" s="92" t="n"/>
      <c r="C171" s="84" t="n"/>
      <c r="D171" s="84" t="n"/>
      <c r="E171" s="84" t="n"/>
      <c r="F171" s="84" t="n"/>
      <c r="G171" s="84" t="n"/>
      <c r="H171" s="84" t="n"/>
      <c r="I171" s="84" t="n"/>
      <c r="J171" s="84" t="n"/>
      <c r="K171" s="84" t="n"/>
      <c r="L171" s="84" t="n"/>
      <c r="M171" s="84" t="n"/>
      <c r="N171" s="84" t="n"/>
      <c r="O171" s="84" t="n"/>
      <c r="P171" s="84" t="n"/>
      <c r="Q171" s="84" t="n"/>
      <c r="R171" s="84" t="n"/>
      <c r="S171" s="84" t="n"/>
      <c r="T171" s="84" t="n"/>
      <c r="U171" s="84" t="n"/>
      <c r="V171" s="84" t="n"/>
      <c r="W171" s="84" t="n"/>
      <c r="X171" s="84" t="n"/>
      <c r="Y171" s="84" t="n"/>
      <c r="Z171" s="84" t="n"/>
      <c r="AA171" s="84" t="n"/>
      <c r="AB171" s="84" t="n"/>
      <c r="AC171" s="84" t="n"/>
      <c r="AD171" s="84" t="n"/>
      <c r="AE171" s="84" t="n"/>
      <c r="AF171" s="84" t="n"/>
      <c r="AG171" s="84" t="n"/>
      <c r="AH171" s="84" t="n"/>
      <c r="AI171" s="84" t="n"/>
    </row>
    <row r="172">
      <c r="B172" t="n">
        <v>2017</v>
      </c>
      <c r="C172" t="n">
        <v>2018</v>
      </c>
      <c r="D172" t="n">
        <v>2019</v>
      </c>
      <c r="E172" t="n">
        <v>2020</v>
      </c>
      <c r="F172" t="n">
        <v>2021</v>
      </c>
      <c r="G172" t="n">
        <v>2022</v>
      </c>
      <c r="H172" t="n">
        <v>2023</v>
      </c>
      <c r="I172" t="n">
        <v>2024</v>
      </c>
      <c r="J172" t="n">
        <v>2025</v>
      </c>
      <c r="K172" t="n">
        <v>2026</v>
      </c>
      <c r="L172" t="n">
        <v>2027</v>
      </c>
      <c r="M172" t="n">
        <v>2028</v>
      </c>
      <c r="N172" t="n">
        <v>2029</v>
      </c>
      <c r="O172" t="n">
        <v>2030</v>
      </c>
      <c r="P172" t="n">
        <v>2031</v>
      </c>
      <c r="Q172" t="n">
        <v>2032</v>
      </c>
      <c r="R172" t="n">
        <v>2033</v>
      </c>
      <c r="S172" t="n">
        <v>2034</v>
      </c>
      <c r="T172" t="n">
        <v>2035</v>
      </c>
      <c r="U172" t="n">
        <v>2036</v>
      </c>
      <c r="V172" t="n">
        <v>2037</v>
      </c>
      <c r="W172" t="n">
        <v>2038</v>
      </c>
      <c r="X172" t="n">
        <v>2039</v>
      </c>
      <c r="Y172" t="n">
        <v>2040</v>
      </c>
      <c r="Z172" t="n">
        <v>2041</v>
      </c>
      <c r="AA172" t="n">
        <v>2042</v>
      </c>
      <c r="AB172" t="n">
        <v>2043</v>
      </c>
      <c r="AC172" t="n">
        <v>2044</v>
      </c>
      <c r="AD172" t="n">
        <v>2045</v>
      </c>
      <c r="AE172" t="n">
        <v>2046</v>
      </c>
      <c r="AF172" t="n">
        <v>2047</v>
      </c>
      <c r="AG172" t="n">
        <v>2048</v>
      </c>
      <c r="AH172" t="n">
        <v>2049</v>
      </c>
      <c r="AI172" t="n">
        <v>2050</v>
      </c>
    </row>
    <row r="173" ht="16" customHeight="1" s="122">
      <c r="A173" s="7" t="inlineStr">
        <is>
          <t xml:space="preserve">      Residual Fuel Oil</t>
        </is>
      </c>
      <c r="D173">
        <f>Data!E65*$D149</f>
        <v/>
      </c>
      <c r="E173">
        <f>Data!F65*$D149</f>
        <v/>
      </c>
      <c r="F173">
        <f>Data!G65*$D149</f>
        <v/>
      </c>
      <c r="G173">
        <f>Data!H65*$D149</f>
        <v/>
      </c>
      <c r="H173">
        <f>Data!I65*$D149</f>
        <v/>
      </c>
      <c r="I173">
        <f>Data!J65*$D149</f>
        <v/>
      </c>
      <c r="J173">
        <f>Data!K65*$D149</f>
        <v/>
      </c>
      <c r="K173">
        <f>Data!L65*$D149</f>
        <v/>
      </c>
      <c r="L173">
        <f>Data!M65*$D149</f>
        <v/>
      </c>
      <c r="M173">
        <f>Data!N65*$D149</f>
        <v/>
      </c>
      <c r="N173">
        <f>Data!O65*$D149</f>
        <v/>
      </c>
      <c r="O173">
        <f>Data!P65*$D149</f>
        <v/>
      </c>
      <c r="P173">
        <f>Data!Q65*$D149</f>
        <v/>
      </c>
      <c r="Q173">
        <f>Data!R65*$D149</f>
        <v/>
      </c>
      <c r="R173">
        <f>Data!S65*$D149</f>
        <v/>
      </c>
      <c r="S173">
        <f>Data!T65*$D149</f>
        <v/>
      </c>
      <c r="T173">
        <f>Data!U65*$D149</f>
        <v/>
      </c>
      <c r="U173">
        <f>Data!V65*$D149</f>
        <v/>
      </c>
      <c r="V173">
        <f>Data!W65*$D149</f>
        <v/>
      </c>
      <c r="W173">
        <f>Data!X65*$D149</f>
        <v/>
      </c>
      <c r="X173">
        <f>Data!Y65*$D149</f>
        <v/>
      </c>
      <c r="Y173">
        <f>Data!Z65*$D149</f>
        <v/>
      </c>
      <c r="Z173">
        <f>Data!AA65*$D149</f>
        <v/>
      </c>
      <c r="AA173">
        <f>Data!AB65*$D149</f>
        <v/>
      </c>
      <c r="AB173">
        <f>Data!AC65*$D149</f>
        <v/>
      </c>
      <c r="AC173">
        <f>Data!AD65*$D149</f>
        <v/>
      </c>
      <c r="AD173">
        <f>Data!AE65*$D149</f>
        <v/>
      </c>
      <c r="AE173">
        <f>Data!AF65*$D149</f>
        <v/>
      </c>
      <c r="AF173">
        <f>Data!AG65*$D149</f>
        <v/>
      </c>
      <c r="AG173">
        <f>Data!AH65*$D149</f>
        <v/>
      </c>
      <c r="AH173">
        <f>Data!AI65*$D149</f>
        <v/>
      </c>
      <c r="AI173">
        <f>Data!AJ65*$D149</f>
        <v/>
      </c>
    </row>
    <row r="174" ht="16" customHeight="1" s="122">
      <c r="A174" s="7" t="inlineStr">
        <is>
          <t xml:space="preserve">      Distillate Fuel Oil</t>
        </is>
      </c>
      <c r="D174">
        <f>Data!E66*$D150</f>
        <v/>
      </c>
      <c r="E174">
        <f>Data!F66*$D150</f>
        <v/>
      </c>
      <c r="F174">
        <f>Data!G66*$D150</f>
        <v/>
      </c>
      <c r="G174">
        <f>Data!H66*$D150</f>
        <v/>
      </c>
      <c r="H174">
        <f>Data!I66*$D150</f>
        <v/>
      </c>
      <c r="I174">
        <f>Data!J66*$D150</f>
        <v/>
      </c>
      <c r="J174">
        <f>Data!K66*$D150</f>
        <v/>
      </c>
      <c r="K174">
        <f>Data!L66*$D150</f>
        <v/>
      </c>
      <c r="L174">
        <f>Data!M66*$D150</f>
        <v/>
      </c>
      <c r="M174">
        <f>Data!N66*$D150</f>
        <v/>
      </c>
      <c r="N174">
        <f>Data!O66*$D150</f>
        <v/>
      </c>
      <c r="O174">
        <f>Data!P66*$D150</f>
        <v/>
      </c>
      <c r="P174">
        <f>Data!Q66*$D150</f>
        <v/>
      </c>
      <c r="Q174">
        <f>Data!R66*$D150</f>
        <v/>
      </c>
      <c r="R174">
        <f>Data!S66*$D150</f>
        <v/>
      </c>
      <c r="S174">
        <f>Data!T66*$D150</f>
        <v/>
      </c>
      <c r="T174">
        <f>Data!U66*$D150</f>
        <v/>
      </c>
      <c r="U174">
        <f>Data!V66*$D150</f>
        <v/>
      </c>
      <c r="V174">
        <f>Data!W66*$D150</f>
        <v/>
      </c>
      <c r="W174">
        <f>Data!X66*$D150</f>
        <v/>
      </c>
      <c r="X174">
        <f>Data!Y66*$D150</f>
        <v/>
      </c>
      <c r="Y174">
        <f>Data!Z66*$D150</f>
        <v/>
      </c>
      <c r="Z174">
        <f>Data!AA66*$D150</f>
        <v/>
      </c>
      <c r="AA174">
        <f>Data!AB66*$D150</f>
        <v/>
      </c>
      <c r="AB174">
        <f>Data!AC66*$D150</f>
        <v/>
      </c>
      <c r="AC174">
        <f>Data!AD66*$D150</f>
        <v/>
      </c>
      <c r="AD174">
        <f>Data!AE66*$D150</f>
        <v/>
      </c>
      <c r="AE174">
        <f>Data!AF66*$D150</f>
        <v/>
      </c>
      <c r="AF174">
        <f>Data!AG66*$D150</f>
        <v/>
      </c>
      <c r="AG174">
        <f>Data!AH66*$D150</f>
        <v/>
      </c>
      <c r="AH174">
        <f>Data!AI66*$D150</f>
        <v/>
      </c>
      <c r="AI174">
        <f>Data!AJ66*$D150</f>
        <v/>
      </c>
    </row>
    <row r="175" ht="16" customHeight="1" s="122">
      <c r="A175" s="7" t="inlineStr">
        <is>
          <t xml:space="preserve">      Motor Gasoline</t>
        </is>
      </c>
      <c r="D175">
        <f>Data!E67*$D151</f>
        <v/>
      </c>
      <c r="E175">
        <f>Data!F67*$D151</f>
        <v/>
      </c>
      <c r="F175">
        <f>Data!G67*$D151</f>
        <v/>
      </c>
      <c r="G175">
        <f>Data!H67*$D151</f>
        <v/>
      </c>
      <c r="H175">
        <f>Data!I67*$D151</f>
        <v/>
      </c>
      <c r="I175">
        <f>Data!J67*$D151</f>
        <v/>
      </c>
      <c r="J175">
        <f>Data!K67*$D151</f>
        <v/>
      </c>
      <c r="K175">
        <f>Data!L67*$D151</f>
        <v/>
      </c>
      <c r="L175">
        <f>Data!M67*$D151</f>
        <v/>
      </c>
      <c r="M175">
        <f>Data!N67*$D151</f>
        <v/>
      </c>
      <c r="N175">
        <f>Data!O67*$D151</f>
        <v/>
      </c>
      <c r="O175">
        <f>Data!P67*$D151</f>
        <v/>
      </c>
      <c r="P175">
        <f>Data!Q67*$D151</f>
        <v/>
      </c>
      <c r="Q175">
        <f>Data!R67*$D151</f>
        <v/>
      </c>
      <c r="R175">
        <f>Data!S67*$D151</f>
        <v/>
      </c>
      <c r="S175">
        <f>Data!T67*$D151</f>
        <v/>
      </c>
      <c r="T175">
        <f>Data!U67*$D151</f>
        <v/>
      </c>
      <c r="U175">
        <f>Data!V67*$D151</f>
        <v/>
      </c>
      <c r="V175">
        <f>Data!W67*$D151</f>
        <v/>
      </c>
      <c r="W175">
        <f>Data!X67*$D151</f>
        <v/>
      </c>
      <c r="X175">
        <f>Data!Y67*$D151</f>
        <v/>
      </c>
      <c r="Y175">
        <f>Data!Z67*$D151</f>
        <v/>
      </c>
      <c r="Z175">
        <f>Data!AA67*$D151</f>
        <v/>
      </c>
      <c r="AA175">
        <f>Data!AB67*$D151</f>
        <v/>
      </c>
      <c r="AB175">
        <f>Data!AC67*$D151</f>
        <v/>
      </c>
      <c r="AC175">
        <f>Data!AD67*$D151</f>
        <v/>
      </c>
      <c r="AD175">
        <f>Data!AE67*$D151</f>
        <v/>
      </c>
      <c r="AE175">
        <f>Data!AF67*$D151</f>
        <v/>
      </c>
      <c r="AF175">
        <f>Data!AG67*$D151</f>
        <v/>
      </c>
      <c r="AG175">
        <f>Data!AH67*$D151</f>
        <v/>
      </c>
      <c r="AH175">
        <f>Data!AI67*$D151</f>
        <v/>
      </c>
      <c r="AI175">
        <f>Data!AJ67*$D151</f>
        <v/>
      </c>
    </row>
    <row r="176" ht="16" customHeight="1" s="122">
      <c r="A176" s="7" t="inlineStr">
        <is>
          <t xml:space="preserve">      Other Petroleum 1/</t>
        </is>
      </c>
      <c r="D176">
        <f>Data!E68*$D152</f>
        <v/>
      </c>
      <c r="E176">
        <f>Data!F68*$D152</f>
        <v/>
      </c>
      <c r="F176">
        <f>Data!G68*$D152</f>
        <v/>
      </c>
      <c r="G176">
        <f>Data!H68*$D152</f>
        <v/>
      </c>
      <c r="H176">
        <f>Data!I68*$D152</f>
        <v/>
      </c>
      <c r="I176">
        <f>Data!J68*$D152</f>
        <v/>
      </c>
      <c r="J176">
        <f>Data!K68*$D152</f>
        <v/>
      </c>
      <c r="K176">
        <f>Data!L68*$D152</f>
        <v/>
      </c>
      <c r="L176">
        <f>Data!M68*$D152</f>
        <v/>
      </c>
      <c r="M176">
        <f>Data!N68*$D152</f>
        <v/>
      </c>
      <c r="N176">
        <f>Data!O68*$D152</f>
        <v/>
      </c>
      <c r="O176">
        <f>Data!P68*$D152</f>
        <v/>
      </c>
      <c r="P176">
        <f>Data!Q68*$D152</f>
        <v/>
      </c>
      <c r="Q176">
        <f>Data!R68*$D152</f>
        <v/>
      </c>
      <c r="R176">
        <f>Data!S68*$D152</f>
        <v/>
      </c>
      <c r="S176">
        <f>Data!T68*$D152</f>
        <v/>
      </c>
      <c r="T176">
        <f>Data!U68*$D152</f>
        <v/>
      </c>
      <c r="U176">
        <f>Data!V68*$D152</f>
        <v/>
      </c>
      <c r="V176">
        <f>Data!W68*$D152</f>
        <v/>
      </c>
      <c r="W176">
        <f>Data!X68*$D152</f>
        <v/>
      </c>
      <c r="X176">
        <f>Data!Y68*$D152</f>
        <v/>
      </c>
      <c r="Y176">
        <f>Data!Z68*$D152</f>
        <v/>
      </c>
      <c r="Z176">
        <f>Data!AA68*$D152</f>
        <v/>
      </c>
      <c r="AA176">
        <f>Data!AB68*$D152</f>
        <v/>
      </c>
      <c r="AB176">
        <f>Data!AC68*$D152</f>
        <v/>
      </c>
      <c r="AC176">
        <f>Data!AD68*$D152</f>
        <v/>
      </c>
      <c r="AD176">
        <f>Data!AE68*$D152</f>
        <v/>
      </c>
      <c r="AE176">
        <f>Data!AF68*$D152</f>
        <v/>
      </c>
      <c r="AF176">
        <f>Data!AG68*$D152</f>
        <v/>
      </c>
      <c r="AG176">
        <f>Data!AH68*$D152</f>
        <v/>
      </c>
      <c r="AH176">
        <f>Data!AI68*$D152</f>
        <v/>
      </c>
      <c r="AI176">
        <f>Data!AJ68*$D152</f>
        <v/>
      </c>
    </row>
    <row r="177" ht="16" customHeight="1" s="122">
      <c r="A177" s="7" t="inlineStr">
        <is>
          <t xml:space="preserve">      Natural Gas</t>
        </is>
      </c>
      <c r="D177">
        <f>Data!E70*$D153</f>
        <v/>
      </c>
      <c r="E177">
        <f>Data!F70*$D153</f>
        <v/>
      </c>
      <c r="F177">
        <f>Data!G70*$D153</f>
        <v/>
      </c>
      <c r="G177">
        <f>Data!H70*$D153</f>
        <v/>
      </c>
      <c r="H177">
        <f>Data!I70*$D153</f>
        <v/>
      </c>
      <c r="I177">
        <f>Data!J70*$D153</f>
        <v/>
      </c>
      <c r="J177">
        <f>Data!K70*$D153</f>
        <v/>
      </c>
      <c r="K177">
        <f>Data!L70*$D153</f>
        <v/>
      </c>
      <c r="L177">
        <f>Data!M70*$D153</f>
        <v/>
      </c>
      <c r="M177">
        <f>Data!N70*$D153</f>
        <v/>
      </c>
      <c r="N177">
        <f>Data!O70*$D153</f>
        <v/>
      </c>
      <c r="O177">
        <f>Data!P70*$D153</f>
        <v/>
      </c>
      <c r="P177">
        <f>Data!Q70*$D153</f>
        <v/>
      </c>
      <c r="Q177">
        <f>Data!R70*$D153</f>
        <v/>
      </c>
      <c r="R177">
        <f>Data!S70*$D153</f>
        <v/>
      </c>
      <c r="S177">
        <f>Data!T70*$D153</f>
        <v/>
      </c>
      <c r="T177">
        <f>Data!U70*$D153</f>
        <v/>
      </c>
      <c r="U177">
        <f>Data!V70*$D153</f>
        <v/>
      </c>
      <c r="V177">
        <f>Data!W70*$D153</f>
        <v/>
      </c>
      <c r="W177">
        <f>Data!X70*$D153</f>
        <v/>
      </c>
      <c r="X177">
        <f>Data!Y70*$D153</f>
        <v/>
      </c>
      <c r="Y177">
        <f>Data!Z70*$D153</f>
        <v/>
      </c>
      <c r="Z177">
        <f>Data!AA70*$D153</f>
        <v/>
      </c>
      <c r="AA177">
        <f>Data!AB70*$D153</f>
        <v/>
      </c>
      <c r="AB177">
        <f>Data!AC70*$D153</f>
        <v/>
      </c>
      <c r="AC177">
        <f>Data!AD70*$D153</f>
        <v/>
      </c>
      <c r="AD177">
        <f>Data!AE70*$D153</f>
        <v/>
      </c>
      <c r="AE177">
        <f>Data!AF70*$D153</f>
        <v/>
      </c>
      <c r="AF177">
        <f>Data!AG70*$D153</f>
        <v/>
      </c>
      <c r="AG177">
        <f>Data!AH70*$D153</f>
        <v/>
      </c>
      <c r="AH177">
        <f>Data!AI70*$D153</f>
        <v/>
      </c>
      <c r="AI177">
        <f>Data!AJ70*$D153</f>
        <v/>
      </c>
    </row>
    <row r="178" ht="16" customHeight="1" s="122">
      <c r="A178" s="7" t="inlineStr">
        <is>
          <t xml:space="preserve">      Lease and Plant Fuel 2/</t>
        </is>
      </c>
      <c r="D178">
        <f>Data!E71*$D154</f>
        <v/>
      </c>
      <c r="E178">
        <f>Data!F71*$D154</f>
        <v/>
      </c>
      <c r="F178">
        <f>Data!G71*$D154</f>
        <v/>
      </c>
      <c r="G178">
        <f>Data!H71*$D154</f>
        <v/>
      </c>
      <c r="H178">
        <f>Data!I71*$D154</f>
        <v/>
      </c>
      <c r="I178">
        <f>Data!J71*$D154</f>
        <v/>
      </c>
      <c r="J178">
        <f>Data!K71*$D154</f>
        <v/>
      </c>
      <c r="K178">
        <f>Data!L71*$D154</f>
        <v/>
      </c>
      <c r="L178">
        <f>Data!M71*$D154</f>
        <v/>
      </c>
      <c r="M178">
        <f>Data!N71*$D154</f>
        <v/>
      </c>
      <c r="N178">
        <f>Data!O71*$D154</f>
        <v/>
      </c>
      <c r="O178">
        <f>Data!P71*$D154</f>
        <v/>
      </c>
      <c r="P178">
        <f>Data!Q71*$D154</f>
        <v/>
      </c>
      <c r="Q178">
        <f>Data!R71*$D154</f>
        <v/>
      </c>
      <c r="R178">
        <f>Data!S71*$D154</f>
        <v/>
      </c>
      <c r="S178">
        <f>Data!T71*$D154</f>
        <v/>
      </c>
      <c r="T178">
        <f>Data!U71*$D154</f>
        <v/>
      </c>
      <c r="U178">
        <f>Data!V71*$D154</f>
        <v/>
      </c>
      <c r="V178">
        <f>Data!W71*$D154</f>
        <v/>
      </c>
      <c r="W178">
        <f>Data!X71*$D154</f>
        <v/>
      </c>
      <c r="X178">
        <f>Data!Y71*$D154</f>
        <v/>
      </c>
      <c r="Y178">
        <f>Data!Z71*$D154</f>
        <v/>
      </c>
      <c r="Z178">
        <f>Data!AA71*$D154</f>
        <v/>
      </c>
      <c r="AA178">
        <f>Data!AB71*$D154</f>
        <v/>
      </c>
      <c r="AB178">
        <f>Data!AC71*$D154</f>
        <v/>
      </c>
      <c r="AC178">
        <f>Data!AD71*$D154</f>
        <v/>
      </c>
      <c r="AD178">
        <f>Data!AE71*$D154</f>
        <v/>
      </c>
      <c r="AE178">
        <f>Data!AF71*$D154</f>
        <v/>
      </c>
      <c r="AF178">
        <f>Data!AG71*$D154</f>
        <v/>
      </c>
      <c r="AG178">
        <f>Data!AH71*$D154</f>
        <v/>
      </c>
      <c r="AH178">
        <f>Data!AI71*$D154</f>
        <v/>
      </c>
      <c r="AI178">
        <f>Data!AJ71*$D154</f>
        <v/>
      </c>
    </row>
    <row r="179" ht="16" customHeight="1" s="122">
      <c r="A179" s="7" t="inlineStr">
        <is>
          <t xml:space="preserve">      Steam Coal</t>
        </is>
      </c>
      <c r="D179">
        <f>Data!E72*$D155</f>
        <v/>
      </c>
      <c r="E179">
        <f>Data!F72*$D155</f>
        <v/>
      </c>
      <c r="F179">
        <f>Data!G72*$D155</f>
        <v/>
      </c>
      <c r="G179">
        <f>Data!H72*$D155</f>
        <v/>
      </c>
      <c r="H179">
        <f>Data!I72*$D155</f>
        <v/>
      </c>
      <c r="I179">
        <f>Data!J72*$D155</f>
        <v/>
      </c>
      <c r="J179">
        <f>Data!K72*$D155</f>
        <v/>
      </c>
      <c r="K179">
        <f>Data!L72*$D155</f>
        <v/>
      </c>
      <c r="L179">
        <f>Data!M72*$D155</f>
        <v/>
      </c>
      <c r="M179">
        <f>Data!N72*$D155</f>
        <v/>
      </c>
      <c r="N179">
        <f>Data!O72*$D155</f>
        <v/>
      </c>
      <c r="O179">
        <f>Data!P72*$D155</f>
        <v/>
      </c>
      <c r="P179">
        <f>Data!Q72*$D155</f>
        <v/>
      </c>
      <c r="Q179">
        <f>Data!R72*$D155</f>
        <v/>
      </c>
      <c r="R179">
        <f>Data!S72*$D155</f>
        <v/>
      </c>
      <c r="S179">
        <f>Data!T72*$D155</f>
        <v/>
      </c>
      <c r="T179">
        <f>Data!U72*$D155</f>
        <v/>
      </c>
      <c r="U179">
        <f>Data!V72*$D155</f>
        <v/>
      </c>
      <c r="V179">
        <f>Data!W72*$D155</f>
        <v/>
      </c>
      <c r="W179">
        <f>Data!X72*$D155</f>
        <v/>
      </c>
      <c r="X179">
        <f>Data!Y72*$D155</f>
        <v/>
      </c>
      <c r="Y179">
        <f>Data!Z72*$D155</f>
        <v/>
      </c>
      <c r="Z179">
        <f>Data!AA72*$D155</f>
        <v/>
      </c>
      <c r="AA179">
        <f>Data!AB72*$D155</f>
        <v/>
      </c>
      <c r="AB179">
        <f>Data!AC72*$D155</f>
        <v/>
      </c>
      <c r="AC179">
        <f>Data!AD72*$D155</f>
        <v/>
      </c>
      <c r="AD179">
        <f>Data!AE72*$D155</f>
        <v/>
      </c>
      <c r="AE179">
        <f>Data!AF72*$D155</f>
        <v/>
      </c>
      <c r="AF179">
        <f>Data!AG72*$D155</f>
        <v/>
      </c>
      <c r="AG179">
        <f>Data!AH72*$D155</f>
        <v/>
      </c>
      <c r="AH179">
        <f>Data!AI72*$D155</f>
        <v/>
      </c>
      <c r="AI179">
        <f>Data!AJ72*$D155</f>
        <v/>
      </c>
    </row>
    <row r="180" ht="16" customHeight="1" s="122">
      <c r="A180" s="7" t="inlineStr">
        <is>
          <t xml:space="preserve">      Renewables</t>
        </is>
      </c>
      <c r="D180">
        <f>Data!E73*$D156</f>
        <v/>
      </c>
      <c r="E180">
        <f>Data!F73*$D156</f>
        <v/>
      </c>
      <c r="F180">
        <f>Data!G73*$D156</f>
        <v/>
      </c>
      <c r="G180">
        <f>Data!H73*$D156</f>
        <v/>
      </c>
      <c r="H180">
        <f>Data!I73*$D156</f>
        <v/>
      </c>
      <c r="I180">
        <f>Data!J73*$D156</f>
        <v/>
      </c>
      <c r="J180">
        <f>Data!K73*$D156</f>
        <v/>
      </c>
      <c r="K180">
        <f>Data!L73*$D156</f>
        <v/>
      </c>
      <c r="L180">
        <f>Data!M73*$D156</f>
        <v/>
      </c>
      <c r="M180">
        <f>Data!N73*$D156</f>
        <v/>
      </c>
      <c r="N180">
        <f>Data!O73*$D156</f>
        <v/>
      </c>
      <c r="O180">
        <f>Data!P73*$D156</f>
        <v/>
      </c>
      <c r="P180">
        <f>Data!Q73*$D156</f>
        <v/>
      </c>
      <c r="Q180">
        <f>Data!R73*$D156</f>
        <v/>
      </c>
      <c r="R180">
        <f>Data!S73*$D156</f>
        <v/>
      </c>
      <c r="S180">
        <f>Data!T73*$D156</f>
        <v/>
      </c>
      <c r="T180">
        <f>Data!U73*$D156</f>
        <v/>
      </c>
      <c r="U180">
        <f>Data!V73*$D156</f>
        <v/>
      </c>
      <c r="V180">
        <f>Data!W73*$D156</f>
        <v/>
      </c>
      <c r="W180">
        <f>Data!X73*$D156</f>
        <v/>
      </c>
      <c r="X180">
        <f>Data!Y73*$D156</f>
        <v/>
      </c>
      <c r="Y180">
        <f>Data!Z73*$D156</f>
        <v/>
      </c>
      <c r="Z180">
        <f>Data!AA73*$D156</f>
        <v/>
      </c>
      <c r="AA180">
        <f>Data!AB73*$D156</f>
        <v/>
      </c>
      <c r="AB180">
        <f>Data!AC73*$D156</f>
        <v/>
      </c>
      <c r="AC180">
        <f>Data!AD73*$D156</f>
        <v/>
      </c>
      <c r="AD180">
        <f>Data!AE73*$D156</f>
        <v/>
      </c>
      <c r="AE180">
        <f>Data!AF73*$D156</f>
        <v/>
      </c>
      <c r="AF180">
        <f>Data!AG73*$D156</f>
        <v/>
      </c>
      <c r="AG180">
        <f>Data!AH73*$D156</f>
        <v/>
      </c>
      <c r="AH180">
        <f>Data!AI73*$D156</f>
        <v/>
      </c>
      <c r="AI180">
        <f>Data!AJ73*$D156</f>
        <v/>
      </c>
    </row>
    <row r="181" ht="16" customHeight="1" s="122">
      <c r="A181" s="7" t="inlineStr">
        <is>
          <t xml:space="preserve">      Purchased Electricity</t>
        </is>
      </c>
      <c r="D181">
        <f>Data!E74*$D157</f>
        <v/>
      </c>
      <c r="E181">
        <f>Data!F74*$D157</f>
        <v/>
      </c>
      <c r="F181">
        <f>Data!G74*$D157</f>
        <v/>
      </c>
      <c r="G181">
        <f>Data!H74*$D157</f>
        <v/>
      </c>
      <c r="H181">
        <f>Data!I74*$D157</f>
        <v/>
      </c>
      <c r="I181">
        <f>Data!J74*$D157</f>
        <v/>
      </c>
      <c r="J181">
        <f>Data!K74*$D157</f>
        <v/>
      </c>
      <c r="K181">
        <f>Data!L74*$D157</f>
        <v/>
      </c>
      <c r="L181">
        <f>Data!M74*$D157</f>
        <v/>
      </c>
      <c r="M181">
        <f>Data!N74*$D157</f>
        <v/>
      </c>
      <c r="N181">
        <f>Data!O74*$D157</f>
        <v/>
      </c>
      <c r="O181">
        <f>Data!P74*$D157</f>
        <v/>
      </c>
      <c r="P181">
        <f>Data!Q74*$D157</f>
        <v/>
      </c>
      <c r="Q181">
        <f>Data!R74*$D157</f>
        <v/>
      </c>
      <c r="R181">
        <f>Data!S74*$D157</f>
        <v/>
      </c>
      <c r="S181">
        <f>Data!T74*$D157</f>
        <v/>
      </c>
      <c r="T181">
        <f>Data!U74*$D157</f>
        <v/>
      </c>
      <c r="U181">
        <f>Data!V74*$D157</f>
        <v/>
      </c>
      <c r="V181">
        <f>Data!W74*$D157</f>
        <v/>
      </c>
      <c r="W181">
        <f>Data!X74*$D157</f>
        <v/>
      </c>
      <c r="X181">
        <f>Data!Y74*$D157</f>
        <v/>
      </c>
      <c r="Y181">
        <f>Data!Z74*$D157</f>
        <v/>
      </c>
      <c r="Z181">
        <f>Data!AA74*$D157</f>
        <v/>
      </c>
      <c r="AA181">
        <f>Data!AB74*$D157</f>
        <v/>
      </c>
      <c r="AB181">
        <f>Data!AC74*$D157</f>
        <v/>
      </c>
      <c r="AC181">
        <f>Data!AD74*$D157</f>
        <v/>
      </c>
      <c r="AD181">
        <f>Data!AE74*$D157</f>
        <v/>
      </c>
      <c r="AE181">
        <f>Data!AF74*$D157</f>
        <v/>
      </c>
      <c r="AF181">
        <f>Data!AG74*$D157</f>
        <v/>
      </c>
      <c r="AG181">
        <f>Data!AH74*$D157</f>
        <v/>
      </c>
      <c r="AH181">
        <f>Data!AI74*$D157</f>
        <v/>
      </c>
      <c r="AI181">
        <f>Data!AJ74*$D157</f>
        <v/>
      </c>
    </row>
    <row r="183">
      <c r="A183" s="93" t="inlineStr">
        <is>
          <t>Metals and Minerals Mining Energy Use</t>
        </is>
      </c>
      <c r="B183" s="92" t="n"/>
      <c r="C183" s="84" t="n"/>
      <c r="D183" s="84" t="n"/>
      <c r="E183" s="84" t="n"/>
      <c r="F183" s="84" t="n"/>
      <c r="G183" s="84" t="n"/>
      <c r="H183" s="84" t="n"/>
      <c r="I183" s="84" t="n"/>
      <c r="J183" s="84" t="n"/>
      <c r="K183" s="84" t="n"/>
      <c r="L183" s="84" t="n"/>
      <c r="M183" s="84" t="n"/>
      <c r="N183" s="84" t="n"/>
      <c r="O183" s="84" t="n"/>
      <c r="P183" s="84" t="n"/>
      <c r="Q183" s="84" t="n"/>
      <c r="R183" s="84" t="n"/>
      <c r="S183" s="84" t="n"/>
      <c r="T183" s="84" t="n"/>
      <c r="U183" s="84" t="n"/>
      <c r="V183" s="84" t="n"/>
      <c r="W183" s="84" t="n"/>
      <c r="X183" s="84" t="n"/>
      <c r="Y183" s="84" t="n"/>
      <c r="Z183" s="84" t="n"/>
      <c r="AA183" s="84" t="n"/>
      <c r="AB183" s="84" t="n"/>
      <c r="AC183" s="84" t="n"/>
      <c r="AD183" s="84" t="n"/>
      <c r="AE183" s="84" t="n"/>
      <c r="AF183" s="84" t="n"/>
      <c r="AG183" s="84" t="n"/>
      <c r="AH183" s="84" t="n"/>
      <c r="AI183" s="84" t="n"/>
    </row>
    <row r="184">
      <c r="B184" t="n">
        <v>2017</v>
      </c>
      <c r="C184" t="n">
        <v>2018</v>
      </c>
      <c r="D184" t="n">
        <v>2019</v>
      </c>
      <c r="E184" t="n">
        <v>2020</v>
      </c>
      <c r="F184" t="n">
        <v>2021</v>
      </c>
      <c r="G184" t="n">
        <v>2022</v>
      </c>
      <c r="H184" t="n">
        <v>2023</v>
      </c>
      <c r="I184" t="n">
        <v>2024</v>
      </c>
      <c r="J184" t="n">
        <v>2025</v>
      </c>
      <c r="K184" t="n">
        <v>2026</v>
      </c>
      <c r="L184" t="n">
        <v>2027</v>
      </c>
      <c r="M184" t="n">
        <v>2028</v>
      </c>
      <c r="N184" t="n">
        <v>2029</v>
      </c>
      <c r="O184" t="n">
        <v>2030</v>
      </c>
      <c r="P184" t="n">
        <v>2031</v>
      </c>
      <c r="Q184" t="n">
        <v>2032</v>
      </c>
      <c r="R184" t="n">
        <v>2033</v>
      </c>
      <c r="S184" t="n">
        <v>2034</v>
      </c>
      <c r="T184" t="n">
        <v>2035</v>
      </c>
      <c r="U184" t="n">
        <v>2036</v>
      </c>
      <c r="V184" t="n">
        <v>2037</v>
      </c>
      <c r="W184" t="n">
        <v>2038</v>
      </c>
      <c r="X184" t="n">
        <v>2039</v>
      </c>
      <c r="Y184" t="n">
        <v>2040</v>
      </c>
      <c r="Z184" t="n">
        <v>2041</v>
      </c>
      <c r="AA184" t="n">
        <v>2042</v>
      </c>
      <c r="AB184" t="n">
        <v>2043</v>
      </c>
      <c r="AC184" t="n">
        <v>2044</v>
      </c>
      <c r="AD184" t="n">
        <v>2045</v>
      </c>
      <c r="AE184" t="n">
        <v>2046</v>
      </c>
      <c r="AF184" t="n">
        <v>2047</v>
      </c>
      <c r="AG184" t="n">
        <v>2048</v>
      </c>
      <c r="AH184" t="n">
        <v>2049</v>
      </c>
      <c r="AI184" t="n">
        <v>2050</v>
      </c>
    </row>
    <row r="185" ht="16" customHeight="1" s="122">
      <c r="A185" s="7" t="inlineStr">
        <is>
          <t xml:space="preserve">      Residual Fuel Oil</t>
        </is>
      </c>
      <c r="D185">
        <f>$E149*Data!E65</f>
        <v/>
      </c>
      <c r="E185">
        <f>$E149*Data!F65</f>
        <v/>
      </c>
      <c r="F185">
        <f>$E149*Data!G65</f>
        <v/>
      </c>
      <c r="G185">
        <f>$E149*Data!H65</f>
        <v/>
      </c>
      <c r="H185">
        <f>$E149*Data!I65</f>
        <v/>
      </c>
      <c r="I185">
        <f>$E149*Data!J65</f>
        <v/>
      </c>
      <c r="J185">
        <f>$E149*Data!K65</f>
        <v/>
      </c>
      <c r="K185">
        <f>$E149*Data!L65</f>
        <v/>
      </c>
      <c r="L185">
        <f>$E149*Data!M65</f>
        <v/>
      </c>
      <c r="M185">
        <f>$E149*Data!N65</f>
        <v/>
      </c>
      <c r="N185">
        <f>$E149*Data!O65</f>
        <v/>
      </c>
      <c r="O185">
        <f>$E149*Data!P65</f>
        <v/>
      </c>
      <c r="P185">
        <f>$E149*Data!Q65</f>
        <v/>
      </c>
      <c r="Q185">
        <f>$E149*Data!R65</f>
        <v/>
      </c>
      <c r="R185">
        <f>$E149*Data!S65</f>
        <v/>
      </c>
      <c r="S185">
        <f>$E149*Data!T65</f>
        <v/>
      </c>
      <c r="T185">
        <f>$E149*Data!U65</f>
        <v/>
      </c>
      <c r="U185">
        <f>$E149*Data!V65</f>
        <v/>
      </c>
      <c r="V185">
        <f>$E149*Data!W65</f>
        <v/>
      </c>
      <c r="W185">
        <f>$E149*Data!X65</f>
        <v/>
      </c>
      <c r="X185">
        <f>$E149*Data!Y65</f>
        <v/>
      </c>
      <c r="Y185">
        <f>$E149*Data!Z65</f>
        <v/>
      </c>
      <c r="Z185">
        <f>$E149*Data!AA65</f>
        <v/>
      </c>
      <c r="AA185">
        <f>$E149*Data!AB65</f>
        <v/>
      </c>
      <c r="AB185">
        <f>$E149*Data!AC65</f>
        <v/>
      </c>
      <c r="AC185">
        <f>$E149*Data!AD65</f>
        <v/>
      </c>
      <c r="AD185">
        <f>$E149*Data!AE65</f>
        <v/>
      </c>
      <c r="AE185">
        <f>$E149*Data!AF65</f>
        <v/>
      </c>
      <c r="AF185">
        <f>$E149*Data!AG65</f>
        <v/>
      </c>
      <c r="AG185">
        <f>$E149*Data!AH65</f>
        <v/>
      </c>
      <c r="AH185">
        <f>$E149*Data!AI65</f>
        <v/>
      </c>
      <c r="AI185">
        <f>$E149*Data!AJ65</f>
        <v/>
      </c>
    </row>
    <row r="186" ht="16" customHeight="1" s="122">
      <c r="A186" s="7" t="inlineStr">
        <is>
          <t xml:space="preserve">      Distillate Fuel Oil</t>
        </is>
      </c>
      <c r="D186">
        <f>$E150*Data!E66</f>
        <v/>
      </c>
      <c r="E186">
        <f>$E150*Data!F66</f>
        <v/>
      </c>
      <c r="F186">
        <f>$E150*Data!G66</f>
        <v/>
      </c>
      <c r="G186">
        <f>$E150*Data!H66</f>
        <v/>
      </c>
      <c r="H186">
        <f>$E150*Data!I66</f>
        <v/>
      </c>
      <c r="I186">
        <f>$E150*Data!J66</f>
        <v/>
      </c>
      <c r="J186">
        <f>$E150*Data!K66</f>
        <v/>
      </c>
      <c r="K186">
        <f>$E150*Data!L66</f>
        <v/>
      </c>
      <c r="L186">
        <f>$E150*Data!M66</f>
        <v/>
      </c>
      <c r="M186">
        <f>$E150*Data!N66</f>
        <v/>
      </c>
      <c r="N186">
        <f>$E150*Data!O66</f>
        <v/>
      </c>
      <c r="O186">
        <f>$E150*Data!P66</f>
        <v/>
      </c>
      <c r="P186">
        <f>$E150*Data!Q66</f>
        <v/>
      </c>
      <c r="Q186">
        <f>$E150*Data!R66</f>
        <v/>
      </c>
      <c r="R186">
        <f>$E150*Data!S66</f>
        <v/>
      </c>
      <c r="S186">
        <f>$E150*Data!T66</f>
        <v/>
      </c>
      <c r="T186">
        <f>$E150*Data!U66</f>
        <v/>
      </c>
      <c r="U186">
        <f>$E150*Data!V66</f>
        <v/>
      </c>
      <c r="V186">
        <f>$E150*Data!W66</f>
        <v/>
      </c>
      <c r="W186">
        <f>$E150*Data!X66</f>
        <v/>
      </c>
      <c r="X186">
        <f>$E150*Data!Y66</f>
        <v/>
      </c>
      <c r="Y186">
        <f>$E150*Data!Z66</f>
        <v/>
      </c>
      <c r="Z186">
        <f>$E150*Data!AA66</f>
        <v/>
      </c>
      <c r="AA186">
        <f>$E150*Data!AB66</f>
        <v/>
      </c>
      <c r="AB186">
        <f>$E150*Data!AC66</f>
        <v/>
      </c>
      <c r="AC186">
        <f>$E150*Data!AD66</f>
        <v/>
      </c>
      <c r="AD186">
        <f>$E150*Data!AE66</f>
        <v/>
      </c>
      <c r="AE186">
        <f>$E150*Data!AF66</f>
        <v/>
      </c>
      <c r="AF186">
        <f>$E150*Data!AG66</f>
        <v/>
      </c>
      <c r="AG186">
        <f>$E150*Data!AH66</f>
        <v/>
      </c>
      <c r="AH186">
        <f>$E150*Data!AI66</f>
        <v/>
      </c>
      <c r="AI186">
        <f>$E150*Data!AJ66</f>
        <v/>
      </c>
    </row>
    <row r="187" ht="16" customHeight="1" s="122">
      <c r="A187" s="7" t="inlineStr">
        <is>
          <t xml:space="preserve">      Motor Gasoline</t>
        </is>
      </c>
      <c r="D187">
        <f>$E151*Data!E67</f>
        <v/>
      </c>
      <c r="E187">
        <f>$E151*Data!F67</f>
        <v/>
      </c>
      <c r="F187">
        <f>$E151*Data!G67</f>
        <v/>
      </c>
      <c r="G187">
        <f>$E151*Data!H67</f>
        <v/>
      </c>
      <c r="H187">
        <f>$E151*Data!I67</f>
        <v/>
      </c>
      <c r="I187">
        <f>$E151*Data!J67</f>
        <v/>
      </c>
      <c r="J187">
        <f>$E151*Data!K67</f>
        <v/>
      </c>
      <c r="K187">
        <f>$E151*Data!L67</f>
        <v/>
      </c>
      <c r="L187">
        <f>$E151*Data!M67</f>
        <v/>
      </c>
      <c r="M187">
        <f>$E151*Data!N67</f>
        <v/>
      </c>
      <c r="N187">
        <f>$E151*Data!O67</f>
        <v/>
      </c>
      <c r="O187">
        <f>$E151*Data!P67</f>
        <v/>
      </c>
      <c r="P187">
        <f>$E151*Data!Q67</f>
        <v/>
      </c>
      <c r="Q187">
        <f>$E151*Data!R67</f>
        <v/>
      </c>
      <c r="R187">
        <f>$E151*Data!S67</f>
        <v/>
      </c>
      <c r="S187">
        <f>$E151*Data!T67</f>
        <v/>
      </c>
      <c r="T187">
        <f>$E151*Data!U67</f>
        <v/>
      </c>
      <c r="U187">
        <f>$E151*Data!V67</f>
        <v/>
      </c>
      <c r="V187">
        <f>$E151*Data!W67</f>
        <v/>
      </c>
      <c r="W187">
        <f>$E151*Data!X67</f>
        <v/>
      </c>
      <c r="X187">
        <f>$E151*Data!Y67</f>
        <v/>
      </c>
      <c r="Y187">
        <f>$E151*Data!Z67</f>
        <v/>
      </c>
      <c r="Z187">
        <f>$E151*Data!AA67</f>
        <v/>
      </c>
      <c r="AA187">
        <f>$E151*Data!AB67</f>
        <v/>
      </c>
      <c r="AB187">
        <f>$E151*Data!AC67</f>
        <v/>
      </c>
      <c r="AC187">
        <f>$E151*Data!AD67</f>
        <v/>
      </c>
      <c r="AD187">
        <f>$E151*Data!AE67</f>
        <v/>
      </c>
      <c r="AE187">
        <f>$E151*Data!AF67</f>
        <v/>
      </c>
      <c r="AF187">
        <f>$E151*Data!AG67</f>
        <v/>
      </c>
      <c r="AG187">
        <f>$E151*Data!AH67</f>
        <v/>
      </c>
      <c r="AH187">
        <f>$E151*Data!AI67</f>
        <v/>
      </c>
      <c r="AI187">
        <f>$E151*Data!AJ67</f>
        <v/>
      </c>
    </row>
    <row r="188" ht="16" customHeight="1" s="122">
      <c r="A188" s="7" t="inlineStr">
        <is>
          <t xml:space="preserve">      Other Petroleum 1/</t>
        </is>
      </c>
      <c r="D188">
        <f>$E152*Data!E68</f>
        <v/>
      </c>
      <c r="E188">
        <f>$E152*Data!F68</f>
        <v/>
      </c>
      <c r="F188">
        <f>$E152*Data!G68</f>
        <v/>
      </c>
      <c r="G188">
        <f>$E152*Data!H68</f>
        <v/>
      </c>
      <c r="H188">
        <f>$E152*Data!I68</f>
        <v/>
      </c>
      <c r="I188">
        <f>$E152*Data!J68</f>
        <v/>
      </c>
      <c r="J188">
        <f>$E152*Data!K68</f>
        <v/>
      </c>
      <c r="K188">
        <f>$E152*Data!L68</f>
        <v/>
      </c>
      <c r="L188">
        <f>$E152*Data!M68</f>
        <v/>
      </c>
      <c r="M188">
        <f>$E152*Data!N68</f>
        <v/>
      </c>
      <c r="N188">
        <f>$E152*Data!O68</f>
        <v/>
      </c>
      <c r="O188">
        <f>$E152*Data!P68</f>
        <v/>
      </c>
      <c r="P188">
        <f>$E152*Data!Q68</f>
        <v/>
      </c>
      <c r="Q188">
        <f>$E152*Data!R68</f>
        <v/>
      </c>
      <c r="R188">
        <f>$E152*Data!S68</f>
        <v/>
      </c>
      <c r="S188">
        <f>$E152*Data!T68</f>
        <v/>
      </c>
      <c r="T188">
        <f>$E152*Data!U68</f>
        <v/>
      </c>
      <c r="U188">
        <f>$E152*Data!V68</f>
        <v/>
      </c>
      <c r="V188">
        <f>$E152*Data!W68</f>
        <v/>
      </c>
      <c r="W188">
        <f>$E152*Data!X68</f>
        <v/>
      </c>
      <c r="X188">
        <f>$E152*Data!Y68</f>
        <v/>
      </c>
      <c r="Y188">
        <f>$E152*Data!Z68</f>
        <v/>
      </c>
      <c r="Z188">
        <f>$E152*Data!AA68</f>
        <v/>
      </c>
      <c r="AA188">
        <f>$E152*Data!AB68</f>
        <v/>
      </c>
      <c r="AB188">
        <f>$E152*Data!AC68</f>
        <v/>
      </c>
      <c r="AC188">
        <f>$E152*Data!AD68</f>
        <v/>
      </c>
      <c r="AD188">
        <f>$E152*Data!AE68</f>
        <v/>
      </c>
      <c r="AE188">
        <f>$E152*Data!AF68</f>
        <v/>
      </c>
      <c r="AF188">
        <f>$E152*Data!AG68</f>
        <v/>
      </c>
      <c r="AG188">
        <f>$E152*Data!AH68</f>
        <v/>
      </c>
      <c r="AH188">
        <f>$E152*Data!AI68</f>
        <v/>
      </c>
      <c r="AI188">
        <f>$E152*Data!AJ68</f>
        <v/>
      </c>
    </row>
    <row r="189" ht="16" customHeight="1" s="122">
      <c r="A189" s="7" t="inlineStr">
        <is>
          <t xml:space="preserve">      Natural Gas</t>
        </is>
      </c>
      <c r="D189">
        <f>$E153*Data!E70</f>
        <v/>
      </c>
      <c r="E189">
        <f>$E153*Data!F70</f>
        <v/>
      </c>
      <c r="F189">
        <f>$E153*Data!G70</f>
        <v/>
      </c>
      <c r="G189">
        <f>$E153*Data!H70</f>
        <v/>
      </c>
      <c r="H189">
        <f>$E153*Data!I70</f>
        <v/>
      </c>
      <c r="I189">
        <f>$E153*Data!J70</f>
        <v/>
      </c>
      <c r="J189">
        <f>$E153*Data!K70</f>
        <v/>
      </c>
      <c r="K189">
        <f>$E153*Data!L70</f>
        <v/>
      </c>
      <c r="L189">
        <f>$E153*Data!M70</f>
        <v/>
      </c>
      <c r="M189">
        <f>$E153*Data!N70</f>
        <v/>
      </c>
      <c r="N189">
        <f>$E153*Data!O70</f>
        <v/>
      </c>
      <c r="O189">
        <f>$E153*Data!P70</f>
        <v/>
      </c>
      <c r="P189">
        <f>$E153*Data!Q70</f>
        <v/>
      </c>
      <c r="Q189">
        <f>$E153*Data!R70</f>
        <v/>
      </c>
      <c r="R189">
        <f>$E153*Data!S70</f>
        <v/>
      </c>
      <c r="S189">
        <f>$E153*Data!T70</f>
        <v/>
      </c>
      <c r="T189">
        <f>$E153*Data!U70</f>
        <v/>
      </c>
      <c r="U189">
        <f>$E153*Data!V70</f>
        <v/>
      </c>
      <c r="V189">
        <f>$E153*Data!W70</f>
        <v/>
      </c>
      <c r="W189">
        <f>$E153*Data!X70</f>
        <v/>
      </c>
      <c r="X189">
        <f>$E153*Data!Y70</f>
        <v/>
      </c>
      <c r="Y189">
        <f>$E153*Data!Z70</f>
        <v/>
      </c>
      <c r="Z189">
        <f>$E153*Data!AA70</f>
        <v/>
      </c>
      <c r="AA189">
        <f>$E153*Data!AB70</f>
        <v/>
      </c>
      <c r="AB189">
        <f>$E153*Data!AC70</f>
        <v/>
      </c>
      <c r="AC189">
        <f>$E153*Data!AD70</f>
        <v/>
      </c>
      <c r="AD189">
        <f>$E153*Data!AE70</f>
        <v/>
      </c>
      <c r="AE189">
        <f>$E153*Data!AF70</f>
        <v/>
      </c>
      <c r="AF189">
        <f>$E153*Data!AG70</f>
        <v/>
      </c>
      <c r="AG189">
        <f>$E153*Data!AH70</f>
        <v/>
      </c>
      <c r="AH189">
        <f>$E153*Data!AI70</f>
        <v/>
      </c>
      <c r="AI189">
        <f>$E153*Data!AJ70</f>
        <v/>
      </c>
    </row>
    <row r="190" ht="16" customHeight="1" s="122">
      <c r="A190" s="7" t="inlineStr">
        <is>
          <t xml:space="preserve">      Lease and Plant Fuel 2/</t>
        </is>
      </c>
      <c r="D190">
        <f>$E154*Data!E71</f>
        <v/>
      </c>
      <c r="E190">
        <f>$E154*Data!F71</f>
        <v/>
      </c>
      <c r="F190">
        <f>$E154*Data!G71</f>
        <v/>
      </c>
      <c r="G190">
        <f>$E154*Data!H71</f>
        <v/>
      </c>
      <c r="H190">
        <f>$E154*Data!I71</f>
        <v/>
      </c>
      <c r="I190">
        <f>$E154*Data!J71</f>
        <v/>
      </c>
      <c r="J190">
        <f>$E154*Data!K71</f>
        <v/>
      </c>
      <c r="K190">
        <f>$E154*Data!L71</f>
        <v/>
      </c>
      <c r="L190">
        <f>$E154*Data!M71</f>
        <v/>
      </c>
      <c r="M190">
        <f>$E154*Data!N71</f>
        <v/>
      </c>
      <c r="N190">
        <f>$E154*Data!O71</f>
        <v/>
      </c>
      <c r="O190">
        <f>$E154*Data!P71</f>
        <v/>
      </c>
      <c r="P190">
        <f>$E154*Data!Q71</f>
        <v/>
      </c>
      <c r="Q190">
        <f>$E154*Data!R71</f>
        <v/>
      </c>
      <c r="R190">
        <f>$E154*Data!S71</f>
        <v/>
      </c>
      <c r="S190">
        <f>$E154*Data!T71</f>
        <v/>
      </c>
      <c r="T190">
        <f>$E154*Data!U71</f>
        <v/>
      </c>
      <c r="U190">
        <f>$E154*Data!V71</f>
        <v/>
      </c>
      <c r="V190">
        <f>$E154*Data!W71</f>
        <v/>
      </c>
      <c r="W190">
        <f>$E154*Data!X71</f>
        <v/>
      </c>
      <c r="X190">
        <f>$E154*Data!Y71</f>
        <v/>
      </c>
      <c r="Y190">
        <f>$E154*Data!Z71</f>
        <v/>
      </c>
      <c r="Z190">
        <f>$E154*Data!AA71</f>
        <v/>
      </c>
      <c r="AA190">
        <f>$E154*Data!AB71</f>
        <v/>
      </c>
      <c r="AB190">
        <f>$E154*Data!AC71</f>
        <v/>
      </c>
      <c r="AC190">
        <f>$E154*Data!AD71</f>
        <v/>
      </c>
      <c r="AD190">
        <f>$E154*Data!AE71</f>
        <v/>
      </c>
      <c r="AE190">
        <f>$E154*Data!AF71</f>
        <v/>
      </c>
      <c r="AF190">
        <f>$E154*Data!AG71</f>
        <v/>
      </c>
      <c r="AG190">
        <f>$E154*Data!AH71</f>
        <v/>
      </c>
      <c r="AH190">
        <f>$E154*Data!AI71</f>
        <v/>
      </c>
      <c r="AI190">
        <f>$E154*Data!AJ71</f>
        <v/>
      </c>
    </row>
    <row r="191" ht="16" customHeight="1" s="122">
      <c r="A191" s="7" t="inlineStr">
        <is>
          <t xml:space="preserve">      Steam Coal</t>
        </is>
      </c>
      <c r="D191">
        <f>$E155*Data!E72</f>
        <v/>
      </c>
      <c r="E191">
        <f>$E155*Data!F72</f>
        <v/>
      </c>
      <c r="F191">
        <f>$E155*Data!G72</f>
        <v/>
      </c>
      <c r="G191">
        <f>$E155*Data!H72</f>
        <v/>
      </c>
      <c r="H191">
        <f>$E155*Data!I72</f>
        <v/>
      </c>
      <c r="I191">
        <f>$E155*Data!J72</f>
        <v/>
      </c>
      <c r="J191">
        <f>$E155*Data!K72</f>
        <v/>
      </c>
      <c r="K191">
        <f>$E155*Data!L72</f>
        <v/>
      </c>
      <c r="L191">
        <f>$E155*Data!M72</f>
        <v/>
      </c>
      <c r="M191">
        <f>$E155*Data!N72</f>
        <v/>
      </c>
      <c r="N191">
        <f>$E155*Data!O72</f>
        <v/>
      </c>
      <c r="O191">
        <f>$E155*Data!P72</f>
        <v/>
      </c>
      <c r="P191">
        <f>$E155*Data!Q72</f>
        <v/>
      </c>
      <c r="Q191">
        <f>$E155*Data!R72</f>
        <v/>
      </c>
      <c r="R191">
        <f>$E155*Data!S72</f>
        <v/>
      </c>
      <c r="S191">
        <f>$E155*Data!T72</f>
        <v/>
      </c>
      <c r="T191">
        <f>$E155*Data!U72</f>
        <v/>
      </c>
      <c r="U191">
        <f>$E155*Data!V72</f>
        <v/>
      </c>
      <c r="V191">
        <f>$E155*Data!W72</f>
        <v/>
      </c>
      <c r="W191">
        <f>$E155*Data!X72</f>
        <v/>
      </c>
      <c r="X191">
        <f>$E155*Data!Y72</f>
        <v/>
      </c>
      <c r="Y191">
        <f>$E155*Data!Z72</f>
        <v/>
      </c>
      <c r="Z191">
        <f>$E155*Data!AA72</f>
        <v/>
      </c>
      <c r="AA191">
        <f>$E155*Data!AB72</f>
        <v/>
      </c>
      <c r="AB191">
        <f>$E155*Data!AC72</f>
        <v/>
      </c>
      <c r="AC191">
        <f>$E155*Data!AD72</f>
        <v/>
      </c>
      <c r="AD191">
        <f>$E155*Data!AE72</f>
        <v/>
      </c>
      <c r="AE191">
        <f>$E155*Data!AF72</f>
        <v/>
      </c>
      <c r="AF191">
        <f>$E155*Data!AG72</f>
        <v/>
      </c>
      <c r="AG191">
        <f>$E155*Data!AH72</f>
        <v/>
      </c>
      <c r="AH191">
        <f>$E155*Data!AI72</f>
        <v/>
      </c>
      <c r="AI191">
        <f>$E155*Data!AJ72</f>
        <v/>
      </c>
    </row>
    <row r="192" ht="16" customHeight="1" s="122">
      <c r="A192" s="7" t="inlineStr">
        <is>
          <t xml:space="preserve">      Renewables</t>
        </is>
      </c>
      <c r="D192">
        <f>$E156*Data!E73</f>
        <v/>
      </c>
      <c r="E192">
        <f>$E156*Data!F73</f>
        <v/>
      </c>
      <c r="F192">
        <f>$E156*Data!G73</f>
        <v/>
      </c>
      <c r="G192">
        <f>$E156*Data!H73</f>
        <v/>
      </c>
      <c r="H192">
        <f>$E156*Data!I73</f>
        <v/>
      </c>
      <c r="I192">
        <f>$E156*Data!J73</f>
        <v/>
      </c>
      <c r="J192">
        <f>$E156*Data!K73</f>
        <v/>
      </c>
      <c r="K192">
        <f>$E156*Data!L73</f>
        <v/>
      </c>
      <c r="L192">
        <f>$E156*Data!M73</f>
        <v/>
      </c>
      <c r="M192">
        <f>$E156*Data!N73</f>
        <v/>
      </c>
      <c r="N192">
        <f>$E156*Data!O73</f>
        <v/>
      </c>
      <c r="O192">
        <f>$E156*Data!P73</f>
        <v/>
      </c>
      <c r="P192">
        <f>$E156*Data!Q73</f>
        <v/>
      </c>
      <c r="Q192">
        <f>$E156*Data!R73</f>
        <v/>
      </c>
      <c r="R192">
        <f>$E156*Data!S73</f>
        <v/>
      </c>
      <c r="S192">
        <f>$E156*Data!T73</f>
        <v/>
      </c>
      <c r="T192">
        <f>$E156*Data!U73</f>
        <v/>
      </c>
      <c r="U192">
        <f>$E156*Data!V73</f>
        <v/>
      </c>
      <c r="V192">
        <f>$E156*Data!W73</f>
        <v/>
      </c>
      <c r="W192">
        <f>$E156*Data!X73</f>
        <v/>
      </c>
      <c r="X192">
        <f>$E156*Data!Y73</f>
        <v/>
      </c>
      <c r="Y192">
        <f>$E156*Data!Z73</f>
        <v/>
      </c>
      <c r="Z192">
        <f>$E156*Data!AA73</f>
        <v/>
      </c>
      <c r="AA192">
        <f>$E156*Data!AB73</f>
        <v/>
      </c>
      <c r="AB192">
        <f>$E156*Data!AC73</f>
        <v/>
      </c>
      <c r="AC192">
        <f>$E156*Data!AD73</f>
        <v/>
      </c>
      <c r="AD192">
        <f>$E156*Data!AE73</f>
        <v/>
      </c>
      <c r="AE192">
        <f>$E156*Data!AF73</f>
        <v/>
      </c>
      <c r="AF192">
        <f>$E156*Data!AG73</f>
        <v/>
      </c>
      <c r="AG192">
        <f>$E156*Data!AH73</f>
        <v/>
      </c>
      <c r="AH192">
        <f>$E156*Data!AI73</f>
        <v/>
      </c>
      <c r="AI192">
        <f>$E156*Data!AJ73</f>
        <v/>
      </c>
    </row>
    <row r="193" ht="16" customHeight="1" s="122">
      <c r="A193" s="7" t="inlineStr">
        <is>
          <t xml:space="preserve">      Purchased Electricity</t>
        </is>
      </c>
      <c r="D193">
        <f>$E157*Data!E74</f>
        <v/>
      </c>
      <c r="E193">
        <f>$E157*Data!F74</f>
        <v/>
      </c>
      <c r="F193">
        <f>$E157*Data!G74</f>
        <v/>
      </c>
      <c r="G193">
        <f>$E157*Data!H74</f>
        <v/>
      </c>
      <c r="H193">
        <f>$E157*Data!I74</f>
        <v/>
      </c>
      <c r="I193">
        <f>$E157*Data!J74</f>
        <v/>
      </c>
      <c r="J193">
        <f>$E157*Data!K74</f>
        <v/>
      </c>
      <c r="K193">
        <f>$E157*Data!L74</f>
        <v/>
      </c>
      <c r="L193">
        <f>$E157*Data!M74</f>
        <v/>
      </c>
      <c r="M193">
        <f>$E157*Data!N74</f>
        <v/>
      </c>
      <c r="N193">
        <f>$E157*Data!O74</f>
        <v/>
      </c>
      <c r="O193">
        <f>$E157*Data!P74</f>
        <v/>
      </c>
      <c r="P193">
        <f>$E157*Data!Q74</f>
        <v/>
      </c>
      <c r="Q193">
        <f>$E157*Data!R74</f>
        <v/>
      </c>
      <c r="R193">
        <f>$E157*Data!S74</f>
        <v/>
      </c>
      <c r="S193">
        <f>$E157*Data!T74</f>
        <v/>
      </c>
      <c r="T193">
        <f>$E157*Data!U74</f>
        <v/>
      </c>
      <c r="U193">
        <f>$E157*Data!V74</f>
        <v/>
      </c>
      <c r="V193">
        <f>$E157*Data!W74</f>
        <v/>
      </c>
      <c r="W193">
        <f>$E157*Data!X74</f>
        <v/>
      </c>
      <c r="X193">
        <f>$E157*Data!Y74</f>
        <v/>
      </c>
      <c r="Y193">
        <f>$E157*Data!Z74</f>
        <v/>
      </c>
      <c r="Z193">
        <f>$E157*Data!AA74</f>
        <v/>
      </c>
      <c r="AA193">
        <f>$E157*Data!AB74</f>
        <v/>
      </c>
      <c r="AB193">
        <f>$E157*Data!AC74</f>
        <v/>
      </c>
      <c r="AC193">
        <f>$E157*Data!AD74</f>
        <v/>
      </c>
      <c r="AD193">
        <f>$E157*Data!AE74</f>
        <v/>
      </c>
      <c r="AE193">
        <f>$E157*Data!AF74</f>
        <v/>
      </c>
      <c r="AF193">
        <f>$E157*Data!AG74</f>
        <v/>
      </c>
      <c r="AG193">
        <f>$E157*Data!AH74</f>
        <v/>
      </c>
      <c r="AH193">
        <f>$E157*Data!AI74</f>
        <v/>
      </c>
      <c r="AI193">
        <f>$E157*Data!AJ74</f>
        <v/>
      </c>
    </row>
    <row r="194" ht="16" customHeight="1" s="122" thickBot="1"/>
    <row r="195" customFormat="1" s="102">
      <c r="A195" s="99" t="inlineStr">
        <is>
          <t>OVERALL Mining Energy Use</t>
        </is>
      </c>
      <c r="B195" s="100" t="n"/>
      <c r="C195" s="101" t="n"/>
      <c r="D195" s="101" t="n"/>
      <c r="E195" s="101" t="n"/>
      <c r="F195" s="101" t="n"/>
      <c r="G195" s="101" t="n"/>
      <c r="H195" s="101" t="n"/>
      <c r="I195" s="101" t="n"/>
      <c r="J195" s="101" t="n"/>
      <c r="K195" s="101" t="n"/>
      <c r="L195" s="101" t="n"/>
      <c r="M195" s="101" t="n"/>
      <c r="N195" s="101" t="n"/>
      <c r="O195" s="101" t="n"/>
      <c r="P195" s="101" t="n"/>
      <c r="Q195" s="101" t="n"/>
      <c r="R195" s="101" t="n"/>
      <c r="S195" s="101" t="n"/>
      <c r="T195" s="101" t="n"/>
      <c r="U195" s="101" t="n"/>
      <c r="V195" s="101" t="n"/>
      <c r="W195" s="101" t="n"/>
      <c r="X195" s="101" t="n"/>
      <c r="Y195" s="101" t="n"/>
      <c r="Z195" s="101" t="n"/>
      <c r="AA195" s="101" t="n"/>
      <c r="AB195" s="101" t="n"/>
      <c r="AC195" s="101" t="n"/>
      <c r="AD195" s="101" t="n"/>
      <c r="AE195" s="101" t="n"/>
      <c r="AF195" s="101" t="n"/>
      <c r="AG195" s="101" t="n"/>
      <c r="AH195" s="101" t="n"/>
      <c r="AI195" s="101" t="n"/>
    </row>
    <row r="196" customFormat="1" s="111">
      <c r="A196" s="96" t="n"/>
      <c r="B196" s="111" t="n">
        <v>2017</v>
      </c>
      <c r="C196" s="111" t="n">
        <v>2018</v>
      </c>
      <c r="D196" s="111" t="n">
        <v>2019</v>
      </c>
      <c r="E196" s="111" t="n">
        <v>2020</v>
      </c>
      <c r="F196" s="111" t="n">
        <v>2021</v>
      </c>
      <c r="G196" s="111" t="n">
        <v>2022</v>
      </c>
      <c r="H196" s="111" t="n">
        <v>2023</v>
      </c>
      <c r="I196" s="111" t="n">
        <v>2024</v>
      </c>
      <c r="J196" s="111" t="n">
        <v>2025</v>
      </c>
      <c r="K196" s="111" t="n">
        <v>2026</v>
      </c>
      <c r="L196" s="111" t="n">
        <v>2027</v>
      </c>
      <c r="M196" s="111" t="n">
        <v>2028</v>
      </c>
      <c r="N196" s="111" t="n">
        <v>2029</v>
      </c>
      <c r="O196" s="111" t="n">
        <v>2030</v>
      </c>
      <c r="P196" s="111" t="n">
        <v>2031</v>
      </c>
      <c r="Q196" s="111" t="n">
        <v>2032</v>
      </c>
      <c r="R196" s="111" t="n">
        <v>2033</v>
      </c>
      <c r="S196" s="111" t="n">
        <v>2034</v>
      </c>
      <c r="T196" s="111" t="n">
        <v>2035</v>
      </c>
      <c r="U196" s="111" t="n">
        <v>2036</v>
      </c>
      <c r="V196" s="111" t="n">
        <v>2037</v>
      </c>
      <c r="W196" s="111" t="n">
        <v>2038</v>
      </c>
      <c r="X196" s="111" t="n">
        <v>2039</v>
      </c>
      <c r="Y196" s="111" t="n">
        <v>2040</v>
      </c>
      <c r="Z196" s="111" t="n">
        <v>2041</v>
      </c>
      <c r="AA196" s="111" t="n">
        <v>2042</v>
      </c>
      <c r="AB196" s="111" t="n">
        <v>2043</v>
      </c>
      <c r="AC196" s="111" t="n">
        <v>2044</v>
      </c>
      <c r="AD196" s="111" t="n">
        <v>2045</v>
      </c>
      <c r="AE196" s="111" t="n">
        <v>2046</v>
      </c>
      <c r="AF196" s="111" t="n">
        <v>2047</v>
      </c>
      <c r="AG196" s="111" t="n">
        <v>2048</v>
      </c>
      <c r="AH196" s="111" t="n">
        <v>2049</v>
      </c>
      <c r="AI196" s="111" t="n">
        <v>2050</v>
      </c>
    </row>
    <row r="197" customFormat="1" s="111">
      <c r="A197" s="96" t="inlineStr">
        <is>
          <t>electricity</t>
        </is>
      </c>
      <c r="D197" s="111" t="n">
        <v>3940195536032.563</v>
      </c>
      <c r="E197" s="111" t="n">
        <v>3758793232816.94</v>
      </c>
      <c r="F197" s="111" t="n">
        <v>3902890612055.812</v>
      </c>
      <c r="G197" s="111" t="n">
        <v>4017631847603.065</v>
      </c>
      <c r="H197" s="111" t="n">
        <v>4042847824330.915</v>
      </c>
      <c r="I197" s="111" t="n">
        <v>4087300960016.067</v>
      </c>
      <c r="J197" s="111" t="n">
        <v>4129092086682.47</v>
      </c>
      <c r="K197" s="111" t="n">
        <v>4184193719973.273</v>
      </c>
      <c r="L197" s="111" t="n">
        <v>4189398238992.93</v>
      </c>
      <c r="M197" s="111" t="n">
        <v>4189614073179.33</v>
      </c>
      <c r="N197" s="111" t="n">
        <v>4193692956356.6</v>
      </c>
      <c r="O197" s="111" t="n">
        <v>4188197598182.456</v>
      </c>
      <c r="P197" s="111" t="n">
        <v>4170767481419.068</v>
      </c>
      <c r="Q197" s="111" t="n">
        <v>4161662230054.376</v>
      </c>
      <c r="R197" s="111" t="n">
        <v>4150539802836.629</v>
      </c>
      <c r="S197" s="111" t="n">
        <v>4148783005114.935</v>
      </c>
      <c r="T197" s="111" t="n">
        <v>4136146283349.382</v>
      </c>
      <c r="U197" s="111" t="n">
        <v>4119271175907.482</v>
      </c>
      <c r="V197" s="111" t="n">
        <v>4101171066320.886</v>
      </c>
      <c r="W197" s="111" t="n">
        <v>4088075632981</v>
      </c>
      <c r="X197" s="111" t="n">
        <v>4078869119296.179</v>
      </c>
      <c r="Y197" s="111" t="n">
        <v>4087173053656.051</v>
      </c>
      <c r="Z197" s="111" t="n">
        <v>4088704112992.999</v>
      </c>
      <c r="AA197" s="111" t="n">
        <v>4089807682680.629</v>
      </c>
      <c r="AB197" s="111" t="n">
        <v>4087616921406.666</v>
      </c>
      <c r="AC197" s="111" t="n">
        <v>4075333831912.076</v>
      </c>
      <c r="AD197" s="111" t="n">
        <v>4060633494330.688</v>
      </c>
      <c r="AE197" s="111" t="n">
        <v>4041354074134.089</v>
      </c>
      <c r="AF197" s="111" t="n">
        <v>4029514465702.268</v>
      </c>
      <c r="AG197" s="111" t="n">
        <v>4017863286515.074</v>
      </c>
      <c r="AH197" s="111" t="n">
        <v>4009222846413.624</v>
      </c>
      <c r="AI197" s="111" t="n">
        <v>3979620781726.519</v>
      </c>
    </row>
    <row r="198" customFormat="1" s="111">
      <c r="A198" s="96" t="inlineStr">
        <is>
          <t>coal</t>
        </is>
      </c>
      <c r="D198" s="111" t="n">
        <v>740858857240.0198</v>
      </c>
      <c r="E198" s="111" t="n">
        <v>671429648156.5477</v>
      </c>
      <c r="F198" s="111" t="n">
        <v>702468871769.8663</v>
      </c>
      <c r="G198" s="111" t="n">
        <v>737605687648.9333</v>
      </c>
      <c r="H198" s="111" t="n">
        <v>753687963441.1765</v>
      </c>
      <c r="I198" s="111" t="n">
        <v>769442137617.2422</v>
      </c>
      <c r="J198" s="111" t="n">
        <v>782336064549.8978</v>
      </c>
      <c r="K198" s="111" t="n">
        <v>802276871375.4636</v>
      </c>
      <c r="L198" s="111" t="n">
        <v>811042205629.5675</v>
      </c>
      <c r="M198" s="111" t="n">
        <v>819032028659.2537</v>
      </c>
      <c r="N198" s="111" t="n">
        <v>827532959631.9259</v>
      </c>
      <c r="O198" s="111" t="n">
        <v>838600023518.6388</v>
      </c>
      <c r="P198" s="111" t="n">
        <v>839954988299.9076</v>
      </c>
      <c r="Q198" s="111" t="n">
        <v>841765154534.6456</v>
      </c>
      <c r="R198" s="111" t="n">
        <v>845009549023.8434</v>
      </c>
      <c r="S198" s="111" t="n">
        <v>848428953922.4843</v>
      </c>
      <c r="T198" s="111" t="n">
        <v>852884303196.3107</v>
      </c>
      <c r="U198" s="111" t="n">
        <v>856507316431.5859</v>
      </c>
      <c r="V198" s="111" t="n">
        <v>860074849873.6306</v>
      </c>
      <c r="W198" s="111" t="n">
        <v>863117407743.3831</v>
      </c>
      <c r="X198" s="111" t="n">
        <v>866885785272.2072</v>
      </c>
      <c r="Y198" s="111" t="n">
        <v>871047855057.224</v>
      </c>
      <c r="Z198" s="111" t="n">
        <v>874680357646.8672</v>
      </c>
      <c r="AA198" s="111" t="n">
        <v>878520985988.1763</v>
      </c>
      <c r="AB198" s="111" t="n">
        <v>882342941728.9548</v>
      </c>
      <c r="AC198" s="111" t="n">
        <v>886566298087.0991</v>
      </c>
      <c r="AD198" s="111" t="n">
        <v>890756038198.6844</v>
      </c>
      <c r="AE198" s="111" t="n">
        <v>895453491234.9784</v>
      </c>
      <c r="AF198" s="111" t="n">
        <v>899473100116.3948</v>
      </c>
      <c r="AG198" s="111" t="n">
        <v>903178215282.7656</v>
      </c>
      <c r="AH198" s="111" t="n">
        <v>907073414368.6953</v>
      </c>
      <c r="AI198" s="111" t="n">
        <v>910783186090.1909</v>
      </c>
    </row>
    <row r="199" customFormat="1" s="111">
      <c r="A199" s="96" t="inlineStr">
        <is>
          <t>natural gas</t>
        </is>
      </c>
      <c r="D199" s="111" t="n">
        <v>19509081430389</v>
      </c>
      <c r="E199" s="111" t="n">
        <v>20795983856282.8</v>
      </c>
      <c r="F199" s="111" t="n">
        <v>21616253747142.07</v>
      </c>
      <c r="G199" s="111" t="n">
        <v>22337991692076.79</v>
      </c>
      <c r="H199" s="111" t="n">
        <v>22654766485957.41</v>
      </c>
      <c r="I199" s="111" t="n">
        <v>23047036835059.46</v>
      </c>
      <c r="J199" s="111" t="n">
        <v>23539395255835.93</v>
      </c>
      <c r="K199" s="111" t="n">
        <v>23814289671324.69</v>
      </c>
      <c r="L199" s="111" t="n">
        <v>23944233689981.02</v>
      </c>
      <c r="M199" s="111" t="n">
        <v>24094210551879.28</v>
      </c>
      <c r="N199" s="111" t="n">
        <v>24156018397149.21</v>
      </c>
      <c r="O199" s="111" t="n">
        <v>24116164489217.6</v>
      </c>
      <c r="P199" s="111" t="n">
        <v>24187868747150.23</v>
      </c>
      <c r="Q199" s="111" t="n">
        <v>24347789351419.53</v>
      </c>
      <c r="R199" s="111" t="n">
        <v>24439352612868.86</v>
      </c>
      <c r="S199" s="111" t="n">
        <v>24607216726804.43</v>
      </c>
      <c r="T199" s="111" t="n">
        <v>24658557525759.81</v>
      </c>
      <c r="U199" s="111" t="n">
        <v>24715110347257.83</v>
      </c>
      <c r="V199" s="111" t="n">
        <v>24636487028068.41</v>
      </c>
      <c r="W199" s="111" t="n">
        <v>24684588073042.83</v>
      </c>
      <c r="X199" s="111" t="n">
        <v>24733069632192.22</v>
      </c>
      <c r="Y199" s="111" t="n">
        <v>25091818971819.24</v>
      </c>
      <c r="Z199" s="111" t="n">
        <v>25142700626733.54</v>
      </c>
      <c r="AA199" s="111" t="n">
        <v>25201762748437.16</v>
      </c>
      <c r="AB199" s="111" t="n">
        <v>25264176338913.5</v>
      </c>
      <c r="AC199" s="111" t="n">
        <v>25282245061809.62</v>
      </c>
      <c r="AD199" s="111" t="n">
        <v>25245768601865.09</v>
      </c>
      <c r="AE199" s="111" t="n">
        <v>25266666290233.94</v>
      </c>
      <c r="AF199" s="111" t="n">
        <v>25294136894975.9</v>
      </c>
      <c r="AG199" s="111" t="n">
        <v>25344353748883.83</v>
      </c>
      <c r="AH199" s="111" t="n">
        <v>25359392953444.41</v>
      </c>
      <c r="AI199" s="111" t="n">
        <v>25251743662706.51</v>
      </c>
    </row>
    <row r="200" customFormat="1" s="111">
      <c r="A200" s="96" t="inlineStr">
        <is>
          <t>biomass</t>
        </is>
      </c>
      <c r="D200" s="111" t="n">
        <v>0</v>
      </c>
      <c r="E200" s="111" t="n">
        <v>0</v>
      </c>
      <c r="F200" s="111" t="n">
        <v>0</v>
      </c>
      <c r="G200" s="111" t="n">
        <v>0</v>
      </c>
      <c r="H200" s="111" t="n">
        <v>0</v>
      </c>
      <c r="I200" s="111" t="n">
        <v>0</v>
      </c>
      <c r="J200" s="111" t="n">
        <v>0</v>
      </c>
      <c r="K200" s="111" t="n">
        <v>0</v>
      </c>
      <c r="L200" s="111" t="n">
        <v>0</v>
      </c>
      <c r="M200" s="111" t="n">
        <v>0</v>
      </c>
      <c r="N200" s="111" t="n">
        <v>0</v>
      </c>
      <c r="O200" s="111" t="n">
        <v>0</v>
      </c>
      <c r="P200" s="111" t="n">
        <v>0</v>
      </c>
      <c r="Q200" s="111" t="n">
        <v>0</v>
      </c>
      <c r="R200" s="111" t="n">
        <v>0</v>
      </c>
      <c r="S200" s="111" t="n">
        <v>0</v>
      </c>
      <c r="T200" s="111" t="n">
        <v>0</v>
      </c>
      <c r="U200" s="111" t="n">
        <v>0</v>
      </c>
      <c r="V200" s="111" t="n">
        <v>0</v>
      </c>
      <c r="W200" s="111" t="n">
        <v>0</v>
      </c>
      <c r="X200" s="111" t="n">
        <v>0</v>
      </c>
      <c r="Y200" s="111" t="n">
        <v>0</v>
      </c>
      <c r="Z200" s="111" t="n">
        <v>0</v>
      </c>
      <c r="AA200" s="111" t="n">
        <v>0</v>
      </c>
      <c r="AB200" s="111" t="n">
        <v>0</v>
      </c>
      <c r="AC200" s="111" t="n">
        <v>0</v>
      </c>
      <c r="AD200" s="111" t="n">
        <v>0</v>
      </c>
      <c r="AE200" s="111" t="n">
        <v>0</v>
      </c>
      <c r="AF200" s="111" t="n">
        <v>0</v>
      </c>
      <c r="AG200" s="111" t="n">
        <v>0</v>
      </c>
      <c r="AH200" s="111" t="n">
        <v>0</v>
      </c>
      <c r="AI200" s="111" t="n">
        <v>0</v>
      </c>
    </row>
    <row r="201" customFormat="1" s="111">
      <c r="A201" s="96" t="inlineStr">
        <is>
          <t>petroleum diesel</t>
        </is>
      </c>
      <c r="D201" s="111" t="n">
        <v>2136117881646.736</v>
      </c>
      <c r="E201" s="111" t="n">
        <v>1992428707854.238</v>
      </c>
      <c r="F201" s="111" t="n">
        <v>2051945569941.838</v>
      </c>
      <c r="G201" s="111" t="n">
        <v>2104920171324.458</v>
      </c>
      <c r="H201" s="111" t="n">
        <v>2103853765085.919</v>
      </c>
      <c r="I201" s="111" t="n">
        <v>2115930182104.369</v>
      </c>
      <c r="J201" s="111" t="n">
        <v>2121611767500.992</v>
      </c>
      <c r="K201" s="111" t="n">
        <v>2149082260151.298</v>
      </c>
      <c r="L201" s="111" t="n">
        <v>2148096713475.08</v>
      </c>
      <c r="M201" s="111" t="n">
        <v>2145572723004.786</v>
      </c>
      <c r="N201" s="111" t="n">
        <v>2144689280672.939</v>
      </c>
      <c r="O201" s="111" t="n">
        <v>2143791424617.488</v>
      </c>
      <c r="P201" s="111" t="n">
        <v>2135705154423.18</v>
      </c>
      <c r="Q201" s="111" t="n">
        <v>2132062906365.406</v>
      </c>
      <c r="R201" s="111" t="n">
        <v>2129260031749.885</v>
      </c>
      <c r="S201" s="111" t="n">
        <v>2127994820779.702</v>
      </c>
      <c r="T201" s="111" t="n">
        <v>2122438344601.166</v>
      </c>
      <c r="U201" s="111" t="n">
        <v>2115362719038.764</v>
      </c>
      <c r="V201" s="111" t="n">
        <v>2108511652630.314</v>
      </c>
      <c r="W201" s="111" t="n">
        <v>2101857383497.615</v>
      </c>
      <c r="X201" s="111" t="n">
        <v>2097646045478.7</v>
      </c>
      <c r="Y201" s="111" t="n">
        <v>2102139093303.509</v>
      </c>
      <c r="Z201" s="111" t="n">
        <v>2103530355378.666</v>
      </c>
      <c r="AA201" s="111" t="n">
        <v>2105082489831.664</v>
      </c>
      <c r="AB201" s="111" t="n">
        <v>2105213031548.878</v>
      </c>
      <c r="AC201" s="111" t="n">
        <v>2101432935014.994</v>
      </c>
      <c r="AD201" s="111" t="n">
        <v>2096370407154.676</v>
      </c>
      <c r="AE201" s="111" t="n">
        <v>2090861348796.895</v>
      </c>
      <c r="AF201" s="111" t="n">
        <v>2086959358779.961</v>
      </c>
      <c r="AG201" s="111" t="n">
        <v>2082853883138.966</v>
      </c>
      <c r="AH201" s="111" t="n">
        <v>2079671932349.649</v>
      </c>
      <c r="AI201" s="111" t="n">
        <v>2068349852561.188</v>
      </c>
    </row>
    <row r="202" customFormat="1" s="111">
      <c r="A202" s="96" t="inlineStr">
        <is>
          <t>heat</t>
        </is>
      </c>
      <c r="D202" s="111" t="n">
        <v>0</v>
      </c>
      <c r="E202" s="111" t="n">
        <v>0</v>
      </c>
      <c r="F202" s="111" t="n">
        <v>0</v>
      </c>
      <c r="G202" s="111" t="n">
        <v>0</v>
      </c>
      <c r="H202" s="111" t="n">
        <v>0</v>
      </c>
      <c r="I202" s="111" t="n">
        <v>0</v>
      </c>
      <c r="J202" s="111" t="n">
        <v>0</v>
      </c>
      <c r="K202" s="111" t="n">
        <v>0</v>
      </c>
      <c r="L202" s="111" t="n">
        <v>0</v>
      </c>
      <c r="M202" s="111" t="n">
        <v>0</v>
      </c>
      <c r="N202" s="111" t="n">
        <v>0</v>
      </c>
      <c r="O202" s="111" t="n">
        <v>0</v>
      </c>
      <c r="P202" s="111" t="n">
        <v>0</v>
      </c>
      <c r="Q202" s="111" t="n">
        <v>0</v>
      </c>
      <c r="R202" s="111" t="n">
        <v>0</v>
      </c>
      <c r="S202" s="111" t="n">
        <v>0</v>
      </c>
      <c r="T202" s="111" t="n">
        <v>0</v>
      </c>
      <c r="U202" s="111" t="n">
        <v>0</v>
      </c>
      <c r="V202" s="111" t="n">
        <v>0</v>
      </c>
      <c r="W202" s="111" t="n">
        <v>0</v>
      </c>
      <c r="X202" s="111" t="n">
        <v>0</v>
      </c>
      <c r="Y202" s="111" t="n">
        <v>0</v>
      </c>
      <c r="Z202" s="111" t="n">
        <v>0</v>
      </c>
      <c r="AA202" s="111" t="n">
        <v>0</v>
      </c>
      <c r="AB202" s="111" t="n">
        <v>0</v>
      </c>
      <c r="AC202" s="111" t="n">
        <v>0</v>
      </c>
      <c r="AD202" s="111" t="n">
        <v>0</v>
      </c>
      <c r="AE202" s="111" t="n">
        <v>0</v>
      </c>
      <c r="AF202" s="111" t="n">
        <v>0</v>
      </c>
      <c r="AG202" s="111" t="n">
        <v>0</v>
      </c>
      <c r="AH202" s="111" t="n">
        <v>0</v>
      </c>
      <c r="AI202" s="111" t="n">
        <v>0</v>
      </c>
    </row>
    <row r="203" customFormat="1" s="111">
      <c r="A203" s="96" t="inlineStr">
        <is>
          <t>crude oil</t>
        </is>
      </c>
      <c r="D203" s="111" t="n">
        <v>0</v>
      </c>
      <c r="E203" s="111" t="n">
        <v>0</v>
      </c>
      <c r="F203" s="111" t="n">
        <v>0</v>
      </c>
      <c r="G203" s="111" t="n">
        <v>0</v>
      </c>
      <c r="H203" s="111" t="n">
        <v>0</v>
      </c>
      <c r="I203" s="111" t="n">
        <v>0</v>
      </c>
      <c r="J203" s="111" t="n">
        <v>0</v>
      </c>
      <c r="K203" s="111" t="n">
        <v>0</v>
      </c>
      <c r="L203" s="111" t="n">
        <v>0</v>
      </c>
      <c r="M203" s="111" t="n">
        <v>0</v>
      </c>
      <c r="N203" s="111" t="n">
        <v>0</v>
      </c>
      <c r="O203" s="111" t="n">
        <v>0</v>
      </c>
      <c r="P203" s="111" t="n">
        <v>0</v>
      </c>
      <c r="Q203" s="111" t="n">
        <v>0</v>
      </c>
      <c r="R203" s="111" t="n">
        <v>0</v>
      </c>
      <c r="S203" s="111" t="n">
        <v>0</v>
      </c>
      <c r="T203" s="111" t="n">
        <v>0</v>
      </c>
      <c r="U203" s="111" t="n">
        <v>0</v>
      </c>
      <c r="V203" s="111" t="n">
        <v>0</v>
      </c>
      <c r="W203" s="111" t="n">
        <v>0</v>
      </c>
      <c r="X203" s="111" t="n">
        <v>0</v>
      </c>
      <c r="Y203" s="111" t="n">
        <v>0</v>
      </c>
      <c r="Z203" s="111" t="n">
        <v>0</v>
      </c>
      <c r="AA203" s="111" t="n">
        <v>0</v>
      </c>
      <c r="AB203" s="111" t="n">
        <v>0</v>
      </c>
      <c r="AC203" s="111" t="n">
        <v>0</v>
      </c>
      <c r="AD203" s="111" t="n">
        <v>0</v>
      </c>
      <c r="AE203" s="111" t="n">
        <v>0</v>
      </c>
      <c r="AF203" s="111" t="n">
        <v>0</v>
      </c>
      <c r="AG203" s="111" t="n">
        <v>0</v>
      </c>
      <c r="AH203" s="111" t="n">
        <v>0</v>
      </c>
      <c r="AI203" s="111" t="n">
        <v>0</v>
      </c>
    </row>
    <row r="204" customFormat="1" s="111">
      <c r="A204" s="96" t="inlineStr">
        <is>
          <t>heavy or residual oil</t>
        </is>
      </c>
      <c r="D204" s="111" t="n">
        <v>650573769589.5476</v>
      </c>
      <c r="E204" s="111" t="n">
        <v>547527557491.3104</v>
      </c>
      <c r="F204" s="111" t="n">
        <v>620047032882.4362</v>
      </c>
      <c r="G204" s="111" t="n">
        <v>691262382957.4541</v>
      </c>
      <c r="H204" s="111" t="n">
        <v>719581128877.7966</v>
      </c>
      <c r="I204" s="111" t="n">
        <v>753077705827.9846</v>
      </c>
      <c r="J204" s="111" t="n">
        <v>785346557108.3118</v>
      </c>
      <c r="K204" s="111" t="n">
        <v>825565941073.2659</v>
      </c>
      <c r="L204" s="111" t="n">
        <v>842854575514.9802</v>
      </c>
      <c r="M204" s="111" t="n">
        <v>859923756978.5105</v>
      </c>
      <c r="N204" s="111" t="n">
        <v>877565947850.7257</v>
      </c>
      <c r="O204" s="111" t="n">
        <v>894139195014.431</v>
      </c>
      <c r="P204" s="111" t="n">
        <v>896064987171.0143</v>
      </c>
      <c r="Q204" s="111" t="n">
        <v>899783046999.8181</v>
      </c>
      <c r="R204" s="111" t="n">
        <v>903131990634.3602</v>
      </c>
      <c r="S204" s="111" t="n">
        <v>907553400032.4655</v>
      </c>
      <c r="T204" s="111" t="n">
        <v>909110558468.0825</v>
      </c>
      <c r="U204" s="111" t="n">
        <v>909192168825.9143</v>
      </c>
      <c r="V204" s="111" t="n">
        <v>908771066134.1277</v>
      </c>
      <c r="W204" s="111" t="n">
        <v>908864569458.6788</v>
      </c>
      <c r="X204" s="111" t="n">
        <v>909558534922.3945</v>
      </c>
      <c r="Y204" s="111" t="n">
        <v>915058199763.6013</v>
      </c>
      <c r="Z204" s="111" t="n">
        <v>918735297609.6683</v>
      </c>
      <c r="AA204" s="111" t="n">
        <v>921980726598.7904</v>
      </c>
      <c r="AB204" s="111" t="n">
        <v>924341154823.082</v>
      </c>
      <c r="AC204" s="111" t="n">
        <v>924350080579.0376</v>
      </c>
      <c r="AD204" s="111" t="n">
        <v>923512579310.09</v>
      </c>
      <c r="AE204" s="111" t="n">
        <v>922009433759.8369</v>
      </c>
      <c r="AF204" s="111" t="n">
        <v>921551976705.2799</v>
      </c>
      <c r="AG204" s="111" t="n">
        <v>920998652207.0267</v>
      </c>
      <c r="AH204" s="111" t="n">
        <v>921006661263.7219</v>
      </c>
      <c r="AI204" s="111" t="n">
        <v>916380490199.2622</v>
      </c>
    </row>
    <row r="205" customFormat="1" s="111">
      <c r="A205" s="96" t="inlineStr">
        <is>
          <t>lpg</t>
        </is>
      </c>
      <c r="D205" s="111" t="n">
        <v>0</v>
      </c>
      <c r="E205" s="111" t="n">
        <v>0</v>
      </c>
      <c r="F205" s="111" t="n">
        <v>0</v>
      </c>
      <c r="G205" s="111" t="n">
        <v>0</v>
      </c>
      <c r="H205" s="111" t="n">
        <v>0</v>
      </c>
      <c r="I205" s="111" t="n">
        <v>0</v>
      </c>
      <c r="J205" s="111" t="n">
        <v>0</v>
      </c>
      <c r="K205" s="111" t="n">
        <v>0</v>
      </c>
      <c r="L205" s="111" t="n">
        <v>0</v>
      </c>
      <c r="M205" s="111" t="n">
        <v>0</v>
      </c>
      <c r="N205" s="111" t="n">
        <v>0</v>
      </c>
      <c r="O205" s="111" t="n">
        <v>0</v>
      </c>
      <c r="P205" s="111" t="n">
        <v>0</v>
      </c>
      <c r="Q205" s="111" t="n">
        <v>0</v>
      </c>
      <c r="R205" s="111" t="n">
        <v>0</v>
      </c>
      <c r="S205" s="111" t="n">
        <v>0</v>
      </c>
      <c r="T205" s="111" t="n">
        <v>0</v>
      </c>
      <c r="U205" s="111" t="n">
        <v>0</v>
      </c>
      <c r="V205" s="111" t="n">
        <v>0</v>
      </c>
      <c r="W205" s="111" t="n">
        <v>0</v>
      </c>
      <c r="X205" s="111" t="n">
        <v>0</v>
      </c>
      <c r="Y205" s="111" t="n">
        <v>0</v>
      </c>
      <c r="Z205" s="111" t="n">
        <v>0</v>
      </c>
      <c r="AA205" s="111" t="n">
        <v>0</v>
      </c>
      <c r="AB205" s="111" t="n">
        <v>0</v>
      </c>
      <c r="AC205" s="111" t="n">
        <v>0</v>
      </c>
      <c r="AD205" s="111" t="n">
        <v>0</v>
      </c>
      <c r="AE205" s="111" t="n">
        <v>0</v>
      </c>
      <c r="AF205" s="111" t="n">
        <v>0</v>
      </c>
      <c r="AG205" s="111" t="n">
        <v>0</v>
      </c>
      <c r="AH205" s="111" t="n">
        <v>0</v>
      </c>
      <c r="AI205" s="111" t="n">
        <v>0</v>
      </c>
    </row>
    <row r="206" ht="16" customFormat="1" customHeight="1" s="98" thickBot="1">
      <c r="A206" s="97" t="inlineStr">
        <is>
          <t>hydrogen</t>
        </is>
      </c>
      <c r="D206" s="98" t="n">
        <v>0</v>
      </c>
      <c r="E206" s="98" t="n">
        <v>0</v>
      </c>
      <c r="F206" s="98" t="n">
        <v>0</v>
      </c>
      <c r="G206" s="98" t="n">
        <v>0</v>
      </c>
      <c r="H206" s="98" t="n">
        <v>0</v>
      </c>
      <c r="I206" s="98" t="n">
        <v>0</v>
      </c>
      <c r="J206" s="98" t="n">
        <v>0</v>
      </c>
      <c r="K206" s="98" t="n">
        <v>0</v>
      </c>
      <c r="L206" s="98" t="n">
        <v>0</v>
      </c>
      <c r="M206" s="98" t="n">
        <v>0</v>
      </c>
      <c r="N206" s="98" t="n">
        <v>0</v>
      </c>
      <c r="O206" s="98" t="n">
        <v>0</v>
      </c>
      <c r="P206" s="98" t="n">
        <v>0</v>
      </c>
      <c r="Q206" s="98" t="n">
        <v>0</v>
      </c>
      <c r="R206" s="98" t="n">
        <v>0</v>
      </c>
      <c r="S206" s="98" t="n">
        <v>0</v>
      </c>
      <c r="T206" s="98" t="n">
        <v>0</v>
      </c>
      <c r="U206" s="98" t="n">
        <v>0</v>
      </c>
      <c r="V206" s="98" t="n">
        <v>0</v>
      </c>
      <c r="W206" s="98" t="n">
        <v>0</v>
      </c>
      <c r="X206" s="98" t="n">
        <v>0</v>
      </c>
      <c r="Y206" s="98" t="n">
        <v>0</v>
      </c>
      <c r="Z206" s="98" t="n">
        <v>0</v>
      </c>
      <c r="AA206" s="98" t="n">
        <v>0</v>
      </c>
      <c r="AB206" s="98" t="n">
        <v>0</v>
      </c>
      <c r="AC206" s="98" t="n">
        <v>0</v>
      </c>
      <c r="AD206" s="98" t="n">
        <v>0</v>
      </c>
      <c r="AE206" s="98" t="n">
        <v>0</v>
      </c>
      <c r="AF206" s="98" t="n">
        <v>0</v>
      </c>
      <c r="AG206" s="98" t="n">
        <v>0</v>
      </c>
      <c r="AH206" s="98" t="n">
        <v>0</v>
      </c>
      <c r="AI206" s="98" t="n">
        <v>0</v>
      </c>
    </row>
    <row r="207" customFormat="1" s="102">
      <c r="A207" s="99" t="inlineStr">
        <is>
          <t>Oil and gas Mining Energy Use</t>
        </is>
      </c>
      <c r="B207" s="100" t="n"/>
      <c r="C207" s="101" t="n"/>
      <c r="D207" s="101" t="n"/>
      <c r="E207" s="101" t="n"/>
      <c r="F207" s="101" t="n"/>
      <c r="G207" s="101" t="n"/>
      <c r="H207" s="101" t="n"/>
      <c r="I207" s="101" t="n"/>
      <c r="J207" s="101" t="n"/>
      <c r="K207" s="101" t="n"/>
      <c r="L207" s="101" t="n"/>
      <c r="M207" s="101" t="n"/>
      <c r="N207" s="101" t="n"/>
      <c r="O207" s="101" t="n"/>
      <c r="P207" s="101" t="n"/>
      <c r="Q207" s="101" t="n"/>
      <c r="R207" s="101" t="n"/>
      <c r="S207" s="101" t="n"/>
      <c r="T207" s="101" t="n"/>
      <c r="U207" s="101" t="n"/>
      <c r="V207" s="101" t="n"/>
      <c r="W207" s="101" t="n"/>
      <c r="X207" s="101" t="n"/>
      <c r="Y207" s="101" t="n"/>
      <c r="Z207" s="101" t="n"/>
      <c r="AA207" s="101" t="n"/>
      <c r="AB207" s="101" t="n"/>
      <c r="AC207" s="101" t="n"/>
      <c r="AD207" s="101" t="n"/>
      <c r="AE207" s="101" t="n"/>
      <c r="AF207" s="101" t="n"/>
      <c r="AG207" s="101" t="n"/>
      <c r="AH207" s="101" t="n"/>
      <c r="AI207" s="101" t="n"/>
    </row>
    <row r="208" customFormat="1" s="111">
      <c r="A208" s="96" t="n"/>
      <c r="B208" s="111" t="n">
        <v>2017</v>
      </c>
      <c r="C208" s="111" t="n">
        <v>2018</v>
      </c>
      <c r="D208" s="111" t="n">
        <v>2019</v>
      </c>
      <c r="E208" s="111" t="n">
        <v>2020</v>
      </c>
      <c r="F208" s="111" t="n">
        <v>2021</v>
      </c>
      <c r="G208" s="111" t="n">
        <v>2022</v>
      </c>
      <c r="H208" s="111" t="n">
        <v>2023</v>
      </c>
      <c r="I208" s="111" t="n">
        <v>2024</v>
      </c>
      <c r="J208" s="111" t="n">
        <v>2025</v>
      </c>
      <c r="K208" s="111" t="n">
        <v>2026</v>
      </c>
      <c r="L208" s="111" t="n">
        <v>2027</v>
      </c>
      <c r="M208" s="111" t="n">
        <v>2028</v>
      </c>
      <c r="N208" s="111" t="n">
        <v>2029</v>
      </c>
      <c r="O208" s="111" t="n">
        <v>2030</v>
      </c>
      <c r="P208" s="111" t="n">
        <v>2031</v>
      </c>
      <c r="Q208" s="111" t="n">
        <v>2032</v>
      </c>
      <c r="R208" s="111" t="n">
        <v>2033</v>
      </c>
      <c r="S208" s="111" t="n">
        <v>2034</v>
      </c>
      <c r="T208" s="111" t="n">
        <v>2035</v>
      </c>
      <c r="U208" s="111" t="n">
        <v>2036</v>
      </c>
      <c r="V208" s="111" t="n">
        <v>2037</v>
      </c>
      <c r="W208" s="111" t="n">
        <v>2038</v>
      </c>
      <c r="X208" s="111" t="n">
        <v>2039</v>
      </c>
      <c r="Y208" s="111" t="n">
        <v>2040</v>
      </c>
      <c r="Z208" s="111" t="n">
        <v>2041</v>
      </c>
      <c r="AA208" s="111" t="n">
        <v>2042</v>
      </c>
      <c r="AB208" s="111" t="n">
        <v>2043</v>
      </c>
      <c r="AC208" s="111" t="n">
        <v>2044</v>
      </c>
      <c r="AD208" s="111" t="n">
        <v>2045</v>
      </c>
      <c r="AE208" s="111" t="n">
        <v>2046</v>
      </c>
      <c r="AF208" s="111" t="n">
        <v>2047</v>
      </c>
      <c r="AG208" s="111" t="n">
        <v>2048</v>
      </c>
      <c r="AH208" s="111" t="n">
        <v>2049</v>
      </c>
      <c r="AI208" s="111" t="n">
        <v>2050</v>
      </c>
    </row>
    <row r="209" customFormat="1" s="111">
      <c r="A209" s="96" t="inlineStr">
        <is>
          <t>electricity</t>
        </is>
      </c>
      <c r="D209" s="111">
        <f>D197*$C$157</f>
        <v/>
      </c>
      <c r="E209" s="111">
        <f>E197*$C$157</f>
        <v/>
      </c>
      <c r="F209" s="111">
        <f>F197*$C$157</f>
        <v/>
      </c>
      <c r="G209" s="111">
        <f>G197*$C$157</f>
        <v/>
      </c>
      <c r="H209" s="111">
        <f>H197*$C$157</f>
        <v/>
      </c>
      <c r="I209" s="111">
        <f>I197*$C$157</f>
        <v/>
      </c>
      <c r="J209" s="111">
        <f>J197*$C$157</f>
        <v/>
      </c>
      <c r="K209" s="111">
        <f>K197*$C$157</f>
        <v/>
      </c>
      <c r="L209" s="111">
        <f>L197*$C$157</f>
        <v/>
      </c>
      <c r="M209" s="111">
        <f>M197*$C$157</f>
        <v/>
      </c>
      <c r="N209" s="111">
        <f>N197*$C$157</f>
        <v/>
      </c>
      <c r="O209" s="111">
        <f>O197*$C$157</f>
        <v/>
      </c>
      <c r="P209" s="111">
        <f>P197*$C$157</f>
        <v/>
      </c>
      <c r="Q209" s="111">
        <f>Q197*$C$157</f>
        <v/>
      </c>
      <c r="R209" s="111">
        <f>R197*$C$157</f>
        <v/>
      </c>
      <c r="S209" s="111">
        <f>S197*$C$157</f>
        <v/>
      </c>
      <c r="T209" s="111">
        <f>T197*$C$157</f>
        <v/>
      </c>
      <c r="U209" s="111">
        <f>U197*$C$157</f>
        <v/>
      </c>
      <c r="V209" s="111">
        <f>V197*$C$157</f>
        <v/>
      </c>
      <c r="W209" s="111">
        <f>W197*$C$157</f>
        <v/>
      </c>
      <c r="X209" s="111">
        <f>X197*$C$157</f>
        <v/>
      </c>
      <c r="Y209" s="111">
        <f>Y197*$C$157</f>
        <v/>
      </c>
      <c r="Z209" s="111">
        <f>Z197*$C$157</f>
        <v/>
      </c>
      <c r="AA209" s="111">
        <f>AA197*$C$157</f>
        <v/>
      </c>
      <c r="AB209" s="111">
        <f>AB197*$C$157</f>
        <v/>
      </c>
      <c r="AC209" s="111">
        <f>AC197*$C$157</f>
        <v/>
      </c>
      <c r="AD209" s="111">
        <f>AD197*$C$157</f>
        <v/>
      </c>
      <c r="AE209" s="111">
        <f>AE197*$C$157</f>
        <v/>
      </c>
      <c r="AF209" s="111">
        <f>AF197*$C$157</f>
        <v/>
      </c>
      <c r="AG209" s="111">
        <f>AG197*$C$157</f>
        <v/>
      </c>
      <c r="AH209" s="111">
        <f>AH197*$C$157</f>
        <v/>
      </c>
      <c r="AI209" s="111">
        <f>AI197*$C$157</f>
        <v/>
      </c>
    </row>
    <row r="210" customFormat="1" s="111">
      <c r="A210" s="96" t="inlineStr">
        <is>
          <t>coal</t>
        </is>
      </c>
      <c r="D210" s="111">
        <f>D198*$C$155</f>
        <v/>
      </c>
      <c r="E210" s="111">
        <f>E198*$C$155</f>
        <v/>
      </c>
      <c r="F210" s="111">
        <f>F198*$C$155</f>
        <v/>
      </c>
      <c r="G210" s="111">
        <f>G198*$C$155</f>
        <v/>
      </c>
      <c r="H210" s="111">
        <f>H198*$C$155</f>
        <v/>
      </c>
      <c r="I210" s="111">
        <f>I198*$C$155</f>
        <v/>
      </c>
      <c r="J210" s="111">
        <f>J198*$C$155</f>
        <v/>
      </c>
      <c r="K210" s="111">
        <f>K198*$C$155</f>
        <v/>
      </c>
      <c r="L210" s="111">
        <f>L198*$C$155</f>
        <v/>
      </c>
      <c r="M210" s="111">
        <f>M198*$C$155</f>
        <v/>
      </c>
      <c r="N210" s="111">
        <f>N198*$C$155</f>
        <v/>
      </c>
      <c r="O210" s="111">
        <f>O198*$C$155</f>
        <v/>
      </c>
      <c r="P210" s="111">
        <f>P198*$C$155</f>
        <v/>
      </c>
      <c r="Q210" s="111">
        <f>Q198*$C$155</f>
        <v/>
      </c>
      <c r="R210" s="111">
        <f>R198*$C$155</f>
        <v/>
      </c>
      <c r="S210" s="111">
        <f>S198*$C$155</f>
        <v/>
      </c>
      <c r="T210" s="111">
        <f>T198*$C$155</f>
        <v/>
      </c>
      <c r="U210" s="111">
        <f>U198*$C$155</f>
        <v/>
      </c>
      <c r="V210" s="111">
        <f>V198*$C$155</f>
        <v/>
      </c>
      <c r="W210" s="111">
        <f>W198*$C$155</f>
        <v/>
      </c>
      <c r="X210" s="111">
        <f>X198*$C$155</f>
        <v/>
      </c>
      <c r="Y210" s="111">
        <f>Y198*$C$155</f>
        <v/>
      </c>
      <c r="Z210" s="111">
        <f>Z198*$C$155</f>
        <v/>
      </c>
      <c r="AA210" s="111">
        <f>AA198*$C$155</f>
        <v/>
      </c>
      <c r="AB210" s="111">
        <f>AB198*$C$155</f>
        <v/>
      </c>
      <c r="AC210" s="111">
        <f>AC198*$C$155</f>
        <v/>
      </c>
      <c r="AD210" s="111">
        <f>AD198*$C$155</f>
        <v/>
      </c>
      <c r="AE210" s="111">
        <f>AE198*$C$155</f>
        <v/>
      </c>
      <c r="AF210" s="111">
        <f>AF198*$C$155</f>
        <v/>
      </c>
      <c r="AG210" s="111">
        <f>AG198*$C$155</f>
        <v/>
      </c>
      <c r="AH210" s="111">
        <f>AH198*$C$155</f>
        <v/>
      </c>
      <c r="AI210" s="111">
        <f>AI198*$C$155</f>
        <v/>
      </c>
    </row>
    <row r="211" customFormat="1" s="111">
      <c r="A211" s="96" t="inlineStr">
        <is>
          <t>natural gas</t>
        </is>
      </c>
      <c r="D211" s="111">
        <f>D199*$C$153</f>
        <v/>
      </c>
      <c r="E211" s="111">
        <f>E199*$C$153</f>
        <v/>
      </c>
      <c r="F211" s="111">
        <f>F199*$C$153</f>
        <v/>
      </c>
      <c r="G211" s="111">
        <f>G199*$C$153</f>
        <v/>
      </c>
      <c r="H211" s="111">
        <f>H199*$C$153</f>
        <v/>
      </c>
      <c r="I211" s="111">
        <f>I199*$C$153</f>
        <v/>
      </c>
      <c r="J211" s="111">
        <f>J199*$C$153</f>
        <v/>
      </c>
      <c r="K211" s="111">
        <f>K199*$C$153</f>
        <v/>
      </c>
      <c r="L211" s="111">
        <f>L199*$C$153</f>
        <v/>
      </c>
      <c r="M211" s="111">
        <f>M199*$C$153</f>
        <v/>
      </c>
      <c r="N211" s="111">
        <f>N199*$C$153</f>
        <v/>
      </c>
      <c r="O211" s="111">
        <f>O199*$C$153</f>
        <v/>
      </c>
      <c r="P211" s="111">
        <f>P199*$C$153</f>
        <v/>
      </c>
      <c r="Q211" s="111">
        <f>Q199*$C$153</f>
        <v/>
      </c>
      <c r="R211" s="111">
        <f>R199*$C$153</f>
        <v/>
      </c>
      <c r="S211" s="111">
        <f>S199*$C$153</f>
        <v/>
      </c>
      <c r="T211" s="111">
        <f>T199*$C$153</f>
        <v/>
      </c>
      <c r="U211" s="111">
        <f>U199*$C$153</f>
        <v/>
      </c>
      <c r="V211" s="111">
        <f>V199*$C$153</f>
        <v/>
      </c>
      <c r="W211" s="111">
        <f>W199*$C$153</f>
        <v/>
      </c>
      <c r="X211" s="111">
        <f>X199*$C$153</f>
        <v/>
      </c>
      <c r="Y211" s="111">
        <f>Y199*$C$153</f>
        <v/>
      </c>
      <c r="Z211" s="111">
        <f>Z199*$C$153</f>
        <v/>
      </c>
      <c r="AA211" s="111">
        <f>AA199*$C$153</f>
        <v/>
      </c>
      <c r="AB211" s="111">
        <f>AB199*$C$153</f>
        <v/>
      </c>
      <c r="AC211" s="111">
        <f>AC199*$C$153</f>
        <v/>
      </c>
      <c r="AD211" s="111">
        <f>AD199*$C$153</f>
        <v/>
      </c>
      <c r="AE211" s="111">
        <f>AE199*$C$153</f>
        <v/>
      </c>
      <c r="AF211" s="111">
        <f>AF199*$C$153</f>
        <v/>
      </c>
      <c r="AG211" s="111">
        <f>AG199*$C$153</f>
        <v/>
      </c>
      <c r="AH211" s="111">
        <f>AH199*$C$153</f>
        <v/>
      </c>
      <c r="AI211" s="111">
        <f>AI199*$C$153</f>
        <v/>
      </c>
    </row>
    <row r="212" customFormat="1" s="111">
      <c r="A212" s="96" t="inlineStr">
        <is>
          <t>biomass</t>
        </is>
      </c>
      <c r="D212" s="111">
        <f>D200*$C$156</f>
        <v/>
      </c>
      <c r="E212" s="111">
        <f>E200*$C$156</f>
        <v/>
      </c>
      <c r="F212" s="111">
        <f>F200*$C$156</f>
        <v/>
      </c>
      <c r="G212" s="111">
        <f>G200*$C$156</f>
        <v/>
      </c>
      <c r="H212" s="111">
        <f>H200*$C$156</f>
        <v/>
      </c>
      <c r="I212" s="111">
        <f>I200*$C$156</f>
        <v/>
      </c>
      <c r="J212" s="111">
        <f>J200*$C$156</f>
        <v/>
      </c>
      <c r="K212" s="111">
        <f>K200*$C$156</f>
        <v/>
      </c>
      <c r="L212" s="111">
        <f>L200*$C$156</f>
        <v/>
      </c>
      <c r="M212" s="111">
        <f>M200*$C$156</f>
        <v/>
      </c>
      <c r="N212" s="111">
        <f>N200*$C$156</f>
        <v/>
      </c>
      <c r="O212" s="111">
        <f>O200*$C$156</f>
        <v/>
      </c>
      <c r="P212" s="111">
        <f>P200*$C$156</f>
        <v/>
      </c>
      <c r="Q212" s="111">
        <f>Q200*$C$156</f>
        <v/>
      </c>
      <c r="R212" s="111">
        <f>R200*$C$156</f>
        <v/>
      </c>
      <c r="S212" s="111">
        <f>S200*$C$156</f>
        <v/>
      </c>
      <c r="T212" s="111">
        <f>T200*$C$156</f>
        <v/>
      </c>
      <c r="U212" s="111">
        <f>U200*$C$156</f>
        <v/>
      </c>
      <c r="V212" s="111">
        <f>V200*$C$156</f>
        <v/>
      </c>
      <c r="W212" s="111">
        <f>W200*$C$156</f>
        <v/>
      </c>
      <c r="X212" s="111">
        <f>X200*$C$156</f>
        <v/>
      </c>
      <c r="Y212" s="111">
        <f>Y200*$C$156</f>
        <v/>
      </c>
      <c r="Z212" s="111">
        <f>Z200*$C$156</f>
        <v/>
      </c>
      <c r="AA212" s="111">
        <f>AA200*$C$156</f>
        <v/>
      </c>
      <c r="AB212" s="111">
        <f>AB200*$C$156</f>
        <v/>
      </c>
      <c r="AC212" s="111">
        <f>AC200*$C$156</f>
        <v/>
      </c>
      <c r="AD212" s="111">
        <f>AD200*$C$156</f>
        <v/>
      </c>
      <c r="AE212" s="111">
        <f>AE200*$C$156</f>
        <v/>
      </c>
      <c r="AF212" s="111">
        <f>AF200*$C$156</f>
        <v/>
      </c>
      <c r="AG212" s="111">
        <f>AG200*$C$156</f>
        <v/>
      </c>
      <c r="AH212" s="111">
        <f>AH200*$C$156</f>
        <v/>
      </c>
      <c r="AI212" s="111">
        <f>AI200*$C$156</f>
        <v/>
      </c>
    </row>
    <row r="213" customFormat="1" s="111">
      <c r="A213" s="96" t="inlineStr">
        <is>
          <t>petroleum diesel</t>
        </is>
      </c>
      <c r="D213" s="111">
        <f>D201*$C$152</f>
        <v/>
      </c>
      <c r="E213" s="111">
        <f>E201*$C$152</f>
        <v/>
      </c>
      <c r="F213" s="111">
        <f>F201*$C$152</f>
        <v/>
      </c>
      <c r="G213" s="111">
        <f>G201*$C$152</f>
        <v/>
      </c>
      <c r="H213" s="111">
        <f>H201*$C$152</f>
        <v/>
      </c>
      <c r="I213" s="111">
        <f>I201*$C$152</f>
        <v/>
      </c>
      <c r="J213" s="111">
        <f>J201*$C$152</f>
        <v/>
      </c>
      <c r="K213" s="111">
        <f>K201*$C$152</f>
        <v/>
      </c>
      <c r="L213" s="111">
        <f>L201*$C$152</f>
        <v/>
      </c>
      <c r="M213" s="111">
        <f>M201*$C$152</f>
        <v/>
      </c>
      <c r="N213" s="111">
        <f>N201*$C$152</f>
        <v/>
      </c>
      <c r="O213" s="111">
        <f>O201*$C$152</f>
        <v/>
      </c>
      <c r="P213" s="111">
        <f>P201*$C$152</f>
        <v/>
      </c>
      <c r="Q213" s="111">
        <f>Q201*$C$152</f>
        <v/>
      </c>
      <c r="R213" s="111">
        <f>R201*$C$152</f>
        <v/>
      </c>
      <c r="S213" s="111">
        <f>S201*$C$152</f>
        <v/>
      </c>
      <c r="T213" s="111">
        <f>T201*$C$152</f>
        <v/>
      </c>
      <c r="U213" s="111">
        <f>U201*$C$152</f>
        <v/>
      </c>
      <c r="V213" s="111">
        <f>V201*$C$152</f>
        <v/>
      </c>
      <c r="W213" s="111">
        <f>W201*$C$152</f>
        <v/>
      </c>
      <c r="X213" s="111">
        <f>X201*$C$152</f>
        <v/>
      </c>
      <c r="Y213" s="111">
        <f>Y201*$C$152</f>
        <v/>
      </c>
      <c r="Z213" s="111">
        <f>Z201*$C$152</f>
        <v/>
      </c>
      <c r="AA213" s="111">
        <f>AA201*$C$152</f>
        <v/>
      </c>
      <c r="AB213" s="111">
        <f>AB201*$C$152</f>
        <v/>
      </c>
      <c r="AC213" s="111">
        <f>AC201*$C$152</f>
        <v/>
      </c>
      <c r="AD213" s="111">
        <f>AD201*$C$152</f>
        <v/>
      </c>
      <c r="AE213" s="111">
        <f>AE201*$C$152</f>
        <v/>
      </c>
      <c r="AF213" s="111">
        <f>AF201*$C$152</f>
        <v/>
      </c>
      <c r="AG213" s="111">
        <f>AG201*$C$152</f>
        <v/>
      </c>
      <c r="AH213" s="111">
        <f>AH201*$C$152</f>
        <v/>
      </c>
      <c r="AI213" s="111">
        <f>AI201*$C$152</f>
        <v/>
      </c>
    </row>
    <row r="214" customFormat="1" s="111">
      <c r="A214" s="96" t="inlineStr">
        <is>
          <t>heat</t>
        </is>
      </c>
      <c r="D214" s="111">
        <f>D202*0</f>
        <v/>
      </c>
      <c r="E214" s="111">
        <f>E202*0</f>
        <v/>
      </c>
      <c r="F214" s="111">
        <f>F202*0</f>
        <v/>
      </c>
      <c r="G214" s="111">
        <f>G202*0</f>
        <v/>
      </c>
      <c r="H214" s="111">
        <f>H202*0</f>
        <v/>
      </c>
      <c r="I214" s="111">
        <f>I202*0</f>
        <v/>
      </c>
      <c r="J214" s="111">
        <f>J202*0</f>
        <v/>
      </c>
      <c r="K214" s="111">
        <f>K202*0</f>
        <v/>
      </c>
      <c r="L214" s="111">
        <f>L202*0</f>
        <v/>
      </c>
      <c r="M214" s="111">
        <f>M202*0</f>
        <v/>
      </c>
      <c r="N214" s="111">
        <f>N202*0</f>
        <v/>
      </c>
      <c r="O214" s="111">
        <f>O202*0</f>
        <v/>
      </c>
      <c r="P214" s="111">
        <f>P202*0</f>
        <v/>
      </c>
      <c r="Q214" s="111">
        <f>Q202*0</f>
        <v/>
      </c>
      <c r="R214" s="111">
        <f>R202*0</f>
        <v/>
      </c>
      <c r="S214" s="111">
        <f>S202*0</f>
        <v/>
      </c>
      <c r="T214" s="111">
        <f>T202*0</f>
        <v/>
      </c>
      <c r="U214" s="111">
        <f>U202*0</f>
        <v/>
      </c>
      <c r="V214" s="111">
        <f>V202*0</f>
        <v/>
      </c>
      <c r="W214" s="111">
        <f>W202*0</f>
        <v/>
      </c>
      <c r="X214" s="111">
        <f>X202*0</f>
        <v/>
      </c>
      <c r="Y214" s="111">
        <f>Y202*0</f>
        <v/>
      </c>
      <c r="Z214" s="111">
        <f>Z202*0</f>
        <v/>
      </c>
      <c r="AA214" s="111">
        <f>AA202*0</f>
        <v/>
      </c>
      <c r="AB214" s="111">
        <f>AB202*0</f>
        <v/>
      </c>
      <c r="AC214" s="111">
        <f>AC202*0</f>
        <v/>
      </c>
      <c r="AD214" s="111">
        <f>AD202*0</f>
        <v/>
      </c>
      <c r="AE214" s="111">
        <f>AE202*0</f>
        <v/>
      </c>
      <c r="AF214" s="111">
        <f>AF202*0</f>
        <v/>
      </c>
      <c r="AG214" s="111">
        <f>AG202*0</f>
        <v/>
      </c>
      <c r="AH214" s="111">
        <f>AH202*0</f>
        <v/>
      </c>
      <c r="AI214" s="111">
        <f>AI202*0</f>
        <v/>
      </c>
    </row>
    <row r="215" customFormat="1" s="111">
      <c r="A215" s="96" t="inlineStr">
        <is>
          <t>crude oil</t>
        </is>
      </c>
      <c r="D215" s="111">
        <f>D203*$C$149</f>
        <v/>
      </c>
      <c r="E215" s="111">
        <f>E203*$C$149</f>
        <v/>
      </c>
      <c r="F215" s="111">
        <f>F203*$C$149</f>
        <v/>
      </c>
      <c r="G215" s="111">
        <f>G203*$C$149</f>
        <v/>
      </c>
      <c r="H215" s="111">
        <f>H203*$C$149</f>
        <v/>
      </c>
      <c r="I215" s="111">
        <f>I203*$C$149</f>
        <v/>
      </c>
      <c r="J215" s="111">
        <f>J203*$C$149</f>
        <v/>
      </c>
      <c r="K215" s="111">
        <f>K203*$C$149</f>
        <v/>
      </c>
      <c r="L215" s="111">
        <f>L203*$C$149</f>
        <v/>
      </c>
      <c r="M215" s="111">
        <f>M203*$C$149</f>
        <v/>
      </c>
      <c r="N215" s="111">
        <f>N203*$C$149</f>
        <v/>
      </c>
      <c r="O215" s="111">
        <f>O203*$C$149</f>
        <v/>
      </c>
      <c r="P215" s="111">
        <f>P203*$C$149</f>
        <v/>
      </c>
      <c r="Q215" s="111">
        <f>Q203*$C$149</f>
        <v/>
      </c>
      <c r="R215" s="111">
        <f>R203*$C$149</f>
        <v/>
      </c>
      <c r="S215" s="111">
        <f>S203*$C$149</f>
        <v/>
      </c>
      <c r="T215" s="111">
        <f>T203*$C$149</f>
        <v/>
      </c>
      <c r="U215" s="111">
        <f>U203*$C$149</f>
        <v/>
      </c>
      <c r="V215" s="111">
        <f>V203*$C$149</f>
        <v/>
      </c>
      <c r="W215" s="111">
        <f>W203*$C$149</f>
        <v/>
      </c>
      <c r="X215" s="111">
        <f>X203*$C$149</f>
        <v/>
      </c>
      <c r="Y215" s="111">
        <f>Y203*$C$149</f>
        <v/>
      </c>
      <c r="Z215" s="111">
        <f>Z203*$C$149</f>
        <v/>
      </c>
      <c r="AA215" s="111">
        <f>AA203*$C$149</f>
        <v/>
      </c>
      <c r="AB215" s="111">
        <f>AB203*$C$149</f>
        <v/>
      </c>
      <c r="AC215" s="111">
        <f>AC203*$C$149</f>
        <v/>
      </c>
      <c r="AD215" s="111">
        <f>AD203*$C$149</f>
        <v/>
      </c>
      <c r="AE215" s="111">
        <f>AE203*$C$149</f>
        <v/>
      </c>
      <c r="AF215" s="111">
        <f>AF203*$C$149</f>
        <v/>
      </c>
      <c r="AG215" s="111">
        <f>AG203*$C$149</f>
        <v/>
      </c>
      <c r="AH215" s="111">
        <f>AH203*$C$149</f>
        <v/>
      </c>
      <c r="AI215" s="111">
        <f>AI203*$C$149</f>
        <v/>
      </c>
    </row>
    <row r="216" customFormat="1" s="111">
      <c r="A216" s="96" t="inlineStr">
        <is>
          <t>heavy or residual oil</t>
        </is>
      </c>
      <c r="D216" s="111">
        <f>D204*$C$149</f>
        <v/>
      </c>
      <c r="E216" s="111">
        <f>E204*$C$149</f>
        <v/>
      </c>
      <c r="F216" s="111">
        <f>F204*$C$149</f>
        <v/>
      </c>
      <c r="G216" s="111">
        <f>G204*$C$149</f>
        <v/>
      </c>
      <c r="H216" s="111">
        <f>H204*$C$149</f>
        <v/>
      </c>
      <c r="I216" s="111">
        <f>I204*$C$149</f>
        <v/>
      </c>
      <c r="J216" s="111">
        <f>J204*$C$149</f>
        <v/>
      </c>
      <c r="K216" s="111">
        <f>K204*$C$149</f>
        <v/>
      </c>
      <c r="L216" s="111">
        <f>L204*$C$149</f>
        <v/>
      </c>
      <c r="M216" s="111">
        <f>M204*$C$149</f>
        <v/>
      </c>
      <c r="N216" s="111">
        <f>N204*$C$149</f>
        <v/>
      </c>
      <c r="O216" s="111">
        <f>O204*$C$149</f>
        <v/>
      </c>
      <c r="P216" s="111">
        <f>P204*$C$149</f>
        <v/>
      </c>
      <c r="Q216" s="111">
        <f>Q204*$C$149</f>
        <v/>
      </c>
      <c r="R216" s="111">
        <f>R204*$C$149</f>
        <v/>
      </c>
      <c r="S216" s="111">
        <f>S204*$C$149</f>
        <v/>
      </c>
      <c r="T216" s="111">
        <f>T204*$C$149</f>
        <v/>
      </c>
      <c r="U216" s="111">
        <f>U204*$C$149</f>
        <v/>
      </c>
      <c r="V216" s="111">
        <f>V204*$C$149</f>
        <v/>
      </c>
      <c r="W216" s="111">
        <f>W204*$C$149</f>
        <v/>
      </c>
      <c r="X216" s="111">
        <f>X204*$C$149</f>
        <v/>
      </c>
      <c r="Y216" s="111">
        <f>Y204*$C$149</f>
        <v/>
      </c>
      <c r="Z216" s="111">
        <f>Z204*$C$149</f>
        <v/>
      </c>
      <c r="AA216" s="111">
        <f>AA204*$C$149</f>
        <v/>
      </c>
      <c r="AB216" s="111">
        <f>AB204*$C$149</f>
        <v/>
      </c>
      <c r="AC216" s="111">
        <f>AC204*$C$149</f>
        <v/>
      </c>
      <c r="AD216" s="111">
        <f>AD204*$C$149</f>
        <v/>
      </c>
      <c r="AE216" s="111">
        <f>AE204*$C$149</f>
        <v/>
      </c>
      <c r="AF216" s="111">
        <f>AF204*$C$149</f>
        <v/>
      </c>
      <c r="AG216" s="111">
        <f>AG204*$C$149</f>
        <v/>
      </c>
      <c r="AH216" s="111">
        <f>AH204*$C$149</f>
        <v/>
      </c>
      <c r="AI216" s="111">
        <f>AI204*$C$149</f>
        <v/>
      </c>
    </row>
    <row r="217" customFormat="1" s="111">
      <c r="A217" s="96" t="inlineStr">
        <is>
          <t>lpg</t>
        </is>
      </c>
      <c r="D217" s="111">
        <f>D205*$C$152</f>
        <v/>
      </c>
      <c r="E217" s="111">
        <f>E205*$C$152</f>
        <v/>
      </c>
      <c r="F217" s="111">
        <f>F205*$C$152</f>
        <v/>
      </c>
      <c r="G217" s="111">
        <f>G205*$C$152</f>
        <v/>
      </c>
      <c r="H217" s="111">
        <f>H205*$C$152</f>
        <v/>
      </c>
      <c r="I217" s="111">
        <f>I205*$C$152</f>
        <v/>
      </c>
      <c r="J217" s="111">
        <f>J205*$C$152</f>
        <v/>
      </c>
      <c r="K217" s="111">
        <f>K205*$C$152</f>
        <v/>
      </c>
      <c r="L217" s="111">
        <f>L205*$C$152</f>
        <v/>
      </c>
      <c r="M217" s="111">
        <f>M205*$C$152</f>
        <v/>
      </c>
      <c r="N217" s="111">
        <f>N205*$C$152</f>
        <v/>
      </c>
      <c r="O217" s="111">
        <f>O205*$C$152</f>
        <v/>
      </c>
      <c r="P217" s="111">
        <f>P205*$C$152</f>
        <v/>
      </c>
      <c r="Q217" s="111">
        <f>Q205*$C$152</f>
        <v/>
      </c>
      <c r="R217" s="111">
        <f>R205*$C$152</f>
        <v/>
      </c>
      <c r="S217" s="111">
        <f>S205*$C$152</f>
        <v/>
      </c>
      <c r="T217" s="111">
        <f>T205*$C$152</f>
        <v/>
      </c>
      <c r="U217" s="111">
        <f>U205*$C$152</f>
        <v/>
      </c>
      <c r="V217" s="111">
        <f>V205*$C$152</f>
        <v/>
      </c>
      <c r="W217" s="111">
        <f>W205*$C$152</f>
        <v/>
      </c>
      <c r="X217" s="111">
        <f>X205*$C$152</f>
        <v/>
      </c>
      <c r="Y217" s="111">
        <f>Y205*$C$152</f>
        <v/>
      </c>
      <c r="Z217" s="111">
        <f>Z205*$C$152</f>
        <v/>
      </c>
      <c r="AA217" s="111">
        <f>AA205*$C$152</f>
        <v/>
      </c>
      <c r="AB217" s="111">
        <f>AB205*$C$152</f>
        <v/>
      </c>
      <c r="AC217" s="111">
        <f>AC205*$C$152</f>
        <v/>
      </c>
      <c r="AD217" s="111">
        <f>AD205*$C$152</f>
        <v/>
      </c>
      <c r="AE217" s="111">
        <f>AE205*$C$152</f>
        <v/>
      </c>
      <c r="AF217" s="111">
        <f>AF205*$C$152</f>
        <v/>
      </c>
      <c r="AG217" s="111">
        <f>AG205*$C$152</f>
        <v/>
      </c>
      <c r="AH217" s="111">
        <f>AH205*$C$152</f>
        <v/>
      </c>
      <c r="AI217" s="111">
        <f>AI205*$C$152</f>
        <v/>
      </c>
    </row>
    <row r="218" ht="16" customFormat="1" customHeight="1" s="98" thickBot="1">
      <c r="A218" s="97" t="inlineStr">
        <is>
          <t>hydrogen</t>
        </is>
      </c>
      <c r="D218" s="111">
        <f>D206*0</f>
        <v/>
      </c>
      <c r="E218" s="111">
        <f>E206*0</f>
        <v/>
      </c>
      <c r="F218" s="111">
        <f>F206*0</f>
        <v/>
      </c>
      <c r="G218" s="111">
        <f>G206*0</f>
        <v/>
      </c>
      <c r="H218" s="111">
        <f>H206*0</f>
        <v/>
      </c>
      <c r="I218" s="111">
        <f>I206*0</f>
        <v/>
      </c>
      <c r="J218" s="111">
        <f>J206*0</f>
        <v/>
      </c>
      <c r="K218" s="111">
        <f>K206*0</f>
        <v/>
      </c>
      <c r="L218" s="111">
        <f>L206*0</f>
        <v/>
      </c>
      <c r="M218" s="111">
        <f>M206*0</f>
        <v/>
      </c>
      <c r="N218" s="111">
        <f>N206*0</f>
        <v/>
      </c>
      <c r="O218" s="111">
        <f>O206*0</f>
        <v/>
      </c>
      <c r="P218" s="111">
        <f>P206*0</f>
        <v/>
      </c>
      <c r="Q218" s="111">
        <f>Q206*0</f>
        <v/>
      </c>
      <c r="R218" s="111">
        <f>R206*0</f>
        <v/>
      </c>
      <c r="S218" s="111">
        <f>S206*0</f>
        <v/>
      </c>
      <c r="T218" s="111">
        <f>T206*0</f>
        <v/>
      </c>
      <c r="U218" s="111">
        <f>U206*0</f>
        <v/>
      </c>
      <c r="V218" s="111">
        <f>V206*0</f>
        <v/>
      </c>
      <c r="W218" s="111">
        <f>W206*0</f>
        <v/>
      </c>
      <c r="X218" s="111">
        <f>X206*0</f>
        <v/>
      </c>
      <c r="Y218" s="111">
        <f>Y206*0</f>
        <v/>
      </c>
      <c r="Z218" s="111">
        <f>Z206*0</f>
        <v/>
      </c>
      <c r="AA218" s="111">
        <f>AA206*0</f>
        <v/>
      </c>
      <c r="AB218" s="111">
        <f>AB206*0</f>
        <v/>
      </c>
      <c r="AC218" s="111">
        <f>AC206*0</f>
        <v/>
      </c>
      <c r="AD218" s="111">
        <f>AD206*0</f>
        <v/>
      </c>
      <c r="AE218" s="111">
        <f>AE206*0</f>
        <v/>
      </c>
      <c r="AF218" s="111">
        <f>AF206*0</f>
        <v/>
      </c>
      <c r="AG218" s="111">
        <f>AG206*0</f>
        <v/>
      </c>
      <c r="AH218" s="111">
        <f>AH206*0</f>
        <v/>
      </c>
      <c r="AI218" s="111">
        <f>AI206*0</f>
        <v/>
      </c>
    </row>
    <row r="219" customFormat="1" s="102">
      <c r="A219" s="99" t="inlineStr">
        <is>
          <t>Coal Mining Energy Use</t>
        </is>
      </c>
      <c r="B219" s="100" t="n"/>
      <c r="C219" s="101" t="n"/>
      <c r="D219" s="101" t="n"/>
      <c r="E219" s="101" t="n"/>
      <c r="F219" s="101" t="n"/>
      <c r="G219" s="101" t="n"/>
      <c r="H219" s="101" t="n"/>
      <c r="I219" s="101" t="n"/>
      <c r="J219" s="101" t="n"/>
      <c r="K219" s="101" t="n"/>
      <c r="L219" s="101" t="n"/>
      <c r="M219" s="101" t="n"/>
      <c r="N219" s="101" t="n"/>
      <c r="O219" s="101" t="n"/>
      <c r="P219" s="101" t="n"/>
      <c r="Q219" s="101" t="n"/>
      <c r="R219" s="101" t="n"/>
      <c r="S219" s="101" t="n"/>
      <c r="T219" s="101" t="n"/>
      <c r="U219" s="101" t="n"/>
      <c r="V219" s="101" t="n"/>
      <c r="W219" s="101" t="n"/>
      <c r="X219" s="101" t="n"/>
      <c r="Y219" s="101" t="n"/>
      <c r="Z219" s="101" t="n"/>
      <c r="AA219" s="101" t="n"/>
      <c r="AB219" s="101" t="n"/>
      <c r="AC219" s="101" t="n"/>
      <c r="AD219" s="101" t="n"/>
      <c r="AE219" s="101" t="n"/>
      <c r="AF219" s="101" t="n"/>
      <c r="AG219" s="101" t="n"/>
      <c r="AH219" s="101" t="n"/>
      <c r="AI219" s="101" t="n"/>
    </row>
    <row r="220" customFormat="1" s="111">
      <c r="A220" s="96" t="n"/>
      <c r="B220" s="111" t="n">
        <v>2017</v>
      </c>
      <c r="C220" s="111" t="n">
        <v>2018</v>
      </c>
      <c r="D220" s="111" t="n">
        <v>2019</v>
      </c>
      <c r="E220" s="111" t="n">
        <v>2020</v>
      </c>
      <c r="F220" s="111" t="n">
        <v>2021</v>
      </c>
      <c r="G220" s="111" t="n">
        <v>2022</v>
      </c>
      <c r="H220" s="111" t="n">
        <v>2023</v>
      </c>
      <c r="I220" s="111" t="n">
        <v>2024</v>
      </c>
      <c r="J220" s="111" t="n">
        <v>2025</v>
      </c>
      <c r="K220" s="111" t="n">
        <v>2026</v>
      </c>
      <c r="L220" s="111" t="n">
        <v>2027</v>
      </c>
      <c r="M220" s="111" t="n">
        <v>2028</v>
      </c>
      <c r="N220" s="111" t="n">
        <v>2029</v>
      </c>
      <c r="O220" s="111" t="n">
        <v>2030</v>
      </c>
      <c r="P220" s="111" t="n">
        <v>2031</v>
      </c>
      <c r="Q220" s="111" t="n">
        <v>2032</v>
      </c>
      <c r="R220" s="111" t="n">
        <v>2033</v>
      </c>
      <c r="S220" s="111" t="n">
        <v>2034</v>
      </c>
      <c r="T220" s="111" t="n">
        <v>2035</v>
      </c>
      <c r="U220" s="111" t="n">
        <v>2036</v>
      </c>
      <c r="V220" s="111" t="n">
        <v>2037</v>
      </c>
      <c r="W220" s="111" t="n">
        <v>2038</v>
      </c>
      <c r="X220" s="111" t="n">
        <v>2039</v>
      </c>
      <c r="Y220" s="111" t="n">
        <v>2040</v>
      </c>
      <c r="Z220" s="111" t="n">
        <v>2041</v>
      </c>
      <c r="AA220" s="111" t="n">
        <v>2042</v>
      </c>
      <c r="AB220" s="111" t="n">
        <v>2043</v>
      </c>
      <c r="AC220" s="111" t="n">
        <v>2044</v>
      </c>
      <c r="AD220" s="111" t="n">
        <v>2045</v>
      </c>
      <c r="AE220" s="111" t="n">
        <v>2046</v>
      </c>
      <c r="AF220" s="111" t="n">
        <v>2047</v>
      </c>
      <c r="AG220" s="111" t="n">
        <v>2048</v>
      </c>
      <c r="AH220" s="111" t="n">
        <v>2049</v>
      </c>
      <c r="AI220" s="111" t="n">
        <v>2050</v>
      </c>
    </row>
    <row r="221" customFormat="1" s="111">
      <c r="A221" s="96" t="inlineStr">
        <is>
          <t>electricity</t>
        </is>
      </c>
      <c r="D221" s="111">
        <f>D197*$D$157</f>
        <v/>
      </c>
      <c r="E221" s="111">
        <f>E197*$D$157</f>
        <v/>
      </c>
      <c r="F221" s="111">
        <f>F197*$D$157</f>
        <v/>
      </c>
      <c r="G221" s="111">
        <f>G197*$D$157</f>
        <v/>
      </c>
      <c r="H221" s="111">
        <f>H197*$D$157</f>
        <v/>
      </c>
      <c r="I221" s="111">
        <f>I197*$D$157</f>
        <v/>
      </c>
      <c r="J221" s="111">
        <f>J197*$D$157</f>
        <v/>
      </c>
      <c r="K221" s="111">
        <f>K197*$D$157</f>
        <v/>
      </c>
      <c r="L221" s="111">
        <f>L197*$D$157</f>
        <v/>
      </c>
      <c r="M221" s="111">
        <f>M197*$D$157</f>
        <v/>
      </c>
      <c r="N221" s="111">
        <f>N197*$D$157</f>
        <v/>
      </c>
      <c r="O221" s="111">
        <f>O197*$D$157</f>
        <v/>
      </c>
      <c r="P221" s="111">
        <f>P197*$D$157</f>
        <v/>
      </c>
      <c r="Q221" s="111">
        <f>Q197*$D$157</f>
        <v/>
      </c>
      <c r="R221" s="111">
        <f>R197*$D$157</f>
        <v/>
      </c>
      <c r="S221" s="111">
        <f>S197*$D$157</f>
        <v/>
      </c>
      <c r="T221" s="111">
        <f>T197*$D$157</f>
        <v/>
      </c>
      <c r="U221" s="111">
        <f>U197*$D$157</f>
        <v/>
      </c>
      <c r="V221" s="111">
        <f>V197*$D$157</f>
        <v/>
      </c>
      <c r="W221" s="111">
        <f>W197*$D$157</f>
        <v/>
      </c>
      <c r="X221" s="111">
        <f>X197*$D$157</f>
        <v/>
      </c>
      <c r="Y221" s="111">
        <f>Y197*$D$157</f>
        <v/>
      </c>
      <c r="Z221" s="111">
        <f>Z197*$D$157</f>
        <v/>
      </c>
      <c r="AA221" s="111">
        <f>AA197*$D$157</f>
        <v/>
      </c>
      <c r="AB221" s="111">
        <f>AB197*$D$157</f>
        <v/>
      </c>
      <c r="AC221" s="111">
        <f>AC197*$D$157</f>
        <v/>
      </c>
      <c r="AD221" s="111">
        <f>AD197*$D$157</f>
        <v/>
      </c>
      <c r="AE221" s="111">
        <f>AE197*$D$157</f>
        <v/>
      </c>
      <c r="AF221" s="111">
        <f>AF197*$D$157</f>
        <v/>
      </c>
      <c r="AG221" s="111">
        <f>AG197*$D$157</f>
        <v/>
      </c>
      <c r="AH221" s="111">
        <f>AH197*$D$157</f>
        <v/>
      </c>
      <c r="AI221" s="111">
        <f>AI197*$D$157</f>
        <v/>
      </c>
    </row>
    <row r="222" customFormat="1" s="111">
      <c r="A222" s="96" t="inlineStr">
        <is>
          <t>coal</t>
        </is>
      </c>
      <c r="D222" s="111">
        <f>D198*$D$155</f>
        <v/>
      </c>
      <c r="E222" s="111">
        <f>E198*$D$155</f>
        <v/>
      </c>
      <c r="F222" s="111">
        <f>F198*$D$155</f>
        <v/>
      </c>
      <c r="G222" s="111">
        <f>G198*$D$155</f>
        <v/>
      </c>
      <c r="H222" s="111">
        <f>H198*$D$155</f>
        <v/>
      </c>
      <c r="I222" s="111">
        <f>I198*$D$155</f>
        <v/>
      </c>
      <c r="J222" s="111">
        <f>J198*$D$155</f>
        <v/>
      </c>
      <c r="K222" s="111">
        <f>K198*$D$155</f>
        <v/>
      </c>
      <c r="L222" s="111">
        <f>L198*$D$155</f>
        <v/>
      </c>
      <c r="M222" s="111">
        <f>M198*$D$155</f>
        <v/>
      </c>
      <c r="N222" s="111">
        <f>N198*$D$155</f>
        <v/>
      </c>
      <c r="O222" s="111">
        <f>O198*$D$155</f>
        <v/>
      </c>
      <c r="P222" s="111">
        <f>P198*$D$155</f>
        <v/>
      </c>
      <c r="Q222" s="111">
        <f>Q198*$D$155</f>
        <v/>
      </c>
      <c r="R222" s="111">
        <f>R198*$D$155</f>
        <v/>
      </c>
      <c r="S222" s="111">
        <f>S198*$D$155</f>
        <v/>
      </c>
      <c r="T222" s="111">
        <f>T198*$D$155</f>
        <v/>
      </c>
      <c r="U222" s="111">
        <f>U198*$D$155</f>
        <v/>
      </c>
      <c r="V222" s="111">
        <f>V198*$D$155</f>
        <v/>
      </c>
      <c r="W222" s="111">
        <f>W198*$D$155</f>
        <v/>
      </c>
      <c r="X222" s="111">
        <f>X198*$D$155</f>
        <v/>
      </c>
      <c r="Y222" s="111">
        <f>Y198*$D$155</f>
        <v/>
      </c>
      <c r="Z222" s="111">
        <f>Z198*$D$155</f>
        <v/>
      </c>
      <c r="AA222" s="111">
        <f>AA198*$D$155</f>
        <v/>
      </c>
      <c r="AB222" s="111">
        <f>AB198*$D$155</f>
        <v/>
      </c>
      <c r="AC222" s="111">
        <f>AC198*$D$155</f>
        <v/>
      </c>
      <c r="AD222" s="111">
        <f>AD198*$D$155</f>
        <v/>
      </c>
      <c r="AE222" s="111">
        <f>AE198*$D$155</f>
        <v/>
      </c>
      <c r="AF222" s="111">
        <f>AF198*$D$155</f>
        <v/>
      </c>
      <c r="AG222" s="111">
        <f>AG198*$D$155</f>
        <v/>
      </c>
      <c r="AH222" s="111">
        <f>AH198*$D$155</f>
        <v/>
      </c>
      <c r="AI222" s="111">
        <f>AI198*$D$155</f>
        <v/>
      </c>
    </row>
    <row r="223" customFormat="1" s="111">
      <c r="A223" s="96" t="inlineStr">
        <is>
          <t>natural gas</t>
        </is>
      </c>
      <c r="D223" s="111">
        <f>D199*$D$153</f>
        <v/>
      </c>
      <c r="E223" s="111">
        <f>E199*$D$153</f>
        <v/>
      </c>
      <c r="F223" s="111">
        <f>F199*$D$153</f>
        <v/>
      </c>
      <c r="G223" s="111">
        <f>G199*$D$153</f>
        <v/>
      </c>
      <c r="H223" s="111">
        <f>H199*$D$153</f>
        <v/>
      </c>
      <c r="I223" s="111">
        <f>I199*$D$153</f>
        <v/>
      </c>
      <c r="J223" s="111">
        <f>J199*$D$153</f>
        <v/>
      </c>
      <c r="K223" s="111">
        <f>K199*$D$153</f>
        <v/>
      </c>
      <c r="L223" s="111">
        <f>L199*$D$153</f>
        <v/>
      </c>
      <c r="M223" s="111">
        <f>M199*$D$153</f>
        <v/>
      </c>
      <c r="N223" s="111">
        <f>N199*$D$153</f>
        <v/>
      </c>
      <c r="O223" s="111">
        <f>O199*$D$153</f>
        <v/>
      </c>
      <c r="P223" s="111">
        <f>P199*$D$153</f>
        <v/>
      </c>
      <c r="Q223" s="111">
        <f>Q199*$D$153</f>
        <v/>
      </c>
      <c r="R223" s="111">
        <f>R199*$D$153</f>
        <v/>
      </c>
      <c r="S223" s="111">
        <f>S199*$D$153</f>
        <v/>
      </c>
      <c r="T223" s="111">
        <f>T199*$D$153</f>
        <v/>
      </c>
      <c r="U223" s="111">
        <f>U199*$D$153</f>
        <v/>
      </c>
      <c r="V223" s="111">
        <f>V199*$D$153</f>
        <v/>
      </c>
      <c r="W223" s="111">
        <f>W199*$D$153</f>
        <v/>
      </c>
      <c r="X223" s="111">
        <f>X199*$D$153</f>
        <v/>
      </c>
      <c r="Y223" s="111">
        <f>Y199*$D$153</f>
        <v/>
      </c>
      <c r="Z223" s="111">
        <f>Z199*$D$153</f>
        <v/>
      </c>
      <c r="AA223" s="111">
        <f>AA199*$D$153</f>
        <v/>
      </c>
      <c r="AB223" s="111">
        <f>AB199*$D$153</f>
        <v/>
      </c>
      <c r="AC223" s="111">
        <f>AC199*$D$153</f>
        <v/>
      </c>
      <c r="AD223" s="111">
        <f>AD199*$D$153</f>
        <v/>
      </c>
      <c r="AE223" s="111">
        <f>AE199*$D$153</f>
        <v/>
      </c>
      <c r="AF223" s="111">
        <f>AF199*$D$153</f>
        <v/>
      </c>
      <c r="AG223" s="111">
        <f>AG199*$D$153</f>
        <v/>
      </c>
      <c r="AH223" s="111">
        <f>AH199*$D$153</f>
        <v/>
      </c>
      <c r="AI223" s="111">
        <f>AI199*$D$153</f>
        <v/>
      </c>
    </row>
    <row r="224" customFormat="1" s="111">
      <c r="A224" s="96" t="inlineStr">
        <is>
          <t>biomass</t>
        </is>
      </c>
      <c r="D224" s="111">
        <f>D200*$D$156</f>
        <v/>
      </c>
      <c r="E224" s="111">
        <f>E200*$D$156</f>
        <v/>
      </c>
      <c r="F224" s="111">
        <f>F200*$D$156</f>
        <v/>
      </c>
      <c r="G224" s="111">
        <f>G200*$D$156</f>
        <v/>
      </c>
      <c r="H224" s="111">
        <f>H200*$D$156</f>
        <v/>
      </c>
      <c r="I224" s="111">
        <f>I200*$D$156</f>
        <v/>
      </c>
      <c r="J224" s="111">
        <f>J200*$D$156</f>
        <v/>
      </c>
      <c r="K224" s="111">
        <f>K200*$D$156</f>
        <v/>
      </c>
      <c r="L224" s="111">
        <f>L200*$D$156</f>
        <v/>
      </c>
      <c r="M224" s="111">
        <f>M200*$D$156</f>
        <v/>
      </c>
      <c r="N224" s="111">
        <f>N200*$D$156</f>
        <v/>
      </c>
      <c r="O224" s="111">
        <f>O200*$D$156</f>
        <v/>
      </c>
      <c r="P224" s="111">
        <f>P200*$D$156</f>
        <v/>
      </c>
      <c r="Q224" s="111">
        <f>Q200*$D$156</f>
        <v/>
      </c>
      <c r="R224" s="111">
        <f>R200*$D$156</f>
        <v/>
      </c>
      <c r="S224" s="111">
        <f>S200*$D$156</f>
        <v/>
      </c>
      <c r="T224" s="111">
        <f>T200*$D$156</f>
        <v/>
      </c>
      <c r="U224" s="111">
        <f>U200*$D$156</f>
        <v/>
      </c>
      <c r="V224" s="111">
        <f>V200*$D$156</f>
        <v/>
      </c>
      <c r="W224" s="111">
        <f>W200*$D$156</f>
        <v/>
      </c>
      <c r="X224" s="111">
        <f>X200*$D$156</f>
        <v/>
      </c>
      <c r="Y224" s="111">
        <f>Y200*$D$156</f>
        <v/>
      </c>
      <c r="Z224" s="111">
        <f>Z200*$D$156</f>
        <v/>
      </c>
      <c r="AA224" s="111">
        <f>AA200*$D$156</f>
        <v/>
      </c>
      <c r="AB224" s="111">
        <f>AB200*$D$156</f>
        <v/>
      </c>
      <c r="AC224" s="111">
        <f>AC200*$D$156</f>
        <v/>
      </c>
      <c r="AD224" s="111">
        <f>AD200*$D$156</f>
        <v/>
      </c>
      <c r="AE224" s="111">
        <f>AE200*$D$156</f>
        <v/>
      </c>
      <c r="AF224" s="111">
        <f>AF200*$D$156</f>
        <v/>
      </c>
      <c r="AG224" s="111">
        <f>AG200*$D$156</f>
        <v/>
      </c>
      <c r="AH224" s="111">
        <f>AH200*$D$156</f>
        <v/>
      </c>
      <c r="AI224" s="111">
        <f>AI200*$D$156</f>
        <v/>
      </c>
    </row>
    <row r="225" customFormat="1" s="111">
      <c r="A225" s="96" t="inlineStr">
        <is>
          <t>petroleum diesel</t>
        </is>
      </c>
      <c r="D225" s="111">
        <f>D201*$D$152</f>
        <v/>
      </c>
      <c r="E225" s="111">
        <f>E201*$D$152</f>
        <v/>
      </c>
      <c r="F225" s="111">
        <f>F201*$D$152</f>
        <v/>
      </c>
      <c r="G225" s="111">
        <f>G201*$D$152</f>
        <v/>
      </c>
      <c r="H225" s="111">
        <f>H201*$D$152</f>
        <v/>
      </c>
      <c r="I225" s="111">
        <f>I201*$D$152</f>
        <v/>
      </c>
      <c r="J225" s="111">
        <f>J201*$D$152</f>
        <v/>
      </c>
      <c r="K225" s="111">
        <f>K201*$D$152</f>
        <v/>
      </c>
      <c r="L225" s="111">
        <f>L201*$D$152</f>
        <v/>
      </c>
      <c r="M225" s="111">
        <f>M201*$D$152</f>
        <v/>
      </c>
      <c r="N225" s="111">
        <f>N201*$D$152</f>
        <v/>
      </c>
      <c r="O225" s="111">
        <f>O201*$D$152</f>
        <v/>
      </c>
      <c r="P225" s="111">
        <f>P201*$D$152</f>
        <v/>
      </c>
      <c r="Q225" s="111">
        <f>Q201*$D$152</f>
        <v/>
      </c>
      <c r="R225" s="111">
        <f>R201*$D$152</f>
        <v/>
      </c>
      <c r="S225" s="111">
        <f>S201*$D$152</f>
        <v/>
      </c>
      <c r="T225" s="111">
        <f>T201*$D$152</f>
        <v/>
      </c>
      <c r="U225" s="111">
        <f>U201*$D$152</f>
        <v/>
      </c>
      <c r="V225" s="111">
        <f>V201*$D$152</f>
        <v/>
      </c>
      <c r="W225" s="111">
        <f>W201*$D$152</f>
        <v/>
      </c>
      <c r="X225" s="111">
        <f>X201*$D$152</f>
        <v/>
      </c>
      <c r="Y225" s="111">
        <f>Y201*$D$152</f>
        <v/>
      </c>
      <c r="Z225" s="111">
        <f>Z201*$D$152</f>
        <v/>
      </c>
      <c r="AA225" s="111">
        <f>AA201*$D$152</f>
        <v/>
      </c>
      <c r="AB225" s="111">
        <f>AB201*$D$152</f>
        <v/>
      </c>
      <c r="AC225" s="111">
        <f>AC201*$D$152</f>
        <v/>
      </c>
      <c r="AD225" s="111">
        <f>AD201*$D$152</f>
        <v/>
      </c>
      <c r="AE225" s="111">
        <f>AE201*$D$152</f>
        <v/>
      </c>
      <c r="AF225" s="111">
        <f>AF201*$D$152</f>
        <v/>
      </c>
      <c r="AG225" s="111">
        <f>AG201*$D$152</f>
        <v/>
      </c>
      <c r="AH225" s="111">
        <f>AH201*$D$152</f>
        <v/>
      </c>
      <c r="AI225" s="111">
        <f>AI201*$D$152</f>
        <v/>
      </c>
    </row>
    <row r="226" customFormat="1" s="111">
      <c r="A226" s="96" t="inlineStr">
        <is>
          <t>heat</t>
        </is>
      </c>
      <c r="D226" s="111">
        <f>D202*0</f>
        <v/>
      </c>
      <c r="E226" s="111">
        <f>E202*0</f>
        <v/>
      </c>
      <c r="F226" s="111">
        <f>F202*0</f>
        <v/>
      </c>
      <c r="G226" s="111">
        <f>G202*0</f>
        <v/>
      </c>
      <c r="H226" s="111">
        <f>H202*0</f>
        <v/>
      </c>
      <c r="I226" s="111">
        <f>I202*0</f>
        <v/>
      </c>
      <c r="J226" s="111">
        <f>J202*0</f>
        <v/>
      </c>
      <c r="K226" s="111">
        <f>K202*0</f>
        <v/>
      </c>
      <c r="L226" s="111">
        <f>L202*0</f>
        <v/>
      </c>
      <c r="M226" s="111">
        <f>M202*0</f>
        <v/>
      </c>
      <c r="N226" s="111">
        <f>N202*0</f>
        <v/>
      </c>
      <c r="O226" s="111">
        <f>O202*0</f>
        <v/>
      </c>
      <c r="P226" s="111">
        <f>P202*0</f>
        <v/>
      </c>
      <c r="Q226" s="111">
        <f>Q202*0</f>
        <v/>
      </c>
      <c r="R226" s="111">
        <f>R202*0</f>
        <v/>
      </c>
      <c r="S226" s="111">
        <f>S202*0</f>
        <v/>
      </c>
      <c r="T226" s="111">
        <f>T202*0</f>
        <v/>
      </c>
      <c r="U226" s="111">
        <f>U202*0</f>
        <v/>
      </c>
      <c r="V226" s="111">
        <f>V202*0</f>
        <v/>
      </c>
      <c r="W226" s="111">
        <f>W202*0</f>
        <v/>
      </c>
      <c r="X226" s="111">
        <f>X202*0</f>
        <v/>
      </c>
      <c r="Y226" s="111">
        <f>Y202*0</f>
        <v/>
      </c>
      <c r="Z226" s="111">
        <f>Z202*0</f>
        <v/>
      </c>
      <c r="AA226" s="111">
        <f>AA202*0</f>
        <v/>
      </c>
      <c r="AB226" s="111">
        <f>AB202*0</f>
        <v/>
      </c>
      <c r="AC226" s="111">
        <f>AC202*0</f>
        <v/>
      </c>
      <c r="AD226" s="111">
        <f>AD202*0</f>
        <v/>
      </c>
      <c r="AE226" s="111">
        <f>AE202*0</f>
        <v/>
      </c>
      <c r="AF226" s="111">
        <f>AF202*0</f>
        <v/>
      </c>
      <c r="AG226" s="111">
        <f>AG202*0</f>
        <v/>
      </c>
      <c r="AH226" s="111">
        <f>AH202*0</f>
        <v/>
      </c>
      <c r="AI226" s="111">
        <f>AI202*0</f>
        <v/>
      </c>
    </row>
    <row r="227" customFormat="1" s="111">
      <c r="A227" s="96" t="inlineStr">
        <is>
          <t>crude oil</t>
        </is>
      </c>
      <c r="D227" s="111">
        <f>D203*$D$149</f>
        <v/>
      </c>
      <c r="E227" s="111">
        <f>E203*$D$149</f>
        <v/>
      </c>
      <c r="F227" s="111">
        <f>F203*$D$149</f>
        <v/>
      </c>
      <c r="G227" s="111">
        <f>G203*$D$149</f>
        <v/>
      </c>
      <c r="H227" s="111">
        <f>H203*$D$149</f>
        <v/>
      </c>
      <c r="I227" s="111">
        <f>I203*$D$149</f>
        <v/>
      </c>
      <c r="J227" s="111">
        <f>J203*$D$149</f>
        <v/>
      </c>
      <c r="K227" s="111">
        <f>K203*$D$149</f>
        <v/>
      </c>
      <c r="L227" s="111">
        <f>L203*$D$149</f>
        <v/>
      </c>
      <c r="M227" s="111">
        <f>M203*$D$149</f>
        <v/>
      </c>
      <c r="N227" s="111">
        <f>N203*$D$149</f>
        <v/>
      </c>
      <c r="O227" s="111">
        <f>O203*$D$149</f>
        <v/>
      </c>
      <c r="P227" s="111">
        <f>P203*$D$149</f>
        <v/>
      </c>
      <c r="Q227" s="111">
        <f>Q203*$D$149</f>
        <v/>
      </c>
      <c r="R227" s="111">
        <f>R203*$D$149</f>
        <v/>
      </c>
      <c r="S227" s="111">
        <f>S203*$D$149</f>
        <v/>
      </c>
      <c r="T227" s="111">
        <f>T203*$D$149</f>
        <v/>
      </c>
      <c r="U227" s="111">
        <f>U203*$D$149</f>
        <v/>
      </c>
      <c r="V227" s="111">
        <f>V203*$D$149</f>
        <v/>
      </c>
      <c r="W227" s="111">
        <f>W203*$D$149</f>
        <v/>
      </c>
      <c r="X227" s="111">
        <f>X203*$D$149</f>
        <v/>
      </c>
      <c r="Y227" s="111">
        <f>Y203*$D$149</f>
        <v/>
      </c>
      <c r="Z227" s="111">
        <f>Z203*$D$149</f>
        <v/>
      </c>
      <c r="AA227" s="111">
        <f>AA203*$D$149</f>
        <v/>
      </c>
      <c r="AB227" s="111">
        <f>AB203*$D$149</f>
        <v/>
      </c>
      <c r="AC227" s="111">
        <f>AC203*$D$149</f>
        <v/>
      </c>
      <c r="AD227" s="111">
        <f>AD203*$D$149</f>
        <v/>
      </c>
      <c r="AE227" s="111">
        <f>AE203*$D$149</f>
        <v/>
      </c>
      <c r="AF227" s="111">
        <f>AF203*$D$149</f>
        <v/>
      </c>
      <c r="AG227" s="111">
        <f>AG203*$D$149</f>
        <v/>
      </c>
      <c r="AH227" s="111">
        <f>AH203*$D$149</f>
        <v/>
      </c>
      <c r="AI227" s="111">
        <f>AI203*$D$149</f>
        <v/>
      </c>
    </row>
    <row r="228" customFormat="1" s="111">
      <c r="A228" s="96" t="inlineStr">
        <is>
          <t>heavy or residual oil</t>
        </is>
      </c>
      <c r="D228" s="111">
        <f>D204*$D$149</f>
        <v/>
      </c>
      <c r="E228" s="111">
        <f>E204*$D$149</f>
        <v/>
      </c>
      <c r="F228" s="111">
        <f>F204*$D$149</f>
        <v/>
      </c>
      <c r="G228" s="111">
        <f>G204*$D$149</f>
        <v/>
      </c>
      <c r="H228" s="111">
        <f>H204*$D$149</f>
        <v/>
      </c>
      <c r="I228" s="111">
        <f>I204*$D$149</f>
        <v/>
      </c>
      <c r="J228" s="111">
        <f>J204*$D$149</f>
        <v/>
      </c>
      <c r="K228" s="111">
        <f>K204*$D$149</f>
        <v/>
      </c>
      <c r="L228" s="111">
        <f>L204*$D$149</f>
        <v/>
      </c>
      <c r="M228" s="111">
        <f>M204*$D$149</f>
        <v/>
      </c>
      <c r="N228" s="111">
        <f>N204*$D$149</f>
        <v/>
      </c>
      <c r="O228" s="111">
        <f>O204*$D$149</f>
        <v/>
      </c>
      <c r="P228" s="111">
        <f>P204*$D$149</f>
        <v/>
      </c>
      <c r="Q228" s="111">
        <f>Q204*$D$149</f>
        <v/>
      </c>
      <c r="R228" s="111">
        <f>R204*$D$149</f>
        <v/>
      </c>
      <c r="S228" s="111">
        <f>S204*$D$149</f>
        <v/>
      </c>
      <c r="T228" s="111">
        <f>T204*$D$149</f>
        <v/>
      </c>
      <c r="U228" s="111">
        <f>U204*$D$149</f>
        <v/>
      </c>
      <c r="V228" s="111">
        <f>V204*$D$149</f>
        <v/>
      </c>
      <c r="W228" s="111">
        <f>W204*$D$149</f>
        <v/>
      </c>
      <c r="X228" s="111">
        <f>X204*$D$149</f>
        <v/>
      </c>
      <c r="Y228" s="111">
        <f>Y204*$D$149</f>
        <v/>
      </c>
      <c r="Z228" s="111">
        <f>Z204*$D$149</f>
        <v/>
      </c>
      <c r="AA228" s="111">
        <f>AA204*$D$149</f>
        <v/>
      </c>
      <c r="AB228" s="111">
        <f>AB204*$D$149</f>
        <v/>
      </c>
      <c r="AC228" s="111">
        <f>AC204*$D$149</f>
        <v/>
      </c>
      <c r="AD228" s="111">
        <f>AD204*$D$149</f>
        <v/>
      </c>
      <c r="AE228" s="111">
        <f>AE204*$D$149</f>
        <v/>
      </c>
      <c r="AF228" s="111">
        <f>AF204*$D$149</f>
        <v/>
      </c>
      <c r="AG228" s="111">
        <f>AG204*$D$149</f>
        <v/>
      </c>
      <c r="AH228" s="111">
        <f>AH204*$D$149</f>
        <v/>
      </c>
      <c r="AI228" s="111">
        <f>AI204*$D$149</f>
        <v/>
      </c>
    </row>
    <row r="229" customFormat="1" s="111">
      <c r="A229" s="96" t="inlineStr">
        <is>
          <t>lpg</t>
        </is>
      </c>
      <c r="D229" s="111">
        <f>D205*$D$152</f>
        <v/>
      </c>
      <c r="E229" s="111">
        <f>E205*$D$152</f>
        <v/>
      </c>
      <c r="F229" s="111">
        <f>F205*$D$152</f>
        <v/>
      </c>
      <c r="G229" s="111">
        <f>G205*$D$152</f>
        <v/>
      </c>
      <c r="H229" s="111">
        <f>H205*$D$152</f>
        <v/>
      </c>
      <c r="I229" s="111">
        <f>I205*$D$152</f>
        <v/>
      </c>
      <c r="J229" s="111">
        <f>J205*$D$152</f>
        <v/>
      </c>
      <c r="K229" s="111">
        <f>K205*$D$152</f>
        <v/>
      </c>
      <c r="L229" s="111">
        <f>L205*$D$152</f>
        <v/>
      </c>
      <c r="M229" s="111">
        <f>M205*$D$152</f>
        <v/>
      </c>
      <c r="N229" s="111">
        <f>N205*$D$152</f>
        <v/>
      </c>
      <c r="O229" s="111">
        <f>O205*$D$152</f>
        <v/>
      </c>
      <c r="P229" s="111">
        <f>P205*$D$152</f>
        <v/>
      </c>
      <c r="Q229" s="111">
        <f>Q205*$D$152</f>
        <v/>
      </c>
      <c r="R229" s="111">
        <f>R205*$D$152</f>
        <v/>
      </c>
      <c r="S229" s="111">
        <f>S205*$D$152</f>
        <v/>
      </c>
      <c r="T229" s="111">
        <f>T205*$D$152</f>
        <v/>
      </c>
      <c r="U229" s="111">
        <f>U205*$D$152</f>
        <v/>
      </c>
      <c r="V229" s="111">
        <f>V205*$D$152</f>
        <v/>
      </c>
      <c r="W229" s="111">
        <f>W205*$D$152</f>
        <v/>
      </c>
      <c r="X229" s="111">
        <f>X205*$D$152</f>
        <v/>
      </c>
      <c r="Y229" s="111">
        <f>Y205*$D$152</f>
        <v/>
      </c>
      <c r="Z229" s="111">
        <f>Z205*$D$152</f>
        <v/>
      </c>
      <c r="AA229" s="111">
        <f>AA205*$D$152</f>
        <v/>
      </c>
      <c r="AB229" s="111">
        <f>AB205*$D$152</f>
        <v/>
      </c>
      <c r="AC229" s="111">
        <f>AC205*$D$152</f>
        <v/>
      </c>
      <c r="AD229" s="111">
        <f>AD205*$D$152</f>
        <v/>
      </c>
      <c r="AE229" s="111">
        <f>AE205*$D$152</f>
        <v/>
      </c>
      <c r="AF229" s="111">
        <f>AF205*$D$152</f>
        <v/>
      </c>
      <c r="AG229" s="111">
        <f>AG205*$D$152</f>
        <v/>
      </c>
      <c r="AH229" s="111">
        <f>AH205*$D$152</f>
        <v/>
      </c>
      <c r="AI229" s="111">
        <f>AI205*$D$152</f>
        <v/>
      </c>
    </row>
    <row r="230" ht="16" customFormat="1" customHeight="1" s="98" thickBot="1">
      <c r="A230" s="97" t="inlineStr">
        <is>
          <t>hydrogen</t>
        </is>
      </c>
      <c r="D230" s="111">
        <f>D206*0</f>
        <v/>
      </c>
      <c r="E230" s="111">
        <f>E206*0</f>
        <v/>
      </c>
      <c r="F230" s="111">
        <f>F206*0</f>
        <v/>
      </c>
      <c r="G230" s="111">
        <f>G206*0</f>
        <v/>
      </c>
      <c r="H230" s="111">
        <f>H206*0</f>
        <v/>
      </c>
      <c r="I230" s="111">
        <f>I206*0</f>
        <v/>
      </c>
      <c r="J230" s="111">
        <f>J206*0</f>
        <v/>
      </c>
      <c r="K230" s="111">
        <f>K206*0</f>
        <v/>
      </c>
      <c r="L230" s="111">
        <f>L206*0</f>
        <v/>
      </c>
      <c r="M230" s="111">
        <f>M206*0</f>
        <v/>
      </c>
      <c r="N230" s="111">
        <f>N206*0</f>
        <v/>
      </c>
      <c r="O230" s="111">
        <f>O206*0</f>
        <v/>
      </c>
      <c r="P230" s="111">
        <f>P206*0</f>
        <v/>
      </c>
      <c r="Q230" s="111">
        <f>Q206*0</f>
        <v/>
      </c>
      <c r="R230" s="111">
        <f>R206*0</f>
        <v/>
      </c>
      <c r="S230" s="111">
        <f>S206*0</f>
        <v/>
      </c>
      <c r="T230" s="111">
        <f>T206*0</f>
        <v/>
      </c>
      <c r="U230" s="111">
        <f>U206*0</f>
        <v/>
      </c>
      <c r="V230" s="111">
        <f>V206*0</f>
        <v/>
      </c>
      <c r="W230" s="111">
        <f>W206*0</f>
        <v/>
      </c>
      <c r="X230" s="111">
        <f>X206*0</f>
        <v/>
      </c>
      <c r="Y230" s="111">
        <f>Y206*0</f>
        <v/>
      </c>
      <c r="Z230" s="111">
        <f>Z206*0</f>
        <v/>
      </c>
      <c r="AA230" s="111">
        <f>AA206*0</f>
        <v/>
      </c>
      <c r="AB230" s="111">
        <f>AB206*0</f>
        <v/>
      </c>
      <c r="AC230" s="111">
        <f>AC206*0</f>
        <v/>
      </c>
      <c r="AD230" s="111">
        <f>AD206*0</f>
        <v/>
      </c>
      <c r="AE230" s="111">
        <f>AE206*0</f>
        <v/>
      </c>
      <c r="AF230" s="111">
        <f>AF206*0</f>
        <v/>
      </c>
      <c r="AG230" s="111">
        <f>AG206*0</f>
        <v/>
      </c>
      <c r="AH230" s="111">
        <f>AH206*0</f>
        <v/>
      </c>
      <c r="AI230" s="111">
        <f>AI206*0</f>
        <v/>
      </c>
    </row>
    <row r="231" customFormat="1" s="102">
      <c r="A231" s="99" t="inlineStr">
        <is>
          <t>Other Mining Energy Use</t>
        </is>
      </c>
      <c r="B231" s="100" t="n"/>
      <c r="C231" s="101" t="n"/>
      <c r="D231" s="101" t="n"/>
      <c r="E231" s="101" t="n"/>
      <c r="F231" s="101" t="n"/>
      <c r="G231" s="101" t="n"/>
      <c r="H231" s="101" t="n"/>
      <c r="I231" s="101" t="n"/>
      <c r="J231" s="101" t="n"/>
      <c r="K231" s="101" t="n"/>
      <c r="L231" s="101" t="n"/>
      <c r="M231" s="101" t="n"/>
      <c r="N231" s="101" t="n"/>
      <c r="O231" s="101" t="n"/>
      <c r="P231" s="101" t="n"/>
      <c r="Q231" s="101" t="n"/>
      <c r="R231" s="101" t="n"/>
      <c r="S231" s="101" t="n"/>
      <c r="T231" s="101" t="n"/>
      <c r="U231" s="101" t="n"/>
      <c r="V231" s="101" t="n"/>
      <c r="W231" s="101" t="n"/>
      <c r="X231" s="101" t="n"/>
      <c r="Y231" s="101" t="n"/>
      <c r="Z231" s="101" t="n"/>
      <c r="AA231" s="101" t="n"/>
      <c r="AB231" s="101" t="n"/>
      <c r="AC231" s="101" t="n"/>
      <c r="AD231" s="101" t="n"/>
      <c r="AE231" s="101" t="n"/>
      <c r="AF231" s="101" t="n"/>
      <c r="AG231" s="101" t="n"/>
      <c r="AH231" s="101" t="n"/>
      <c r="AI231" s="101" t="n"/>
    </row>
    <row r="232" customFormat="1" s="111">
      <c r="A232" s="96" t="n"/>
      <c r="B232" s="111" t="n">
        <v>2017</v>
      </c>
      <c r="C232" s="111" t="n">
        <v>2018</v>
      </c>
      <c r="D232" s="111" t="n">
        <v>2019</v>
      </c>
      <c r="E232" s="111" t="n">
        <v>2020</v>
      </c>
      <c r="F232" s="111" t="n">
        <v>2021</v>
      </c>
      <c r="G232" s="111" t="n">
        <v>2022</v>
      </c>
      <c r="H232" s="111" t="n">
        <v>2023</v>
      </c>
      <c r="I232" s="111" t="n">
        <v>2024</v>
      </c>
      <c r="J232" s="111" t="n">
        <v>2025</v>
      </c>
      <c r="K232" s="111" t="n">
        <v>2026</v>
      </c>
      <c r="L232" s="111" t="n">
        <v>2027</v>
      </c>
      <c r="M232" s="111" t="n">
        <v>2028</v>
      </c>
      <c r="N232" s="111" t="n">
        <v>2029</v>
      </c>
      <c r="O232" s="111" t="n">
        <v>2030</v>
      </c>
      <c r="P232" s="111" t="n">
        <v>2031</v>
      </c>
      <c r="Q232" s="111" t="n">
        <v>2032</v>
      </c>
      <c r="R232" s="111" t="n">
        <v>2033</v>
      </c>
      <c r="S232" s="111" t="n">
        <v>2034</v>
      </c>
      <c r="T232" s="111" t="n">
        <v>2035</v>
      </c>
      <c r="U232" s="111" t="n">
        <v>2036</v>
      </c>
      <c r="V232" s="111" t="n">
        <v>2037</v>
      </c>
      <c r="W232" s="111" t="n">
        <v>2038</v>
      </c>
      <c r="X232" s="111" t="n">
        <v>2039</v>
      </c>
      <c r="Y232" s="111" t="n">
        <v>2040</v>
      </c>
      <c r="Z232" s="111" t="n">
        <v>2041</v>
      </c>
      <c r="AA232" s="111" t="n">
        <v>2042</v>
      </c>
      <c r="AB232" s="111" t="n">
        <v>2043</v>
      </c>
      <c r="AC232" s="111" t="n">
        <v>2044</v>
      </c>
      <c r="AD232" s="111" t="n">
        <v>2045</v>
      </c>
      <c r="AE232" s="111" t="n">
        <v>2046</v>
      </c>
      <c r="AF232" s="111" t="n">
        <v>2047</v>
      </c>
      <c r="AG232" s="111" t="n">
        <v>2048</v>
      </c>
      <c r="AH232" s="111" t="n">
        <v>2049</v>
      </c>
      <c r="AI232" s="111" t="n">
        <v>2050</v>
      </c>
    </row>
    <row r="233" customFormat="1" s="111">
      <c r="A233" s="96" t="inlineStr">
        <is>
          <t>electricity</t>
        </is>
      </c>
      <c r="D233" s="111">
        <f>D197-SUM(D209,D221)</f>
        <v/>
      </c>
      <c r="E233" s="111">
        <f>E197-SUM(E209,E221)</f>
        <v/>
      </c>
      <c r="F233" s="111">
        <f>F197-SUM(F209,F221)</f>
        <v/>
      </c>
      <c r="G233" s="111">
        <f>G197-SUM(G209,G221)</f>
        <v/>
      </c>
      <c r="H233" s="111">
        <f>H197-SUM(H209,H221)</f>
        <v/>
      </c>
      <c r="I233" s="111">
        <f>I197-SUM(I209,I221)</f>
        <v/>
      </c>
      <c r="J233" s="111">
        <f>J197-SUM(J209,J221)</f>
        <v/>
      </c>
      <c r="K233" s="111">
        <f>K197-SUM(K209,K221)</f>
        <v/>
      </c>
      <c r="L233" s="111">
        <f>L197-SUM(L209,L221)</f>
        <v/>
      </c>
      <c r="M233" s="111">
        <f>M197-SUM(M209,M221)</f>
        <v/>
      </c>
      <c r="N233" s="111">
        <f>N197-SUM(N209,N221)</f>
        <v/>
      </c>
      <c r="O233" s="111">
        <f>O197-SUM(O209,O221)</f>
        <v/>
      </c>
      <c r="P233" s="111">
        <f>P197-SUM(P209,P221)</f>
        <v/>
      </c>
      <c r="Q233" s="111">
        <f>Q197-SUM(Q209,Q221)</f>
        <v/>
      </c>
      <c r="R233" s="111">
        <f>R197-SUM(R209,R221)</f>
        <v/>
      </c>
      <c r="S233" s="111">
        <f>S197-SUM(S209,S221)</f>
        <v/>
      </c>
      <c r="T233" s="111">
        <f>T197-SUM(T209,T221)</f>
        <v/>
      </c>
      <c r="U233" s="111">
        <f>U197-SUM(U209,U221)</f>
        <v/>
      </c>
      <c r="V233" s="111">
        <f>V197-SUM(V209,V221)</f>
        <v/>
      </c>
      <c r="W233" s="111">
        <f>W197-SUM(W209,W221)</f>
        <v/>
      </c>
      <c r="X233" s="111">
        <f>X197-SUM(X209,X221)</f>
        <v/>
      </c>
      <c r="Y233" s="111">
        <f>Y197-SUM(Y209,Y221)</f>
        <v/>
      </c>
      <c r="Z233" s="111">
        <f>Z197-SUM(Z209,Z221)</f>
        <v/>
      </c>
      <c r="AA233" s="111">
        <f>AA197-SUM(AA209,AA221)</f>
        <v/>
      </c>
      <c r="AB233" s="111">
        <f>AB197-SUM(AB209,AB221)</f>
        <v/>
      </c>
      <c r="AC233" s="111">
        <f>AC197-SUM(AC209,AC221)</f>
        <v/>
      </c>
      <c r="AD233" s="111">
        <f>AD197-SUM(AD209,AD221)</f>
        <v/>
      </c>
      <c r="AE233" s="111">
        <f>AE197-SUM(AE209,AE221)</f>
        <v/>
      </c>
      <c r="AF233" s="111">
        <f>AF197-SUM(AF209,AF221)</f>
        <v/>
      </c>
      <c r="AG233" s="111">
        <f>AG197-SUM(AG209,AG221)</f>
        <v/>
      </c>
      <c r="AH233" s="111">
        <f>AH197-SUM(AH209,AH221)</f>
        <v/>
      </c>
      <c r="AI233" s="111">
        <f>AI197-SUM(AI209,AI221)</f>
        <v/>
      </c>
    </row>
    <row r="234" customFormat="1" s="111">
      <c r="A234" s="96" t="inlineStr">
        <is>
          <t>coal</t>
        </is>
      </c>
      <c r="D234" s="111">
        <f>D198-SUM(D210,D222)</f>
        <v/>
      </c>
      <c r="E234" s="111">
        <f>E198-SUM(E210,E222)</f>
        <v/>
      </c>
      <c r="F234" s="111">
        <f>F198-SUM(F210,F222)</f>
        <v/>
      </c>
      <c r="G234" s="111">
        <f>G198-SUM(G210,G222)</f>
        <v/>
      </c>
      <c r="H234" s="111">
        <f>H198-SUM(H210,H222)</f>
        <v/>
      </c>
      <c r="I234" s="111">
        <f>I198-SUM(I210,I222)</f>
        <v/>
      </c>
      <c r="J234" s="111">
        <f>J198-SUM(J210,J222)</f>
        <v/>
      </c>
      <c r="K234" s="111">
        <f>K198-SUM(K210,K222)</f>
        <v/>
      </c>
      <c r="L234" s="111">
        <f>L198-SUM(L210,L222)</f>
        <v/>
      </c>
      <c r="M234" s="111">
        <f>M198-SUM(M210,M222)</f>
        <v/>
      </c>
      <c r="N234" s="111">
        <f>N198-SUM(N210,N222)</f>
        <v/>
      </c>
      <c r="O234" s="111">
        <f>O198-SUM(O210,O222)</f>
        <v/>
      </c>
      <c r="P234" s="111">
        <f>P198-SUM(P210,P222)</f>
        <v/>
      </c>
      <c r="Q234" s="111">
        <f>Q198-SUM(Q210,Q222)</f>
        <v/>
      </c>
      <c r="R234" s="111">
        <f>R198-SUM(R210,R222)</f>
        <v/>
      </c>
      <c r="S234" s="111">
        <f>S198-SUM(S210,S222)</f>
        <v/>
      </c>
      <c r="T234" s="111">
        <f>T198-SUM(T210,T222)</f>
        <v/>
      </c>
      <c r="U234" s="111">
        <f>U198-SUM(U210,U222)</f>
        <v/>
      </c>
      <c r="V234" s="111">
        <f>V198-SUM(V210,V222)</f>
        <v/>
      </c>
      <c r="W234" s="111">
        <f>W198-SUM(W210,W222)</f>
        <v/>
      </c>
      <c r="X234" s="111">
        <f>X198-SUM(X210,X222)</f>
        <v/>
      </c>
      <c r="Y234" s="111">
        <f>Y198-SUM(Y210,Y222)</f>
        <v/>
      </c>
      <c r="Z234" s="111">
        <f>Z198-SUM(Z210,Z222)</f>
        <v/>
      </c>
      <c r="AA234" s="111">
        <f>AA198-SUM(AA210,AA222)</f>
        <v/>
      </c>
      <c r="AB234" s="111">
        <f>AB198-SUM(AB210,AB222)</f>
        <v/>
      </c>
      <c r="AC234" s="111">
        <f>AC198-SUM(AC210,AC222)</f>
        <v/>
      </c>
      <c r="AD234" s="111">
        <f>AD198-SUM(AD210,AD222)</f>
        <v/>
      </c>
      <c r="AE234" s="111">
        <f>AE198-SUM(AE210,AE222)</f>
        <v/>
      </c>
      <c r="AF234" s="111">
        <f>AF198-SUM(AF210,AF222)</f>
        <v/>
      </c>
      <c r="AG234" s="111">
        <f>AG198-SUM(AG210,AG222)</f>
        <v/>
      </c>
      <c r="AH234" s="111">
        <f>AH198-SUM(AH210,AH222)</f>
        <v/>
      </c>
      <c r="AI234" s="111">
        <f>AI198-SUM(AI210,AI222)</f>
        <v/>
      </c>
    </row>
    <row r="235" customFormat="1" s="111">
      <c r="A235" s="96" t="inlineStr">
        <is>
          <t>natural gas</t>
        </is>
      </c>
      <c r="D235" s="111">
        <f>D199-SUM(D211,D223)</f>
        <v/>
      </c>
      <c r="E235" s="111">
        <f>E199-SUM(E211,E223)</f>
        <v/>
      </c>
      <c r="F235" s="111">
        <f>F199-SUM(F211,F223)</f>
        <v/>
      </c>
      <c r="G235" s="111">
        <f>G199-SUM(G211,G223)</f>
        <v/>
      </c>
      <c r="H235" s="111">
        <f>H199-SUM(H211,H223)</f>
        <v/>
      </c>
      <c r="I235" s="111">
        <f>I199-SUM(I211,I223)</f>
        <v/>
      </c>
      <c r="J235" s="111">
        <f>J199-SUM(J211,J223)</f>
        <v/>
      </c>
      <c r="K235" s="111">
        <f>K199-SUM(K211,K223)</f>
        <v/>
      </c>
      <c r="L235" s="111">
        <f>L199-SUM(L211,L223)</f>
        <v/>
      </c>
      <c r="M235" s="111">
        <f>M199-SUM(M211,M223)</f>
        <v/>
      </c>
      <c r="N235" s="111">
        <f>N199-SUM(N211,N223)</f>
        <v/>
      </c>
      <c r="O235" s="111">
        <f>O199-SUM(O211,O223)</f>
        <v/>
      </c>
      <c r="P235" s="111">
        <f>P199-SUM(P211,P223)</f>
        <v/>
      </c>
      <c r="Q235" s="111">
        <f>Q199-SUM(Q211,Q223)</f>
        <v/>
      </c>
      <c r="R235" s="111">
        <f>R199-SUM(R211,R223)</f>
        <v/>
      </c>
      <c r="S235" s="111">
        <f>S199-SUM(S211,S223)</f>
        <v/>
      </c>
      <c r="T235" s="111">
        <f>T199-SUM(T211,T223)</f>
        <v/>
      </c>
      <c r="U235" s="111">
        <f>U199-SUM(U211,U223)</f>
        <v/>
      </c>
      <c r="V235" s="111">
        <f>V199-SUM(V211,V223)</f>
        <v/>
      </c>
      <c r="W235" s="111">
        <f>W199-SUM(W211,W223)</f>
        <v/>
      </c>
      <c r="X235" s="111">
        <f>X199-SUM(X211,X223)</f>
        <v/>
      </c>
      <c r="Y235" s="111">
        <f>Y199-SUM(Y211,Y223)</f>
        <v/>
      </c>
      <c r="Z235" s="111">
        <f>Z199-SUM(Z211,Z223)</f>
        <v/>
      </c>
      <c r="AA235" s="111">
        <f>AA199-SUM(AA211,AA223)</f>
        <v/>
      </c>
      <c r="AB235" s="111">
        <f>AB199-SUM(AB211,AB223)</f>
        <v/>
      </c>
      <c r="AC235" s="111">
        <f>AC199-SUM(AC211,AC223)</f>
        <v/>
      </c>
      <c r="AD235" s="111">
        <f>AD199-SUM(AD211,AD223)</f>
        <v/>
      </c>
      <c r="AE235" s="111">
        <f>AE199-SUM(AE211,AE223)</f>
        <v/>
      </c>
      <c r="AF235" s="111">
        <f>AF199-SUM(AF211,AF223)</f>
        <v/>
      </c>
      <c r="AG235" s="111">
        <f>AG199-SUM(AG211,AG223)</f>
        <v/>
      </c>
      <c r="AH235" s="111">
        <f>AH199-SUM(AH211,AH223)</f>
        <v/>
      </c>
      <c r="AI235" s="111">
        <f>AI199-SUM(AI211,AI223)</f>
        <v/>
      </c>
    </row>
    <row r="236" customFormat="1" s="111">
      <c r="A236" s="96" t="inlineStr">
        <is>
          <t>biomass</t>
        </is>
      </c>
      <c r="D236" s="111">
        <f>D200-SUM(D212,D224)</f>
        <v/>
      </c>
      <c r="E236" s="111">
        <f>E200-SUM(E212,E224)</f>
        <v/>
      </c>
      <c r="F236" s="111">
        <f>F200-SUM(F212,F224)</f>
        <v/>
      </c>
      <c r="G236" s="111">
        <f>G200-SUM(G212,G224)</f>
        <v/>
      </c>
      <c r="H236" s="111">
        <f>H200-SUM(H212,H224)</f>
        <v/>
      </c>
      <c r="I236" s="111">
        <f>I200-SUM(I212,I224)</f>
        <v/>
      </c>
      <c r="J236" s="111">
        <f>J200-SUM(J212,J224)</f>
        <v/>
      </c>
      <c r="K236" s="111">
        <f>K200-SUM(K212,K224)</f>
        <v/>
      </c>
      <c r="L236" s="111">
        <f>L200-SUM(L212,L224)</f>
        <v/>
      </c>
      <c r="M236" s="111">
        <f>M200-SUM(M212,M224)</f>
        <v/>
      </c>
      <c r="N236" s="111">
        <f>N200-SUM(N212,N224)</f>
        <v/>
      </c>
      <c r="O236" s="111">
        <f>O200-SUM(O212,O224)</f>
        <v/>
      </c>
      <c r="P236" s="111">
        <f>P200-SUM(P212,P224)</f>
        <v/>
      </c>
      <c r="Q236" s="111">
        <f>Q200-SUM(Q212,Q224)</f>
        <v/>
      </c>
      <c r="R236" s="111">
        <f>R200-SUM(R212,R224)</f>
        <v/>
      </c>
      <c r="S236" s="111">
        <f>S200-SUM(S212,S224)</f>
        <v/>
      </c>
      <c r="T236" s="111">
        <f>T200-SUM(T212,T224)</f>
        <v/>
      </c>
      <c r="U236" s="111">
        <f>U200-SUM(U212,U224)</f>
        <v/>
      </c>
      <c r="V236" s="111">
        <f>V200-SUM(V212,V224)</f>
        <v/>
      </c>
      <c r="W236" s="111">
        <f>W200-SUM(W212,W224)</f>
        <v/>
      </c>
      <c r="X236" s="111">
        <f>X200-SUM(X212,X224)</f>
        <v/>
      </c>
      <c r="Y236" s="111">
        <f>Y200-SUM(Y212,Y224)</f>
        <v/>
      </c>
      <c r="Z236" s="111">
        <f>Z200-SUM(Z212,Z224)</f>
        <v/>
      </c>
      <c r="AA236" s="111">
        <f>AA200-SUM(AA212,AA224)</f>
        <v/>
      </c>
      <c r="AB236" s="111">
        <f>AB200-SUM(AB212,AB224)</f>
        <v/>
      </c>
      <c r="AC236" s="111">
        <f>AC200-SUM(AC212,AC224)</f>
        <v/>
      </c>
      <c r="AD236" s="111">
        <f>AD200-SUM(AD212,AD224)</f>
        <v/>
      </c>
      <c r="AE236" s="111">
        <f>AE200-SUM(AE212,AE224)</f>
        <v/>
      </c>
      <c r="AF236" s="111">
        <f>AF200-SUM(AF212,AF224)</f>
        <v/>
      </c>
      <c r="AG236" s="111">
        <f>AG200-SUM(AG212,AG224)</f>
        <v/>
      </c>
      <c r="AH236" s="111">
        <f>AH200-SUM(AH212,AH224)</f>
        <v/>
      </c>
      <c r="AI236" s="111">
        <f>AI200-SUM(AI212,AI224)</f>
        <v/>
      </c>
    </row>
    <row r="237" customFormat="1" s="111">
      <c r="A237" s="96" t="inlineStr">
        <is>
          <t>petroleum diesel</t>
        </is>
      </c>
      <c r="D237" s="111">
        <f>D201-SUM(D213,D225)</f>
        <v/>
      </c>
      <c r="E237" s="111">
        <f>E201-SUM(E213,E225)</f>
        <v/>
      </c>
      <c r="F237" s="111">
        <f>F201-SUM(F213,F225)</f>
        <v/>
      </c>
      <c r="G237" s="111">
        <f>G201-SUM(G213,G225)</f>
        <v/>
      </c>
      <c r="H237" s="111">
        <f>H201-SUM(H213,H225)</f>
        <v/>
      </c>
      <c r="I237" s="111">
        <f>I201-SUM(I213,I225)</f>
        <v/>
      </c>
      <c r="J237" s="111">
        <f>J201-SUM(J213,J225)</f>
        <v/>
      </c>
      <c r="K237" s="111">
        <f>K201-SUM(K213,K225)</f>
        <v/>
      </c>
      <c r="L237" s="111">
        <f>L201-SUM(L213,L225)</f>
        <v/>
      </c>
      <c r="M237" s="111">
        <f>M201-SUM(M213,M225)</f>
        <v/>
      </c>
      <c r="N237" s="111">
        <f>N201-SUM(N213,N225)</f>
        <v/>
      </c>
      <c r="O237" s="111">
        <f>O201-SUM(O213,O225)</f>
        <v/>
      </c>
      <c r="P237" s="111">
        <f>P201-SUM(P213,P225)</f>
        <v/>
      </c>
      <c r="Q237" s="111">
        <f>Q201-SUM(Q213,Q225)</f>
        <v/>
      </c>
      <c r="R237" s="111">
        <f>R201-SUM(R213,R225)</f>
        <v/>
      </c>
      <c r="S237" s="111">
        <f>S201-SUM(S213,S225)</f>
        <v/>
      </c>
      <c r="T237" s="111">
        <f>T201-SUM(T213,T225)</f>
        <v/>
      </c>
      <c r="U237" s="111">
        <f>U201-SUM(U213,U225)</f>
        <v/>
      </c>
      <c r="V237" s="111">
        <f>V201-SUM(V213,V225)</f>
        <v/>
      </c>
      <c r="W237" s="111">
        <f>W201-SUM(W213,W225)</f>
        <v/>
      </c>
      <c r="X237" s="111">
        <f>X201-SUM(X213,X225)</f>
        <v/>
      </c>
      <c r="Y237" s="111">
        <f>Y201-SUM(Y213,Y225)</f>
        <v/>
      </c>
      <c r="Z237" s="111">
        <f>Z201-SUM(Z213,Z225)</f>
        <v/>
      </c>
      <c r="AA237" s="111">
        <f>AA201-SUM(AA213,AA225)</f>
        <v/>
      </c>
      <c r="AB237" s="111">
        <f>AB201-SUM(AB213,AB225)</f>
        <v/>
      </c>
      <c r="AC237" s="111">
        <f>AC201-SUM(AC213,AC225)</f>
        <v/>
      </c>
      <c r="AD237" s="111">
        <f>AD201-SUM(AD213,AD225)</f>
        <v/>
      </c>
      <c r="AE237" s="111">
        <f>AE201-SUM(AE213,AE225)</f>
        <v/>
      </c>
      <c r="AF237" s="111">
        <f>AF201-SUM(AF213,AF225)</f>
        <v/>
      </c>
      <c r="AG237" s="111">
        <f>AG201-SUM(AG213,AG225)</f>
        <v/>
      </c>
      <c r="AH237" s="111">
        <f>AH201-SUM(AH213,AH225)</f>
        <v/>
      </c>
      <c r="AI237" s="111">
        <f>AI201-SUM(AI213,AI225)</f>
        <v/>
      </c>
    </row>
    <row r="238" customFormat="1" s="111">
      <c r="A238" s="96" t="inlineStr">
        <is>
          <t>heat</t>
        </is>
      </c>
      <c r="D238" s="111">
        <f>D202-SUM(D214,D226)</f>
        <v/>
      </c>
      <c r="E238" s="111">
        <f>E202-SUM(E214,E226)</f>
        <v/>
      </c>
      <c r="F238" s="111">
        <f>F202-SUM(F214,F226)</f>
        <v/>
      </c>
      <c r="G238" s="111">
        <f>G202-SUM(G214,G226)</f>
        <v/>
      </c>
      <c r="H238" s="111">
        <f>H202-SUM(H214,H226)</f>
        <v/>
      </c>
      <c r="I238" s="111">
        <f>I202-SUM(I214,I226)</f>
        <v/>
      </c>
      <c r="J238" s="111">
        <f>J202-SUM(J214,J226)</f>
        <v/>
      </c>
      <c r="K238" s="111">
        <f>K202-SUM(K214,K226)</f>
        <v/>
      </c>
      <c r="L238" s="111">
        <f>L202-SUM(L214,L226)</f>
        <v/>
      </c>
      <c r="M238" s="111">
        <f>M202-SUM(M214,M226)</f>
        <v/>
      </c>
      <c r="N238" s="111">
        <f>N202-SUM(N214,N226)</f>
        <v/>
      </c>
      <c r="O238" s="111">
        <f>O202-SUM(O214,O226)</f>
        <v/>
      </c>
      <c r="P238" s="111">
        <f>P202-SUM(P214,P226)</f>
        <v/>
      </c>
      <c r="Q238" s="111">
        <f>Q202-SUM(Q214,Q226)</f>
        <v/>
      </c>
      <c r="R238" s="111">
        <f>R202-SUM(R214,R226)</f>
        <v/>
      </c>
      <c r="S238" s="111">
        <f>S202-SUM(S214,S226)</f>
        <v/>
      </c>
      <c r="T238" s="111">
        <f>T202-SUM(T214,T226)</f>
        <v/>
      </c>
      <c r="U238" s="111">
        <f>U202-SUM(U214,U226)</f>
        <v/>
      </c>
      <c r="V238" s="111">
        <f>V202-SUM(V214,V226)</f>
        <v/>
      </c>
      <c r="W238" s="111">
        <f>W202-SUM(W214,W226)</f>
        <v/>
      </c>
      <c r="X238" s="111">
        <f>X202-SUM(X214,X226)</f>
        <v/>
      </c>
      <c r="Y238" s="111">
        <f>Y202-SUM(Y214,Y226)</f>
        <v/>
      </c>
      <c r="Z238" s="111">
        <f>Z202-SUM(Z214,Z226)</f>
        <v/>
      </c>
      <c r="AA238" s="111">
        <f>AA202-SUM(AA214,AA226)</f>
        <v/>
      </c>
      <c r="AB238" s="111">
        <f>AB202-SUM(AB214,AB226)</f>
        <v/>
      </c>
      <c r="AC238" s="111">
        <f>AC202-SUM(AC214,AC226)</f>
        <v/>
      </c>
      <c r="AD238" s="111">
        <f>AD202-SUM(AD214,AD226)</f>
        <v/>
      </c>
      <c r="AE238" s="111">
        <f>AE202-SUM(AE214,AE226)</f>
        <v/>
      </c>
      <c r="AF238" s="111">
        <f>AF202-SUM(AF214,AF226)</f>
        <v/>
      </c>
      <c r="AG238" s="111">
        <f>AG202-SUM(AG214,AG226)</f>
        <v/>
      </c>
      <c r="AH238" s="111">
        <f>AH202-SUM(AH214,AH226)</f>
        <v/>
      </c>
      <c r="AI238" s="111">
        <f>AI202-SUM(AI214,AI226)</f>
        <v/>
      </c>
    </row>
    <row r="239" customFormat="1" s="111">
      <c r="A239" s="96" t="inlineStr">
        <is>
          <t>crude oil</t>
        </is>
      </c>
      <c r="D239" s="111">
        <f>D203-SUM(D215,D227)</f>
        <v/>
      </c>
      <c r="E239" s="111">
        <f>E203-SUM(E215,E227)</f>
        <v/>
      </c>
      <c r="F239" s="111">
        <f>F203-SUM(F215,F227)</f>
        <v/>
      </c>
      <c r="G239" s="111">
        <f>G203-SUM(G215,G227)</f>
        <v/>
      </c>
      <c r="H239" s="111">
        <f>H203-SUM(H215,H227)</f>
        <v/>
      </c>
      <c r="I239" s="111">
        <f>I203-SUM(I215,I227)</f>
        <v/>
      </c>
      <c r="J239" s="111">
        <f>J203-SUM(J215,J227)</f>
        <v/>
      </c>
      <c r="K239" s="111">
        <f>K203-SUM(K215,K227)</f>
        <v/>
      </c>
      <c r="L239" s="111">
        <f>L203-SUM(L215,L227)</f>
        <v/>
      </c>
      <c r="M239" s="111">
        <f>M203-SUM(M215,M227)</f>
        <v/>
      </c>
      <c r="N239" s="111">
        <f>N203-SUM(N215,N227)</f>
        <v/>
      </c>
      <c r="O239" s="111">
        <f>O203-SUM(O215,O227)</f>
        <v/>
      </c>
      <c r="P239" s="111">
        <f>P203-SUM(P215,P227)</f>
        <v/>
      </c>
      <c r="Q239" s="111">
        <f>Q203-SUM(Q215,Q227)</f>
        <v/>
      </c>
      <c r="R239" s="111">
        <f>R203-SUM(R215,R227)</f>
        <v/>
      </c>
      <c r="S239" s="111">
        <f>S203-SUM(S215,S227)</f>
        <v/>
      </c>
      <c r="T239" s="111">
        <f>T203-SUM(T215,T227)</f>
        <v/>
      </c>
      <c r="U239" s="111">
        <f>U203-SUM(U215,U227)</f>
        <v/>
      </c>
      <c r="V239" s="111">
        <f>V203-SUM(V215,V227)</f>
        <v/>
      </c>
      <c r="W239" s="111">
        <f>W203-SUM(W215,W227)</f>
        <v/>
      </c>
      <c r="X239" s="111">
        <f>X203-SUM(X215,X227)</f>
        <v/>
      </c>
      <c r="Y239" s="111">
        <f>Y203-SUM(Y215,Y227)</f>
        <v/>
      </c>
      <c r="Z239" s="111">
        <f>Z203-SUM(Z215,Z227)</f>
        <v/>
      </c>
      <c r="AA239" s="111">
        <f>AA203-SUM(AA215,AA227)</f>
        <v/>
      </c>
      <c r="AB239" s="111">
        <f>AB203-SUM(AB215,AB227)</f>
        <v/>
      </c>
      <c r="AC239" s="111">
        <f>AC203-SUM(AC215,AC227)</f>
        <v/>
      </c>
      <c r="AD239" s="111">
        <f>AD203-SUM(AD215,AD227)</f>
        <v/>
      </c>
      <c r="AE239" s="111">
        <f>AE203-SUM(AE215,AE227)</f>
        <v/>
      </c>
      <c r="AF239" s="111">
        <f>AF203-SUM(AF215,AF227)</f>
        <v/>
      </c>
      <c r="AG239" s="111">
        <f>AG203-SUM(AG215,AG227)</f>
        <v/>
      </c>
      <c r="AH239" s="111">
        <f>AH203-SUM(AH215,AH227)</f>
        <v/>
      </c>
      <c r="AI239" s="111">
        <f>AI203-SUM(AI215,AI227)</f>
        <v/>
      </c>
    </row>
    <row r="240" customFormat="1" s="111">
      <c r="A240" s="96" t="inlineStr">
        <is>
          <t>heavy or residual oil</t>
        </is>
      </c>
      <c r="D240" s="111">
        <f>D204-SUM(D216,D228)</f>
        <v/>
      </c>
      <c r="E240" s="111">
        <f>E204-SUM(E216,E228)</f>
        <v/>
      </c>
      <c r="F240" s="111">
        <f>F204-SUM(F216,F228)</f>
        <v/>
      </c>
      <c r="G240" s="111">
        <f>G204-SUM(G216,G228)</f>
        <v/>
      </c>
      <c r="H240" s="111">
        <f>H204-SUM(H216,H228)</f>
        <v/>
      </c>
      <c r="I240" s="111">
        <f>I204-SUM(I216,I228)</f>
        <v/>
      </c>
      <c r="J240" s="111">
        <f>J204-SUM(J216,J228)</f>
        <v/>
      </c>
      <c r="K240" s="111">
        <f>K204-SUM(K216,K228)</f>
        <v/>
      </c>
      <c r="L240" s="111">
        <f>L204-SUM(L216,L228)</f>
        <v/>
      </c>
      <c r="M240" s="111">
        <f>M204-SUM(M216,M228)</f>
        <v/>
      </c>
      <c r="N240" s="111">
        <f>N204-SUM(N216,N228)</f>
        <v/>
      </c>
      <c r="O240" s="111">
        <f>O204-SUM(O216,O228)</f>
        <v/>
      </c>
      <c r="P240" s="111">
        <f>P204-SUM(P216,P228)</f>
        <v/>
      </c>
      <c r="Q240" s="111">
        <f>Q204-SUM(Q216,Q228)</f>
        <v/>
      </c>
      <c r="R240" s="111">
        <f>R204-SUM(R216,R228)</f>
        <v/>
      </c>
      <c r="S240" s="111">
        <f>S204-SUM(S216,S228)</f>
        <v/>
      </c>
      <c r="T240" s="111">
        <f>T204-SUM(T216,T228)</f>
        <v/>
      </c>
      <c r="U240" s="111">
        <f>U204-SUM(U216,U228)</f>
        <v/>
      </c>
      <c r="V240" s="111">
        <f>V204-SUM(V216,V228)</f>
        <v/>
      </c>
      <c r="W240" s="111">
        <f>W204-SUM(W216,W228)</f>
        <v/>
      </c>
      <c r="X240" s="111">
        <f>X204-SUM(X216,X228)</f>
        <v/>
      </c>
      <c r="Y240" s="111">
        <f>Y204-SUM(Y216,Y228)</f>
        <v/>
      </c>
      <c r="Z240" s="111">
        <f>Z204-SUM(Z216,Z228)</f>
        <v/>
      </c>
      <c r="AA240" s="111">
        <f>AA204-SUM(AA216,AA228)</f>
        <v/>
      </c>
      <c r="AB240" s="111">
        <f>AB204-SUM(AB216,AB228)</f>
        <v/>
      </c>
      <c r="AC240" s="111">
        <f>AC204-SUM(AC216,AC228)</f>
        <v/>
      </c>
      <c r="AD240" s="111">
        <f>AD204-SUM(AD216,AD228)</f>
        <v/>
      </c>
      <c r="AE240" s="111">
        <f>AE204-SUM(AE216,AE228)</f>
        <v/>
      </c>
      <c r="AF240" s="111">
        <f>AF204-SUM(AF216,AF228)</f>
        <v/>
      </c>
      <c r="AG240" s="111">
        <f>AG204-SUM(AG216,AG228)</f>
        <v/>
      </c>
      <c r="AH240" s="111">
        <f>AH204-SUM(AH216,AH228)</f>
        <v/>
      </c>
      <c r="AI240" s="111">
        <f>AI204-SUM(AI216,AI228)</f>
        <v/>
      </c>
    </row>
    <row r="241" customFormat="1" s="111">
      <c r="A241" s="96" t="inlineStr">
        <is>
          <t>lpg</t>
        </is>
      </c>
      <c r="D241" s="111">
        <f>D205-SUM(D217,D229)</f>
        <v/>
      </c>
      <c r="E241" s="111">
        <f>E205-SUM(E217,E229)</f>
        <v/>
      </c>
      <c r="F241" s="111">
        <f>F205-SUM(F217,F229)</f>
        <v/>
      </c>
      <c r="G241" s="111">
        <f>G205-SUM(G217,G229)</f>
        <v/>
      </c>
      <c r="H241" s="111">
        <f>H205-SUM(H217,H229)</f>
        <v/>
      </c>
      <c r="I241" s="111">
        <f>I205-SUM(I217,I229)</f>
        <v/>
      </c>
      <c r="J241" s="111">
        <f>J205-SUM(J217,J229)</f>
        <v/>
      </c>
      <c r="K241" s="111">
        <f>K205-SUM(K217,K229)</f>
        <v/>
      </c>
      <c r="L241" s="111">
        <f>L205-SUM(L217,L229)</f>
        <v/>
      </c>
      <c r="M241" s="111">
        <f>M205-SUM(M217,M229)</f>
        <v/>
      </c>
      <c r="N241" s="111">
        <f>N205-SUM(N217,N229)</f>
        <v/>
      </c>
      <c r="O241" s="111">
        <f>O205-SUM(O217,O229)</f>
        <v/>
      </c>
      <c r="P241" s="111">
        <f>P205-SUM(P217,P229)</f>
        <v/>
      </c>
      <c r="Q241" s="111">
        <f>Q205-SUM(Q217,Q229)</f>
        <v/>
      </c>
      <c r="R241" s="111">
        <f>R205-SUM(R217,R229)</f>
        <v/>
      </c>
      <c r="S241" s="111">
        <f>S205-SUM(S217,S229)</f>
        <v/>
      </c>
      <c r="T241" s="111">
        <f>T205-SUM(T217,T229)</f>
        <v/>
      </c>
      <c r="U241" s="111">
        <f>U205-SUM(U217,U229)</f>
        <v/>
      </c>
      <c r="V241" s="111">
        <f>V205-SUM(V217,V229)</f>
        <v/>
      </c>
      <c r="W241" s="111">
        <f>W205-SUM(W217,W229)</f>
        <v/>
      </c>
      <c r="X241" s="111">
        <f>X205-SUM(X217,X229)</f>
        <v/>
      </c>
      <c r="Y241" s="111">
        <f>Y205-SUM(Y217,Y229)</f>
        <v/>
      </c>
      <c r="Z241" s="111">
        <f>Z205-SUM(Z217,Z229)</f>
        <v/>
      </c>
      <c r="AA241" s="111">
        <f>AA205-SUM(AA217,AA229)</f>
        <v/>
      </c>
      <c r="AB241" s="111">
        <f>AB205-SUM(AB217,AB229)</f>
        <v/>
      </c>
      <c r="AC241" s="111">
        <f>AC205-SUM(AC217,AC229)</f>
        <v/>
      </c>
      <c r="AD241" s="111">
        <f>AD205-SUM(AD217,AD229)</f>
        <v/>
      </c>
      <c r="AE241" s="111">
        <f>AE205-SUM(AE217,AE229)</f>
        <v/>
      </c>
      <c r="AF241" s="111">
        <f>AF205-SUM(AF217,AF229)</f>
        <v/>
      </c>
      <c r="AG241" s="111">
        <f>AG205-SUM(AG217,AG229)</f>
        <v/>
      </c>
      <c r="AH241" s="111">
        <f>AH205-SUM(AH217,AH229)</f>
        <v/>
      </c>
      <c r="AI241" s="111">
        <f>AI205-SUM(AI217,AI229)</f>
        <v/>
      </c>
    </row>
    <row r="242" ht="16" customFormat="1" customHeight="1" s="98" thickBot="1">
      <c r="A242" s="97" t="inlineStr">
        <is>
          <t>hydrogen</t>
        </is>
      </c>
      <c r="D242" s="98">
        <f>D206-SUM(D218,D230)</f>
        <v/>
      </c>
      <c r="E242" s="98">
        <f>E206-SUM(E218,E230)</f>
        <v/>
      </c>
      <c r="F242" s="98">
        <f>F206-SUM(F218,F230)</f>
        <v/>
      </c>
      <c r="G242" s="98">
        <f>G206-SUM(G218,G230)</f>
        <v/>
      </c>
      <c r="H242" s="98">
        <f>H206-SUM(H218,H230)</f>
        <v/>
      </c>
      <c r="I242" s="98">
        <f>I206-SUM(I218,I230)</f>
        <v/>
      </c>
      <c r="J242" s="98">
        <f>J206-SUM(J218,J230)</f>
        <v/>
      </c>
      <c r="K242" s="98">
        <f>K206-SUM(K218,K230)</f>
        <v/>
      </c>
      <c r="L242" s="98">
        <f>L206-SUM(L218,L230)</f>
        <v/>
      </c>
      <c r="M242" s="98">
        <f>M206-SUM(M218,M230)</f>
        <v/>
      </c>
      <c r="N242" s="98">
        <f>N206-SUM(N218,N230)</f>
        <v/>
      </c>
      <c r="O242" s="98">
        <f>O206-SUM(O218,O230)</f>
        <v/>
      </c>
      <c r="P242" s="98">
        <f>P206-SUM(P218,P230)</f>
        <v/>
      </c>
      <c r="Q242" s="98">
        <f>Q206-SUM(Q218,Q230)</f>
        <v/>
      </c>
      <c r="R242" s="98">
        <f>R206-SUM(R218,R230)</f>
        <v/>
      </c>
      <c r="S242" s="98">
        <f>S206-SUM(S218,S230)</f>
        <v/>
      </c>
      <c r="T242" s="98">
        <f>T206-SUM(T218,T230)</f>
        <v/>
      </c>
      <c r="U242" s="98">
        <f>U206-SUM(U218,U230)</f>
        <v/>
      </c>
      <c r="V242" s="98">
        <f>V206-SUM(V218,V230)</f>
        <v/>
      </c>
      <c r="W242" s="98">
        <f>W206-SUM(W218,W230)</f>
        <v/>
      </c>
      <c r="X242" s="98">
        <f>X206-SUM(X218,X230)</f>
        <v/>
      </c>
      <c r="Y242" s="98">
        <f>Y206-SUM(Y218,Y230)</f>
        <v/>
      </c>
      <c r="Z242" s="98">
        <f>Z206-SUM(Z218,Z230)</f>
        <v/>
      </c>
      <c r="AA242" s="98">
        <f>AA206-SUM(AA218,AA230)</f>
        <v/>
      </c>
      <c r="AB242" s="98">
        <f>AB206-SUM(AB218,AB230)</f>
        <v/>
      </c>
      <c r="AC242" s="98">
        <f>AC206-SUM(AC218,AC230)</f>
        <v/>
      </c>
      <c r="AD242" s="98">
        <f>AD206-SUM(AD218,AD230)</f>
        <v/>
      </c>
      <c r="AE242" s="98">
        <f>AE206-SUM(AE218,AE230)</f>
        <v/>
      </c>
      <c r="AF242" s="98">
        <f>AF206-SUM(AF218,AF230)</f>
        <v/>
      </c>
      <c r="AG242" s="98">
        <f>AG206-SUM(AG218,AG230)</f>
        <v/>
      </c>
      <c r="AH242" s="98">
        <f>AH206-SUM(AH218,AH230)</f>
        <v/>
      </c>
      <c r="AI242" s="98">
        <f>AI206-SUM(AI218,AI230)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160"/>
  <sheetViews>
    <sheetView workbookViewId="0">
      <selection activeCell="I15" sqref="I15"/>
    </sheetView>
  </sheetViews>
  <sheetFormatPr baseColWidth="10" defaultColWidth="8.83203125" defaultRowHeight="15"/>
  <cols>
    <col width="39.83203125" customWidth="1" style="122" min="1" max="1"/>
    <col width="12" bestFit="1" customWidth="1" style="122" min="2" max="2"/>
    <col width="9.6640625" bestFit="1" customWidth="1" style="122" min="3" max="35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739707703845.5515</v>
      </c>
      <c r="E2" s="112" t="n">
        <v>726930004720.9409</v>
      </c>
      <c r="F2" s="112" t="n">
        <v>749975923846.0006</v>
      </c>
      <c r="G2" s="112" t="n">
        <v>779121942949.385</v>
      </c>
      <c r="H2" s="112" t="n">
        <v>803884368916.4337</v>
      </c>
      <c r="I2" s="112" t="n">
        <v>823971256140.3732</v>
      </c>
      <c r="J2" s="112" t="n">
        <v>842601853955.6317</v>
      </c>
      <c r="K2" s="112" t="n">
        <v>858529565802.0944</v>
      </c>
      <c r="L2" s="112" t="n">
        <v>868910205640.5729</v>
      </c>
      <c r="M2" s="112" t="n">
        <v>873429402965.0972</v>
      </c>
      <c r="N2" s="112" t="n">
        <v>874396690338.5886</v>
      </c>
      <c r="O2" s="112" t="n">
        <v>873658018800.0996</v>
      </c>
      <c r="P2" s="112" t="n">
        <v>868097171195.5247</v>
      </c>
      <c r="Q2" s="112" t="n">
        <v>862948663270.8385</v>
      </c>
      <c r="R2" s="112" t="n">
        <v>857666576360.5261</v>
      </c>
      <c r="S2" s="112" t="n">
        <v>852838261399.1753</v>
      </c>
      <c r="T2" s="112" t="n">
        <v>844256655407.0714</v>
      </c>
      <c r="U2" s="112" t="n">
        <v>842123041220.8297</v>
      </c>
      <c r="V2" s="112" t="n">
        <v>842390452342.4031</v>
      </c>
      <c r="W2" s="112" t="n">
        <v>842021549038.2887</v>
      </c>
      <c r="X2" s="112" t="n">
        <v>841899636063.2516</v>
      </c>
      <c r="Y2" s="112" t="n">
        <v>845773342262.9811</v>
      </c>
      <c r="Z2" s="112" t="n">
        <v>850749075094.1292</v>
      </c>
      <c r="AA2" s="112" t="n">
        <v>854942109326.9332</v>
      </c>
      <c r="AB2" s="112" t="n">
        <v>860500720770.3463</v>
      </c>
      <c r="AC2" s="112" t="n">
        <v>867127521085.7114</v>
      </c>
      <c r="AD2" s="112" t="n">
        <v>874603598533.6337</v>
      </c>
      <c r="AE2" s="112" t="n">
        <v>881977466539.7744</v>
      </c>
      <c r="AF2" s="112" t="n">
        <v>889116411048.7678</v>
      </c>
      <c r="AG2" s="112" t="n">
        <v>897613296067.0444</v>
      </c>
      <c r="AH2" s="112" t="n">
        <v>906040965568.6056</v>
      </c>
      <c r="AI2" s="112" t="n">
        <v>914776128325.7721</v>
      </c>
    </row>
    <row r="3">
      <c r="A3" t="inlineStr">
        <is>
          <t>Natural gas and petroleum systems</t>
        </is>
      </c>
      <c r="B3" s="22" t="n"/>
      <c r="C3" s="22" t="n"/>
      <c r="D3" s="22">
        <f>Refineries!E108+'Mining Breakdown'!D209</f>
        <v/>
      </c>
      <c r="E3" s="22">
        <f>Refineries!F108+'Mining Breakdown'!E209</f>
        <v/>
      </c>
      <c r="F3" s="22">
        <f>Refineries!G108+'Mining Breakdown'!F209</f>
        <v/>
      </c>
      <c r="G3" s="22">
        <f>Refineries!H108+'Mining Breakdown'!G209</f>
        <v/>
      </c>
      <c r="H3" s="22">
        <f>Refineries!I108+'Mining Breakdown'!H209</f>
        <v/>
      </c>
      <c r="I3" s="22">
        <f>Refineries!J108+'Mining Breakdown'!I209</f>
        <v/>
      </c>
      <c r="J3" s="22">
        <f>Refineries!K108+'Mining Breakdown'!J209</f>
        <v/>
      </c>
      <c r="K3" s="22">
        <f>Refineries!L108+'Mining Breakdown'!K209</f>
        <v/>
      </c>
      <c r="L3" s="22">
        <f>Refineries!M108+'Mining Breakdown'!L209</f>
        <v/>
      </c>
      <c r="M3" s="22">
        <f>Refineries!N108+'Mining Breakdown'!M209</f>
        <v/>
      </c>
      <c r="N3" s="22">
        <f>Refineries!O108+'Mining Breakdown'!N209</f>
        <v/>
      </c>
      <c r="O3" s="22">
        <f>Refineries!P108+'Mining Breakdown'!O209</f>
        <v/>
      </c>
      <c r="P3" s="22">
        <f>Refineries!Q108+'Mining Breakdown'!P209</f>
        <v/>
      </c>
      <c r="Q3" s="22">
        <f>Refineries!R108+'Mining Breakdown'!Q209</f>
        <v/>
      </c>
      <c r="R3" s="22">
        <f>Refineries!S108+'Mining Breakdown'!R209</f>
        <v/>
      </c>
      <c r="S3" s="22">
        <f>Refineries!T108+'Mining Breakdown'!S209</f>
        <v/>
      </c>
      <c r="T3" s="22">
        <f>Refineries!U108+'Mining Breakdown'!T209</f>
        <v/>
      </c>
      <c r="U3" s="22">
        <f>Refineries!V108+'Mining Breakdown'!U209</f>
        <v/>
      </c>
      <c r="V3" s="22">
        <f>Refineries!W108+'Mining Breakdown'!V209</f>
        <v/>
      </c>
      <c r="W3" s="22">
        <f>Refineries!X108+'Mining Breakdown'!W209</f>
        <v/>
      </c>
      <c r="X3" s="22">
        <f>Refineries!Y108+'Mining Breakdown'!X209</f>
        <v/>
      </c>
      <c r="Y3" s="22">
        <f>Refineries!Z108+'Mining Breakdown'!Y209</f>
        <v/>
      </c>
      <c r="Z3" s="22">
        <f>Refineries!AA108+'Mining Breakdown'!Z209</f>
        <v/>
      </c>
      <c r="AA3" s="22">
        <f>Refineries!AB108+'Mining Breakdown'!AA209</f>
        <v/>
      </c>
      <c r="AB3" s="22">
        <f>Refineries!AC108+'Mining Breakdown'!AB209</f>
        <v/>
      </c>
      <c r="AC3" s="22">
        <f>Refineries!AD108+'Mining Breakdown'!AC209</f>
        <v/>
      </c>
      <c r="AD3" s="22">
        <f>Refineries!AE108+'Mining Breakdown'!AD209</f>
        <v/>
      </c>
      <c r="AE3" s="22">
        <f>Refineries!AF108+'Mining Breakdown'!AE209</f>
        <v/>
      </c>
      <c r="AF3" s="22">
        <f>Refineries!AG108+'Mining Breakdown'!AF209</f>
        <v/>
      </c>
      <c r="AG3" s="22">
        <f>Refineries!AH108+'Mining Breakdown'!AG209</f>
        <v/>
      </c>
      <c r="AH3" s="22">
        <f>Refineries!AI108+'Mining Breakdown'!AH209</f>
        <v/>
      </c>
      <c r="AI3" s="22">
        <f>Refineries!AJ108+'Mining Breakdown'!AI209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627062793813.9785</v>
      </c>
      <c r="E4" s="112" t="n">
        <v>601858818083.5271</v>
      </c>
      <c r="F4" s="112" t="n">
        <v>582771609616.1244</v>
      </c>
      <c r="G4" s="112" t="n">
        <v>590628227756.8562</v>
      </c>
      <c r="H4" s="112" t="n">
        <v>603615616859.4937</v>
      </c>
      <c r="I4" s="112" t="n">
        <v>615027236533.364</v>
      </c>
      <c r="J4" s="112" t="n">
        <v>620614493179.7568</v>
      </c>
      <c r="K4" s="112" t="n">
        <v>623934033266.0986</v>
      </c>
      <c r="L4" s="112" t="n">
        <v>624104264560.0844</v>
      </c>
      <c r="M4" s="112" t="n">
        <v>624361731107.8594</v>
      </c>
      <c r="N4" s="112" t="n">
        <v>624962711283.2479</v>
      </c>
      <c r="O4" s="112" t="n">
        <v>625786035226.1908</v>
      </c>
      <c r="P4" s="112" t="n">
        <v>622391744668.6254</v>
      </c>
      <c r="Q4" s="112" t="n">
        <v>623110524230.7313</v>
      </c>
      <c r="R4" s="112" t="n">
        <v>624218191932.6965</v>
      </c>
      <c r="S4" s="112" t="n">
        <v>624680600574.7657</v>
      </c>
      <c r="T4" s="112" t="n">
        <v>625344309169.8734</v>
      </c>
      <c r="U4" s="112" t="n">
        <v>626351895606.7205</v>
      </c>
      <c r="V4" s="112" t="n">
        <v>627883296590.1294</v>
      </c>
      <c r="W4" s="112" t="n">
        <v>628766659141.9136</v>
      </c>
      <c r="X4" s="112" t="n">
        <v>629292888846.0785</v>
      </c>
      <c r="Y4" s="112" t="n">
        <v>630248771803.9078</v>
      </c>
      <c r="Z4" s="112" t="n">
        <v>629674486732.7041</v>
      </c>
      <c r="AA4" s="112" t="n">
        <v>629037789690.1195</v>
      </c>
      <c r="AB4" s="112" t="n">
        <v>628156842295.9382</v>
      </c>
      <c r="AC4" s="112" t="n">
        <v>626745927524.7627</v>
      </c>
      <c r="AD4" s="112" t="n">
        <v>624842950513.9038</v>
      </c>
      <c r="AE4" s="112" t="n">
        <v>623022426207.4152</v>
      </c>
      <c r="AF4" s="112" t="n">
        <v>619361650324.4254</v>
      </c>
      <c r="AG4" s="112" t="n">
        <v>616527431531.0828</v>
      </c>
      <c r="AH4" s="112" t="n">
        <v>613066543525.0546</v>
      </c>
      <c r="AI4" s="112" t="n">
        <v>608392395574.2727</v>
      </c>
    </row>
    <row r="5" customFormat="1" s="111">
      <c r="A5" s="111" t="inlineStr">
        <is>
          <t>Chemicals</t>
        </is>
      </c>
      <c r="B5" s="112" t="n"/>
      <c r="C5" s="112" t="n"/>
      <c r="D5" s="112" t="n">
        <v>5571753452184.383</v>
      </c>
      <c r="E5" s="112" t="n">
        <v>5530571006694.793</v>
      </c>
      <c r="F5" s="112" t="n">
        <v>5769847859940.989</v>
      </c>
      <c r="G5" s="112" t="n">
        <v>6007883009457.421</v>
      </c>
      <c r="H5" s="112" t="n">
        <v>6219248551437.603</v>
      </c>
      <c r="I5" s="112" t="n">
        <v>6372811410374.825</v>
      </c>
      <c r="J5" s="112" t="n">
        <v>6477097715702.539</v>
      </c>
      <c r="K5" s="112" t="n">
        <v>6560356735710.777</v>
      </c>
      <c r="L5" s="112" t="n">
        <v>6613001221253.155</v>
      </c>
      <c r="M5" s="112" t="n">
        <v>6679792954945.708</v>
      </c>
      <c r="N5" s="112" t="n">
        <v>6742892406135.306</v>
      </c>
      <c r="O5" s="112" t="n">
        <v>6823180718691.204</v>
      </c>
      <c r="P5" s="112" t="n">
        <v>6852574779169.307</v>
      </c>
      <c r="Q5" s="112" t="n">
        <v>6872410010538.842</v>
      </c>
      <c r="R5" s="112" t="n">
        <v>6890790112354.462</v>
      </c>
      <c r="S5" s="112" t="n">
        <v>6912747570028.886</v>
      </c>
      <c r="T5" s="112" t="n">
        <v>6939629396259.334</v>
      </c>
      <c r="U5" s="112" t="n">
        <v>6946973102540.514</v>
      </c>
      <c r="V5" s="112" t="n">
        <v>6949197843044.597</v>
      </c>
      <c r="W5" s="112" t="n">
        <v>6947595364910.504</v>
      </c>
      <c r="X5" s="112" t="n">
        <v>6952871296944.473</v>
      </c>
      <c r="Y5" s="112" t="n">
        <v>6959249194295.122</v>
      </c>
      <c r="Z5" s="112" t="n">
        <v>6951719694968.944</v>
      </c>
      <c r="AA5" s="112" t="n">
        <v>6963240582606.959</v>
      </c>
      <c r="AB5" s="112" t="n">
        <v>6947070814461.848</v>
      </c>
      <c r="AC5" s="112" t="n">
        <v>6937611271791.944</v>
      </c>
      <c r="AD5" s="112" t="n">
        <v>6922120606092.456</v>
      </c>
      <c r="AE5" s="112" t="n">
        <v>6915175711930.114</v>
      </c>
      <c r="AF5" s="112" t="n">
        <v>6877690757971.646</v>
      </c>
      <c r="AG5" s="112" t="n">
        <v>6826778097162.062</v>
      </c>
      <c r="AH5" s="112" t="n">
        <v>6781242281826.353</v>
      </c>
      <c r="AI5" s="112" t="n">
        <v>6679242372477.188</v>
      </c>
    </row>
    <row r="6">
      <c r="A6" t="inlineStr">
        <is>
          <t>Coal Mining</t>
        </is>
      </c>
      <c r="B6" s="22" t="n"/>
      <c r="C6" s="22" t="n"/>
      <c r="D6" s="22">
        <f>'Mining Breakdown'!D221</f>
        <v/>
      </c>
      <c r="E6" s="22">
        <f>'Mining Breakdown'!E221</f>
        <v/>
      </c>
      <c r="F6" s="22">
        <f>'Mining Breakdown'!F221</f>
        <v/>
      </c>
      <c r="G6" s="22">
        <f>'Mining Breakdown'!G221</f>
        <v/>
      </c>
      <c r="H6" s="22">
        <f>'Mining Breakdown'!H221</f>
        <v/>
      </c>
      <c r="I6" s="22">
        <f>'Mining Breakdown'!I221</f>
        <v/>
      </c>
      <c r="J6" s="22">
        <f>'Mining Breakdown'!J221</f>
        <v/>
      </c>
      <c r="K6" s="22">
        <f>'Mining Breakdown'!K221</f>
        <v/>
      </c>
      <c r="L6" s="22">
        <f>'Mining Breakdown'!L221</f>
        <v/>
      </c>
      <c r="M6" s="22">
        <f>'Mining Breakdown'!M221</f>
        <v/>
      </c>
      <c r="N6" s="22">
        <f>'Mining Breakdown'!N221</f>
        <v/>
      </c>
      <c r="O6" s="22">
        <f>'Mining Breakdown'!O221</f>
        <v/>
      </c>
      <c r="P6" s="22">
        <f>'Mining Breakdown'!P221</f>
        <v/>
      </c>
      <c r="Q6" s="22">
        <f>'Mining Breakdown'!Q221</f>
        <v/>
      </c>
      <c r="R6" s="22">
        <f>'Mining Breakdown'!R221</f>
        <v/>
      </c>
      <c r="S6" s="22">
        <f>'Mining Breakdown'!S221</f>
        <v/>
      </c>
      <c r="T6" s="22">
        <f>'Mining Breakdown'!T221</f>
        <v/>
      </c>
      <c r="U6" s="22">
        <f>'Mining Breakdown'!U221</f>
        <v/>
      </c>
      <c r="V6" s="22">
        <f>'Mining Breakdown'!V221</f>
        <v/>
      </c>
      <c r="W6" s="22">
        <f>'Mining Breakdown'!W221</f>
        <v/>
      </c>
      <c r="X6" s="22">
        <f>'Mining Breakdown'!X221</f>
        <v/>
      </c>
      <c r="Y6" s="22">
        <f>'Mining Breakdown'!Y221</f>
        <v/>
      </c>
      <c r="Z6" s="22">
        <f>'Mining Breakdown'!Z221</f>
        <v/>
      </c>
      <c r="AA6" s="22">
        <f>'Mining Breakdown'!AA221</f>
        <v/>
      </c>
      <c r="AB6" s="22">
        <f>'Mining Breakdown'!AB221</f>
        <v/>
      </c>
      <c r="AC6" s="22">
        <f>'Mining Breakdown'!AC221</f>
        <v/>
      </c>
      <c r="AD6" s="22">
        <f>'Mining Breakdown'!AD221</f>
        <v/>
      </c>
      <c r="AE6" s="22">
        <f>'Mining Breakdown'!AE221</f>
        <v/>
      </c>
      <c r="AF6" s="22">
        <f>'Mining Breakdown'!AF221</f>
        <v/>
      </c>
      <c r="AG6" s="22">
        <f>'Mining Breakdown'!AG221</f>
        <v/>
      </c>
      <c r="AH6" s="22">
        <f>'Mining Breakdown'!AH221</f>
        <v/>
      </c>
      <c r="AI6" s="22">
        <f>'Mining Breakdown'!AI221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1341954485.152112</v>
      </c>
      <c r="E7" s="112" t="n">
        <v>1323529480.779314</v>
      </c>
      <c r="F7" s="112" t="n">
        <v>1349059731.207766</v>
      </c>
      <c r="G7" s="112" t="n">
        <v>1382106470.469652</v>
      </c>
      <c r="H7" s="112" t="n">
        <v>1403297715.363826</v>
      </c>
      <c r="I7" s="112" t="n">
        <v>1421799905.565753</v>
      </c>
      <c r="J7" s="112" t="n">
        <v>1438782447.8845</v>
      </c>
      <c r="K7" s="112" t="n">
        <v>1456618184.099429</v>
      </c>
      <c r="L7" s="112" t="n">
        <v>1464551310.419132</v>
      </c>
      <c r="M7" s="112" t="n">
        <v>1477974590.068836</v>
      </c>
      <c r="N7" s="112" t="n">
        <v>1490533471.427808</v>
      </c>
      <c r="O7" s="112" t="n">
        <v>1503130530.723769</v>
      </c>
      <c r="P7" s="112" t="n">
        <v>1511493988.789745</v>
      </c>
      <c r="Q7" s="112" t="n">
        <v>1519875705.869065</v>
      </c>
      <c r="R7" s="112" t="n">
        <v>1527578934.611683</v>
      </c>
      <c r="S7" s="112" t="n">
        <v>1537614337.331218</v>
      </c>
      <c r="T7" s="112" t="n">
        <v>1546570383.375672</v>
      </c>
      <c r="U7" s="112" t="n">
        <v>1553592633.916133</v>
      </c>
      <c r="V7" s="112" t="n">
        <v>1563794857.621206</v>
      </c>
      <c r="W7" s="112" t="n">
        <v>1571194322.778218</v>
      </c>
      <c r="X7" s="112" t="n">
        <v>1578724505.871659</v>
      </c>
      <c r="Y7" s="112" t="n">
        <v>1588773187.873626</v>
      </c>
      <c r="Z7" s="112" t="n">
        <v>1598888681.265322</v>
      </c>
      <c r="AA7" s="112" t="n">
        <v>1608500806.857374</v>
      </c>
      <c r="AB7" s="112" t="n">
        <v>1617994248.862701</v>
      </c>
      <c r="AC7" s="112" t="n">
        <v>1628026746.739205</v>
      </c>
      <c r="AD7" s="112" t="n">
        <v>1638290387.12552</v>
      </c>
      <c r="AE7" s="112" t="n">
        <v>1647670540.252609</v>
      </c>
      <c r="AF7" s="112" t="n">
        <v>1657370641.090765</v>
      </c>
      <c r="AG7" s="112" t="n">
        <v>1666267760.319431</v>
      </c>
      <c r="AH7" s="112" t="n">
        <v>1674642422.779959</v>
      </c>
      <c r="AI7" s="112" t="n">
        <v>1680411856.018585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4374170623048.604</v>
      </c>
      <c r="E8" s="112" t="n">
        <v>4353155739224.277</v>
      </c>
      <c r="F8" s="112" t="n">
        <v>4471397365500.902</v>
      </c>
      <c r="G8" s="112" t="n">
        <v>4596440568380.841</v>
      </c>
      <c r="H8" s="112" t="n">
        <v>4667436944018.727</v>
      </c>
      <c r="I8" s="112" t="n">
        <v>4745083001234.857</v>
      </c>
      <c r="J8" s="112" t="n">
        <v>4824531514262.975</v>
      </c>
      <c r="K8" s="112" t="n">
        <v>4899074590155.671</v>
      </c>
      <c r="L8" s="112" t="n">
        <v>4954177932440.777</v>
      </c>
      <c r="M8" s="112" t="n">
        <v>5010633789893.538</v>
      </c>
      <c r="N8" s="112" t="n">
        <v>5069367067020.754</v>
      </c>
      <c r="O8" s="112" t="n">
        <v>5131135159361.511</v>
      </c>
      <c r="P8" s="112" t="n">
        <v>5180444552763.74</v>
      </c>
      <c r="Q8" s="112" t="n">
        <v>5230647128459.59</v>
      </c>
      <c r="R8" s="112" t="n">
        <v>5274846637534.092</v>
      </c>
      <c r="S8" s="112" t="n">
        <v>5324137314660.087</v>
      </c>
      <c r="T8" s="112" t="n">
        <v>5370758331462.786</v>
      </c>
      <c r="U8" s="112" t="n">
        <v>5413069013712.844</v>
      </c>
      <c r="V8" s="112" t="n">
        <v>5453977765053.169</v>
      </c>
      <c r="W8" s="112" t="n">
        <v>5495027485067.864</v>
      </c>
      <c r="X8" s="112" t="n">
        <v>5535727118669.718</v>
      </c>
      <c r="Y8" s="112" t="n">
        <v>5577968083643.091</v>
      </c>
      <c r="Z8" s="112" t="n">
        <v>5621139169134.678</v>
      </c>
      <c r="AA8" s="112" t="n">
        <v>5663819182493.267</v>
      </c>
      <c r="AB8" s="112" t="n">
        <v>5709153242232.5</v>
      </c>
      <c r="AC8" s="112" t="n">
        <v>5756423993371.466</v>
      </c>
      <c r="AD8" s="112" t="n">
        <v>5805730778767.989</v>
      </c>
      <c r="AE8" s="112" t="n">
        <v>5855698224851.478</v>
      </c>
      <c r="AF8" s="112" t="n">
        <v>5906242057241.509</v>
      </c>
      <c r="AG8" s="112" t="n">
        <v>5957571888004.435</v>
      </c>
      <c r="AH8" s="112" t="n">
        <v>6010058650552.943</v>
      </c>
      <c r="AI8" s="112" t="n">
        <v>6063462510636.932</v>
      </c>
    </row>
    <row r="9">
      <c r="A9" t="inlineStr">
        <is>
          <t>Other industries</t>
        </is>
      </c>
      <c r="B9" s="22" t="n"/>
      <c r="C9" s="22" t="n"/>
      <c r="D9" s="22">
        <f>'Scaling Parameters'!D3+'Mining Breakdown'!D233</f>
        <v/>
      </c>
      <c r="E9" s="22">
        <f>'Scaling Parameters'!E3+'Mining Breakdown'!E233</f>
        <v/>
      </c>
      <c r="F9" s="22">
        <f>'Scaling Parameters'!F3+'Mining Breakdown'!F233</f>
        <v/>
      </c>
      <c r="G9" s="22">
        <f>'Scaling Parameters'!G3+'Mining Breakdown'!G233</f>
        <v/>
      </c>
      <c r="H9" s="22">
        <f>'Scaling Parameters'!H3+'Mining Breakdown'!H233</f>
        <v/>
      </c>
      <c r="I9" s="22">
        <f>'Scaling Parameters'!I3+'Mining Breakdown'!I233</f>
        <v/>
      </c>
      <c r="J9" s="22">
        <f>'Scaling Parameters'!J3+'Mining Breakdown'!J233</f>
        <v/>
      </c>
      <c r="K9" s="22">
        <f>'Scaling Parameters'!K3+'Mining Breakdown'!K233</f>
        <v/>
      </c>
      <c r="L9" s="22">
        <f>'Scaling Parameters'!L3+'Mining Breakdown'!L233</f>
        <v/>
      </c>
      <c r="M9" s="22">
        <f>'Scaling Parameters'!M3+'Mining Breakdown'!M233</f>
        <v/>
      </c>
      <c r="N9" s="22">
        <f>'Scaling Parameters'!N3+'Mining Breakdown'!N233</f>
        <v/>
      </c>
      <c r="O9" s="22">
        <f>'Scaling Parameters'!O3+'Mining Breakdown'!O233</f>
        <v/>
      </c>
      <c r="P9" s="22">
        <f>'Scaling Parameters'!P3+'Mining Breakdown'!P233</f>
        <v/>
      </c>
      <c r="Q9" s="22">
        <f>'Scaling Parameters'!Q3+'Mining Breakdown'!Q233</f>
        <v/>
      </c>
      <c r="R9" s="22">
        <f>'Scaling Parameters'!R3+'Mining Breakdown'!R233</f>
        <v/>
      </c>
      <c r="S9" s="22">
        <f>'Scaling Parameters'!S3+'Mining Breakdown'!S233</f>
        <v/>
      </c>
      <c r="T9" s="22">
        <f>'Scaling Parameters'!T3+'Mining Breakdown'!T233</f>
        <v/>
      </c>
      <c r="U9" s="22">
        <f>'Scaling Parameters'!U3+'Mining Breakdown'!U233</f>
        <v/>
      </c>
      <c r="V9" s="22">
        <f>'Scaling Parameters'!V3+'Mining Breakdown'!V233</f>
        <v/>
      </c>
      <c r="W9" s="22">
        <f>'Scaling Parameters'!W3+'Mining Breakdown'!W233</f>
        <v/>
      </c>
      <c r="X9" s="22">
        <f>'Scaling Parameters'!X3+'Mining Breakdown'!X233</f>
        <v/>
      </c>
      <c r="Y9" s="22">
        <f>'Scaling Parameters'!Y3+'Mining Breakdown'!Y233</f>
        <v/>
      </c>
      <c r="Z9" s="22">
        <f>'Scaling Parameters'!Z3+'Mining Breakdown'!Z233</f>
        <v/>
      </c>
      <c r="AA9" s="22">
        <f>'Scaling Parameters'!AA3+'Mining Breakdown'!AA233</f>
        <v/>
      </c>
      <c r="AB9" s="22">
        <f>'Scaling Parameters'!AB3+'Mining Breakdown'!AB233</f>
        <v/>
      </c>
      <c r="AC9" s="22">
        <f>'Scaling Parameters'!AC3+'Mining Breakdown'!AC233</f>
        <v/>
      </c>
      <c r="AD9" s="22">
        <f>'Scaling Parameters'!AD3+'Mining Breakdown'!AD233</f>
        <v/>
      </c>
      <c r="AE9" s="22">
        <f>'Scaling Parameters'!AE3+'Mining Breakdown'!AE233</f>
        <v/>
      </c>
      <c r="AF9" s="22">
        <f>'Scaling Parameters'!AF3+'Mining Breakdown'!AF233</f>
        <v/>
      </c>
      <c r="AG9" s="22">
        <f>'Scaling Parameters'!AG3+'Mining Breakdown'!AG233</f>
        <v/>
      </c>
      <c r="AH9" s="22">
        <f>'Scaling Parameters'!AH3+'Mining Breakdown'!AH233</f>
        <v/>
      </c>
      <c r="AI9" s="22">
        <f>'Scaling Parameters'!AI3+'Mining Breakdown'!AI233</f>
        <v/>
      </c>
    </row>
    <row r="11">
      <c r="D11" s="22" t="n"/>
    </row>
    <row r="18">
      <c r="B18" s="22" t="n"/>
    </row>
    <row r="24">
      <c r="B24" s="22" t="n"/>
    </row>
    <row r="27">
      <c r="B27" s="24" t="n"/>
    </row>
    <row r="29">
      <c r="B29" s="22" t="n"/>
    </row>
    <row r="31">
      <c r="B31" s="25" t="n"/>
      <c r="C31" s="83" t="n"/>
    </row>
    <row r="32">
      <c r="B32" s="25" t="n"/>
      <c r="C32" s="26" t="n"/>
    </row>
    <row r="33">
      <c r="B33" s="25" t="n"/>
    </row>
    <row r="35">
      <c r="A35" s="27" t="n"/>
      <c r="B35" s="28" t="n"/>
      <c r="C35" s="27" t="n"/>
    </row>
    <row r="36">
      <c r="B36" s="25" t="n"/>
    </row>
    <row r="37">
      <c r="A37" s="27" t="n"/>
      <c r="B37" s="25" t="n"/>
    </row>
    <row r="38">
      <c r="B38" s="25" t="n"/>
    </row>
    <row r="39">
      <c r="A39" s="27" t="n"/>
      <c r="B39" s="25" t="n"/>
    </row>
    <row r="40">
      <c r="B40" s="25" t="n"/>
    </row>
    <row r="42">
      <c r="A42" s="27" t="n"/>
    </row>
    <row r="43">
      <c r="A43" s="7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</row>
    <row r="44">
      <c r="A44" s="7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</row>
    <row r="45">
      <c r="A45" s="7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</row>
    <row r="46">
      <c r="A46" s="7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</row>
    <row r="47">
      <c r="A47" s="7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</row>
    <row r="48">
      <c r="A48" s="7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</row>
    <row r="49">
      <c r="A49" s="7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</row>
    <row r="50">
      <c r="A50" s="7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</row>
    <row r="51">
      <c r="A51" s="7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</row>
    <row r="52">
      <c r="A52" s="7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</row>
    <row r="53">
      <c r="A53" s="7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</row>
    <row r="54">
      <c r="A54" s="7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</row>
    <row r="55">
      <c r="A55" s="9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</row>
    <row r="56">
      <c r="A56" s="27" t="n"/>
    </row>
    <row r="57">
      <c r="A57" s="7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</row>
    <row r="58">
      <c r="A58" s="7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</row>
    <row r="59">
      <c r="A59" s="23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</row>
    <row r="60">
      <c r="A60" s="7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</row>
    <row r="61">
      <c r="A61" s="7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</row>
    <row r="62">
      <c r="A62" s="7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</row>
    <row r="63">
      <c r="A63" s="7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</row>
    <row r="64">
      <c r="A64" s="7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</row>
    <row r="65">
      <c r="A65" s="7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</row>
    <row r="66">
      <c r="A66" s="7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</row>
    <row r="67">
      <c r="A67" s="7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</row>
    <row r="68">
      <c r="A68" s="7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</row>
    <row r="69">
      <c r="A69" s="7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</row>
    <row r="70">
      <c r="A70" s="7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</row>
    <row r="71">
      <c r="A71" s="9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</row>
    <row r="72">
      <c r="A72" s="18" t="n"/>
    </row>
    <row r="73">
      <c r="A73" s="7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</row>
    <row r="74">
      <c r="A74" s="7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</row>
    <row r="75">
      <c r="A75" s="7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</row>
    <row r="76">
      <c r="A76" s="7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</row>
    <row r="77">
      <c r="A77" s="7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</row>
    <row r="78">
      <c r="A78" s="7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</row>
    <row r="79">
      <c r="A79" s="7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</row>
    <row r="80">
      <c r="A80" s="7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</row>
    <row r="81">
      <c r="A81" s="7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</row>
    <row r="82">
      <c r="A82" s="7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</row>
    <row r="83">
      <c r="A83" s="7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</row>
    <row r="84">
      <c r="A84" s="7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</row>
    <row r="85">
      <c r="A85" s="9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</row>
    <row r="86">
      <c r="A86" s="18" t="n"/>
    </row>
    <row r="87">
      <c r="A87" s="18" t="n"/>
    </row>
    <row r="88">
      <c r="A88" s="7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</row>
    <row r="89">
      <c r="A89" s="7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</row>
    <row r="90">
      <c r="A90" s="7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</row>
    <row r="91">
      <c r="A91" s="7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</row>
    <row r="92">
      <c r="A92" s="7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</row>
    <row r="93">
      <c r="A93" s="7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</row>
    <row r="94">
      <c r="A94" s="7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</row>
    <row r="95">
      <c r="A95" s="7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</row>
    <row r="96">
      <c r="A96" s="7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</row>
    <row r="97">
      <c r="A97" s="7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</row>
    <row r="98">
      <c r="A98" s="7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</row>
    <row r="99">
      <c r="A99" s="19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</row>
    <row r="100">
      <c r="A100" s="23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</row>
    <row r="101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</row>
    <row r="102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</row>
    <row r="10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</row>
    <row r="104">
      <c r="A104" s="18" t="n"/>
    </row>
    <row r="105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</row>
    <row r="106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</row>
    <row r="107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</row>
    <row r="108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</row>
    <row r="109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</row>
    <row r="110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</row>
    <row r="111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</row>
    <row r="112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</row>
    <row r="11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</row>
    <row r="114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</row>
    <row r="115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</row>
    <row r="116">
      <c r="A116" s="9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</row>
    <row r="117">
      <c r="A117" s="27" t="n"/>
    </row>
    <row r="118">
      <c r="A118" s="6" t="n"/>
      <c r="B118" s="29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  <c r="AE118" s="29" t="n"/>
      <c r="AF118" s="29" t="n"/>
      <c r="AG118" s="29" t="n"/>
      <c r="AH118" s="29" t="n"/>
      <c r="AI118" s="29" t="n"/>
    </row>
    <row r="119">
      <c r="A119" s="6" t="n"/>
      <c r="B119" s="29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</row>
    <row r="120">
      <c r="A120" s="6" t="n"/>
      <c r="B120" s="30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</row>
    <row r="121">
      <c r="A121" s="6" t="n"/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  <c r="AE121" s="31" t="n"/>
      <c r="AF121" s="31" t="n"/>
      <c r="AG121" s="31" t="n"/>
      <c r="AH121" s="31" t="n"/>
      <c r="AI121" s="31" t="n"/>
    </row>
    <row r="122">
      <c r="A122" s="27" t="n"/>
    </row>
    <row r="1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8" t="n"/>
      <c r="AF123" s="8" t="n"/>
      <c r="AG123" s="8" t="n"/>
      <c r="AH123" s="8" t="n"/>
      <c r="AI123" s="8" t="n"/>
    </row>
    <row r="124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8" t="n"/>
      <c r="AF124" s="8" t="n"/>
      <c r="AG124" s="8" t="n"/>
      <c r="AH124" s="8" t="n"/>
      <c r="AI124" s="8" t="n"/>
    </row>
    <row r="125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8" t="n"/>
      <c r="AF125" s="8" t="n"/>
      <c r="AG125" s="8" t="n"/>
      <c r="AH125" s="8" t="n"/>
      <c r="AI125" s="8" t="n"/>
    </row>
    <row r="126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8" t="n"/>
      <c r="AF126" s="8" t="n"/>
      <c r="AG126" s="8" t="n"/>
      <c r="AH126" s="8" t="n"/>
      <c r="AI126" s="8" t="n"/>
    </row>
    <row r="127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8" t="n"/>
      <c r="AF127" s="8" t="n"/>
      <c r="AG127" s="8" t="n"/>
      <c r="AH127" s="8" t="n"/>
      <c r="AI127" s="8" t="n"/>
    </row>
    <row r="128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8" t="n"/>
      <c r="AF128" s="8" t="n"/>
      <c r="AG128" s="8" t="n"/>
      <c r="AH128" s="8" t="n"/>
      <c r="AI128" s="8" t="n"/>
    </row>
    <row r="129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8" t="n"/>
      <c r="AF129" s="8" t="n"/>
      <c r="AG129" s="8" t="n"/>
      <c r="AH129" s="8" t="n"/>
      <c r="AI129" s="8" t="n"/>
    </row>
    <row r="130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8" t="n"/>
      <c r="AF130" s="8" t="n"/>
      <c r="AG130" s="8" t="n"/>
      <c r="AH130" s="8" t="n"/>
      <c r="AI130" s="8" t="n"/>
    </row>
    <row r="131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8" t="n"/>
      <c r="AF131" s="8" t="n"/>
      <c r="AG131" s="8" t="n"/>
      <c r="AH131" s="8" t="n"/>
      <c r="AI131" s="8" t="n"/>
    </row>
    <row r="132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8" t="n"/>
      <c r="AF132" s="8" t="n"/>
      <c r="AG132" s="8" t="n"/>
      <c r="AH132" s="8" t="n"/>
      <c r="AI132" s="8" t="n"/>
    </row>
    <row r="133">
      <c r="A133" s="9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</row>
    <row r="134">
      <c r="A134" s="27" t="n"/>
    </row>
    <row r="135">
      <c r="A135" s="23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</row>
    <row r="136">
      <c r="A136" s="7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</row>
    <row r="137">
      <c r="A137" s="7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</row>
    <row r="138">
      <c r="A138" s="7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</row>
    <row r="139">
      <c r="A139" s="7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</row>
    <row r="140">
      <c r="A140" s="7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</row>
    <row r="141">
      <c r="A141" s="7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</row>
    <row r="142">
      <c r="A142" s="7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</row>
    <row r="143">
      <c r="A143" s="7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</row>
    <row r="144">
      <c r="A144" s="7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</row>
    <row r="145">
      <c r="A145" s="7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</row>
    <row r="146">
      <c r="A146" s="7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</row>
    <row r="147">
      <c r="A147" s="7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</row>
    <row r="148">
      <c r="A148" s="7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</row>
    <row r="149">
      <c r="A149" s="7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</row>
    <row r="150">
      <c r="A150" s="7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</row>
    <row r="151">
      <c r="A151" s="7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</row>
    <row r="152">
      <c r="A152" s="7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</row>
    <row r="153">
      <c r="A153" s="7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</row>
    <row r="154">
      <c r="A154" s="7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</row>
    <row r="155">
      <c r="A155" s="9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>
      <c r="A156" s="7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</row>
    <row r="157">
      <c r="A157" s="9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9"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</row>
    <row r="160"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13"/>
  <sheetViews>
    <sheetView workbookViewId="0">
      <selection activeCell="D9" sqref="D9:AI9"/>
    </sheetView>
  </sheetViews>
  <sheetFormatPr baseColWidth="10" defaultColWidth="9.1640625" defaultRowHeight="15"/>
  <cols>
    <col width="39.83203125" customWidth="1" style="122" min="1" max="1"/>
    <col width="9.6640625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2655570478455.614</v>
      </c>
      <c r="E2" s="112" t="n">
        <v>2421834170936.816</v>
      </c>
      <c r="F2" s="112" t="n">
        <v>2479705098393.075</v>
      </c>
      <c r="G2" s="112" t="n">
        <v>2558132505434.328</v>
      </c>
      <c r="H2" s="112" t="n">
        <v>2574187444867.276</v>
      </c>
      <c r="I2" s="112" t="n">
        <v>2580487690317.56</v>
      </c>
      <c r="J2" s="112" t="n">
        <v>2581443981495.333</v>
      </c>
      <c r="K2" s="112" t="n">
        <v>2570660691698.287</v>
      </c>
      <c r="L2" s="112" t="n">
        <v>2526031129305.044</v>
      </c>
      <c r="M2" s="112" t="n">
        <v>2473948871208.856</v>
      </c>
      <c r="N2" s="112" t="n">
        <v>2413441922838.322</v>
      </c>
      <c r="O2" s="112" t="n">
        <v>2344671475371.821</v>
      </c>
      <c r="P2" s="112" t="n">
        <v>2250203263520.658</v>
      </c>
      <c r="Q2" s="112" t="n">
        <v>2154506829797.218</v>
      </c>
      <c r="R2" s="112" t="n">
        <v>2058894419426.713</v>
      </c>
      <c r="S2" s="112" t="n">
        <v>1967235938457.532</v>
      </c>
      <c r="T2" s="112" t="n">
        <v>1852016311587.552</v>
      </c>
      <c r="U2" s="112" t="n">
        <v>1823228790770.147</v>
      </c>
      <c r="V2" s="112" t="n">
        <v>1798068753881.476</v>
      </c>
      <c r="W2" s="112" t="n">
        <v>1774328626943.777</v>
      </c>
      <c r="X2" s="112" t="n">
        <v>1750721767067.911</v>
      </c>
      <c r="Y2" s="112" t="n">
        <v>1736710606275.16</v>
      </c>
      <c r="Z2" s="112" t="n">
        <v>1726430358456.304</v>
      </c>
      <c r="AA2" s="112" t="n">
        <v>1713294744218.93</v>
      </c>
      <c r="AB2" s="112" t="n">
        <v>1703986083091.125</v>
      </c>
      <c r="AC2" s="112" t="n">
        <v>1698166242259.38</v>
      </c>
      <c r="AD2" s="112" t="n">
        <v>1693865363553.82</v>
      </c>
      <c r="AE2" s="112" t="n">
        <v>1689360246604.822</v>
      </c>
      <c r="AF2" s="112" t="n">
        <v>1684957852754.22</v>
      </c>
      <c r="AG2" s="112" t="n">
        <v>1681573575330.443</v>
      </c>
      <c r="AH2" s="112" t="n">
        <v>1678373942205.402</v>
      </c>
      <c r="AI2" s="112" t="n">
        <v>1676316970204.522</v>
      </c>
    </row>
    <row r="3">
      <c r="A3" t="inlineStr">
        <is>
          <t>Natural gas and petroleum systems</t>
        </is>
      </c>
      <c r="B3" s="22" t="n"/>
      <c r="C3" s="22" t="n"/>
      <c r="D3" s="22">
        <f>Refineries!E107+'Mining Breakdown'!D210</f>
        <v/>
      </c>
      <c r="E3" s="22">
        <f>Refineries!F107+'Mining Breakdown'!E210</f>
        <v/>
      </c>
      <c r="F3" s="22">
        <f>Refineries!G107+'Mining Breakdown'!F210</f>
        <v/>
      </c>
      <c r="G3" s="22">
        <f>Refineries!H107+'Mining Breakdown'!G210</f>
        <v/>
      </c>
      <c r="H3" s="22">
        <f>Refineries!I107+'Mining Breakdown'!H210</f>
        <v/>
      </c>
      <c r="I3" s="22">
        <f>Refineries!J107+'Mining Breakdown'!I210</f>
        <v/>
      </c>
      <c r="J3" s="22">
        <f>Refineries!K107+'Mining Breakdown'!J210</f>
        <v/>
      </c>
      <c r="K3" s="22">
        <f>Refineries!L107+'Mining Breakdown'!K210</f>
        <v/>
      </c>
      <c r="L3" s="22">
        <f>Refineries!M107+'Mining Breakdown'!L210</f>
        <v/>
      </c>
      <c r="M3" s="22">
        <f>Refineries!N107+'Mining Breakdown'!M210</f>
        <v/>
      </c>
      <c r="N3" s="22">
        <f>Refineries!O107+'Mining Breakdown'!N210</f>
        <v/>
      </c>
      <c r="O3" s="22">
        <f>Refineries!P107+'Mining Breakdown'!O210</f>
        <v/>
      </c>
      <c r="P3" s="22">
        <f>Refineries!Q107+'Mining Breakdown'!P210</f>
        <v/>
      </c>
      <c r="Q3" s="22">
        <f>Refineries!R107+'Mining Breakdown'!Q210</f>
        <v/>
      </c>
      <c r="R3" s="22">
        <f>Refineries!S107+'Mining Breakdown'!R210</f>
        <v/>
      </c>
      <c r="S3" s="22">
        <f>Refineries!T107+'Mining Breakdown'!S210</f>
        <v/>
      </c>
      <c r="T3" s="22">
        <f>Refineries!U107+'Mining Breakdown'!T210</f>
        <v/>
      </c>
      <c r="U3" s="22">
        <f>Refineries!V107+'Mining Breakdown'!U210</f>
        <v/>
      </c>
      <c r="V3" s="22">
        <f>Refineries!W107+'Mining Breakdown'!V210</f>
        <v/>
      </c>
      <c r="W3" s="22">
        <f>Refineries!X107+'Mining Breakdown'!W210</f>
        <v/>
      </c>
      <c r="X3" s="22">
        <f>Refineries!Y107+'Mining Breakdown'!X210</f>
        <v/>
      </c>
      <c r="Y3" s="22">
        <f>Refineries!Z107+'Mining Breakdown'!Y210</f>
        <v/>
      </c>
      <c r="Z3" s="22">
        <f>Refineries!AA107+'Mining Breakdown'!Z210</f>
        <v/>
      </c>
      <c r="AA3" s="22">
        <f>Refineries!AB107+'Mining Breakdown'!AA210</f>
        <v/>
      </c>
      <c r="AB3" s="22">
        <f>Refineries!AC107+'Mining Breakdown'!AB210</f>
        <v/>
      </c>
      <c r="AC3" s="22">
        <f>Refineries!AD107+'Mining Breakdown'!AC210</f>
        <v/>
      </c>
      <c r="AD3" s="22">
        <f>Refineries!AE107+'Mining Breakdown'!AD210</f>
        <v/>
      </c>
      <c r="AE3" s="22">
        <f>Refineries!AF107+'Mining Breakdown'!AE210</f>
        <v/>
      </c>
      <c r="AF3" s="22">
        <f>Refineries!AG107+'Mining Breakdown'!AF210</f>
        <v/>
      </c>
      <c r="AG3" s="22">
        <f>Refineries!AH107+'Mining Breakdown'!AG210</f>
        <v/>
      </c>
      <c r="AH3" s="22">
        <f>Refineries!AI107+'Mining Breakdown'!AH210</f>
        <v/>
      </c>
      <c r="AI3" s="22">
        <f>Refineries!AJ107+'Mining Breakdown'!AI210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1452482915222.557</v>
      </c>
      <c r="E4" s="112" t="n">
        <v>1420620826116.885</v>
      </c>
      <c r="F4" s="112" t="n">
        <v>1270535249099.201</v>
      </c>
      <c r="G4" s="112" t="n">
        <v>1207096904398.392</v>
      </c>
      <c r="H4" s="112" t="n">
        <v>1233239219689.185</v>
      </c>
      <c r="I4" s="112" t="n">
        <v>1210406194525.75</v>
      </c>
      <c r="J4" s="112" t="n">
        <v>1193289291225.187</v>
      </c>
      <c r="K4" s="112" t="n">
        <v>1182050800758.669</v>
      </c>
      <c r="L4" s="112" t="n">
        <v>1166811213912.832</v>
      </c>
      <c r="M4" s="112" t="n">
        <v>1152806948119.111</v>
      </c>
      <c r="N4" s="112" t="n">
        <v>1138460766376.19</v>
      </c>
      <c r="O4" s="112" t="n">
        <v>1127966903373.857</v>
      </c>
      <c r="P4" s="112" t="n">
        <v>1123559055022.013</v>
      </c>
      <c r="Q4" s="112" t="n">
        <v>1124443537817.867</v>
      </c>
      <c r="R4" s="112" t="n">
        <v>1129678543309.196</v>
      </c>
      <c r="S4" s="112" t="n">
        <v>1130146581474.493</v>
      </c>
      <c r="T4" s="112" t="n">
        <v>1126998392381.363</v>
      </c>
      <c r="U4" s="112" t="n">
        <v>1128293065978.715</v>
      </c>
      <c r="V4" s="112" t="n">
        <v>1127520996703.733</v>
      </c>
      <c r="W4" s="112" t="n">
        <v>1127497424408.042</v>
      </c>
      <c r="X4" s="112" t="n">
        <v>1125085650882.152</v>
      </c>
      <c r="Y4" s="112" t="n">
        <v>1122356823541.122</v>
      </c>
      <c r="Z4" s="112" t="n">
        <v>1114846152442.207</v>
      </c>
      <c r="AA4" s="112" t="n">
        <v>1112631626505.305</v>
      </c>
      <c r="AB4" s="112" t="n">
        <v>1103578288737.387</v>
      </c>
      <c r="AC4" s="112" t="n">
        <v>1098344639685.375</v>
      </c>
      <c r="AD4" s="112" t="n">
        <v>1092345890037.622</v>
      </c>
      <c r="AE4" s="112" t="n">
        <v>1084926650940.782</v>
      </c>
      <c r="AF4" s="112" t="n">
        <v>1074339129244.663</v>
      </c>
      <c r="AG4" s="112" t="n">
        <v>1068010300856.283</v>
      </c>
      <c r="AH4" s="112" t="n">
        <v>1056571234973.385</v>
      </c>
      <c r="AI4" s="112" t="n">
        <v>1046443908070.866</v>
      </c>
    </row>
    <row r="5" customFormat="1" s="111">
      <c r="A5" s="111" t="inlineStr">
        <is>
          <t>Chemicals</t>
        </is>
      </c>
      <c r="B5" s="112" t="n"/>
      <c r="C5" s="112" t="n"/>
      <c r="D5" s="112" t="n">
        <v>433873581253.4246</v>
      </c>
      <c r="E5" s="112" t="n">
        <v>398181139432.3587</v>
      </c>
      <c r="F5" s="112" t="n">
        <v>420233188453.0605</v>
      </c>
      <c r="G5" s="112" t="n">
        <v>443039298954.5347</v>
      </c>
      <c r="H5" s="112" t="n">
        <v>455707252773.5293</v>
      </c>
      <c r="I5" s="112" t="n">
        <v>467994438817.0309</v>
      </c>
      <c r="J5" s="112" t="n">
        <v>480187535488.3752</v>
      </c>
      <c r="K5" s="112" t="n">
        <v>491758030402.1746</v>
      </c>
      <c r="L5" s="112" t="n">
        <v>498385384082.1114</v>
      </c>
      <c r="M5" s="112" t="n">
        <v>505545367716.1434</v>
      </c>
      <c r="N5" s="112" t="n">
        <v>512300766074.1706</v>
      </c>
      <c r="O5" s="112" t="n">
        <v>519666101250.9206</v>
      </c>
      <c r="P5" s="112" t="n">
        <v>520787348384.8124</v>
      </c>
      <c r="Q5" s="112" t="n">
        <v>522094442275.0544</v>
      </c>
      <c r="R5" s="112" t="n">
        <v>523432983852.3716</v>
      </c>
      <c r="S5" s="112" t="n">
        <v>524713196458.7502</v>
      </c>
      <c r="T5" s="112" t="n">
        <v>526223739223.7055</v>
      </c>
      <c r="U5" s="112" t="n">
        <v>527488740243.3173</v>
      </c>
      <c r="V5" s="112" t="n">
        <v>528683791381.2535</v>
      </c>
      <c r="W5" s="112" t="n">
        <v>529895898230.3306</v>
      </c>
      <c r="X5" s="112" t="n">
        <v>531260638082.4838</v>
      </c>
      <c r="Y5" s="112" t="n">
        <v>532813205417.1664</v>
      </c>
      <c r="Z5" s="112" t="n">
        <v>534204933883.1729</v>
      </c>
      <c r="AA5" s="112" t="n">
        <v>536474641182.0617</v>
      </c>
      <c r="AB5" s="112" t="n">
        <v>537591975649.9537</v>
      </c>
      <c r="AC5" s="112" t="n">
        <v>539128502029.7649</v>
      </c>
      <c r="AD5" s="112" t="n">
        <v>540641240180.8796</v>
      </c>
      <c r="AE5" s="112" t="n">
        <v>542855623748.5505</v>
      </c>
      <c r="AF5" s="112" t="n">
        <v>544332816158.4259</v>
      </c>
      <c r="AG5" s="112" t="n">
        <v>545664625218.1874</v>
      </c>
      <c r="AH5" s="112" t="n">
        <v>547908680649.4622</v>
      </c>
      <c r="AI5" s="112" t="n">
        <v>548233958820.1163</v>
      </c>
    </row>
    <row r="6">
      <c r="A6" t="inlineStr">
        <is>
          <t>Coal Mining</t>
        </is>
      </c>
      <c r="B6" s="22" t="n"/>
      <c r="C6" s="22" t="n"/>
      <c r="D6" s="22">
        <f>'Mining Breakdown'!D222</f>
        <v/>
      </c>
      <c r="E6" s="22">
        <f>'Mining Breakdown'!E222</f>
        <v/>
      </c>
      <c r="F6" s="22">
        <f>'Mining Breakdown'!F222</f>
        <v/>
      </c>
      <c r="G6" s="22">
        <f>'Mining Breakdown'!G222</f>
        <v/>
      </c>
      <c r="H6" s="22">
        <f>'Mining Breakdown'!H222</f>
        <v/>
      </c>
      <c r="I6" s="22">
        <f>'Mining Breakdown'!I222</f>
        <v/>
      </c>
      <c r="J6" s="22">
        <f>'Mining Breakdown'!J222</f>
        <v/>
      </c>
      <c r="K6" s="22">
        <f>'Mining Breakdown'!K222</f>
        <v/>
      </c>
      <c r="L6" s="22">
        <f>'Mining Breakdown'!L222</f>
        <v/>
      </c>
      <c r="M6" s="22">
        <f>'Mining Breakdown'!M222</f>
        <v/>
      </c>
      <c r="N6" s="22">
        <f>'Mining Breakdown'!N222</f>
        <v/>
      </c>
      <c r="O6" s="22">
        <f>'Mining Breakdown'!O222</f>
        <v/>
      </c>
      <c r="P6" s="22">
        <f>'Mining Breakdown'!P222</f>
        <v/>
      </c>
      <c r="Q6" s="22">
        <f>'Mining Breakdown'!Q222</f>
        <v/>
      </c>
      <c r="R6" s="22">
        <f>'Mining Breakdown'!R222</f>
        <v/>
      </c>
      <c r="S6" s="22">
        <f>'Mining Breakdown'!S222</f>
        <v/>
      </c>
      <c r="T6" s="22">
        <f>'Mining Breakdown'!T222</f>
        <v/>
      </c>
      <c r="U6" s="22">
        <f>'Mining Breakdown'!U222</f>
        <v/>
      </c>
      <c r="V6" s="22">
        <f>'Mining Breakdown'!V222</f>
        <v/>
      </c>
      <c r="W6" s="22">
        <f>'Mining Breakdown'!W222</f>
        <v/>
      </c>
      <c r="X6" s="22">
        <f>'Mining Breakdown'!X222</f>
        <v/>
      </c>
      <c r="Y6" s="22">
        <f>'Mining Breakdown'!Y222</f>
        <v/>
      </c>
      <c r="Z6" s="22">
        <f>'Mining Breakdown'!Z222</f>
        <v/>
      </c>
      <c r="AA6" s="22">
        <f>'Mining Breakdown'!AA222</f>
        <v/>
      </c>
      <c r="AB6" s="22">
        <f>'Mining Breakdown'!AB222</f>
        <v/>
      </c>
      <c r="AC6" s="22">
        <f>'Mining Breakdown'!AC222</f>
        <v/>
      </c>
      <c r="AD6" s="22">
        <f>'Mining Breakdown'!AD222</f>
        <v/>
      </c>
      <c r="AE6" s="22">
        <f>'Mining Breakdown'!AE222</f>
        <v/>
      </c>
      <c r="AF6" s="22">
        <f>'Mining Breakdown'!AF222</f>
        <v/>
      </c>
      <c r="AG6" s="22">
        <f>'Mining Breakdown'!AG222</f>
        <v/>
      </c>
      <c r="AH6" s="22">
        <f>'Mining Breakdown'!AH222</f>
        <v/>
      </c>
      <c r="AI6" s="22">
        <f>'Mining Breakdown'!AI222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2" t="n"/>
      <c r="C9" s="22" t="n"/>
      <c r="D9" s="22">
        <f>'Scaling Parameters'!D4+'Mining Breakdown'!D234</f>
        <v/>
      </c>
      <c r="E9" s="22">
        <f>'Scaling Parameters'!E4+'Mining Breakdown'!E234</f>
        <v/>
      </c>
      <c r="F9" s="22">
        <f>'Scaling Parameters'!F4+'Mining Breakdown'!F234</f>
        <v/>
      </c>
      <c r="G9" s="22">
        <f>'Scaling Parameters'!G4+'Mining Breakdown'!G234</f>
        <v/>
      </c>
      <c r="H9" s="22">
        <f>'Scaling Parameters'!H4+'Mining Breakdown'!H234</f>
        <v/>
      </c>
      <c r="I9" s="22">
        <f>'Scaling Parameters'!I4+'Mining Breakdown'!I234</f>
        <v/>
      </c>
      <c r="J9" s="22">
        <f>'Scaling Parameters'!J4+'Mining Breakdown'!J234</f>
        <v/>
      </c>
      <c r="K9" s="22">
        <f>'Scaling Parameters'!K4+'Mining Breakdown'!K234</f>
        <v/>
      </c>
      <c r="L9" s="22">
        <f>'Scaling Parameters'!L4+'Mining Breakdown'!L234</f>
        <v/>
      </c>
      <c r="M9" s="22">
        <f>'Scaling Parameters'!M4+'Mining Breakdown'!M234</f>
        <v/>
      </c>
      <c r="N9" s="22">
        <f>'Scaling Parameters'!N4+'Mining Breakdown'!N234</f>
        <v/>
      </c>
      <c r="O9" s="22">
        <f>'Scaling Parameters'!O4+'Mining Breakdown'!O234</f>
        <v/>
      </c>
      <c r="P9" s="22">
        <f>'Scaling Parameters'!P4+'Mining Breakdown'!P234</f>
        <v/>
      </c>
      <c r="Q9" s="22">
        <f>'Scaling Parameters'!Q4+'Mining Breakdown'!Q234</f>
        <v/>
      </c>
      <c r="R9" s="22">
        <f>'Scaling Parameters'!R4+'Mining Breakdown'!R234</f>
        <v/>
      </c>
      <c r="S9" s="22">
        <f>'Scaling Parameters'!S4+'Mining Breakdown'!S234</f>
        <v/>
      </c>
      <c r="T9" s="22">
        <f>'Scaling Parameters'!T4+'Mining Breakdown'!T234</f>
        <v/>
      </c>
      <c r="U9" s="22">
        <f>'Scaling Parameters'!U4+'Mining Breakdown'!U234</f>
        <v/>
      </c>
      <c r="V9" s="22">
        <f>'Scaling Parameters'!V4+'Mining Breakdown'!V234</f>
        <v/>
      </c>
      <c r="W9" s="22">
        <f>'Scaling Parameters'!W4+'Mining Breakdown'!W234</f>
        <v/>
      </c>
      <c r="X9" s="22">
        <f>'Scaling Parameters'!X4+'Mining Breakdown'!X234</f>
        <v/>
      </c>
      <c r="Y9" s="22">
        <f>'Scaling Parameters'!Y4+'Mining Breakdown'!Y234</f>
        <v/>
      </c>
      <c r="Z9" s="22">
        <f>'Scaling Parameters'!Z4+'Mining Breakdown'!Z234</f>
        <v/>
      </c>
      <c r="AA9" s="22">
        <f>'Scaling Parameters'!AA4+'Mining Breakdown'!AA234</f>
        <v/>
      </c>
      <c r="AB9" s="22">
        <f>'Scaling Parameters'!AB4+'Mining Breakdown'!AB234</f>
        <v/>
      </c>
      <c r="AC9" s="22">
        <f>'Scaling Parameters'!AC4+'Mining Breakdown'!AC234</f>
        <v/>
      </c>
      <c r="AD9" s="22">
        <f>'Scaling Parameters'!AD4+'Mining Breakdown'!AD234</f>
        <v/>
      </c>
      <c r="AE9" s="22">
        <f>'Scaling Parameters'!AE4+'Mining Breakdown'!AE234</f>
        <v/>
      </c>
      <c r="AF9" s="22">
        <f>'Scaling Parameters'!AF4+'Mining Breakdown'!AF234</f>
        <v/>
      </c>
      <c r="AG9" s="22">
        <f>'Scaling Parameters'!AG4+'Mining Breakdown'!AG234</f>
        <v/>
      </c>
      <c r="AH9" s="22">
        <f>'Scaling Parameters'!AH4+'Mining Breakdown'!AH234</f>
        <v/>
      </c>
      <c r="AI9" s="22">
        <f>'Scaling Parameters'!AI4+'Mining Breakdown'!AI234</f>
        <v/>
      </c>
    </row>
    <row r="10">
      <c r="B10" s="22" t="n"/>
      <c r="C10" s="22" t="n"/>
    </row>
    <row r="11">
      <c r="C11" s="26" t="n"/>
    </row>
    <row r="12">
      <c r="C12" s="26" t="n"/>
    </row>
    <row r="13">
      <c r="D13" s="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2020-09-08T19:17:56Z</dcterms:modified>
  <cp:lastModifiedBy>Microsoft Office User</cp:lastModifiedBy>
</cp:coreProperties>
</file>