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DCSoCbIC\"/>
    </mc:Choice>
  </mc:AlternateContent>
  <xr:revisionPtr revIDLastSave="0" documentId="13_ncr:1_{44D4DA87-6E86-4EDF-B9E4-570BE5704F2E}" xr6:coauthVersionLast="45" xr6:coauthVersionMax="45" xr10:uidLastSave="{00000000-0000-0000-0000-000000000000}"/>
  <bookViews>
    <workbookView xWindow="4035" yWindow="375" windowWidth="24765" windowHeight="15570" xr2:uid="{00000000-000D-0000-FFFF-FFFF00000000}"/>
  </bookViews>
  <sheets>
    <sheet name="About" sheetId="1" r:id="rId1"/>
    <sheet name="OECD TTL" sheetId="7" r:id="rId2"/>
    <sheet name="OECD ICESHR" sheetId="11" r:id="rId3"/>
    <sheet name="Calculations" sheetId="9" r:id="rId4"/>
    <sheet name="DCSoCbIC" sheetId="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 a="1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B4" i="9"/>
  <c r="B3" i="9" a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B3" i="9"/>
  <c r="C40" i="11"/>
  <c r="B6" i="9" a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1" i="11"/>
  <c r="C7" i="9"/>
  <c r="C2" i="9"/>
  <c r="C5" i="9"/>
  <c r="C8" i="9"/>
  <c r="C9" i="9"/>
  <c r="C2" i="2"/>
  <c r="D7" i="9"/>
  <c r="D2" i="9"/>
  <c r="D5" i="9"/>
  <c r="D8" i="9"/>
  <c r="D9" i="9"/>
  <c r="D2" i="2"/>
  <c r="E7" i="9"/>
  <c r="E2" i="9"/>
  <c r="E5" i="9"/>
  <c r="E8" i="9"/>
  <c r="E9" i="9"/>
  <c r="E2" i="2"/>
  <c r="F7" i="9"/>
  <c r="F2" i="9"/>
  <c r="F5" i="9"/>
  <c r="F8" i="9"/>
  <c r="F9" i="9"/>
  <c r="F2" i="2"/>
  <c r="G7" i="9"/>
  <c r="G2" i="9"/>
  <c r="G5" i="9"/>
  <c r="G8" i="9"/>
  <c r="G9" i="9"/>
  <c r="G2" i="2"/>
  <c r="H7" i="9"/>
  <c r="H2" i="9"/>
  <c r="H5" i="9"/>
  <c r="H8" i="9"/>
  <c r="H9" i="9"/>
  <c r="H2" i="2"/>
  <c r="I7" i="9"/>
  <c r="I2" i="9"/>
  <c r="I5" i="9"/>
  <c r="I8" i="9"/>
  <c r="I9" i="9"/>
  <c r="I2" i="2"/>
  <c r="J7" i="9"/>
  <c r="J2" i="9"/>
  <c r="J5" i="9"/>
  <c r="J8" i="9"/>
  <c r="J9" i="9"/>
  <c r="J2" i="2"/>
  <c r="K7" i="9"/>
  <c r="K2" i="9"/>
  <c r="K5" i="9"/>
  <c r="K8" i="9"/>
  <c r="K9" i="9"/>
  <c r="K2" i="2"/>
  <c r="L7" i="9"/>
  <c r="L2" i="9"/>
  <c r="L5" i="9"/>
  <c r="L8" i="9"/>
  <c r="L9" i="9"/>
  <c r="L2" i="2"/>
  <c r="M7" i="9"/>
  <c r="M2" i="9"/>
  <c r="M5" i="9"/>
  <c r="M8" i="9"/>
  <c r="M9" i="9"/>
  <c r="M2" i="2"/>
  <c r="N7" i="9"/>
  <c r="N2" i="9"/>
  <c r="N5" i="9"/>
  <c r="N8" i="9"/>
  <c r="N9" i="9"/>
  <c r="N2" i="2"/>
  <c r="O7" i="9"/>
  <c r="O2" i="9"/>
  <c r="O5" i="9"/>
  <c r="O8" i="9"/>
  <c r="O9" i="9"/>
  <c r="O2" i="2"/>
  <c r="P7" i="9"/>
  <c r="P2" i="9"/>
  <c r="P5" i="9"/>
  <c r="P8" i="9"/>
  <c r="P9" i="9"/>
  <c r="P2" i="2"/>
  <c r="Q7" i="9"/>
  <c r="Q2" i="9"/>
  <c r="Q5" i="9"/>
  <c r="Q8" i="9"/>
  <c r="Q9" i="9"/>
  <c r="Q2" i="2"/>
  <c r="R7" i="9"/>
  <c r="R2" i="9"/>
  <c r="R5" i="9"/>
  <c r="R8" i="9"/>
  <c r="R9" i="9"/>
  <c r="R2" i="2"/>
  <c r="S7" i="9"/>
  <c r="S2" i="9"/>
  <c r="S5" i="9"/>
  <c r="S8" i="9"/>
  <c r="S9" i="9"/>
  <c r="S2" i="2"/>
  <c r="T7" i="9"/>
  <c r="T2" i="9"/>
  <c r="T5" i="9"/>
  <c r="T8" i="9"/>
  <c r="T9" i="9"/>
  <c r="T2" i="2"/>
  <c r="U7" i="9"/>
  <c r="U2" i="9"/>
  <c r="U5" i="9"/>
  <c r="U8" i="9"/>
  <c r="U9" i="9"/>
  <c r="U2" i="2"/>
  <c r="V7" i="9"/>
  <c r="V2" i="9"/>
  <c r="V5" i="9"/>
  <c r="V8" i="9"/>
  <c r="V9" i="9"/>
  <c r="V2" i="2"/>
  <c r="W7" i="9"/>
  <c r="W2" i="9"/>
  <c r="W5" i="9"/>
  <c r="W8" i="9"/>
  <c r="W9" i="9"/>
  <c r="W2" i="2"/>
  <c r="X7" i="9"/>
  <c r="X2" i="9"/>
  <c r="X5" i="9"/>
  <c r="X8" i="9"/>
  <c r="X9" i="9"/>
  <c r="X2" i="2"/>
  <c r="Y7" i="9"/>
  <c r="Y2" i="9"/>
  <c r="Y5" i="9"/>
  <c r="Y8" i="9"/>
  <c r="Y9" i="9"/>
  <c r="Y2" i="2"/>
  <c r="Z7" i="9"/>
  <c r="Z2" i="9"/>
  <c r="Z5" i="9"/>
  <c r="Z8" i="9"/>
  <c r="Z9" i="9"/>
  <c r="Z2" i="2"/>
  <c r="AA7" i="9"/>
  <c r="AA2" i="9"/>
  <c r="AA5" i="9"/>
  <c r="AA8" i="9"/>
  <c r="AA9" i="9"/>
  <c r="AA2" i="2"/>
  <c r="AB7" i="9"/>
  <c r="AB2" i="9"/>
  <c r="AB5" i="9"/>
  <c r="AB8" i="9"/>
  <c r="AB9" i="9"/>
  <c r="AB2" i="2"/>
  <c r="AC7" i="9"/>
  <c r="AC2" i="9"/>
  <c r="AC5" i="9"/>
  <c r="AC8" i="9"/>
  <c r="AC9" i="9"/>
  <c r="AC2" i="2"/>
  <c r="AD7" i="9"/>
  <c r="AD2" i="9"/>
  <c r="AD5" i="9"/>
  <c r="AD8" i="9"/>
  <c r="AD9" i="9"/>
  <c r="AD2" i="2"/>
  <c r="AE7" i="9"/>
  <c r="AE2" i="9"/>
  <c r="AE5" i="9"/>
  <c r="AE8" i="9"/>
  <c r="AE9" i="9"/>
  <c r="AE2" i="2"/>
  <c r="AF7" i="9"/>
  <c r="AF2" i="9"/>
  <c r="AF5" i="9"/>
  <c r="AF8" i="9"/>
  <c r="AF9" i="9"/>
  <c r="AF2" i="2"/>
  <c r="AG7" i="9"/>
  <c r="AG2" i="9"/>
  <c r="AG5" i="9"/>
  <c r="AG8" i="9"/>
  <c r="AG9" i="9"/>
  <c r="AG2" i="2"/>
  <c r="AH7" i="9"/>
  <c r="AH2" i="9"/>
  <c r="AH5" i="9"/>
  <c r="AH8" i="9"/>
  <c r="AH9" i="9"/>
  <c r="AH2" i="2"/>
  <c r="AI7" i="9"/>
  <c r="AI2" i="9"/>
  <c r="AI5" i="9"/>
  <c r="AI8" i="9"/>
  <c r="AI9" i="9"/>
  <c r="AI2" i="2"/>
  <c r="AJ7" i="9"/>
  <c r="AJ2" i="9"/>
  <c r="AJ5" i="9"/>
  <c r="AJ8" i="9"/>
  <c r="AJ9" i="9"/>
  <c r="AJ2" i="2"/>
  <c r="AK7" i="9"/>
  <c r="AK2" i="9"/>
  <c r="AK5" i="9"/>
  <c r="AK8" i="9"/>
  <c r="AK9" i="9"/>
  <c r="AK2" i="2"/>
  <c r="B7" i="9"/>
  <c r="B2" i="9"/>
  <c r="B5" i="9"/>
  <c r="B8" i="9"/>
  <c r="B9" i="9"/>
  <c r="B2" i="2"/>
  <c r="A1" i="7"/>
</calcChain>
</file>

<file path=xl/sharedStrings.xml><?xml version="1.0" encoding="utf-8"?>
<sst xmlns="http://schemas.openxmlformats.org/spreadsheetml/2006/main" count="384" uniqueCount="179">
  <si>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</si>
  <si>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</si>
  <si>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</si>
  <si>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</si>
  <si>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</si>
  <si>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</si>
  <si>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</si>
  <si>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</si>
  <si>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</si>
  <si>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</si>
  <si>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</si>
  <si>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</si>
  <si>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</si>
  <si>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</si>
  <si>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</si>
  <si>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</si>
  <si>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</si>
  <si>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</si>
  <si>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</si>
  <si>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</si>
  <si>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</si>
  <si>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</si>
  <si>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</si>
  <si>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</si>
  <si>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</si>
  <si>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</si>
  <si>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</si>
  <si>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</si>
  <si>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</si>
  <si>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</si>
  <si>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</si>
  <si>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</si>
  <si>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</si>
  <si>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</si>
  <si>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</si>
  <si>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</si>
  <si>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</si>
  <si>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</si>
  <si>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</si>
  <si>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</si>
  <si>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</si>
  <si>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</si>
  <si>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</si>
  <si>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</si>
  <si>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</si>
  <si>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</si>
  <si>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</si>
  <si>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</si>
  <si>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</si>
  <si>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</si>
  <si>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</si>
  <si>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</si>
  <si>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</si>
  <si>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</si>
  <si>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</si>
  <si>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</si>
  <si>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</si>
  <si>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</si>
  <si>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</si>
  <si>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</si>
  <si>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</si>
  <si>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</si>
  <si>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</si>
  <si>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</si>
  <si>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</si>
  <si>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</si>
  <si>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</si>
  <si>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</si>
  <si>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</si>
  <si>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</si>
  <si>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</si>
  <si>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</si>
  <si>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</si>
  <si>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</si>
  <si>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</si>
  <si>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</si>
  <si>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</si>
  <si>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</si>
  <si>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</si>
  <si>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</si>
  <si>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</si>
  <si>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</si>
  <si>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</si>
  <si>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</si>
  <si>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</si>
  <si>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</si>
  <si>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</si>
  <si>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</si>
  <si>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</si>
  <si>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</si>
  <si>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</si>
  <si>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</si>
  <si>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</si>
  <si>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</si>
  <si>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</si>
  <si>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</si>
  <si>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</si>
  <si>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</si>
  <si>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</si>
  <si>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</si>
  <si>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</si>
  <si>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</si>
  <si>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</si>
  <si>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</si>
  <si>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</si>
  <si>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</si>
  <si>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</si>
  <si>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</si>
  <si>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</si>
  <si>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</si>
  <si>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</si>
  <si>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</si>
  <si>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</si>
  <si>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</si>
  <si>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</si>
  <si>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</si>
  <si>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</si>
  <si>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</si>
  <si>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</si>
  <si>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</si>
  <si>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</si>
  <si>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</si>
  <si>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</si>
  <si>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</si>
  <si>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</si>
  <si>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</si>
  <si>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</si>
  <si>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</si>
  <si>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</si>
  <si>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</si>
  <si>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</si>
  <si>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</si>
  <si>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</si>
  <si>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</si>
  <si>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</si>
  <si>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</si>
  <si>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</si>
  <si>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</si>
  <si>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</si>
  <si>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</si>
  <si>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</si>
  <si>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</si>
  <si>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</si>
  <si>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</si>
  <si>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</si>
  <si>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</si>
  <si>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</si>
  <si>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</si>
  <si>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</si>
  <si>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</si>
  <si>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</si>
  <si>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</si>
  <si>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</si>
  <si>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</si>
  <si>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</si>
  <si>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</si>
  <si>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</si>
  <si>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</si>
  <si>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</si>
  <si>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</si>
  <si>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Data extracted on 13 Jun 2020 01:16 UTC (GMT) from OECD.Stat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</si>
  <si>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</si>
  <si>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</si>
  <si>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</si>
  <si>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</si>
  <si>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</si>
  <si>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</si>
  <si>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</si>
  <si>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</si>
  <si>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</si>
  <si>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</si>
  <si>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</si>
  <si>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</si>
  <si>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</si>
  <si>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</si>
  <si>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</si>
  <si>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</si>
  <si>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Filling in U.S. value using value from "Other business sector services" row</t>
  </si>
  <si>
    <t>exported defense equipment (and potentially other government products).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</si>
</sst>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5" fillId="0" borderId="0" xfId="4"/>
    <xf numFmtId="0" fontId="12" fillId="0" borderId="0" xfId="4" applyFont="1" applyAlignment="1">
      <alignment horizontal="left"/>
    </xf>
    <xf numFmtId="164" fontId="4" fillId="0" borderId="1" xfId="4" applyNumberFormat="1" applyFont="1" applyBorder="1" applyAlignment="1">
      <alignment horizontal="right"/>
    </xf>
    <xf numFmtId="0" fontId="10" fillId="5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vertical="top" wrapText="1"/>
    </xf>
    <xf numFmtId="164" fontId="4" fillId="6" borderId="1" xfId="4" applyNumberFormat="1" applyFont="1" applyFill="1" applyBorder="1" applyAlignment="1">
      <alignment horizontal="right"/>
    </xf>
    <xf numFmtId="0" fontId="9" fillId="4" borderId="1" xfId="4" applyFont="1" applyFill="1" applyBorder="1" applyAlignment="1">
      <alignment wrapText="1"/>
    </xf>
    <xf numFmtId="0" fontId="8" fillId="3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8" fillId="2" borderId="1" xfId="4" applyFont="1" applyFill="1" applyBorder="1" applyAlignment="1">
      <alignment vertical="top" wrapText="1"/>
    </xf>
    <xf numFmtId="0" fontId="7" fillId="2" borderId="1" xfId="4" applyFont="1" applyFill="1" applyBorder="1" applyAlignment="1">
      <alignment vertical="top" wrapText="1"/>
    </xf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1" fillId="8" borderId="1" xfId="4" applyFont="1" applyFill="1" applyBorder="1" applyAlignment="1">
      <alignment vertical="top" wrapText="1"/>
    </xf>
    <xf numFmtId="0" fontId="10" fillId="9" borderId="1" xfId="4" applyFont="1" applyFill="1" applyBorder="1" applyAlignment="1">
      <alignment horizontal="center"/>
    </xf>
    <xf numFmtId="164" fontId="4" fillId="8" borderId="1" xfId="4" applyNumberFormat="1" applyFont="1" applyFill="1" applyBorder="1" applyAlignment="1">
      <alignment horizontal="right"/>
    </xf>
    <xf numFmtId="0" fontId="13" fillId="0" borderId="0" xfId="0" applyFon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6" fillId="2" borderId="2" xfId="4" applyFont="1" applyFill="1" applyBorder="1" applyAlignment="1">
      <alignment horizontal="right" vertical="top" wrapText="1"/>
    </xf>
    <xf numFmtId="0" fontId="6" fillId="2" borderId="3" xfId="4" applyFont="1" applyFill="1" applyBorder="1" applyAlignment="1">
      <alignment horizontal="right" vertical="top" wrapText="1"/>
    </xf>
    <xf numFmtId="0" fontId="6" fillId="3" borderId="2" xfId="4" applyFont="1" applyFill="1" applyBorder="1" applyAlignment="1">
      <alignment horizontal="right" vertical="center" wrapText="1"/>
    </xf>
    <xf numFmtId="0" fontId="6" fillId="3" borderId="3" xfId="4" applyFont="1" applyFill="1" applyBorder="1" applyAlignment="1">
      <alignment horizontal="right" vertical="center" wrapText="1"/>
    </xf>
  </cellXfs>
  <cellStyles count="5">
    <cellStyle name="Hyperlink" xfId="1" builtinId="8"/>
    <cellStyle name="Normal" xfId="0" builtinId="0"/>
    <cellStyle name="Normal 2" xfId="2" xr:uid="{3ADF3FF5-E4D2-4BC8-9960-7408DCCB591E}"/>
    <cellStyle name="Normal 3" xfId="4" xr:uid="{E7A904CB-E0BE-4FC5-AF33-5102F6195B0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149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140</v>
      </c>
    </row>
    <row r="6" spans="1:2" x14ac:dyDescent="0.25">
      <c r="B6" s="3" t="s">
        <v>46</v>
      </c>
    </row>
    <row r="7" spans="1:2" x14ac:dyDescent="0.25">
      <c r="B7" t="s">
        <v>153</v>
      </c>
    </row>
    <row r="9" spans="1:2" x14ac:dyDescent="0.25">
      <c r="A9" s="1" t="s">
        <v>2</v>
      </c>
    </row>
    <row r="10" spans="1:2" x14ac:dyDescent="0.25">
      <c r="A10" t="s">
        <v>145</v>
      </c>
    </row>
    <row r="11" spans="1:2" x14ac:dyDescent="0.25">
      <c r="A11" t="s">
        <v>161</v>
      </c>
    </row>
    <row r="12" spans="1:2" x14ac:dyDescent="0.25">
      <c r="A12" t="s">
        <v>146</v>
      </c>
    </row>
    <row r="14" spans="1:2" x14ac:dyDescent="0.25">
      <c r="A14" t="s">
        <v>162</v>
      </c>
    </row>
    <row r="15" spans="1:2" x14ac:dyDescent="0.25">
      <c r="A15" t="s">
        <v>163</v>
      </c>
    </row>
    <row r="16" spans="1:2" x14ac:dyDescent="0.25">
      <c r="A16" t="s">
        <v>171</v>
      </c>
    </row>
    <row r="17" spans="1:1" x14ac:dyDescent="0.25">
      <c r="A17" t="s">
        <v>172</v>
      </c>
    </row>
    <row r="19" spans="1:1" x14ac:dyDescent="0.25">
      <c r="A19" s="1" t="s">
        <v>167</v>
      </c>
    </row>
    <row r="20" spans="1:1" x14ac:dyDescent="0.25">
      <c r="A20" t="s">
        <v>164</v>
      </c>
    </row>
    <row r="21" spans="1:1" x14ac:dyDescent="0.25">
      <c r="A21" t="s">
        <v>165</v>
      </c>
    </row>
    <row r="22" spans="1:1" x14ac:dyDescent="0.25">
      <c r="A22" t="s">
        <v>166</v>
      </c>
    </row>
    <row r="23" spans="1:1" x14ac:dyDescent="0.25">
      <c r="A23" t="s">
        <v>178</v>
      </c>
    </row>
    <row r="25" spans="1:1" x14ac:dyDescent="0.25">
      <c r="A25" t="s">
        <v>168</v>
      </c>
    </row>
    <row r="26" spans="1:1" x14ac:dyDescent="0.25">
      <c r="A26" t="s">
        <v>173</v>
      </c>
    </row>
    <row r="28" spans="1:1" x14ac:dyDescent="0.25">
      <c r="A28" s="37" t="s">
        <v>176</v>
      </c>
    </row>
    <row r="29" spans="1:1" x14ac:dyDescent="0.25">
      <c r="A29" s="37" t="s">
        <v>174</v>
      </c>
    </row>
    <row r="30" spans="1:1" x14ac:dyDescent="0.25">
      <c r="A30" s="37" t="s">
        <v>175</v>
      </c>
    </row>
    <row r="33" spans="1:2" x14ac:dyDescent="0.25">
      <c r="A33" s="1" t="s">
        <v>169</v>
      </c>
    </row>
    <row r="34" spans="1:2" x14ac:dyDescent="0.25">
      <c r="A34" t="s">
        <v>141</v>
      </c>
    </row>
    <row r="35" spans="1:2" x14ac:dyDescent="0.25">
      <c r="A35" s="16">
        <v>0.9686815713640794</v>
      </c>
      <c r="B35" t="s">
        <v>170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9" workbookViewId="0">
      <selection activeCell="AR13" sqref="AR13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47</v>
      </c>
    </row>
    <row r="3" spans="1:47" x14ac:dyDescent="0.2">
      <c r="A3" s="38" t="s">
        <v>48</v>
      </c>
      <c r="B3" s="39"/>
      <c r="C3" s="45" t="s">
        <v>49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7"/>
    </row>
    <row r="4" spans="1:47" x14ac:dyDescent="0.2">
      <c r="A4" s="38" t="s">
        <v>4</v>
      </c>
      <c r="B4" s="39"/>
      <c r="C4" s="40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2"/>
    </row>
    <row r="5" spans="1:47" x14ac:dyDescent="0.2">
      <c r="A5" s="38" t="s">
        <v>6</v>
      </c>
      <c r="B5" s="39"/>
      <c r="C5" s="40" t="s">
        <v>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/>
    </row>
    <row r="6" spans="1:47" x14ac:dyDescent="0.2">
      <c r="A6" s="38" t="s">
        <v>8</v>
      </c>
      <c r="B6" s="39"/>
      <c r="C6" s="40" t="s">
        <v>50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2"/>
    </row>
    <row r="7" spans="1:47" ht="126" x14ac:dyDescent="0.2">
      <c r="A7" s="43" t="s">
        <v>51</v>
      </c>
      <c r="B7" s="44"/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8" t="s">
        <v>67</v>
      </c>
      <c r="S7" s="8" t="s">
        <v>68</v>
      </c>
      <c r="T7" s="8" t="s">
        <v>69</v>
      </c>
      <c r="U7" s="8" t="s">
        <v>70</v>
      </c>
      <c r="V7" s="8" t="s">
        <v>71</v>
      </c>
      <c r="W7" s="8" t="s">
        <v>72</v>
      </c>
      <c r="X7" s="8" t="s">
        <v>73</v>
      </c>
      <c r="Y7" s="8" t="s">
        <v>74</v>
      </c>
      <c r="Z7" s="8" t="s">
        <v>75</v>
      </c>
      <c r="AA7" s="8" t="s">
        <v>76</v>
      </c>
      <c r="AB7" s="8" t="s">
        <v>77</v>
      </c>
      <c r="AC7" s="8" t="s">
        <v>78</v>
      </c>
      <c r="AD7" s="8" t="s">
        <v>79</v>
      </c>
      <c r="AE7" s="8" t="s">
        <v>80</v>
      </c>
      <c r="AF7" s="8" t="s">
        <v>81</v>
      </c>
      <c r="AG7" s="8" t="s">
        <v>82</v>
      </c>
      <c r="AH7" s="8" t="s">
        <v>83</v>
      </c>
      <c r="AI7" s="8" t="s">
        <v>84</v>
      </c>
      <c r="AJ7" s="8" t="s">
        <v>85</v>
      </c>
      <c r="AK7" s="8" t="s">
        <v>86</v>
      </c>
      <c r="AL7" s="8" t="s">
        <v>87</v>
      </c>
      <c r="AM7" s="8" t="s">
        <v>88</v>
      </c>
      <c r="AN7" s="8" t="s">
        <v>89</v>
      </c>
      <c r="AO7" s="8" t="s">
        <v>90</v>
      </c>
      <c r="AP7" s="8" t="s">
        <v>91</v>
      </c>
      <c r="AQ7" s="8" t="s">
        <v>92</v>
      </c>
      <c r="AR7" s="8" t="s">
        <v>93</v>
      </c>
      <c r="AS7" s="8" t="s">
        <v>94</v>
      </c>
      <c r="AT7" s="8" t="s">
        <v>95</v>
      </c>
      <c r="AU7" s="8" t="s">
        <v>96</v>
      </c>
    </row>
    <row r="8" spans="1:47" ht="13.5" x14ac:dyDescent="0.25">
      <c r="A8" s="9" t="s">
        <v>97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98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99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100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101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102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103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104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105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106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107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108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109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110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111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112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113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114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115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116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117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118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119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120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121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122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123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124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125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126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127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128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129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130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131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132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133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134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135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136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137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138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139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F259-09F0-46AB-BB8B-AB9EFAE32197}">
  <dimension ref="A1:D45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17" customWidth="1"/>
    <col min="2" max="2" width="2.42578125" style="17" customWidth="1"/>
    <col min="3" max="3" width="12.85546875" style="17" customWidth="1"/>
    <col min="4" max="16384" width="9.140625" style="17"/>
  </cols>
  <sheetData>
    <row r="1" spans="1:3" hidden="1" x14ac:dyDescent="0.2">
      <c r="A1" s="26" t="e">
        <f ca="1">DotStatQuery(B1)</f>
        <v>#NAME?</v>
      </c>
      <c r="B1" s="26" t="s">
        <v>3</v>
      </c>
    </row>
    <row r="2" spans="1:3" ht="23.25" x14ac:dyDescent="0.2">
      <c r="A2" s="25" t="s">
        <v>47</v>
      </c>
    </row>
    <row r="3" spans="1:3" ht="52.5" x14ac:dyDescent="0.2">
      <c r="A3" s="48" t="s">
        <v>48</v>
      </c>
      <c r="B3" s="49"/>
      <c r="C3" s="28" t="s">
        <v>152</v>
      </c>
    </row>
    <row r="4" spans="1:3" ht="21" x14ac:dyDescent="0.2">
      <c r="A4" s="48" t="s">
        <v>4</v>
      </c>
      <c r="B4" s="49"/>
      <c r="C4" s="27" t="s">
        <v>5</v>
      </c>
    </row>
    <row r="5" spans="1:3" x14ac:dyDescent="0.2">
      <c r="A5" s="48" t="s">
        <v>6</v>
      </c>
      <c r="B5" s="49"/>
      <c r="C5" s="27" t="s">
        <v>7</v>
      </c>
    </row>
    <row r="6" spans="1:3" x14ac:dyDescent="0.2">
      <c r="A6" s="48" t="s">
        <v>8</v>
      </c>
      <c r="B6" s="49"/>
      <c r="C6" s="27" t="s">
        <v>151</v>
      </c>
    </row>
    <row r="7" spans="1:3" ht="52.5" x14ac:dyDescent="0.2">
      <c r="A7" s="50" t="s">
        <v>51</v>
      </c>
      <c r="B7" s="51"/>
      <c r="C7" s="24" t="s">
        <v>150</v>
      </c>
    </row>
    <row r="8" spans="1:3" ht="13.5" x14ac:dyDescent="0.25">
      <c r="A8" s="23" t="s">
        <v>97</v>
      </c>
      <c r="B8" s="20" t="s">
        <v>9</v>
      </c>
      <c r="C8" s="20" t="s">
        <v>9</v>
      </c>
    </row>
    <row r="9" spans="1:3" ht="21" x14ac:dyDescent="0.25">
      <c r="A9" s="21" t="s">
        <v>98</v>
      </c>
      <c r="B9" s="20" t="s">
        <v>9</v>
      </c>
      <c r="C9" s="19">
        <v>9.14</v>
      </c>
    </row>
    <row r="10" spans="1:3" ht="31.5" x14ac:dyDescent="0.25">
      <c r="A10" s="21" t="s">
        <v>99</v>
      </c>
      <c r="B10" s="20" t="s">
        <v>9</v>
      </c>
      <c r="C10" s="22">
        <v>2.96</v>
      </c>
    </row>
    <row r="11" spans="1:3" ht="31.5" x14ac:dyDescent="0.25">
      <c r="A11" s="21" t="s">
        <v>100</v>
      </c>
      <c r="B11" s="20" t="s">
        <v>9</v>
      </c>
      <c r="C11" s="19">
        <v>4.17</v>
      </c>
    </row>
    <row r="12" spans="1:3" ht="21" x14ac:dyDescent="0.25">
      <c r="A12" s="21" t="s">
        <v>101</v>
      </c>
      <c r="B12" s="20" t="s">
        <v>9</v>
      </c>
      <c r="C12" s="22">
        <v>4.87</v>
      </c>
    </row>
    <row r="13" spans="1:3" ht="21" x14ac:dyDescent="0.25">
      <c r="A13" s="21" t="s">
        <v>102</v>
      </c>
      <c r="B13" s="20" t="s">
        <v>9</v>
      </c>
      <c r="C13" s="19">
        <v>10.56</v>
      </c>
    </row>
    <row r="14" spans="1:3" ht="31.5" x14ac:dyDescent="0.25">
      <c r="A14" s="21" t="s">
        <v>103</v>
      </c>
      <c r="B14" s="20" t="s">
        <v>9</v>
      </c>
      <c r="C14" s="22">
        <v>16.34</v>
      </c>
    </row>
    <row r="15" spans="1:3" ht="31.5" x14ac:dyDescent="0.25">
      <c r="A15" s="21" t="s">
        <v>104</v>
      </c>
      <c r="B15" s="20" t="s">
        <v>9</v>
      </c>
      <c r="C15" s="19">
        <v>14.2</v>
      </c>
    </row>
    <row r="16" spans="1:3" ht="21" x14ac:dyDescent="0.25">
      <c r="A16" s="21" t="s">
        <v>105</v>
      </c>
      <c r="B16" s="20" t="s">
        <v>9</v>
      </c>
      <c r="C16" s="22">
        <v>13.16</v>
      </c>
    </row>
    <row r="17" spans="1:3" ht="21" x14ac:dyDescent="0.25">
      <c r="A17" s="21" t="s">
        <v>106</v>
      </c>
      <c r="B17" s="20" t="s">
        <v>9</v>
      </c>
      <c r="C17" s="19">
        <v>26.63</v>
      </c>
    </row>
    <row r="18" spans="1:3" ht="21" x14ac:dyDescent="0.25">
      <c r="A18" s="21" t="s">
        <v>107</v>
      </c>
      <c r="B18" s="20" t="s">
        <v>9</v>
      </c>
      <c r="C18" s="22">
        <v>10.58</v>
      </c>
    </row>
    <row r="19" spans="1:3" ht="21" x14ac:dyDescent="0.25">
      <c r="A19" s="21" t="s">
        <v>108</v>
      </c>
      <c r="B19" s="20" t="s">
        <v>9</v>
      </c>
      <c r="C19" s="19">
        <v>14.98</v>
      </c>
    </row>
    <row r="20" spans="1:3" ht="21" x14ac:dyDescent="0.25">
      <c r="A20" s="21" t="s">
        <v>109</v>
      </c>
      <c r="B20" s="20" t="s">
        <v>9</v>
      </c>
      <c r="C20" s="22">
        <v>10.47</v>
      </c>
    </row>
    <row r="21" spans="1:3" ht="21" x14ac:dyDescent="0.25">
      <c r="A21" s="21" t="s">
        <v>110</v>
      </c>
      <c r="B21" s="20" t="s">
        <v>9</v>
      </c>
      <c r="C21" s="19">
        <v>17.71</v>
      </c>
    </row>
    <row r="22" spans="1:3" ht="31.5" x14ac:dyDescent="0.25">
      <c r="A22" s="21" t="s">
        <v>111</v>
      </c>
      <c r="B22" s="20" t="s">
        <v>9</v>
      </c>
      <c r="C22" s="22">
        <v>16.260000000000002</v>
      </c>
    </row>
    <row r="23" spans="1:3" ht="21" x14ac:dyDescent="0.25">
      <c r="A23" s="21" t="s">
        <v>112</v>
      </c>
      <c r="B23" s="20" t="s">
        <v>9</v>
      </c>
      <c r="C23" s="19">
        <v>8.2200000000000006</v>
      </c>
    </row>
    <row r="24" spans="1:3" ht="13.5" x14ac:dyDescent="0.25">
      <c r="A24" s="21" t="s">
        <v>113</v>
      </c>
      <c r="B24" s="20" t="s">
        <v>9</v>
      </c>
      <c r="C24" s="22">
        <v>17.48</v>
      </c>
    </row>
    <row r="25" spans="1:3" ht="21" x14ac:dyDescent="0.25">
      <c r="A25" s="21" t="s">
        <v>114</v>
      </c>
      <c r="B25" s="20" t="s">
        <v>9</v>
      </c>
      <c r="C25" s="19">
        <v>19.36</v>
      </c>
    </row>
    <row r="26" spans="1:3" ht="21" x14ac:dyDescent="0.25">
      <c r="A26" s="21" t="s">
        <v>115</v>
      </c>
      <c r="B26" s="20" t="s">
        <v>9</v>
      </c>
      <c r="C26" s="22">
        <v>25.14</v>
      </c>
    </row>
    <row r="27" spans="1:3" ht="21" x14ac:dyDescent="0.25">
      <c r="A27" s="21" t="s">
        <v>116</v>
      </c>
      <c r="B27" s="20" t="s">
        <v>9</v>
      </c>
      <c r="C27" s="19">
        <v>16</v>
      </c>
    </row>
    <row r="28" spans="1:3" ht="42" x14ac:dyDescent="0.25">
      <c r="A28" s="21" t="s">
        <v>117</v>
      </c>
      <c r="B28" s="20" t="s">
        <v>9</v>
      </c>
      <c r="C28" s="22">
        <v>12.84</v>
      </c>
    </row>
    <row r="29" spans="1:3" ht="31.5" x14ac:dyDescent="0.25">
      <c r="A29" s="21" t="s">
        <v>118</v>
      </c>
      <c r="B29" s="20" t="s">
        <v>9</v>
      </c>
      <c r="C29" s="19">
        <v>7.68</v>
      </c>
    </row>
    <row r="30" spans="1:3" ht="13.5" x14ac:dyDescent="0.25">
      <c r="A30" s="21" t="s">
        <v>119</v>
      </c>
      <c r="B30" s="20" t="s">
        <v>9</v>
      </c>
      <c r="C30" s="22">
        <v>10.93</v>
      </c>
    </row>
    <row r="31" spans="1:3" ht="31.5" x14ac:dyDescent="0.25">
      <c r="A31" s="21" t="s">
        <v>120</v>
      </c>
      <c r="B31" s="20" t="s">
        <v>9</v>
      </c>
      <c r="C31" s="19">
        <v>3.49</v>
      </c>
    </row>
    <row r="32" spans="1:3" ht="21" x14ac:dyDescent="0.25">
      <c r="A32" s="21" t="s">
        <v>121</v>
      </c>
      <c r="B32" s="20" t="s">
        <v>9</v>
      </c>
      <c r="C32" s="22">
        <v>7.9</v>
      </c>
    </row>
    <row r="33" spans="1:4" ht="21" x14ac:dyDescent="0.25">
      <c r="A33" s="21" t="s">
        <v>122</v>
      </c>
      <c r="B33" s="20" t="s">
        <v>9</v>
      </c>
      <c r="C33" s="19">
        <v>5.82</v>
      </c>
    </row>
    <row r="34" spans="1:4" ht="31.5" x14ac:dyDescent="0.25">
      <c r="A34" s="21" t="s">
        <v>123</v>
      </c>
      <c r="B34" s="20" t="s">
        <v>9</v>
      </c>
      <c r="C34" s="22">
        <v>2.68</v>
      </c>
    </row>
    <row r="35" spans="1:4" ht="13.5" x14ac:dyDescent="0.25">
      <c r="A35" s="21" t="s">
        <v>124</v>
      </c>
      <c r="B35" s="20" t="s">
        <v>9</v>
      </c>
      <c r="C35" s="19">
        <v>7.81</v>
      </c>
    </row>
    <row r="36" spans="1:4" ht="21" x14ac:dyDescent="0.25">
      <c r="A36" s="21" t="s">
        <v>125</v>
      </c>
      <c r="B36" s="20" t="s">
        <v>9</v>
      </c>
      <c r="C36" s="22">
        <v>4.9400000000000004</v>
      </c>
    </row>
    <row r="37" spans="1:4" ht="21" x14ac:dyDescent="0.25">
      <c r="A37" s="21" t="s">
        <v>126</v>
      </c>
      <c r="B37" s="20" t="s">
        <v>9</v>
      </c>
      <c r="C37" s="19">
        <v>2.8</v>
      </c>
    </row>
    <row r="38" spans="1:4" ht="13.5" x14ac:dyDescent="0.25">
      <c r="A38" s="21" t="s">
        <v>127</v>
      </c>
      <c r="B38" s="20" t="s">
        <v>9</v>
      </c>
      <c r="C38" s="22">
        <v>1.59</v>
      </c>
    </row>
    <row r="39" spans="1:4" ht="21" x14ac:dyDescent="0.25">
      <c r="A39" s="21" t="s">
        <v>128</v>
      </c>
      <c r="B39" s="20" t="s">
        <v>9</v>
      </c>
      <c r="C39" s="19">
        <v>3.82</v>
      </c>
    </row>
    <row r="40" spans="1:4" ht="31.5" x14ac:dyDescent="0.25">
      <c r="A40" s="34" t="s">
        <v>129</v>
      </c>
      <c r="B40" s="35" t="s">
        <v>9</v>
      </c>
      <c r="C40" s="36">
        <f>C39</f>
        <v>3.82</v>
      </c>
      <c r="D40" s="33" t="s">
        <v>177</v>
      </c>
    </row>
    <row r="41" spans="1:4" ht="13.5" x14ac:dyDescent="0.25">
      <c r="A41" s="21" t="s">
        <v>130</v>
      </c>
      <c r="B41" s="20" t="s">
        <v>9</v>
      </c>
      <c r="C41" s="22">
        <v>2.3199999999999998</v>
      </c>
    </row>
    <row r="42" spans="1:4" ht="21" x14ac:dyDescent="0.25">
      <c r="A42" s="21" t="s">
        <v>131</v>
      </c>
      <c r="B42" s="20" t="s">
        <v>9</v>
      </c>
      <c r="C42" s="19">
        <v>4.7699999999999996</v>
      </c>
    </row>
    <row r="43" spans="1:4" ht="31.5" x14ac:dyDescent="0.25">
      <c r="A43" s="21" t="s">
        <v>132</v>
      </c>
      <c r="B43" s="20" t="s">
        <v>9</v>
      </c>
      <c r="C43" s="22">
        <v>4.79</v>
      </c>
    </row>
    <row r="44" spans="1:4" ht="13.5" x14ac:dyDescent="0.25">
      <c r="A44" s="21" t="s">
        <v>142</v>
      </c>
      <c r="B44" s="20" t="s">
        <v>9</v>
      </c>
      <c r="C44" s="19">
        <v>9.92</v>
      </c>
    </row>
    <row r="45" spans="1:4" x14ac:dyDescent="0.2">
      <c r="A45" s="18" t="s">
        <v>160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DC885DF7-5FCA-44D2-8B18-2BCC4D9B5CBE}"/>
    <hyperlink ref="C3" r:id="rId2" display="http://stats.oecd.org/OECDStat_Metadata/ShowMetadata.ashx?Dataset=IOTSI4_2018&amp;Coords=[VAR].[ICESHR]&amp;ShowOnWeb=true&amp;Lang=en" xr:uid="{8A57C2D3-BAB3-4BCD-AEFB-2D4D1F555543}"/>
    <hyperlink ref="A45" r:id="rId3" display="https://stats-2.oecd.org/index.aspx?DatasetCode=IOTSI4_2018" xr:uid="{9FEB4978-065B-4840-9810-8FF671BC6511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8A8A-BF96-4EEF-AD22-FD46200C7D59}">
  <dimension ref="A1:AK9"/>
  <sheetViews>
    <sheetView workbookViewId="0">
      <selection activeCell="B8" sqref="B8"/>
    </sheetView>
  </sheetViews>
  <sheetFormatPr defaultRowHeight="15" x14ac:dyDescent="0.25"/>
  <cols>
    <col min="1" max="1" width="50.5703125" customWidth="1"/>
    <col min="2" max="37" width="11" customWidth="1"/>
  </cols>
  <sheetData>
    <row r="1" spans="1:37" x14ac:dyDescent="0.25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25">
      <c r="A2" t="s">
        <v>144</v>
      </c>
      <c r="B2" s="30">
        <f>'OECD TTL'!C49</f>
        <v>455757.4</v>
      </c>
      <c r="C2" s="30">
        <f>'OECD TTL'!D49</f>
        <v>293671.09999999998</v>
      </c>
      <c r="D2" s="30">
        <f>'OECD TTL'!E49</f>
        <v>64889.3</v>
      </c>
      <c r="E2" s="30">
        <f>'OECD TTL'!F49</f>
        <v>87786.1</v>
      </c>
      <c r="F2" s="30">
        <f>'OECD TTL'!G49</f>
        <v>935808.4</v>
      </c>
      <c r="G2" s="30">
        <f>'OECD TTL'!H49</f>
        <v>87018.8</v>
      </c>
      <c r="H2" s="30">
        <f>'OECD TTL'!I49</f>
        <v>98613</v>
      </c>
      <c r="I2" s="30">
        <f>'OECD TTL'!J49</f>
        <v>269203.3</v>
      </c>
      <c r="J2" s="30">
        <f>'OECD TTL'!K49</f>
        <v>490118.1</v>
      </c>
      <c r="K2" s="30">
        <f>'OECD TTL'!L49</f>
        <v>785327</v>
      </c>
      <c r="L2" s="30">
        <f>'OECD TTL'!M49</f>
        <v>230983</v>
      </c>
      <c r="M2" s="30">
        <f>'OECD TTL'!N49</f>
        <v>119491.4</v>
      </c>
      <c r="N2" s="30">
        <f>'OECD TTL'!O49</f>
        <v>225243.7</v>
      </c>
      <c r="O2" s="30">
        <f>'OECD TTL'!P49</f>
        <v>367581.1</v>
      </c>
      <c r="P2" s="30">
        <f>'OECD TTL'!Q49</f>
        <v>380874.8</v>
      </c>
      <c r="Q2" s="30">
        <f>'OECD TTL'!R49</f>
        <v>125254.1</v>
      </c>
      <c r="R2" s="30">
        <f>'OECD TTL'!S49</f>
        <v>380878.6</v>
      </c>
      <c r="S2" s="30">
        <f>'OECD TTL'!T49</f>
        <v>666400</v>
      </c>
      <c r="T2" s="30">
        <f>'OECD TTL'!U49</f>
        <v>334983</v>
      </c>
      <c r="U2" s="30">
        <f>'OECD TTL'!V49</f>
        <v>246719.5</v>
      </c>
      <c r="V2" s="30">
        <f>'OECD TTL'!W49</f>
        <v>475620.1</v>
      </c>
      <c r="W2" s="30">
        <f>'OECD TTL'!X49</f>
        <v>1351706.6</v>
      </c>
      <c r="X2" s="30">
        <f>'OECD TTL'!Y49</f>
        <v>2970593.4</v>
      </c>
      <c r="Y2" s="30">
        <f>'OECD TTL'!Z49</f>
        <v>1121923.2</v>
      </c>
      <c r="Z2" s="30">
        <f>'OECD TTL'!AA49</f>
        <v>917753.9</v>
      </c>
      <c r="AA2" s="30">
        <f>'OECD TTL'!AB49</f>
        <v>657592</v>
      </c>
      <c r="AB2" s="30">
        <f>'OECD TTL'!AC49</f>
        <v>635977.4</v>
      </c>
      <c r="AC2" s="30">
        <f>'OECD TTL'!AD49</f>
        <v>578097.80000000005</v>
      </c>
      <c r="AD2" s="30">
        <f>'OECD TTL'!AE49</f>
        <v>2294683.9</v>
      </c>
      <c r="AE2" s="30">
        <f>'OECD TTL'!AF49</f>
        <v>3002385.4</v>
      </c>
      <c r="AF2" s="30">
        <f>'OECD TTL'!AG49</f>
        <v>3345452.3</v>
      </c>
      <c r="AG2" s="30">
        <f>'OECD TTL'!AH49</f>
        <v>2508797.2999999998</v>
      </c>
      <c r="AH2" s="30">
        <f>'OECD TTL'!AI49</f>
        <v>1304057.3999999999</v>
      </c>
      <c r="AI2" s="30">
        <f>'OECD TTL'!AJ49</f>
        <v>2187438.6</v>
      </c>
      <c r="AJ2" s="30">
        <f>'OECD TTL'!AK49</f>
        <v>800816.1</v>
      </c>
      <c r="AK2" s="30">
        <f>'OECD TTL'!AL49</f>
        <v>21351.7</v>
      </c>
    </row>
    <row r="3" spans="1:37" x14ac:dyDescent="0.25">
      <c r="A3" t="s">
        <v>143</v>
      </c>
      <c r="B3" s="30">
        <f t="array" ref="B3:AK3">-TRANSPOSE('OECD TTL'!AU9:AU44)+TRANSPOSE('OECD TTL'!AR9:AR44)</f>
        <v>38981.599999999999</v>
      </c>
      <c r="C3" s="30">
        <v>161086.1</v>
      </c>
      <c r="D3" s="30">
        <v>7924.7</v>
      </c>
      <c r="E3" s="30">
        <v>1559</v>
      </c>
      <c r="F3" s="30">
        <v>88860.4</v>
      </c>
      <c r="G3" s="30">
        <v>147429.4</v>
      </c>
      <c r="H3" s="30">
        <v>17160.5</v>
      </c>
      <c r="I3" s="30">
        <v>24284.799999999999</v>
      </c>
      <c r="J3" s="30">
        <v>56773.3</v>
      </c>
      <c r="K3" s="30">
        <v>166123.1</v>
      </c>
      <c r="L3" s="30">
        <v>49582.8</v>
      </c>
      <c r="M3" s="30">
        <v>26138.800000000003</v>
      </c>
      <c r="N3" s="30">
        <v>77592</v>
      </c>
      <c r="O3" s="30">
        <v>65569.899999999994</v>
      </c>
      <c r="P3" s="30">
        <v>241417.3</v>
      </c>
      <c r="Q3" s="30">
        <v>88653.8</v>
      </c>
      <c r="R3" s="30">
        <v>128575.5</v>
      </c>
      <c r="S3" s="30">
        <v>307102.3</v>
      </c>
      <c r="T3" s="30">
        <v>61471.199999999997</v>
      </c>
      <c r="U3" s="30">
        <v>101432</v>
      </c>
      <c r="V3" s="30">
        <v>5034.2</v>
      </c>
      <c r="W3" s="30">
        <v>1728</v>
      </c>
      <c r="X3" s="30">
        <v>202854.9</v>
      </c>
      <c r="Y3" s="30">
        <v>142205.9</v>
      </c>
      <c r="Z3" s="30">
        <v>103059.3</v>
      </c>
      <c r="AA3" s="30">
        <v>12786.4</v>
      </c>
      <c r="AB3" s="30">
        <v>6386.3</v>
      </c>
      <c r="AC3" s="30">
        <v>63090.399999999994</v>
      </c>
      <c r="AD3" s="30">
        <v>59237.299999999996</v>
      </c>
      <c r="AE3" s="30">
        <v>17008.3</v>
      </c>
      <c r="AF3" s="30">
        <v>135958.30000000002</v>
      </c>
      <c r="AG3" s="30">
        <v>2765.2000000000003</v>
      </c>
      <c r="AH3" s="30">
        <v>17957.099999999999</v>
      </c>
      <c r="AI3" s="30">
        <v>4957.7999999999993</v>
      </c>
      <c r="AJ3" s="30">
        <v>16046.6</v>
      </c>
      <c r="AK3" s="30">
        <v>0</v>
      </c>
    </row>
    <row r="4" spans="1:37" x14ac:dyDescent="0.25">
      <c r="A4" t="s">
        <v>148</v>
      </c>
      <c r="B4" s="30">
        <f t="array" ref="B4:AK4">TRANSPOSE('OECD TTL'!AT9:AT44)+TRANSPOSE('OECD TTL'!AS9:AS44)</f>
        <v>51438.7</v>
      </c>
      <c r="C4" s="30">
        <v>19010</v>
      </c>
      <c r="D4" s="30">
        <v>6346.3</v>
      </c>
      <c r="E4" s="30">
        <v>2984.1</v>
      </c>
      <c r="F4" s="30">
        <v>67551.8</v>
      </c>
      <c r="G4" s="30">
        <v>9569.6999999999989</v>
      </c>
      <c r="H4" s="30">
        <v>6494.2</v>
      </c>
      <c r="I4" s="30">
        <v>31165.899999999998</v>
      </c>
      <c r="J4" s="30">
        <v>86119.5</v>
      </c>
      <c r="K4" s="30">
        <v>138630.79999999999</v>
      </c>
      <c r="L4" s="30">
        <v>27607.200000000001</v>
      </c>
      <c r="M4" s="30">
        <v>10470</v>
      </c>
      <c r="N4" s="30">
        <v>43660.9</v>
      </c>
      <c r="O4" s="30">
        <v>44057.4</v>
      </c>
      <c r="P4" s="30">
        <v>76723.3</v>
      </c>
      <c r="Q4" s="30">
        <v>26399.399999999998</v>
      </c>
      <c r="R4" s="30">
        <v>96063</v>
      </c>
      <c r="S4" s="30">
        <v>105852.3</v>
      </c>
      <c r="T4" s="30">
        <v>129731.20000000001</v>
      </c>
      <c r="U4" s="30">
        <v>24010.400000000001</v>
      </c>
      <c r="V4" s="30">
        <v>338.3</v>
      </c>
      <c r="W4" s="30">
        <v>10.9</v>
      </c>
      <c r="X4" s="30">
        <v>257715.5</v>
      </c>
      <c r="Y4" s="30">
        <v>140375.9</v>
      </c>
      <c r="Z4" s="30">
        <v>57852.5</v>
      </c>
      <c r="AA4" s="30">
        <v>52684.1</v>
      </c>
      <c r="AB4" s="30">
        <v>24353.599999999999</v>
      </c>
      <c r="AC4" s="30">
        <v>29945.8</v>
      </c>
      <c r="AD4" s="30">
        <v>141539.29999999999</v>
      </c>
      <c r="AE4" s="30">
        <v>13957.9</v>
      </c>
      <c r="AF4" s="30">
        <v>256262</v>
      </c>
      <c r="AG4" s="30">
        <v>0</v>
      </c>
      <c r="AH4" s="30">
        <v>26614.899999999998</v>
      </c>
      <c r="AI4" s="30">
        <v>3081.9</v>
      </c>
      <c r="AJ4" s="30">
        <v>15264.2</v>
      </c>
      <c r="AK4" s="30">
        <v>0</v>
      </c>
    </row>
    <row r="5" spans="1:37" x14ac:dyDescent="0.25">
      <c r="A5" t="s">
        <v>147</v>
      </c>
      <c r="B5" s="30">
        <f>B2+B3-B4</f>
        <v>443300.3</v>
      </c>
      <c r="C5" s="30">
        <f t="shared" ref="C5:AK5" si="0">C2+C3-C4</f>
        <v>435747.19999999995</v>
      </c>
      <c r="D5" s="30">
        <f t="shared" si="0"/>
        <v>66467.7</v>
      </c>
      <c r="E5" s="30">
        <f t="shared" si="0"/>
        <v>86361</v>
      </c>
      <c r="F5" s="30">
        <f t="shared" si="0"/>
        <v>957117</v>
      </c>
      <c r="G5" s="30">
        <f t="shared" si="0"/>
        <v>224878.5</v>
      </c>
      <c r="H5" s="30">
        <f t="shared" si="0"/>
        <v>109279.3</v>
      </c>
      <c r="I5" s="30">
        <f t="shared" si="0"/>
        <v>262322.19999999995</v>
      </c>
      <c r="J5" s="30">
        <f t="shared" si="0"/>
        <v>460771.9</v>
      </c>
      <c r="K5" s="30">
        <f t="shared" si="0"/>
        <v>812819.3</v>
      </c>
      <c r="L5" s="30">
        <f t="shared" si="0"/>
        <v>252958.59999999998</v>
      </c>
      <c r="M5" s="30">
        <f t="shared" si="0"/>
        <v>135160.20000000001</v>
      </c>
      <c r="N5" s="30">
        <f t="shared" si="0"/>
        <v>259174.80000000002</v>
      </c>
      <c r="O5" s="30">
        <f t="shared" si="0"/>
        <v>389093.6</v>
      </c>
      <c r="P5" s="30">
        <f t="shared" si="0"/>
        <v>545568.79999999993</v>
      </c>
      <c r="Q5" s="30">
        <f t="shared" si="0"/>
        <v>187508.50000000003</v>
      </c>
      <c r="R5" s="30">
        <f t="shared" si="0"/>
        <v>413391.1</v>
      </c>
      <c r="S5" s="30">
        <f t="shared" si="0"/>
        <v>867650</v>
      </c>
      <c r="T5" s="30">
        <f t="shared" si="0"/>
        <v>266723</v>
      </c>
      <c r="U5" s="30">
        <f t="shared" si="0"/>
        <v>324141.09999999998</v>
      </c>
      <c r="V5" s="30">
        <f t="shared" si="0"/>
        <v>480316</v>
      </c>
      <c r="W5" s="30">
        <f t="shared" si="0"/>
        <v>1353423.7000000002</v>
      </c>
      <c r="X5" s="30">
        <f t="shared" si="0"/>
        <v>2915732.8</v>
      </c>
      <c r="Y5" s="30">
        <f t="shared" si="0"/>
        <v>1123753.2</v>
      </c>
      <c r="Z5" s="30">
        <f t="shared" si="0"/>
        <v>962960.70000000007</v>
      </c>
      <c r="AA5" s="30">
        <f t="shared" si="0"/>
        <v>617694.30000000005</v>
      </c>
      <c r="AB5" s="30">
        <f t="shared" si="0"/>
        <v>618010.10000000009</v>
      </c>
      <c r="AC5" s="30">
        <f t="shared" si="0"/>
        <v>611242.4</v>
      </c>
      <c r="AD5" s="30">
        <f t="shared" si="0"/>
        <v>2212381.9</v>
      </c>
      <c r="AE5" s="30">
        <f t="shared" si="0"/>
        <v>3005435.8</v>
      </c>
      <c r="AF5" s="30">
        <f t="shared" si="0"/>
        <v>3225148.5999999996</v>
      </c>
      <c r="AG5" s="30">
        <f t="shared" si="0"/>
        <v>2511562.5</v>
      </c>
      <c r="AH5" s="30">
        <f t="shared" si="0"/>
        <v>1295399.6000000001</v>
      </c>
      <c r="AI5" s="30">
        <f t="shared" si="0"/>
        <v>2189314.5</v>
      </c>
      <c r="AJ5" s="30">
        <f t="shared" si="0"/>
        <v>801598.5</v>
      </c>
      <c r="AK5" s="30">
        <f t="shared" si="0"/>
        <v>21351.7</v>
      </c>
    </row>
    <row r="6" spans="1:37" x14ac:dyDescent="0.25">
      <c r="A6" t="s">
        <v>154</v>
      </c>
      <c r="B6" s="31">
        <f t="array" ref="B6:AJ6">TRANSPOSE('OECD ICESHR'!C9:C43)/100</f>
        <v>9.1400000000000009E-2</v>
      </c>
      <c r="C6" s="31">
        <v>2.9600000000000001E-2</v>
      </c>
      <c r="D6" s="31">
        <v>4.1700000000000001E-2</v>
      </c>
      <c r="E6" s="31">
        <v>4.87E-2</v>
      </c>
      <c r="F6" s="31">
        <v>0.1056</v>
      </c>
      <c r="G6" s="31">
        <v>0.16339999999999999</v>
      </c>
      <c r="H6" s="31">
        <v>0.14199999999999999</v>
      </c>
      <c r="I6" s="31">
        <v>0.13159999999999999</v>
      </c>
      <c r="J6" s="31">
        <v>0.26629999999999998</v>
      </c>
      <c r="K6" s="31">
        <v>0.10580000000000001</v>
      </c>
      <c r="L6" s="31">
        <v>0.14980000000000002</v>
      </c>
      <c r="M6" s="31">
        <v>0.1047</v>
      </c>
      <c r="N6" s="31">
        <v>0.17710000000000001</v>
      </c>
      <c r="O6" s="31">
        <v>0.16260000000000002</v>
      </c>
      <c r="P6" s="31">
        <v>8.2200000000000009E-2</v>
      </c>
      <c r="Q6" s="31">
        <v>0.17480000000000001</v>
      </c>
      <c r="R6" s="31">
        <v>0.19359999999999999</v>
      </c>
      <c r="S6" s="31">
        <v>0.25140000000000001</v>
      </c>
      <c r="T6" s="31">
        <v>0.16</v>
      </c>
      <c r="U6" s="31">
        <v>0.12839999999999999</v>
      </c>
      <c r="V6" s="31">
        <v>7.6799999999999993E-2</v>
      </c>
      <c r="W6" s="31">
        <v>0.10929999999999999</v>
      </c>
      <c r="X6" s="31">
        <v>3.49E-2</v>
      </c>
      <c r="Y6" s="31">
        <v>7.9000000000000001E-2</v>
      </c>
      <c r="Z6" s="31">
        <v>5.8200000000000002E-2</v>
      </c>
      <c r="AA6" s="31">
        <v>2.6800000000000001E-2</v>
      </c>
      <c r="AB6" s="31">
        <v>7.8100000000000003E-2</v>
      </c>
      <c r="AC6" s="31">
        <v>4.9400000000000006E-2</v>
      </c>
      <c r="AD6" s="31">
        <v>2.7999999999999997E-2</v>
      </c>
      <c r="AE6" s="31">
        <v>1.5900000000000001E-2</v>
      </c>
      <c r="AF6" s="31">
        <v>3.8199999999999998E-2</v>
      </c>
      <c r="AG6" s="31">
        <v>3.8199999999999998E-2</v>
      </c>
      <c r="AH6" s="31">
        <v>2.3199999999999998E-2</v>
      </c>
      <c r="AI6" s="31">
        <v>4.7699999999999992E-2</v>
      </c>
      <c r="AJ6" s="31">
        <v>4.7899999999999998E-2</v>
      </c>
      <c r="AK6" s="31">
        <v>0</v>
      </c>
    </row>
    <row r="7" spans="1:37" x14ac:dyDescent="0.25">
      <c r="A7" t="s">
        <v>155</v>
      </c>
      <c r="B7" s="30">
        <f>B3*(1-B6)</f>
        <v>35418.681759999999</v>
      </c>
      <c r="C7" s="30">
        <f t="shared" ref="C7:AK7" si="1">C3*(1-C6)</f>
        <v>156317.95144</v>
      </c>
      <c r="D7" s="30">
        <f t="shared" si="1"/>
        <v>7594.2400100000004</v>
      </c>
      <c r="E7" s="30">
        <f t="shared" si="1"/>
        <v>1483.0767000000001</v>
      </c>
      <c r="F7" s="30">
        <f t="shared" si="1"/>
        <v>79476.74175999999</v>
      </c>
      <c r="G7" s="30">
        <f t="shared" si="1"/>
        <v>123339.43604</v>
      </c>
      <c r="H7" s="30">
        <f t="shared" si="1"/>
        <v>14723.708999999999</v>
      </c>
      <c r="I7" s="30">
        <f t="shared" si="1"/>
        <v>21088.920320000001</v>
      </c>
      <c r="J7" s="30">
        <f t="shared" si="1"/>
        <v>41654.570210000005</v>
      </c>
      <c r="K7" s="30">
        <f t="shared" si="1"/>
        <v>148547.27601999999</v>
      </c>
      <c r="L7" s="30">
        <f t="shared" si="1"/>
        <v>42155.296560000003</v>
      </c>
      <c r="M7" s="30">
        <f t="shared" si="1"/>
        <v>23402.067640000001</v>
      </c>
      <c r="N7" s="30">
        <f t="shared" si="1"/>
        <v>63850.4568</v>
      </c>
      <c r="O7" s="30">
        <f t="shared" si="1"/>
        <v>54908.23425999999</v>
      </c>
      <c r="P7" s="30">
        <f t="shared" si="1"/>
        <v>221572.79793999999</v>
      </c>
      <c r="Q7" s="30">
        <f t="shared" si="1"/>
        <v>73157.115760000001</v>
      </c>
      <c r="R7" s="30">
        <f t="shared" si="1"/>
        <v>103683.28320000001</v>
      </c>
      <c r="S7" s="30">
        <f t="shared" si="1"/>
        <v>229896.78177999996</v>
      </c>
      <c r="T7" s="30">
        <f t="shared" si="1"/>
        <v>51635.807999999997</v>
      </c>
      <c r="U7" s="30">
        <f t="shared" si="1"/>
        <v>88408.131200000003</v>
      </c>
      <c r="V7" s="30">
        <f t="shared" si="1"/>
        <v>4647.5734400000001</v>
      </c>
      <c r="W7" s="30">
        <f t="shared" si="1"/>
        <v>1539.1296</v>
      </c>
      <c r="X7" s="30">
        <f t="shared" si="1"/>
        <v>195775.26398999998</v>
      </c>
      <c r="Y7" s="30">
        <f t="shared" si="1"/>
        <v>130971.6339</v>
      </c>
      <c r="Z7" s="30">
        <f t="shared" si="1"/>
        <v>97061.248739999995</v>
      </c>
      <c r="AA7" s="30">
        <f t="shared" si="1"/>
        <v>12443.724479999999</v>
      </c>
      <c r="AB7" s="30">
        <f t="shared" si="1"/>
        <v>5887.5299699999996</v>
      </c>
      <c r="AC7" s="30">
        <f t="shared" si="1"/>
        <v>59973.734239999998</v>
      </c>
      <c r="AD7" s="30">
        <f t="shared" si="1"/>
        <v>57578.655599999991</v>
      </c>
      <c r="AE7" s="30">
        <f t="shared" si="1"/>
        <v>16737.868029999998</v>
      </c>
      <c r="AF7" s="30">
        <f t="shared" si="1"/>
        <v>130764.69294000001</v>
      </c>
      <c r="AG7" s="30">
        <f t="shared" si="1"/>
        <v>2659.5693600000004</v>
      </c>
      <c r="AH7" s="30">
        <f t="shared" si="1"/>
        <v>17540.495279999999</v>
      </c>
      <c r="AI7" s="30">
        <f t="shared" si="1"/>
        <v>4721.3129399999998</v>
      </c>
      <c r="AJ7" s="30">
        <f t="shared" si="1"/>
        <v>15277.967859999999</v>
      </c>
      <c r="AK7" s="30">
        <f t="shared" si="1"/>
        <v>0</v>
      </c>
    </row>
    <row r="8" spans="1:37" x14ac:dyDescent="0.25">
      <c r="A8" t="s">
        <v>157</v>
      </c>
      <c r="B8" s="30">
        <f>B5-B7</f>
        <v>407881.61823999998</v>
      </c>
      <c r="C8" s="30">
        <f t="shared" ref="C8:AK8" si="2">C5-C7</f>
        <v>279429.24855999998</v>
      </c>
      <c r="D8" s="30">
        <f t="shared" si="2"/>
        <v>58873.459989999996</v>
      </c>
      <c r="E8" s="30">
        <f t="shared" si="2"/>
        <v>84877.923299999995</v>
      </c>
      <c r="F8" s="30">
        <f t="shared" si="2"/>
        <v>877640.25824</v>
      </c>
      <c r="G8" s="30">
        <f t="shared" si="2"/>
        <v>101539.06396</v>
      </c>
      <c r="H8" s="30">
        <f t="shared" si="2"/>
        <v>94555.591</v>
      </c>
      <c r="I8" s="30">
        <f t="shared" si="2"/>
        <v>241233.27967999995</v>
      </c>
      <c r="J8" s="30">
        <f t="shared" si="2"/>
        <v>419117.32978999999</v>
      </c>
      <c r="K8" s="30">
        <f t="shared" si="2"/>
        <v>664272.02398000006</v>
      </c>
      <c r="L8" s="30">
        <f t="shared" si="2"/>
        <v>210803.30343999999</v>
      </c>
      <c r="M8" s="30">
        <f t="shared" si="2"/>
        <v>111758.13236000002</v>
      </c>
      <c r="N8" s="30">
        <f t="shared" si="2"/>
        <v>195324.3432</v>
      </c>
      <c r="O8" s="30">
        <f t="shared" si="2"/>
        <v>334185.36573999998</v>
      </c>
      <c r="P8" s="30">
        <f t="shared" si="2"/>
        <v>323996.00205999997</v>
      </c>
      <c r="Q8" s="30">
        <f t="shared" si="2"/>
        <v>114351.38424000003</v>
      </c>
      <c r="R8" s="30">
        <f t="shared" si="2"/>
        <v>309707.81679999997</v>
      </c>
      <c r="S8" s="30">
        <f t="shared" si="2"/>
        <v>637753.21822000004</v>
      </c>
      <c r="T8" s="30">
        <f t="shared" si="2"/>
        <v>215087.19200000001</v>
      </c>
      <c r="U8" s="30">
        <f t="shared" si="2"/>
        <v>235732.96879999997</v>
      </c>
      <c r="V8" s="30">
        <f t="shared" si="2"/>
        <v>475668.42655999999</v>
      </c>
      <c r="W8" s="30">
        <f t="shared" si="2"/>
        <v>1351884.5704000001</v>
      </c>
      <c r="X8" s="30">
        <f t="shared" si="2"/>
        <v>2719957.5360099999</v>
      </c>
      <c r="Y8" s="30">
        <f t="shared" si="2"/>
        <v>992781.56609999994</v>
      </c>
      <c r="Z8" s="30">
        <f t="shared" si="2"/>
        <v>865899.45126000012</v>
      </c>
      <c r="AA8" s="30">
        <f t="shared" si="2"/>
        <v>605250.57552000007</v>
      </c>
      <c r="AB8" s="30">
        <f t="shared" si="2"/>
        <v>612122.57003000006</v>
      </c>
      <c r="AC8" s="30">
        <f t="shared" si="2"/>
        <v>551268.66576</v>
      </c>
      <c r="AD8" s="30">
        <f t="shared" si="2"/>
        <v>2154803.2443999997</v>
      </c>
      <c r="AE8" s="30">
        <f t="shared" si="2"/>
        <v>2988697.9319699998</v>
      </c>
      <c r="AF8" s="30">
        <f t="shared" si="2"/>
        <v>3094383.9070599996</v>
      </c>
      <c r="AG8" s="30">
        <f t="shared" si="2"/>
        <v>2508902.9306399999</v>
      </c>
      <c r="AH8" s="30">
        <f t="shared" si="2"/>
        <v>1277859.1047200002</v>
      </c>
      <c r="AI8" s="30">
        <f t="shared" si="2"/>
        <v>2184593.1870599999</v>
      </c>
      <c r="AJ8" s="30">
        <f t="shared" si="2"/>
        <v>786320.53214000002</v>
      </c>
      <c r="AK8" s="30">
        <f t="shared" si="2"/>
        <v>21351.7</v>
      </c>
    </row>
    <row r="9" spans="1:37" x14ac:dyDescent="0.25">
      <c r="A9" s="29" t="s">
        <v>156</v>
      </c>
      <c r="B9" s="31">
        <f>B8/B5</f>
        <v>0.92010228335058653</v>
      </c>
      <c r="C9" s="31">
        <f t="shared" ref="C9:AK9" si="3">C8/C5</f>
        <v>0.64126458772425854</v>
      </c>
      <c r="D9" s="31">
        <f t="shared" si="3"/>
        <v>0.88574540701724291</v>
      </c>
      <c r="E9" s="31">
        <f t="shared" si="3"/>
        <v>0.98282700871921347</v>
      </c>
      <c r="F9" s="31">
        <f t="shared" si="3"/>
        <v>0.91696235490540867</v>
      </c>
      <c r="G9" s="31">
        <f t="shared" si="3"/>
        <v>0.45152855413034149</v>
      </c>
      <c r="H9" s="31">
        <f t="shared" si="3"/>
        <v>0.86526534302470826</v>
      </c>
      <c r="I9" s="31">
        <f t="shared" si="3"/>
        <v>0.91960680293166186</v>
      </c>
      <c r="J9" s="31">
        <f t="shared" si="3"/>
        <v>0.90959828450910307</v>
      </c>
      <c r="K9" s="31">
        <f t="shared" si="3"/>
        <v>0.81724440349780081</v>
      </c>
      <c r="L9" s="31">
        <f t="shared" si="3"/>
        <v>0.83335100463079737</v>
      </c>
      <c r="M9" s="31">
        <f t="shared" si="3"/>
        <v>0.82685681406212785</v>
      </c>
      <c r="N9" s="31">
        <f t="shared" si="3"/>
        <v>0.75363940938702367</v>
      </c>
      <c r="O9" s="31">
        <f t="shared" si="3"/>
        <v>0.8588816822995804</v>
      </c>
      <c r="P9" s="31">
        <f t="shared" si="3"/>
        <v>0.59386827483536453</v>
      </c>
      <c r="Q9" s="31">
        <f t="shared" si="3"/>
        <v>0.6098464029097348</v>
      </c>
      <c r="R9" s="31">
        <f t="shared" si="3"/>
        <v>0.74918840004054266</v>
      </c>
      <c r="S9" s="31">
        <f t="shared" si="3"/>
        <v>0.73503511579553971</v>
      </c>
      <c r="T9" s="31">
        <f t="shared" si="3"/>
        <v>0.80640661660224278</v>
      </c>
      <c r="U9" s="31">
        <f t="shared" si="3"/>
        <v>0.72725417665331549</v>
      </c>
      <c r="V9" s="31">
        <f t="shared" si="3"/>
        <v>0.99032392541576797</v>
      </c>
      <c r="W9" s="31">
        <f t="shared" si="3"/>
        <v>0.99886278805373363</v>
      </c>
      <c r="X9" s="31">
        <f t="shared" si="3"/>
        <v>0.93285555384567476</v>
      </c>
      <c r="Y9" s="31">
        <f t="shared" si="3"/>
        <v>0.88345160316339921</v>
      </c>
      <c r="Z9" s="31">
        <f t="shared" si="3"/>
        <v>0.89920538944112682</v>
      </c>
      <c r="AA9" s="31">
        <f t="shared" si="3"/>
        <v>0.97985455834706592</v>
      </c>
      <c r="AB9" s="31">
        <f t="shared" si="3"/>
        <v>0.99047340816921914</v>
      </c>
      <c r="AC9" s="31">
        <f t="shared" si="3"/>
        <v>0.9018822414151898</v>
      </c>
      <c r="AD9" s="31">
        <f t="shared" si="3"/>
        <v>0.97397435967090484</v>
      </c>
      <c r="AE9" s="31">
        <f t="shared" si="3"/>
        <v>0.99443080167275577</v>
      </c>
      <c r="AF9" s="31">
        <f t="shared" si="3"/>
        <v>0.95945467661862149</v>
      </c>
      <c r="AG9" s="31">
        <f t="shared" si="3"/>
        <v>0.99894106980813735</v>
      </c>
      <c r="AH9" s="31">
        <f t="shared" si="3"/>
        <v>0.98645939424406193</v>
      </c>
      <c r="AI9" s="31">
        <f t="shared" si="3"/>
        <v>0.99784347432038656</v>
      </c>
      <c r="AJ9" s="31">
        <f t="shared" si="3"/>
        <v>0.98094062319228392</v>
      </c>
      <c r="AK9" s="31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4.85546875" customWidth="1"/>
    <col min="2" max="37" width="10.140625" customWidth="1"/>
  </cols>
  <sheetData>
    <row r="1" spans="1:37" s="4" customFormat="1" x14ac:dyDescent="0.25">
      <c r="A1" s="15" t="s">
        <v>159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ht="30" x14ac:dyDescent="0.25">
      <c r="A2" s="32" t="s">
        <v>158</v>
      </c>
      <c r="B2" s="16">
        <f>Calculations!B9</f>
        <v>0.92010228335058653</v>
      </c>
      <c r="C2" s="16">
        <f>Calculations!C9</f>
        <v>0.64126458772425854</v>
      </c>
      <c r="D2" s="16">
        <f>Calculations!D9</f>
        <v>0.88574540701724291</v>
      </c>
      <c r="E2" s="16">
        <f>Calculations!E9</f>
        <v>0.98282700871921347</v>
      </c>
      <c r="F2" s="16">
        <f>Calculations!F9</f>
        <v>0.91696235490540867</v>
      </c>
      <c r="G2" s="16">
        <f>Calculations!G9</f>
        <v>0.45152855413034149</v>
      </c>
      <c r="H2" s="16">
        <f>Calculations!H9</f>
        <v>0.86526534302470826</v>
      </c>
      <c r="I2" s="16">
        <f>Calculations!I9</f>
        <v>0.91960680293166186</v>
      </c>
      <c r="J2" s="16">
        <f>Calculations!J9</f>
        <v>0.90959828450910307</v>
      </c>
      <c r="K2" s="16">
        <f>Calculations!K9</f>
        <v>0.81724440349780081</v>
      </c>
      <c r="L2" s="16">
        <f>Calculations!L9</f>
        <v>0.83335100463079737</v>
      </c>
      <c r="M2" s="16">
        <f>Calculations!M9</f>
        <v>0.82685681406212785</v>
      </c>
      <c r="N2" s="16">
        <f>Calculations!N9</f>
        <v>0.75363940938702367</v>
      </c>
      <c r="O2" s="16">
        <f>Calculations!O9</f>
        <v>0.8588816822995804</v>
      </c>
      <c r="P2" s="16">
        <f>Calculations!P9</f>
        <v>0.59386827483536453</v>
      </c>
      <c r="Q2" s="16">
        <f>Calculations!Q9</f>
        <v>0.6098464029097348</v>
      </c>
      <c r="R2" s="16">
        <f>Calculations!R9</f>
        <v>0.74918840004054266</v>
      </c>
      <c r="S2" s="16">
        <f>Calculations!S9</f>
        <v>0.73503511579553971</v>
      </c>
      <c r="T2" s="16">
        <f>Calculations!T9</f>
        <v>0.80640661660224278</v>
      </c>
      <c r="U2" s="16">
        <f>Calculations!U9</f>
        <v>0.72725417665331549</v>
      </c>
      <c r="V2" s="16">
        <f>Calculations!V9</f>
        <v>0.99032392541576797</v>
      </c>
      <c r="W2" s="16">
        <f>Calculations!W9</f>
        <v>0.99886278805373363</v>
      </c>
      <c r="X2" s="16">
        <f>Calculations!X9</f>
        <v>0.93285555384567476</v>
      </c>
      <c r="Y2" s="16">
        <f>Calculations!Y9</f>
        <v>0.88345160316339921</v>
      </c>
      <c r="Z2" s="16">
        <f>Calculations!Z9</f>
        <v>0.89920538944112682</v>
      </c>
      <c r="AA2" s="16">
        <f>Calculations!AA9</f>
        <v>0.97985455834706592</v>
      </c>
      <c r="AB2" s="16">
        <f>Calculations!AB9</f>
        <v>0.99047340816921914</v>
      </c>
      <c r="AC2" s="16">
        <f>Calculations!AC9</f>
        <v>0.9018822414151898</v>
      </c>
      <c r="AD2" s="16">
        <f>Calculations!AD9</f>
        <v>0.97397435967090484</v>
      </c>
      <c r="AE2" s="16">
        <f>Calculations!AE9</f>
        <v>0.99443080167275577</v>
      </c>
      <c r="AF2" s="16">
        <f>Calculations!AF9</f>
        <v>0.95945467661862149</v>
      </c>
      <c r="AG2" s="16">
        <f>Calculations!AG9</f>
        <v>0.99894106980813735</v>
      </c>
      <c r="AH2" s="16">
        <f>Calculations!AH9</f>
        <v>0.98645939424406193</v>
      </c>
      <c r="AI2" s="16">
        <f>Calculations!AI9</f>
        <v>0.99784347432038656</v>
      </c>
      <c r="AJ2" s="16">
        <f>Calculations!AJ9</f>
        <v>0.98094062319228392</v>
      </c>
      <c r="AK2" s="16">
        <f>Calculations!AK9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TTL</vt:lpstr>
      <vt:lpstr>OECD ICESHR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2020-06-24T23:18:06Z</dcterms:modified>
</cp:coreProperties>
</file>