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PA\trans\SYFAFE\"/>
    </mc:Choice>
  </mc:AlternateContent>
  <xr:revisionPtr revIDLastSave="0" documentId="8_{BEDF0715-C653-45B2-9E10-0A464856F9A6}"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9" i="43"/>
  <c r="F9"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H7" i="43"/>
  <c r="G5" i="43"/>
  <c r="E6" i="23"/>
  <c r="D6" i="23"/>
  <c r="H2" i="23"/>
  <c r="G3" i="23"/>
  <c r="D3" i="23"/>
  <c r="E3" i="23"/>
  <c r="C3" i="23"/>
  <c r="G6" i="43" l="1"/>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<sst xmlns="http://schemas.openxmlformats.org/spreadsheetml/2006/main" count="46361" uniqueCount="8805">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</sst>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8789</v>
      </c>
      <c r="C1" s="85">
        <v>44944</v>
      </c>
      <c r="F1" s="126" t="s">
        <v>2377</v>
      </c>
      <c r="G1" s="126" t="s">
        <v>2377</v>
      </c>
    </row>
    <row r="2" spans="1:7">
      <c r="B2" t="str">
        <f>LOOKUP(B1,F2:G51,G2:G51)</f>
        <v>PA</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PA</v>
      </c>
      <c r="B3" s="91" t="s">
        <v>2432</v>
      </c>
      <c r="C3" s="125" t="s">
        <v>8747</v>
      </c>
      <c r="D3">
        <f>SUMIFS('APTA Energy Stats'!$N:$N,'APTA Energy Stats'!$C:$C,$A3,'APTA Energy Stats'!$J:$J,'Passenger Rail Calcs'!$B3)</f>
        <v>0</v>
      </c>
      <c r="E3">
        <f>SUMIFS('APTA Energy Stats'!$Z:$Z,'APTA Energy Stats'!$C:$C,$A3,'APTA Energy Stats'!$J:$J,'Passenger Rail Calcs'!$B3)</f>
        <v>139668058</v>
      </c>
      <c r="F3">
        <f>SUMIFS('APTA Energy Stats'!$AE:$AE,'APTA Energy Stats'!$C:$C,$A3,'APTA Energy Stats'!$J:$J,'Passenger Rail Calcs'!$B3)</f>
        <v>0</v>
      </c>
      <c r="G3">
        <f>SUMIFS('APTA Energy Stats'!$AO:$AO,'APTA Energy Stats'!$C:$C,$A3,'APTA Energy Stats'!$J:$J,'Passenger Rail Calcs'!$B3)</f>
        <v>17246224</v>
      </c>
      <c r="H3">
        <f>SUMIFS('APTA Service Stats'!$X:$X,'APTA Service Stats'!$C:$C,'Passenger Rail Calcs'!$A3,'APTA Service Stats'!$J:$J,'Passenger Rail Calcs'!$B3)</f>
        <v>17228995</v>
      </c>
      <c r="I3">
        <f>SUMIFS('APTA Service Stats'!$AT:$AT,'APTA Service Stats'!$C:$C,'Passenger Rail Calcs'!$A3,'APTA Service Stats'!$J:$J,'Passenger Rail Calcs'!$B3)</f>
        <v>399537395</v>
      </c>
    </row>
    <row r="4" spans="1:9">
      <c r="A4" t="str">
        <f>About!$B$2</f>
        <v>PA</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PA</v>
      </c>
      <c r="B5" s="91" t="s">
        <v>2442</v>
      </c>
      <c r="C5" s="125" t="s">
        <v>8749</v>
      </c>
      <c r="D5">
        <f>SUMIFS('APTA Energy Stats'!$N:$N,'APTA Energy Stats'!$C:$C,$A5,'APTA Energy Stats'!$J:$J,'Passenger Rail Calcs'!$B5)</f>
        <v>0</v>
      </c>
      <c r="E5">
        <f>SUMIFS('APTA Energy Stats'!$Z:$Z,'APTA Energy Stats'!$C:$C,$A5,'APTA Energy Stats'!$J:$J,'Passenger Rail Calcs'!$B5)</f>
        <v>32404933</v>
      </c>
      <c r="F5">
        <f>SUMIFS('APTA Energy Stats'!$AE:$AE,'APTA Energy Stats'!$C:$C,$A5,'APTA Energy Stats'!$J:$J,'Passenger Rail Calcs'!$B5)</f>
        <v>0</v>
      </c>
      <c r="G5">
        <f>SUMIFS('APTA Energy Stats'!$AO:$AO,'APTA Energy Stats'!$C:$C,$A5,'APTA Energy Stats'!$J:$J,'Passenger Rail Calcs'!$B5)</f>
        <v>2367040</v>
      </c>
      <c r="H5">
        <f>SUMIFS('APTA Service Stats'!$X:$X,'APTA Service Stats'!$C:$C,'Passenger Rail Calcs'!$A5,'APTA Service Stats'!$J:$J,'Passenger Rail Calcs'!$B5)</f>
        <v>2233793</v>
      </c>
      <c r="I5">
        <f>SUMIFS('APTA Service Stats'!$AT:$AT,'APTA Service Stats'!$C:$C,'Passenger Rail Calcs'!$A5,'APTA Service Stats'!$J:$J,'Passenger Rail Calcs'!$B5)</f>
        <v>28888028</v>
      </c>
    </row>
    <row r="6" spans="1:9">
      <c r="A6" t="str">
        <f>About!$B$2</f>
        <v>PA</v>
      </c>
      <c r="B6" s="91" t="s">
        <v>2443</v>
      </c>
      <c r="C6" s="125" t="s">
        <v>8750</v>
      </c>
      <c r="D6">
        <f>SUMIFS('APTA Energy Stats'!$N:$N,'APTA Energy Stats'!$C:$C,$A6,'APTA Energy Stats'!$J:$J,'Passenger Rail Calcs'!$B6)</f>
        <v>0</v>
      </c>
      <c r="E6">
        <f>SUMIFS('APTA Energy Stats'!$Z:$Z,'APTA Energy Stats'!$C:$C,$A6,'APTA Energy Stats'!$J:$J,'Passenger Rail Calcs'!$B6)</f>
        <v>238325328</v>
      </c>
      <c r="F6">
        <f>SUMIFS('APTA Energy Stats'!$AE:$AE,'APTA Energy Stats'!$C:$C,$A6,'APTA Energy Stats'!$J:$J,'Passenger Rail Calcs'!$B6)</f>
        <v>0</v>
      </c>
      <c r="G6">
        <f>SUMIFS('APTA Energy Stats'!$AO:$AO,'APTA Energy Stats'!$C:$C,$A6,'APTA Energy Stats'!$J:$J,'Passenger Rail Calcs'!$B6)</f>
        <v>20739452</v>
      </c>
      <c r="H6">
        <f>SUMIFS('APTA Service Stats'!$X:$X,'APTA Service Stats'!$C:$C,'Passenger Rail Calcs'!$A6,'APTA Service Stats'!$J:$J,'Passenger Rail Calcs'!$B6)</f>
        <v>25466213</v>
      </c>
      <c r="I6">
        <f>SUMIFS('APTA Service Stats'!$AT:$AT,'APTA Service Stats'!$C:$C,'Passenger Rail Calcs'!$A6,'APTA Service Stats'!$J:$J,'Passenger Rail Calcs'!$B6)</f>
        <v>603541707</v>
      </c>
    </row>
    <row r="7" spans="1:9">
      <c r="A7" t="str">
        <f>About!$B$2</f>
        <v>PA</v>
      </c>
      <c r="B7" s="91" t="s">
        <v>2459</v>
      </c>
      <c r="C7" s="125" t="s">
        <v>8751</v>
      </c>
      <c r="D7">
        <f>SUMIFS('APTA Energy Stats'!$N:$N,'APTA Energy Stats'!$C:$C,$A7,'APTA Energy Stats'!$J:$J,'Passenger Rail Calcs'!$B7)</f>
        <v>0</v>
      </c>
      <c r="E7">
        <f>SUMIFS('APTA Energy Stats'!$Z:$Z,'APTA Energy Stats'!$C:$C,$A7,'APTA Energy Stats'!$J:$J,'Passenger Rail Calcs'!$B7)</f>
        <v>27845690</v>
      </c>
      <c r="F7">
        <f>SUMIFS('APTA Energy Stats'!$AE:$AE,'APTA Energy Stats'!$C:$C,$A7,'APTA Energy Stats'!$J:$J,'Passenger Rail Calcs'!$B7)</f>
        <v>0</v>
      </c>
      <c r="G7">
        <f>SUMIFS('APTA Energy Stats'!$AO:$AO,'APTA Energy Stats'!$C:$C,$A7,'APTA Energy Stats'!$J:$J,'Passenger Rail Calcs'!$B7)</f>
        <v>3318072</v>
      </c>
      <c r="H7">
        <f>SUMIFS('APTA Service Stats'!$X:$X,'APTA Service Stats'!$C:$C,'Passenger Rail Calcs'!$A7,'APTA Service Stats'!$J:$J,'Passenger Rail Calcs'!$B7)</f>
        <v>3317889</v>
      </c>
      <c r="I7">
        <f>SUMIFS('APTA Service Stats'!$AT:$AT,'APTA Service Stats'!$C:$C,'Passenger Rail Calcs'!$A7,'APTA Service Stats'!$J:$J,'Passenger Rail Calcs'!$B7)</f>
        <v>58270354</v>
      </c>
    </row>
    <row r="8" spans="1:9">
      <c r="A8" t="str">
        <f>About!$B$2</f>
        <v>PA</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PA</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22.597052037965558</v>
      </c>
    </row>
    <row r="15" spans="1:9">
      <c r="A15" t="s">
        <v>8756</v>
      </c>
      <c r="D15">
        <f>IFERROR(SUM(F3:F9)*$B$13/(SUM(D3:D9)*D11),0)</f>
        <v>0</v>
      </c>
      <c r="E15">
        <f>IFERROR(SUM(G3:G9)*$B$13/(SUM(E3:E9)*E11),0)</f>
        <v>6.5996028875365067E-4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6.5996028875365067E-4</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2023-01-18T17:39:24Z</dcterms:modified>
</cp:coreProperties>
</file>