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elec\EIaE\"/>
    </mc:Choice>
  </mc:AlternateContent>
  <xr:revisionPtr revIDLastSave="0" documentId="8_{DAF1262B-791C-4530-A57F-002CFD159F66}" xr6:coauthVersionLast="47" xr6:coauthVersionMax="47" xr10:uidLastSave="{00000000-0000-0000-0000-000000000000}"/>
  <bookViews>
    <workbookView xWindow="10" yWindow="10" windowWidth="13890" windowHeight="10070" firstSheet="22" activeTab="23"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 i="20" l="1"/>
  <c r="N6" i="34"/>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K6" i="34"/>
  <c r="L6" i="34"/>
  <c r="K7" i="34"/>
  <c r="L7" i="34"/>
  <c r="K8" i="34"/>
  <c r="L8" i="34"/>
  <c r="K9" i="34"/>
  <c r="L9" i="34"/>
  <c r="K10" i="34"/>
  <c r="L10" i="34"/>
  <c r="K11" i="34"/>
  <c r="L11" i="34"/>
  <c r="K12" i="34"/>
  <c r="L12" i="34"/>
  <c r="K13" i="34"/>
  <c r="L13" i="34"/>
  <c r="K14" i="34"/>
  <c r="L14" i="34"/>
  <c r="K15" i="34"/>
  <c r="L15" i="34"/>
  <c r="K16" i="34"/>
  <c r="L16" i="34"/>
  <c r="K17" i="34"/>
  <c r="L17" i="34"/>
  <c r="K18" i="34"/>
  <c r="L18" i="34"/>
  <c r="K19" i="34"/>
  <c r="L19" i="34"/>
  <c r="K20" i="34"/>
  <c r="L20" i="34"/>
  <c r="K21" i="34"/>
  <c r="L21" i="34"/>
  <c r="K22" i="34"/>
  <c r="L22" i="34"/>
  <c r="K23" i="34"/>
  <c r="L23" i="34"/>
  <c r="K24" i="34"/>
  <c r="L24" i="34"/>
  <c r="K25" i="34"/>
  <c r="L25" i="34"/>
  <c r="K26" i="34"/>
  <c r="L26" i="34"/>
  <c r="K27" i="34"/>
  <c r="L27" i="34"/>
  <c r="K28" i="34"/>
  <c r="L28" i="34"/>
  <c r="K29" i="34"/>
  <c r="L29" i="34"/>
  <c r="K30" i="34"/>
  <c r="L30" i="34"/>
  <c r="K31" i="34"/>
  <c r="L31" i="34"/>
  <c r="K32" i="34"/>
  <c r="L32" i="34"/>
  <c r="K33" i="34"/>
  <c r="L33" i="34"/>
  <c r="K34" i="34"/>
  <c r="L34" i="34"/>
  <c r="K35" i="34"/>
  <c r="L35" i="34"/>
  <c r="K36" i="34"/>
  <c r="L36" i="34"/>
  <c r="K37" i="34"/>
  <c r="L37" i="34"/>
  <c r="K38" i="34"/>
  <c r="L38" i="34"/>
  <c r="K39" i="34"/>
  <c r="L39" i="34"/>
  <c r="K40" i="34"/>
  <c r="L40" i="34"/>
  <c r="K41" i="34"/>
  <c r="L41" i="34"/>
  <c r="K42" i="34"/>
  <c r="L42" i="34"/>
  <c r="K43" i="34"/>
  <c r="L43" i="34"/>
  <c r="K44" i="34"/>
  <c r="L44" i="34"/>
  <c r="K45" i="34"/>
  <c r="L45" i="34"/>
  <c r="K46" i="34"/>
  <c r="L46" i="34"/>
  <c r="K47" i="34"/>
  <c r="L47" i="34"/>
  <c r="K48" i="34"/>
  <c r="L48" i="34"/>
  <c r="K49" i="34"/>
  <c r="L49" i="34"/>
  <c r="K50" i="34"/>
  <c r="L50" i="34"/>
  <c r="K51" i="34"/>
  <c r="L51" i="34"/>
  <c r="K52" i="34"/>
  <c r="L52" i="34"/>
  <c r="K53" i="34"/>
  <c r="L53" i="34"/>
  <c r="K54" i="34"/>
  <c r="L54" i="34"/>
  <c r="K5" i="34"/>
  <c r="A6" i="34"/>
  <c r="G6" i="34" s="1"/>
  <c r="A7" i="34"/>
  <c r="G7" i="34" s="1"/>
  <c r="A8" i="34"/>
  <c r="F8" i="34" s="1"/>
  <c r="A9" i="34"/>
  <c r="F9" i="34" s="1"/>
  <c r="A10" i="34"/>
  <c r="G10" i="34" s="1"/>
  <c r="A11" i="34"/>
  <c r="G11" i="34" s="1"/>
  <c r="A12" i="34"/>
  <c r="G12" i="34" s="1"/>
  <c r="A13" i="34"/>
  <c r="G13" i="34" s="1"/>
  <c r="A14" i="34"/>
  <c r="G14" i="34" s="1"/>
  <c r="A15" i="34"/>
  <c r="G15" i="34" s="1"/>
  <c r="A16" i="34"/>
  <c r="F16" i="34" s="1"/>
  <c r="A17" i="34"/>
  <c r="F17" i="34" s="1"/>
  <c r="A18" i="34"/>
  <c r="G18" i="34" s="1"/>
  <c r="A19" i="34"/>
  <c r="G19" i="34" s="1"/>
  <c r="A20" i="34"/>
  <c r="G20" i="34" s="1"/>
  <c r="A21" i="34"/>
  <c r="G21" i="34" s="1"/>
  <c r="A22" i="34"/>
  <c r="G22" i="34" s="1"/>
  <c r="A23" i="34"/>
  <c r="G23" i="34" s="1"/>
  <c r="A24" i="34"/>
  <c r="F24" i="34" s="1"/>
  <c r="A25" i="34"/>
  <c r="F25" i="34" s="1"/>
  <c r="A26" i="34"/>
  <c r="G26" i="34" s="1"/>
  <c r="A27" i="34"/>
  <c r="G27" i="34" s="1"/>
  <c r="A28" i="34"/>
  <c r="G28" i="34" s="1"/>
  <c r="A29" i="34"/>
  <c r="G29" i="34" s="1"/>
  <c r="A30" i="34"/>
  <c r="G30" i="34" s="1"/>
  <c r="A31" i="34"/>
  <c r="G31" i="34" s="1"/>
  <c r="A32" i="34"/>
  <c r="F32" i="34" s="1"/>
  <c r="A33" i="34"/>
  <c r="F33" i="34" s="1"/>
  <c r="A34" i="34"/>
  <c r="G34" i="34" s="1"/>
  <c r="A35" i="34"/>
  <c r="G35" i="34" s="1"/>
  <c r="A36" i="34"/>
  <c r="G36" i="34" s="1"/>
  <c r="A37" i="34"/>
  <c r="G37" i="34" s="1"/>
  <c r="A38" i="34"/>
  <c r="G38" i="34" s="1"/>
  <c r="A39" i="34"/>
  <c r="G39" i="34" s="1"/>
  <c r="A40" i="34"/>
  <c r="F40" i="34" s="1"/>
  <c r="A41" i="34"/>
  <c r="F41" i="34" s="1"/>
  <c r="A42" i="34"/>
  <c r="G42" i="34" s="1"/>
  <c r="A43" i="34"/>
  <c r="G43" i="34" s="1"/>
  <c r="A44" i="34"/>
  <c r="G44" i="34" s="1"/>
  <c r="A45" i="34"/>
  <c r="G45" i="34" s="1"/>
  <c r="A46" i="34"/>
  <c r="G46" i="34" s="1"/>
  <c r="A47" i="34"/>
  <c r="G47" i="34" s="1"/>
  <c r="A48" i="34"/>
  <c r="F48" i="34" s="1"/>
  <c r="A49" i="34"/>
  <c r="F49" i="34" s="1"/>
  <c r="A50" i="34"/>
  <c r="G50" i="34" s="1"/>
  <c r="A51" i="34"/>
  <c r="G51" i="34" s="1"/>
  <c r="A52" i="34"/>
  <c r="G52" i="34" s="1"/>
  <c r="A53" i="34"/>
  <c r="G53" i="34" s="1"/>
  <c r="A54" i="34"/>
  <c r="G54" i="34" s="1"/>
  <c r="A5" i="34"/>
  <c r="G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E14" i="34" s="1"/>
  <c r="D15" i="34"/>
  <c r="D16" i="34"/>
  <c r="D17" i="34"/>
  <c r="D18" i="34"/>
  <c r="D19" i="34"/>
  <c r="E19" i="34" s="1"/>
  <c r="D20" i="34"/>
  <c r="D21" i="34"/>
  <c r="D22" i="34"/>
  <c r="E22" i="34" s="1"/>
  <c r="D23" i="34"/>
  <c r="D24" i="34"/>
  <c r="D25" i="34"/>
  <c r="D26" i="34"/>
  <c r="D27" i="34"/>
  <c r="E27" i="34" s="1"/>
  <c r="D28" i="34"/>
  <c r="D29" i="34"/>
  <c r="D30" i="34"/>
  <c r="E30" i="34" s="1"/>
  <c r="D31" i="34"/>
  <c r="D32" i="34"/>
  <c r="D33" i="34"/>
  <c r="D34" i="34"/>
  <c r="D35" i="34"/>
  <c r="E35" i="34" s="1"/>
  <c r="D36" i="34"/>
  <c r="D37" i="34"/>
  <c r="D38" i="34"/>
  <c r="E38" i="34" s="1"/>
  <c r="D39" i="34"/>
  <c r="D40" i="34"/>
  <c r="D41" i="34"/>
  <c r="D42" i="34"/>
  <c r="D43" i="34"/>
  <c r="E43" i="34" s="1"/>
  <c r="D44" i="34"/>
  <c r="D45" i="34"/>
  <c r="D46" i="34"/>
  <c r="E46" i="34" s="1"/>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1" i="34" l="1"/>
  <c r="E33" i="34"/>
  <c r="E25" i="34"/>
  <c r="E17" i="34"/>
  <c r="E9" i="34"/>
  <c r="E50" i="34"/>
  <c r="E5" i="34"/>
  <c r="E6" i="34"/>
  <c r="F5" i="34"/>
  <c r="H5" i="34" s="1"/>
  <c r="F47" i="34"/>
  <c r="F39" i="34"/>
  <c r="F31" i="34"/>
  <c r="F23" i="34"/>
  <c r="H23" i="34" s="1"/>
  <c r="F15" i="34"/>
  <c r="F7" i="34"/>
  <c r="G49" i="34"/>
  <c r="G41" i="34"/>
  <c r="G33" i="34"/>
  <c r="G25" i="34"/>
  <c r="G17" i="34"/>
  <c r="G9" i="34"/>
  <c r="H9" i="34" s="1"/>
  <c r="I9" i="34" s="1"/>
  <c r="F54" i="34"/>
  <c r="F46" i="34"/>
  <c r="F38" i="34"/>
  <c r="F30" i="34"/>
  <c r="F22" i="34"/>
  <c r="H22" i="34" s="1"/>
  <c r="I22" i="34" s="1"/>
  <c r="F14" i="34"/>
  <c r="F6" i="34"/>
  <c r="G48" i="34"/>
  <c r="G40" i="34"/>
  <c r="G32" i="34"/>
  <c r="G24" i="34"/>
  <c r="G16" i="34"/>
  <c r="G8" i="34"/>
  <c r="F53" i="34"/>
  <c r="F45" i="34"/>
  <c r="F37" i="34"/>
  <c r="F29" i="34"/>
  <c r="F21" i="34"/>
  <c r="F13" i="34"/>
  <c r="F52" i="34"/>
  <c r="F44" i="34"/>
  <c r="H44" i="34" s="1"/>
  <c r="I44" i="34" s="1"/>
  <c r="F36" i="34"/>
  <c r="F28" i="34"/>
  <c r="F20" i="34"/>
  <c r="F12" i="34"/>
  <c r="H12" i="34" s="1"/>
  <c r="F51" i="34"/>
  <c r="F43" i="34"/>
  <c r="F35" i="34"/>
  <c r="F27" i="34"/>
  <c r="H27" i="34" s="1"/>
  <c r="I27" i="34" s="1"/>
  <c r="F19" i="34"/>
  <c r="F11" i="34"/>
  <c r="F50" i="34"/>
  <c r="H50" i="34" s="1"/>
  <c r="F42" i="34"/>
  <c r="F34" i="34"/>
  <c r="H34" i="34" s="1"/>
  <c r="F26" i="34"/>
  <c r="F18" i="34"/>
  <c r="H18" i="34" s="1"/>
  <c r="I18" i="34" s="1"/>
  <c r="F10" i="34"/>
  <c r="H10" i="34" s="1"/>
  <c r="I10" i="34" s="1"/>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16" i="34"/>
  <c r="H47" i="34"/>
  <c r="H39" i="34"/>
  <c r="H46" i="34"/>
  <c r="I46" i="34" s="1"/>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C5" i="28" s="1"/>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I50" i="34" l="1"/>
  <c r="I28" i="34"/>
  <c r="I39" i="34"/>
  <c r="I36" i="34"/>
  <c r="I47" i="34"/>
  <c r="I12" i="34"/>
  <c r="I16" i="34"/>
  <c r="I34" i="34"/>
  <c r="I5"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B5" i="28" l="1"/>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G15" i="26" s="1"/>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I15" i="26"/>
  <c r="AF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G14" i="26" l="1"/>
  <c r="P14" i="26"/>
  <c r="J14" i="26"/>
  <c r="AC14" i="26"/>
  <c r="E14" i="26"/>
  <c r="U14" i="26"/>
  <c r="W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I10" i="26"/>
  <c r="AI11"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H15" i="26" l="1"/>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26" i="28"/>
  <c r="I18" i="3" s="1"/>
  <c r="I30" i="28"/>
  <c r="I22" i="3" s="1"/>
  <c r="I28" i="28"/>
  <c r="I20"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G1250"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P1303" i="22" s="1"/>
  <c r="E34" i="23"/>
  <c r="L1156" i="22" s="1"/>
  <c r="E37" i="23"/>
  <c r="E39" i="23"/>
  <c r="E30" i="23"/>
  <c r="E36" i="23"/>
  <c r="E17" i="23"/>
  <c r="E19" i="23"/>
  <c r="E38" i="23"/>
  <c r="E53" i="23"/>
  <c r="Q1443" i="22" s="1"/>
  <c r="E46" i="23"/>
  <c r="E32" i="23"/>
  <c r="E15" i="23"/>
  <c r="E33" i="23"/>
  <c r="E35" i="23"/>
  <c r="E25" i="23"/>
  <c r="E41" i="23"/>
  <c r="O1266" i="22" s="1"/>
  <c r="E50" i="23"/>
  <c r="M1403" i="22" s="1"/>
  <c r="E20" i="23"/>
  <c r="E31" i="23"/>
  <c r="E49" i="23"/>
  <c r="R1251" i="22"/>
  <c r="O1250" i="22"/>
  <c r="F1247" i="22"/>
  <c r="P1245" i="22"/>
  <c r="G1242" i="22"/>
  <c r="Q1240" i="22"/>
  <c r="L1252" i="22"/>
  <c r="I1251" i="22"/>
  <c r="M1247" i="22"/>
  <c r="J1246" i="22"/>
  <c r="N1242" i="22"/>
  <c r="K1241" i="22"/>
  <c r="K1252" i="22"/>
  <c r="H1251" i="22"/>
  <c r="L1247" i="22"/>
  <c r="I1246" i="22"/>
  <c r="M1242" i="22"/>
  <c r="J1241" i="22"/>
  <c r="J1252" i="22"/>
  <c r="G1251" i="22"/>
  <c r="K1247" i="22"/>
  <c r="H1246" i="22"/>
  <c r="L1242" i="22"/>
  <c r="I1241" i="22"/>
  <c r="I1252" i="22"/>
  <c r="F1251" i="22"/>
  <c r="J1247" i="22"/>
  <c r="G1246" i="22"/>
  <c r="K1242" i="22"/>
  <c r="H1241" i="22"/>
  <c r="H1252" i="22"/>
  <c r="R1250" i="22"/>
  <c r="I1247" i="22"/>
  <c r="F1246" i="22"/>
  <c r="J1242" i="22"/>
  <c r="J1253" i="22"/>
  <c r="N1249" i="22"/>
  <c r="K1248" i="22"/>
  <c r="O1244" i="22"/>
  <c r="L1243" i="22"/>
  <c r="P1239" i="22"/>
  <c r="Q1253" i="22"/>
  <c r="H1250" i="22"/>
  <c r="R1248" i="22"/>
  <c r="I1245" i="22"/>
  <c r="F1244" i="22"/>
  <c r="J1240" i="22"/>
  <c r="G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M1313" i="22"/>
  <c r="M1308" i="22"/>
  <c r="M1303" i="22"/>
  <c r="H1299" i="22"/>
  <c r="F1310" i="22"/>
  <c r="O1307"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R1196" i="22"/>
  <c r="G1198" i="22"/>
  <c r="K1203" i="22"/>
  <c r="K1206" i="22"/>
  <c r="M1221" i="22"/>
  <c r="H1217" i="22"/>
  <c r="P1212" i="22"/>
  <c r="O1223" i="22"/>
  <c r="O1218" i="22"/>
  <c r="O1213"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M1332" i="22"/>
  <c r="R1329" i="22"/>
  <c r="P1334" i="22"/>
  <c r="P1335" i="22"/>
  <c r="I1341"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K1296" i="22"/>
  <c r="Q1290" i="22"/>
  <c r="J1285" i="22"/>
  <c r="G1295" i="22"/>
  <c r="R1288" i="22"/>
  <c r="F1284" i="22"/>
  <c r="K1294" i="22"/>
  <c r="L1289" i="22"/>
  <c r="M1284" i="22"/>
  <c r="J1294" i="22"/>
  <c r="K1289" i="22"/>
  <c r="L1284" i="22"/>
  <c r="I1294" i="22"/>
  <c r="J1289" i="22"/>
  <c r="K1284" i="22"/>
  <c r="G1294" i="22"/>
  <c r="H1289" i="22"/>
  <c r="I1284" i="22"/>
  <c r="N1294" i="22"/>
  <c r="O1289" i="22"/>
  <c r="P1284" i="22"/>
  <c r="H1294" i="22"/>
  <c r="F1288" i="22"/>
  <c r="G1291"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N1263" i="22"/>
  <c r="O1258" i="22"/>
  <c r="L1268" i="22"/>
  <c r="M1263" i="22"/>
  <c r="N1258" i="22"/>
  <c r="K1268" i="22"/>
  <c r="L1263" i="22"/>
  <c r="M1258" i="22"/>
  <c r="R1268" i="22"/>
  <c r="F1264" i="22"/>
  <c r="G1259" i="22"/>
  <c r="H1254" i="22"/>
  <c r="M1264" i="22"/>
  <c r="N1259" i="22"/>
  <c r="O1254" i="22"/>
  <c r="G1265" i="22"/>
  <c r="H1260" i="22"/>
  <c r="I1255" i="22"/>
  <c r="N1265" i="22"/>
  <c r="O1260" i="22"/>
  <c r="P1255" i="22"/>
  <c r="M1265" i="22"/>
  <c r="N1260" i="22"/>
  <c r="O1255"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1221" i="22" l="1"/>
  <c r="G1216" i="22"/>
  <c r="H1211" i="22"/>
  <c r="R1220" i="22"/>
  <c r="F1216" i="22"/>
  <c r="G1211" i="22"/>
  <c r="L1221" i="22"/>
  <c r="M1216" i="22"/>
  <c r="N1211" i="22"/>
  <c r="F1222" i="22"/>
  <c r="G1217" i="22"/>
  <c r="H1212" i="22"/>
  <c r="M1222" i="22"/>
  <c r="N1217" i="22"/>
  <c r="O1212" i="22"/>
  <c r="G1223" i="22"/>
  <c r="H1218" i="22"/>
  <c r="I1213" i="22"/>
  <c r="F1223" i="22"/>
  <c r="G1218" i="22"/>
  <c r="H1213" i="22"/>
  <c r="R1222" i="22"/>
  <c r="F1218" i="22"/>
  <c r="G1213" i="22"/>
  <c r="K1220" i="22"/>
  <c r="L1215" i="22"/>
  <c r="M1210" i="22"/>
  <c r="J1220" i="22"/>
  <c r="K1215" i="22"/>
  <c r="L1210" i="22"/>
  <c r="Q1220" i="22"/>
  <c r="R1215" i="22"/>
  <c r="F1211" i="22"/>
  <c r="K1221" i="22"/>
  <c r="L1216" i="22"/>
  <c r="M1211" i="22"/>
  <c r="R1221" i="22"/>
  <c r="F1217" i="22"/>
  <c r="G1212" i="22"/>
  <c r="L1222" i="22"/>
  <c r="M1217" i="22"/>
  <c r="N1212" i="22"/>
  <c r="K1222" i="22"/>
  <c r="L1217" i="22"/>
  <c r="M1212" i="22"/>
  <c r="J1222" i="22"/>
  <c r="K1217" i="22"/>
  <c r="L1212" i="22"/>
  <c r="P1219" i="22"/>
  <c r="Q1214" i="22"/>
  <c r="R1209" i="22"/>
  <c r="O1219" i="22"/>
  <c r="P1214" i="22"/>
  <c r="Q1209" i="22"/>
  <c r="I1220" i="22"/>
  <c r="J1215" i="22"/>
  <c r="K1210" i="22"/>
  <c r="P1220" i="22"/>
  <c r="Q1215" i="22"/>
  <c r="R1210" i="22"/>
  <c r="J1221" i="22"/>
  <c r="K1216" i="22"/>
  <c r="L1211" i="22"/>
  <c r="Q1221" i="22"/>
  <c r="R1216" i="22"/>
  <c r="F1212" i="22"/>
  <c r="P1221" i="22"/>
  <c r="Q1216" i="22"/>
  <c r="R1211" i="22"/>
  <c r="O1221" i="22"/>
  <c r="P1216" i="22"/>
  <c r="Q1211" i="22"/>
  <c r="H1219" i="22"/>
  <c r="I1214" i="22"/>
  <c r="J1209" i="22"/>
  <c r="G1219" i="22"/>
  <c r="H1214" i="22"/>
  <c r="I1209" i="22"/>
  <c r="N1219" i="22"/>
  <c r="O1214" i="22"/>
  <c r="P1209" i="22"/>
  <c r="H1220" i="22"/>
  <c r="I1215" i="22"/>
  <c r="J1210" i="22"/>
  <c r="O1220" i="22"/>
  <c r="P1215" i="22"/>
  <c r="Q1210" i="22"/>
  <c r="I1221" i="22"/>
  <c r="J1216" i="22"/>
  <c r="K1211" i="22"/>
  <c r="H1221" i="22"/>
  <c r="I1216" i="22"/>
  <c r="J1211" i="22"/>
  <c r="G1221" i="22"/>
  <c r="H1216" i="22"/>
  <c r="I1211" i="22"/>
  <c r="L1223" i="22"/>
  <c r="M1218" i="22"/>
  <c r="N1213" i="22"/>
  <c r="K1223" i="22"/>
  <c r="L1218" i="22"/>
  <c r="M1213" i="22"/>
  <c r="R1223" i="22"/>
  <c r="F1219" i="22"/>
  <c r="G1214" i="22"/>
  <c r="H1209" i="22"/>
  <c r="M1219" i="22"/>
  <c r="N1214" i="22"/>
  <c r="O1209" i="22"/>
  <c r="G1220" i="22"/>
  <c r="H1215" i="22"/>
  <c r="I1210" i="22"/>
  <c r="N1220" i="22"/>
  <c r="O1215" i="22"/>
  <c r="P1210" i="22"/>
  <c r="M1220" i="22"/>
  <c r="N1215" i="22"/>
  <c r="O1210" i="22"/>
  <c r="L1220" i="22"/>
  <c r="M1215" i="22"/>
  <c r="N1210" i="22"/>
  <c r="I1222" i="22"/>
  <c r="J1217" i="22"/>
  <c r="K1212" i="22"/>
  <c r="H1222" i="22"/>
  <c r="I1217" i="22"/>
  <c r="J1212" i="22"/>
  <c r="O1222" i="22"/>
  <c r="P1217" i="22"/>
  <c r="Q1212" i="22"/>
  <c r="I1223" i="22"/>
  <c r="J1218" i="22"/>
  <c r="K1213" i="22"/>
  <c r="P1223" i="22"/>
  <c r="Q1218" i="22"/>
  <c r="R1213" i="22"/>
  <c r="F1209" i="22"/>
  <c r="K1219" i="22"/>
  <c r="L1214" i="22"/>
  <c r="M1209" i="22"/>
  <c r="J1219" i="22"/>
  <c r="K1214" i="22"/>
  <c r="L1209" i="22"/>
  <c r="I1219" i="22"/>
  <c r="J1214" i="22"/>
  <c r="K1209" i="22"/>
  <c r="Q1298" i="22"/>
  <c r="R1293" i="22"/>
  <c r="F1289" i="22"/>
  <c r="G1284" i="22"/>
  <c r="L1294" i="22"/>
  <c r="M1289" i="22"/>
  <c r="I1266" i="22"/>
  <c r="N1264" i="22"/>
  <c r="H1264" i="22"/>
  <c r="M1262" i="22"/>
  <c r="M1256" i="22"/>
  <c r="Q1265" i="22"/>
  <c r="L1260" i="22"/>
  <c r="L1254" i="22"/>
  <c r="J1264" i="22"/>
  <c r="L1259" i="22"/>
  <c r="F1254" i="22"/>
  <c r="Q1263" i="22"/>
  <c r="K1258" i="22"/>
  <c r="I1268" i="22"/>
  <c r="P1262" i="22"/>
  <c r="J1257" i="22"/>
  <c r="H1267" i="22"/>
  <c r="J1262" i="22"/>
  <c r="L1257" i="22"/>
  <c r="J1292" i="22"/>
  <c r="J1284" i="22"/>
  <c r="K1295" i="22"/>
  <c r="L1288" i="22"/>
  <c r="K1293" i="22"/>
  <c r="J1298" i="22"/>
  <c r="R1287" i="22"/>
  <c r="Q1292" i="22"/>
  <c r="P1297" i="22"/>
  <c r="G1288" i="22"/>
  <c r="F1293" i="22"/>
  <c r="R1297" i="22"/>
  <c r="H1288" i="22"/>
  <c r="G1293" i="22"/>
  <c r="F1298" i="22"/>
  <c r="I1288" i="22"/>
  <c r="H1293" i="22"/>
  <c r="G1298" i="22"/>
  <c r="O1287" i="22"/>
  <c r="I1293" i="22"/>
  <c r="P1298" i="22"/>
  <c r="N1289" i="22"/>
  <c r="H1295" i="22"/>
  <c r="P1213" i="22"/>
  <c r="P1218" i="22"/>
  <c r="H1223" i="22"/>
  <c r="I1212" i="22"/>
  <c r="N1216" i="22"/>
  <c r="N1221" i="22"/>
  <c r="P1310" i="22"/>
  <c r="G1305" i="22"/>
  <c r="L1309" i="22"/>
  <c r="R1313" i="22"/>
  <c r="N1303" i="22"/>
  <c r="N1308" i="22"/>
  <c r="N1313" i="22"/>
  <c r="O1341" i="22"/>
  <c r="Q1329" i="22"/>
  <c r="J1336" i="22"/>
  <c r="H1336" i="22"/>
  <c r="I1340" i="22"/>
  <c r="K1331" i="22"/>
  <c r="N1330" i="22"/>
  <c r="J1335" i="22"/>
  <c r="I1335" i="22"/>
  <c r="P1339" i="22"/>
  <c r="K1330" i="22"/>
  <c r="G1329" i="22"/>
  <c r="Q1334" i="22"/>
  <c r="O1340" i="22"/>
  <c r="L1336" i="22"/>
  <c r="G1338" i="22"/>
  <c r="O1339" i="22"/>
  <c r="Q1330" i="22"/>
  <c r="N1206" i="22"/>
  <c r="F1199" i="22"/>
  <c r="G1208" i="22"/>
  <c r="L1200" i="22"/>
  <c r="H1208" i="22"/>
  <c r="R1201" i="22"/>
  <c r="P1207" i="22"/>
  <c r="F1202" i="22"/>
  <c r="P1195" i="22"/>
  <c r="N1201" i="22"/>
  <c r="N1194" i="22"/>
  <c r="G1203" i="22"/>
  <c r="L1195" i="22"/>
  <c r="L1205" i="22"/>
  <c r="I1197" i="22"/>
  <c r="G1424" i="22"/>
  <c r="N1430" i="22"/>
  <c r="M1420" i="22"/>
  <c r="J1261" i="22"/>
  <c r="H1265" i="22"/>
  <c r="J1254" i="22"/>
  <c r="K1267" i="22"/>
  <c r="F1262" i="22"/>
  <c r="F1256" i="22"/>
  <c r="J1265" i="22"/>
  <c r="M1260" i="22"/>
  <c r="K1259" i="22"/>
  <c r="M1254" i="22"/>
  <c r="K1264" i="22"/>
  <c r="R1258" i="22"/>
  <c r="P1268" i="22"/>
  <c r="J1263" i="22"/>
  <c r="Q1257" i="22"/>
  <c r="O1267" i="22"/>
  <c r="I1262" i="22"/>
  <c r="K1257" i="22"/>
  <c r="I1267" i="22"/>
  <c r="K1262" i="22"/>
  <c r="J1267" i="22"/>
  <c r="G1255" i="22"/>
  <c r="F1260" i="22"/>
  <c r="R1264" i="22"/>
  <c r="H1255" i="22"/>
  <c r="G1260" i="22"/>
  <c r="F1265" i="22"/>
  <c r="N1254" i="22"/>
  <c r="M1259" i="22"/>
  <c r="L1264" i="22"/>
  <c r="G1254" i="22"/>
  <c r="F1259" i="22"/>
  <c r="R1263" i="22"/>
  <c r="Q1268" i="22"/>
  <c r="L1258" i="22"/>
  <c r="K1263" i="22"/>
  <c r="J1268" i="22"/>
  <c r="R1257" i="22"/>
  <c r="Q1262" i="22"/>
  <c r="P1267" i="22"/>
  <c r="F1258" i="22"/>
  <c r="R1262" i="22"/>
  <c r="Q1267" i="22"/>
  <c r="G1258" i="22"/>
  <c r="F1263" i="22"/>
  <c r="R1267" i="22"/>
  <c r="H1286" i="22"/>
  <c r="I1297" i="22"/>
  <c r="I1289" i="22"/>
  <c r="H1284" i="22"/>
  <c r="G1289" i="22"/>
  <c r="F1294" i="22"/>
  <c r="R1298" i="22"/>
  <c r="M1288" i="22"/>
  <c r="L1293" i="22"/>
  <c r="K1298" i="22"/>
  <c r="O1288" i="22"/>
  <c r="N1293" i="22"/>
  <c r="M1298" i="22"/>
  <c r="P1288" i="22"/>
  <c r="O1293" i="22"/>
  <c r="N1298" i="22"/>
  <c r="Q1288" i="22"/>
  <c r="P1293" i="22"/>
  <c r="O1298" i="22"/>
  <c r="J1288" i="22"/>
  <c r="Q1293" i="22"/>
  <c r="O1284" i="22"/>
  <c r="I1290" i="22"/>
  <c r="P1295" i="22"/>
  <c r="F1210" i="22"/>
  <c r="F1215" i="22"/>
  <c r="F1220" i="22"/>
  <c r="G1209" i="22"/>
  <c r="L1213" i="22"/>
  <c r="Q1217" i="22"/>
  <c r="Q1222" i="22"/>
  <c r="F1312" i="22"/>
  <c r="P1308" i="22"/>
  <c r="H1313" i="22"/>
  <c r="J1302" i="22"/>
  <c r="J1307" i="22"/>
  <c r="J1312" i="22"/>
  <c r="I1261" i="22"/>
  <c r="J1255" i="22"/>
  <c r="I1254" i="22"/>
  <c r="I1264" i="22"/>
  <c r="F1296" i="22"/>
  <c r="R1292" i="22"/>
  <c r="R1284" i="22"/>
  <c r="K1285" i="22"/>
  <c r="J1290" i="22"/>
  <c r="I1295" i="22"/>
  <c r="Q1284" i="22"/>
  <c r="P1289" i="22"/>
  <c r="O1294" i="22"/>
  <c r="F1285" i="22"/>
  <c r="R1289" i="22"/>
  <c r="Q1294" i="22"/>
  <c r="G1285" i="22"/>
  <c r="F1290" i="22"/>
  <c r="R1294" i="22"/>
  <c r="H1285" i="22"/>
  <c r="G1290" i="22"/>
  <c r="F1295" i="22"/>
  <c r="N1284" i="22"/>
  <c r="H1290" i="22"/>
  <c r="O1295" i="22"/>
  <c r="R1285" i="22"/>
  <c r="L1291" i="22"/>
  <c r="F1297" i="22"/>
  <c r="R1214" i="22"/>
  <c r="R1219" i="22"/>
  <c r="N1209" i="22"/>
  <c r="F1214" i="22"/>
  <c r="K1218" i="22"/>
  <c r="P1222" i="22"/>
  <c r="F1304" i="22"/>
  <c r="O1313" i="22"/>
  <c r="Q1302" i="22"/>
  <c r="I1307" i="22"/>
  <c r="I1312" i="22"/>
  <c r="M1302" i="22"/>
  <c r="J1256" i="22"/>
  <c r="P1260" i="22"/>
  <c r="P1254" i="22"/>
  <c r="I1259" i="22"/>
  <c r="R1256" i="22"/>
  <c r="Q1261" i="22"/>
  <c r="P1266" i="22"/>
  <c r="F1257" i="22"/>
  <c r="R1261" i="22"/>
  <c r="Q1266" i="22"/>
  <c r="L1256" i="22"/>
  <c r="K1261" i="22"/>
  <c r="J1266" i="22"/>
  <c r="R1255" i="22"/>
  <c r="Q1260" i="22"/>
  <c r="P1265" i="22"/>
  <c r="K1255" i="22"/>
  <c r="J1260" i="22"/>
  <c r="I1265" i="22"/>
  <c r="Q1254" i="22"/>
  <c r="P1259" i="22"/>
  <c r="O1264" i="22"/>
  <c r="R1254" i="22"/>
  <c r="Q1259" i="22"/>
  <c r="P1264" i="22"/>
  <c r="F1255" i="22"/>
  <c r="R1259" i="22"/>
  <c r="Q1264" i="22"/>
  <c r="P1286" i="22"/>
  <c r="Q1297" i="22"/>
  <c r="Q1289" i="22"/>
  <c r="F1286" i="22"/>
  <c r="R1290" i="22"/>
  <c r="Q1295" i="22"/>
  <c r="L1285" i="22"/>
  <c r="K1290" i="22"/>
  <c r="J1295" i="22"/>
  <c r="N1285" i="22"/>
  <c r="M1290" i="22"/>
  <c r="L1295" i="22"/>
  <c r="O1285" i="22"/>
  <c r="N1290" i="22"/>
  <c r="M1295" i="22"/>
  <c r="P1285" i="22"/>
  <c r="O1290" i="22"/>
  <c r="N1295" i="22"/>
  <c r="I1285" i="22"/>
  <c r="P1290" i="22"/>
  <c r="J1296" i="22"/>
  <c r="M1286" i="22"/>
  <c r="G1292" i="22"/>
  <c r="N1297" i="22"/>
  <c r="N1218" i="22"/>
  <c r="N1223" i="22"/>
  <c r="J1213" i="22"/>
  <c r="O1217" i="22"/>
  <c r="G1222" i="22"/>
  <c r="P1211" i="22"/>
  <c r="Q1313" i="22"/>
  <c r="N1299" i="22"/>
  <c r="G1304" i="22"/>
  <c r="L1308" i="22"/>
  <c r="L1313" i="22"/>
  <c r="P1311" i="22"/>
  <c r="Q1306" i="22"/>
  <c r="R1301" i="22"/>
  <c r="O1311" i="22"/>
  <c r="P1306" i="22"/>
  <c r="Q1301" i="22"/>
  <c r="N1311" i="22"/>
  <c r="O1306" i="22"/>
  <c r="P1301" i="22"/>
  <c r="M1311" i="22"/>
  <c r="N1306" i="22"/>
  <c r="O1301" i="22"/>
  <c r="G1312" i="22"/>
  <c r="H1307" i="22"/>
  <c r="I1302" i="22"/>
  <c r="M1312" i="22"/>
  <c r="N1307" i="22"/>
  <c r="O1302" i="22"/>
  <c r="G1313" i="22"/>
  <c r="H1308" i="22"/>
  <c r="I1303" i="22"/>
  <c r="I1305" i="22"/>
  <c r="G1299" i="22"/>
  <c r="G1307" i="22"/>
  <c r="H1311" i="22"/>
  <c r="I1306" i="22"/>
  <c r="J1301" i="22"/>
  <c r="G1311" i="22"/>
  <c r="H1306" i="22"/>
  <c r="I1301" i="22"/>
  <c r="F1311" i="22"/>
  <c r="G1306" i="22"/>
  <c r="H1301" i="22"/>
  <c r="R1310" i="22"/>
  <c r="F1306" i="22"/>
  <c r="G1301" i="22"/>
  <c r="L1311" i="22"/>
  <c r="M1306" i="22"/>
  <c r="N1301" i="22"/>
  <c r="R1311" i="22"/>
  <c r="F1307" i="22"/>
  <c r="G1302" i="22"/>
  <c r="L1312" i="22"/>
  <c r="M1307" i="22"/>
  <c r="N1302" i="22"/>
  <c r="J1300" i="22"/>
  <c r="I1313" i="22"/>
  <c r="H1302" i="22"/>
  <c r="M1310" i="22"/>
  <c r="N1305" i="22"/>
  <c r="O1300" i="22"/>
  <c r="L1310" i="22"/>
  <c r="M1305" i="22"/>
  <c r="N1300" i="22"/>
  <c r="K1310" i="22"/>
  <c r="L1305" i="22"/>
  <c r="M1300" i="22"/>
  <c r="J1310" i="22"/>
  <c r="K1305" i="22"/>
  <c r="L1300" i="22"/>
  <c r="Q1310" i="22"/>
  <c r="R1305" i="22"/>
  <c r="F1301" i="22"/>
  <c r="J1311" i="22"/>
  <c r="K1306" i="22"/>
  <c r="L1301" i="22"/>
  <c r="Q1311" i="22"/>
  <c r="R1306" i="22"/>
  <c r="F1302" i="22"/>
  <c r="M1309" i="22"/>
  <c r="J1308" i="22"/>
  <c r="K1311" i="22"/>
  <c r="R1309" i="22"/>
  <c r="F1305" i="22"/>
  <c r="G1300" i="22"/>
  <c r="Q1309" i="22"/>
  <c r="R1304" i="22"/>
  <c r="F1300" i="22"/>
  <c r="P1309" i="22"/>
  <c r="Q1304" i="22"/>
  <c r="R1299" i="22"/>
  <c r="O1309" i="22"/>
  <c r="P1304" i="22"/>
  <c r="Q1299" i="22"/>
  <c r="I1310" i="22"/>
  <c r="J1305" i="22"/>
  <c r="K1300" i="22"/>
  <c r="O1310" i="22"/>
  <c r="P1305" i="22"/>
  <c r="Q1300" i="22"/>
  <c r="I1311" i="22"/>
  <c r="J1306" i="22"/>
  <c r="K1301" i="22"/>
  <c r="N1304" i="22"/>
  <c r="K1303" i="22"/>
  <c r="L1306" i="22"/>
  <c r="J1309" i="22"/>
  <c r="K1304" i="22"/>
  <c r="L1299" i="22"/>
  <c r="I1309" i="22"/>
  <c r="J1304" i="22"/>
  <c r="K1299" i="22"/>
  <c r="H1309" i="22"/>
  <c r="I1304" i="22"/>
  <c r="J1299" i="22"/>
  <c r="G1309" i="22"/>
  <c r="H1304" i="22"/>
  <c r="I1299" i="22"/>
  <c r="N1309" i="22"/>
  <c r="O1304" i="22"/>
  <c r="P1299" i="22"/>
  <c r="G1310" i="22"/>
  <c r="H1305" i="22"/>
  <c r="I1300" i="22"/>
  <c r="N1310" i="22"/>
  <c r="O1305" i="22"/>
  <c r="P1300" i="22"/>
  <c r="O1299" i="22"/>
  <c r="N1312" i="22"/>
  <c r="M1301" i="22"/>
  <c r="F1313" i="22"/>
  <c r="G1308" i="22"/>
  <c r="H1303" i="22"/>
  <c r="R1312" i="22"/>
  <c r="F1308" i="22"/>
  <c r="G1303" i="22"/>
  <c r="Q1312" i="22"/>
  <c r="R1307" i="22"/>
  <c r="F1303" i="22"/>
  <c r="P1312" i="22"/>
  <c r="Q1307" i="22"/>
  <c r="R1302" i="22"/>
  <c r="J1313" i="22"/>
  <c r="K1308" i="22"/>
  <c r="L1303" i="22"/>
  <c r="P1313" i="22"/>
  <c r="Q1308" i="22"/>
  <c r="R1303" i="22"/>
  <c r="F1299" i="22"/>
  <c r="K1309" i="22"/>
  <c r="L1304" i="22"/>
  <c r="M1299" i="22"/>
  <c r="R1308" i="22"/>
  <c r="P1302" i="22"/>
  <c r="Q1305" i="22"/>
  <c r="Q1255" i="22"/>
  <c r="O1259" i="22"/>
  <c r="K1254" i="22"/>
  <c r="M1257" i="22"/>
  <c r="L1267" i="22"/>
  <c r="L1261" i="22"/>
  <c r="L1255" i="22"/>
  <c r="K1265" i="22"/>
  <c r="O1291" i="22"/>
  <c r="N1288" i="22"/>
  <c r="P1294" i="22"/>
  <c r="N1286" i="22"/>
  <c r="M1291" i="22"/>
  <c r="L1296" i="22"/>
  <c r="G1286" i="22"/>
  <c r="F1291" i="22"/>
  <c r="R1295" i="22"/>
  <c r="I1286" i="22"/>
  <c r="H1291" i="22"/>
  <c r="G1296" i="22"/>
  <c r="J1286" i="22"/>
  <c r="I1291" i="22"/>
  <c r="H1296" i="22"/>
  <c r="K1286" i="22"/>
  <c r="J1291" i="22"/>
  <c r="I1296" i="22"/>
  <c r="Q1285" i="22"/>
  <c r="K1291" i="22"/>
  <c r="R1296" i="22"/>
  <c r="H1287" i="22"/>
  <c r="O1292" i="22"/>
  <c r="I1298" i="22"/>
  <c r="Q1219" i="22"/>
  <c r="H1210" i="22"/>
  <c r="M1214" i="22"/>
  <c r="R1218" i="22"/>
  <c r="J1223" i="22"/>
  <c r="F1213" i="22"/>
  <c r="H1310" i="22"/>
  <c r="J1303" i="22"/>
  <c r="P1307" i="22"/>
  <c r="H1312" i="22"/>
  <c r="L1302" i="22"/>
  <c r="L1307" i="22"/>
  <c r="K1256" i="22"/>
  <c r="I1260" i="22"/>
  <c r="G1264" i="22"/>
  <c r="N1257" i="22"/>
  <c r="R1266" i="22"/>
  <c r="R1260" i="22"/>
  <c r="K1260" i="22"/>
  <c r="N1255" i="22"/>
  <c r="H1258" i="22"/>
  <c r="G1263" i="22"/>
  <c r="F1268" i="22"/>
  <c r="I1258" i="22"/>
  <c r="H1263" i="22"/>
  <c r="G1268" i="22"/>
  <c r="O1257" i="22"/>
  <c r="N1262" i="22"/>
  <c r="M1267" i="22"/>
  <c r="H1257" i="22"/>
  <c r="G1262" i="22"/>
  <c r="F1267" i="22"/>
  <c r="N1256" i="22"/>
  <c r="M1261" i="22"/>
  <c r="L1266" i="22"/>
  <c r="G1256" i="22"/>
  <c r="F1261" i="22"/>
  <c r="R1265" i="22"/>
  <c r="H1256" i="22"/>
  <c r="G1261" i="22"/>
  <c r="F1266" i="22"/>
  <c r="I1256" i="22"/>
  <c r="H1261" i="22"/>
  <c r="G1266" i="22"/>
  <c r="N1296" i="22"/>
  <c r="M1293" i="22"/>
  <c r="M1285" i="22"/>
  <c r="I1287" i="22"/>
  <c r="H1292" i="22"/>
  <c r="G1297" i="22"/>
  <c r="O1286" i="22"/>
  <c r="N1291" i="22"/>
  <c r="M1296" i="22"/>
  <c r="Q1286" i="22"/>
  <c r="P1291" i="22"/>
  <c r="O1296" i="22"/>
  <c r="R1286" i="22"/>
  <c r="Q1291" i="22"/>
  <c r="P1296" i="22"/>
  <c r="F1287" i="22"/>
  <c r="R1291" i="22"/>
  <c r="Q1296" i="22"/>
  <c r="L1286" i="22"/>
  <c r="F1292" i="22"/>
  <c r="M1297" i="22"/>
  <c r="P1287" i="22"/>
  <c r="J1293" i="22"/>
  <c r="M1223" i="22"/>
  <c r="Q1213" i="22"/>
  <c r="I1218" i="22"/>
  <c r="N1222" i="22"/>
  <c r="O1211" i="22"/>
  <c r="O1216" i="22"/>
  <c r="H1300" i="22"/>
  <c r="M1304" i="22"/>
  <c r="F1309" i="22"/>
  <c r="K1313" i="22"/>
  <c r="O1303" i="22"/>
  <c r="O1308" i="22"/>
  <c r="H1266" i="22"/>
  <c r="O1265" i="22"/>
  <c r="H1259" i="22"/>
  <c r="J1259" i="22"/>
  <c r="L1262" i="22"/>
  <c r="G1257" i="22"/>
  <c r="K1266" i="22"/>
  <c r="M1255" i="22"/>
  <c r="L1265" i="22"/>
  <c r="P1258" i="22"/>
  <c r="O1263" i="22"/>
  <c r="N1268" i="22"/>
  <c r="Q1258" i="22"/>
  <c r="P1263" i="22"/>
  <c r="O1268" i="22"/>
  <c r="J1258" i="22"/>
  <c r="I1263" i="22"/>
  <c r="H1268" i="22"/>
  <c r="P1257" i="22"/>
  <c r="O1262" i="22"/>
  <c r="N1267" i="22"/>
  <c r="I1257" i="22"/>
  <c r="H1262" i="22"/>
  <c r="G1267" i="22"/>
  <c r="O1256" i="22"/>
  <c r="N1261" i="22"/>
  <c r="M1266" i="22"/>
  <c r="P1256" i="22"/>
  <c r="O1261" i="22"/>
  <c r="N1266" i="22"/>
  <c r="Q1256" i="22"/>
  <c r="P1261" i="22"/>
  <c r="K1287" i="22"/>
  <c r="L1298" i="22"/>
  <c r="L1290" i="22"/>
  <c r="Q1287" i="22"/>
  <c r="P1292" i="22"/>
  <c r="O1297" i="22"/>
  <c r="J1287" i="22"/>
  <c r="I1292" i="22"/>
  <c r="H1297" i="22"/>
  <c r="L1287" i="22"/>
  <c r="K1292" i="22"/>
  <c r="J1297" i="22"/>
  <c r="M1287" i="22"/>
  <c r="L1292" i="22"/>
  <c r="K1297" i="22"/>
  <c r="N1287" i="22"/>
  <c r="M1292" i="22"/>
  <c r="L1297" i="22"/>
  <c r="G1287" i="22"/>
  <c r="N1292" i="22"/>
  <c r="H1298" i="22"/>
  <c r="K1288" i="22"/>
  <c r="M1294" i="22"/>
  <c r="G1210" i="22"/>
  <c r="G1215" i="22"/>
  <c r="L1219" i="22"/>
  <c r="Q1223" i="22"/>
  <c r="R1212" i="22"/>
  <c r="R1217" i="22"/>
  <c r="R1300" i="22"/>
  <c r="Q1303" i="22"/>
  <c r="I1308" i="22"/>
  <c r="O1312" i="22"/>
  <c r="K1302" i="22"/>
  <c r="K1307" i="22"/>
  <c r="K1312" i="22"/>
  <c r="O1239" i="22"/>
  <c r="N1244" i="22"/>
  <c r="M1249" i="22"/>
  <c r="H1239" i="22"/>
  <c r="G1244" i="22"/>
  <c r="F1249" i="22"/>
  <c r="R1253" i="22"/>
  <c r="N1246" i="22"/>
  <c r="M1251" i="22"/>
  <c r="P1241" i="22"/>
  <c r="O1246" i="22"/>
  <c r="N1251" i="22"/>
  <c r="Q1241" i="22"/>
  <c r="P1246" i="22"/>
  <c r="O1251" i="22"/>
  <c r="R1241" i="22"/>
  <c r="Q1246" i="22"/>
  <c r="P1251" i="22"/>
  <c r="F1242" i="22"/>
  <c r="R1246" i="22"/>
  <c r="Q1251" i="22"/>
  <c r="L1241" i="22"/>
  <c r="K1246" i="22"/>
  <c r="J1251" i="22"/>
  <c r="Q1239" i="22"/>
  <c r="R1240" i="22"/>
  <c r="Q1245" i="22"/>
  <c r="P1250" i="22"/>
  <c r="K1240" i="22"/>
  <c r="J1245" i="22"/>
  <c r="I1250" i="22"/>
  <c r="R1242" i="22"/>
  <c r="Q1247" i="22"/>
  <c r="P1252" i="22"/>
  <c r="F1243" i="22"/>
  <c r="R1247" i="22"/>
  <c r="Q1252" i="22"/>
  <c r="G1243" i="22"/>
  <c r="F1248" i="22"/>
  <c r="R1252" i="22"/>
  <c r="H1243" i="22"/>
  <c r="G1248" i="22"/>
  <c r="F1253" i="22"/>
  <c r="I1243" i="22"/>
  <c r="H1248" i="22"/>
  <c r="G1253" i="22"/>
  <c r="O1242" i="22"/>
  <c r="N1247" i="22"/>
  <c r="M1252" i="22"/>
  <c r="L1240" i="22"/>
  <c r="M1241" i="22"/>
  <c r="L1246" i="22"/>
  <c r="K1251" i="22"/>
  <c r="F1241" i="22"/>
  <c r="R1245" i="22"/>
  <c r="Q1250" i="22"/>
  <c r="M1243" i="22"/>
  <c r="L1248" i="22"/>
  <c r="K1253" i="22"/>
  <c r="N1243" i="22"/>
  <c r="M1248" i="22"/>
  <c r="L1253" i="22"/>
  <c r="O1243" i="22"/>
  <c r="N1248" i="22"/>
  <c r="M1253" i="22"/>
  <c r="P1243" i="22"/>
  <c r="O1248" i="22"/>
  <c r="N1253" i="22"/>
  <c r="Q1243" i="22"/>
  <c r="P1248" i="22"/>
  <c r="O1253" i="22"/>
  <c r="J1243" i="22"/>
  <c r="I1248" i="22"/>
  <c r="H1253" i="22"/>
  <c r="G1241" i="22"/>
  <c r="H1242" i="22"/>
  <c r="G1247" i="22"/>
  <c r="F1252" i="22"/>
  <c r="N1241" i="22"/>
  <c r="M1246" i="22"/>
  <c r="L1251" i="22"/>
  <c r="H1244" i="22"/>
  <c r="G1249" i="22"/>
  <c r="J1239" i="22"/>
  <c r="I1244" i="22"/>
  <c r="H1249" i="22"/>
  <c r="K1239" i="22"/>
  <c r="J1244" i="22"/>
  <c r="I1249" i="22"/>
  <c r="L1239" i="22"/>
  <c r="K1244" i="22"/>
  <c r="J1249" i="22"/>
  <c r="M1239" i="22"/>
  <c r="L1244" i="22"/>
  <c r="K1249" i="22"/>
  <c r="F1239" i="22"/>
  <c r="R1243" i="22"/>
  <c r="Q1248" i="22"/>
  <c r="P1253" i="22"/>
  <c r="O1241" i="22"/>
  <c r="P1242" i="22"/>
  <c r="O1247" i="22"/>
  <c r="N1252" i="22"/>
  <c r="I1242" i="22"/>
  <c r="H1247" i="22"/>
  <c r="G1252" i="22"/>
  <c r="P1244" i="22"/>
  <c r="O1249" i="22"/>
  <c r="R1239" i="22"/>
  <c r="Q1244" i="22"/>
  <c r="P1249" i="22"/>
  <c r="F1240" i="22"/>
  <c r="R1244" i="22"/>
  <c r="Q1249" i="22"/>
  <c r="G1240" i="22"/>
  <c r="F1245" i="22"/>
  <c r="R1249" i="22"/>
  <c r="H1240" i="22"/>
  <c r="G1245" i="22"/>
  <c r="F1250" i="22"/>
  <c r="N1239" i="22"/>
  <c r="M1244" i="22"/>
  <c r="L1249" i="22"/>
  <c r="I1239" i="22"/>
  <c r="K1243" i="22"/>
  <c r="J1248" i="22"/>
  <c r="I1253" i="22"/>
  <c r="Q1242" i="22"/>
  <c r="P1247" i="22"/>
  <c r="O1252" i="22"/>
  <c r="K1245" i="22"/>
  <c r="J1250" i="22"/>
  <c r="M1240" i="22"/>
  <c r="L1245" i="22"/>
  <c r="K1250" i="22"/>
  <c r="N1240" i="22"/>
  <c r="M1245" i="22"/>
  <c r="L1250" i="22"/>
  <c r="O1240" i="22"/>
  <c r="N1245" i="22"/>
  <c r="M1250" i="22"/>
  <c r="P1240" i="22"/>
  <c r="O1245" i="22"/>
  <c r="N1250" i="22"/>
  <c r="I1240" i="22"/>
  <c r="H1245"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C64" i="23" s="1"/>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H73" i="23" s="1"/>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B64" i="23" s="1"/>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B62" i="23" s="1"/>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K72" i="23" s="1"/>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D66" i="23" s="1"/>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K65" i="23" s="1"/>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K70" i="23"/>
  <c r="AM10" i="26"/>
  <c r="AL14" i="26"/>
  <c r="AL15" i="26"/>
  <c r="AM11" i="26"/>
  <c r="AF93" i="23"/>
  <c r="AG87" i="23"/>
  <c r="AG93" i="23" s="1"/>
  <c r="AF101" i="23"/>
  <c r="AG88" i="23"/>
  <c r="AG101" i="23" s="1"/>
  <c r="AF96" i="23"/>
  <c r="AG82" i="23"/>
  <c r="AG96" i="23" s="1"/>
  <c r="AF100" i="23"/>
  <c r="AF99" i="23"/>
  <c r="AG83" i="23"/>
  <c r="AF92" i="23"/>
  <c r="AG86" i="23"/>
  <c r="AG92" i="23" s="1"/>
  <c r="E70" i="23" l="1"/>
  <c r="H62" i="23"/>
  <c r="C73" i="23"/>
  <c r="I62" i="23"/>
  <c r="M68" i="23"/>
  <c r="M67" i="23"/>
  <c r="D62" i="23"/>
  <c r="G61" i="23"/>
  <c r="H60" i="23"/>
  <c r="C66" i="23"/>
  <c r="L70" i="23"/>
  <c r="B73" i="23"/>
  <c r="G70" i="23"/>
  <c r="L60" i="23"/>
  <c r="B61"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<sst xmlns="http://schemas.openxmlformats.org/spreadsheetml/2006/main" count="15052" uniqueCount="1062">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</sst>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9">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7">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N1" sqref="N1"/>
    </sheetView>
  </sheetViews>
  <sheetFormatPr defaultRowHeight="14.75"/>
  <cols>
    <col min="2" max="2" width="70.1328125" customWidth="1"/>
    <col min="3" max="3" width="10.7265625" bestFit="1" customWidth="1"/>
    <col min="13" max="14" width="8.7265625" style="163"/>
  </cols>
  <sheetData>
    <row r="1" spans="1:13">
      <c r="A1" s="1" t="s">
        <v>0</v>
      </c>
      <c r="B1" s="85" t="s">
        <v>497</v>
      </c>
      <c r="C1" s="86">
        <v>45310</v>
      </c>
      <c r="D1" s="87"/>
      <c r="E1" s="87"/>
      <c r="F1" s="87"/>
      <c r="G1" s="87"/>
      <c r="H1" s="87"/>
      <c r="I1" s="87"/>
      <c r="J1" s="87"/>
      <c r="K1" s="85" t="s">
        <v>534</v>
      </c>
      <c r="L1" s="85" t="s">
        <v>536</v>
      </c>
      <c r="M1" s="163" t="s">
        <v>1054</v>
      </c>
    </row>
    <row r="2" spans="1:13">
      <c r="A2" s="1" t="s">
        <v>1</v>
      </c>
      <c r="B2" s="87" t="str">
        <f>LOOKUP(B1,K1:L50,L1:L50)</f>
        <v>PA</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2019</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429687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2"/>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2"/>
      <c r="AF112" s="19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3"/>
      <c r="C500" s="192"/>
      <c r="D500" s="192"/>
      <c r="E500" s="192"/>
      <c r="F500" s="192"/>
      <c r="G500" s="192"/>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c r="AD500" s="192"/>
      <c r="AE500" s="192"/>
      <c r="AF500" s="192"/>
      <c r="AG500" s="192"/>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00" spans="2:34" ht="15" customHeight="1">
      <c r="B500" s="195"/>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6" t="s">
        <v>409</v>
      </c>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8" t="s">
        <v>182</v>
      </c>
      <c r="C112" s="199">
        <v>12.999203</v>
      </c>
      <c r="D112" s="199">
        <v>13.756338</v>
      </c>
      <c r="E112" s="199">
        <v>14.272468</v>
      </c>
      <c r="F112" s="199">
        <v>13.87274</v>
      </c>
      <c r="G112" s="199">
        <v>13.379066999999999</v>
      </c>
      <c r="H112" s="199">
        <v>13.404615</v>
      </c>
      <c r="I112" s="199">
        <v>13.498896999999999</v>
      </c>
      <c r="J112" s="199">
        <v>13.628196000000001</v>
      </c>
      <c r="K112" s="199">
        <v>13.736962</v>
      </c>
      <c r="L112" s="199">
        <v>13.932218000000001</v>
      </c>
      <c r="M112" s="199">
        <v>14.950908999999999</v>
      </c>
      <c r="N112" s="199">
        <v>15.044097000000001</v>
      </c>
      <c r="O112" s="199">
        <v>15.321702</v>
      </c>
      <c r="P112" s="199">
        <v>15.516894000000001</v>
      </c>
      <c r="Q112" s="199">
        <v>15.691060999999999</v>
      </c>
      <c r="R112" s="199">
        <v>15.773815000000001</v>
      </c>
      <c r="S112" s="199">
        <v>15.950137</v>
      </c>
      <c r="T112" s="199">
        <v>16.117809000000001</v>
      </c>
      <c r="U112" s="199">
        <v>16.291615</v>
      </c>
      <c r="V112" s="199">
        <v>16.466549000000001</v>
      </c>
      <c r="W112" s="199">
        <v>16.700437999999998</v>
      </c>
      <c r="X112" s="199">
        <v>16.943705000000001</v>
      </c>
      <c r="Y112" s="199">
        <v>17.277073000000001</v>
      </c>
      <c r="Z112" s="199">
        <v>17.574244</v>
      </c>
      <c r="AA112" s="199">
        <v>17.982026999999999</v>
      </c>
      <c r="AB112" s="199">
        <v>18.336407000000001</v>
      </c>
      <c r="AC112" s="199">
        <v>18.741672999999999</v>
      </c>
      <c r="AD112" s="199">
        <v>19.208071</v>
      </c>
      <c r="AE112" s="199">
        <v>19.600466000000001</v>
      </c>
      <c r="AF112" s="199">
        <v>20.057380999999999</v>
      </c>
      <c r="AG112" s="199">
        <v>20.632099</v>
      </c>
      <c r="AH112" s="200">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201" t="s">
        <v>306</v>
      </c>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c r="AC146" s="202"/>
      <c r="AD146" s="202"/>
      <c r="AE146" s="202"/>
      <c r="AF146" s="202"/>
      <c r="AG146" s="202"/>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40625" customWidth="1"/>
    <col min="3" max="3" width="14.863281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40625" customWidth="1"/>
    <col min="23" max="23" width="15.863281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3" t="s">
        <v>609</v>
      </c>
      <c r="B3" s="204"/>
      <c r="C3" s="204"/>
      <c r="D3" s="204"/>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PA</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PA</v>
      </c>
      <c r="C7" s="91">
        <f t="shared" ref="C7:AE7" si="3">SUMIFS(C$20:C$119,$B$20:$B$119,$B$7,$A$20:$A$119,$A$7)</f>
        <v>47068059</v>
      </c>
      <c r="D7" s="91">
        <f t="shared" si="3"/>
        <v>42458225</v>
      </c>
      <c r="E7" s="91">
        <f t="shared" si="3"/>
        <v>48542382</v>
      </c>
      <c r="F7" s="91">
        <f t="shared" si="3"/>
        <v>46031503</v>
      </c>
      <c r="G7" s="91">
        <f t="shared" si="3"/>
        <v>46214573</v>
      </c>
      <c r="H7" s="91">
        <f t="shared" si="3"/>
        <v>43352789</v>
      </c>
      <c r="I7" s="91">
        <f t="shared" si="3"/>
        <v>48713174</v>
      </c>
      <c r="J7" s="91">
        <f t="shared" si="3"/>
        <v>50027029</v>
      </c>
      <c r="K7" s="91">
        <f t="shared" si="3"/>
        <v>45589687</v>
      </c>
      <c r="L7" s="91">
        <f t="shared" si="3"/>
        <v>49598244</v>
      </c>
      <c r="M7" s="91">
        <f t="shared" si="3"/>
        <v>51628652</v>
      </c>
      <c r="N7" s="91">
        <f t="shared" si="3"/>
        <v>46888935</v>
      </c>
      <c r="O7" s="91">
        <f t="shared" si="3"/>
        <v>48592359</v>
      </c>
      <c r="P7" s="91">
        <f t="shared" si="3"/>
        <v>49974683</v>
      </c>
      <c r="Q7" s="91">
        <f t="shared" si="3"/>
        <v>53374292</v>
      </c>
      <c r="R7" s="91">
        <f t="shared" si="3"/>
        <v>52545952</v>
      </c>
      <c r="S7" s="91">
        <f t="shared" si="3"/>
        <v>56097982</v>
      </c>
      <c r="T7" s="91">
        <f t="shared" si="3"/>
        <v>60243848</v>
      </c>
      <c r="U7" s="91">
        <f t="shared" si="3"/>
        <v>56477855</v>
      </c>
      <c r="V7" s="91">
        <f t="shared" si="3"/>
        <v>62615453</v>
      </c>
      <c r="W7" s="91">
        <f t="shared" si="3"/>
        <v>67915553</v>
      </c>
      <c r="X7" s="91">
        <f t="shared" si="3"/>
        <v>65984204</v>
      </c>
      <c r="Y7" s="91">
        <f t="shared" si="3"/>
        <v>66039758</v>
      </c>
      <c r="Z7" s="91">
        <f t="shared" si="3"/>
        <v>66729936</v>
      </c>
      <c r="AA7" s="91">
        <f t="shared" si="3"/>
        <v>60534177</v>
      </c>
      <c r="AB7" s="91">
        <f t="shared" si="3"/>
        <v>54898407</v>
      </c>
      <c r="AC7" s="91">
        <f t="shared" si="3"/>
        <v>55732372</v>
      </c>
      <c r="AD7" s="91">
        <f t="shared" si="3"/>
        <v>56609468</v>
      </c>
      <c r="AE7" s="91">
        <f t="shared" si="3"/>
        <v>52562189</v>
      </c>
      <c r="AF7" s="119">
        <f>AVERAGE(U7:AE7)</f>
        <v>60554488.363636367</v>
      </c>
      <c r="AG7" s="119">
        <f t="shared" si="2"/>
        <v>60554488.363636367</v>
      </c>
      <c r="AH7" s="119">
        <f t="shared" si="2"/>
        <v>60554488.363636367</v>
      </c>
      <c r="AI7" s="119">
        <f t="shared" si="2"/>
        <v>60554488.363636367</v>
      </c>
      <c r="AJ7" s="119">
        <f t="shared" si="2"/>
        <v>60554488.363636367</v>
      </c>
      <c r="AK7" s="119">
        <f t="shared" si="2"/>
        <v>60554488.363636367</v>
      </c>
      <c r="AL7" s="119">
        <f t="shared" si="2"/>
        <v>60554488.363636367</v>
      </c>
      <c r="AM7" s="119">
        <f t="shared" si="2"/>
        <v>60554488.363636367</v>
      </c>
      <c r="AN7" s="119">
        <f t="shared" si="2"/>
        <v>60554488.363636367</v>
      </c>
      <c r="AO7" s="119">
        <f t="shared" si="2"/>
        <v>60554488.363636367</v>
      </c>
      <c r="AP7" s="119">
        <f t="shared" si="2"/>
        <v>60554488.363636367</v>
      </c>
      <c r="AQ7" s="119">
        <f t="shared" si="2"/>
        <v>60554488.363636367</v>
      </c>
      <c r="AR7" s="119">
        <f t="shared" si="2"/>
        <v>60554488.363636367</v>
      </c>
      <c r="AS7" s="119">
        <f t="shared" si="2"/>
        <v>60554488.363636367</v>
      </c>
      <c r="AT7" s="119">
        <f t="shared" si="2"/>
        <v>60554488.363636367</v>
      </c>
      <c r="AU7" s="119">
        <f t="shared" si="2"/>
        <v>60554488.363636367</v>
      </c>
      <c r="AV7" s="119">
        <f t="shared" si="2"/>
        <v>60554488.363636367</v>
      </c>
      <c r="AW7" s="119">
        <f t="shared" si="2"/>
        <v>60554488.363636367</v>
      </c>
      <c r="AX7" s="119">
        <f t="shared" si="2"/>
        <v>60554488.363636367</v>
      </c>
      <c r="AY7" s="119">
        <f t="shared" si="2"/>
        <v>60554488.363636367</v>
      </c>
      <c r="AZ7" s="119">
        <f t="shared" si="2"/>
        <v>60554488.363636367</v>
      </c>
      <c r="BA7" s="119">
        <f t="shared" si="2"/>
        <v>60554488.363636367</v>
      </c>
      <c r="BB7" s="119">
        <f t="shared" si="2"/>
        <v>60554488.363636367</v>
      </c>
      <c r="BC7" s="119">
        <f t="shared" si="2"/>
        <v>60554488.363636367</v>
      </c>
      <c r="BD7" s="119">
        <f t="shared" si="2"/>
        <v>60554488.363636367</v>
      </c>
      <c r="BE7" s="119">
        <f t="shared" si="2"/>
        <v>60554488.363636367</v>
      </c>
      <c r="BF7" s="119">
        <f t="shared" si="2"/>
        <v>60554488.363636367</v>
      </c>
      <c r="BG7" s="119">
        <f t="shared" si="2"/>
        <v>60554488.363636367</v>
      </c>
      <c r="BH7" s="119">
        <f t="shared" si="2"/>
        <v>60554488.363636367</v>
      </c>
      <c r="BI7" s="119">
        <f t="shared" si="2"/>
        <v>60554488.363636367</v>
      </c>
      <c r="BJ7" s="119">
        <f t="shared" si="2"/>
        <v>60554488.363636367</v>
      </c>
      <c r="BK7" s="119">
        <f t="shared" si="2"/>
        <v>60554488.363636367</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PA</v>
      </c>
      <c r="C10" s="91">
        <f t="shared" ref="C10:AE10" si="5">SUMIFS(C$122:C$219,$B$122:$B$219,$B$6,$A$122:$A$219,$A$6)</f>
        <v>0</v>
      </c>
      <c r="D10" s="91">
        <f t="shared" si="5"/>
        <v>0</v>
      </c>
      <c r="E10" s="91">
        <f t="shared" si="5"/>
        <v>0</v>
      </c>
      <c r="F10" s="91">
        <f t="shared" si="5"/>
        <v>0</v>
      </c>
      <c r="G10" s="91">
        <f t="shared" si="5"/>
        <v>141341</v>
      </c>
      <c r="H10" s="91">
        <f t="shared" si="5"/>
        <v>22625</v>
      </c>
      <c r="I10" s="91">
        <f t="shared" si="5"/>
        <v>207183</v>
      </c>
      <c r="J10" s="91">
        <f t="shared" si="5"/>
        <v>113818</v>
      </c>
      <c r="K10" s="91">
        <f t="shared" si="5"/>
        <v>10965</v>
      </c>
      <c r="L10" s="91">
        <f t="shared" si="5"/>
        <v>13350</v>
      </c>
      <c r="M10" s="91">
        <f t="shared" si="5"/>
        <v>0</v>
      </c>
      <c r="N10" s="91">
        <f t="shared" si="5"/>
        <v>0</v>
      </c>
      <c r="O10" s="91">
        <f t="shared" si="5"/>
        <v>380</v>
      </c>
      <c r="P10" s="91">
        <f t="shared" si="5"/>
        <v>17906</v>
      </c>
      <c r="Q10" s="91">
        <f t="shared" si="5"/>
        <v>86274</v>
      </c>
      <c r="R10" s="91">
        <f t="shared" si="5"/>
        <v>30410</v>
      </c>
      <c r="S10" s="91">
        <f t="shared" si="5"/>
        <v>31796</v>
      </c>
      <c r="T10" s="91">
        <f t="shared" si="5"/>
        <v>157589</v>
      </c>
      <c r="U10" s="91">
        <f t="shared" si="5"/>
        <v>888943</v>
      </c>
      <c r="V10" s="91">
        <f t="shared" si="5"/>
        <v>616423</v>
      </c>
      <c r="W10" s="91">
        <f t="shared" si="5"/>
        <v>768676</v>
      </c>
      <c r="X10" s="91">
        <f t="shared" si="5"/>
        <v>666640</v>
      </c>
      <c r="Y10" s="91">
        <f t="shared" si="5"/>
        <v>1360342</v>
      </c>
      <c r="Z10" s="91">
        <f t="shared" si="5"/>
        <v>1141975</v>
      </c>
      <c r="AA10" s="91">
        <f t="shared" si="5"/>
        <v>577901</v>
      </c>
      <c r="AB10" s="91">
        <f t="shared" si="5"/>
        <v>566656</v>
      </c>
      <c r="AC10" s="91">
        <f t="shared" si="5"/>
        <v>314066</v>
      </c>
      <c r="AD10" s="91">
        <f t="shared" si="5"/>
        <v>33402</v>
      </c>
      <c r="AE10" s="91">
        <f t="shared" si="5"/>
        <v>56343</v>
      </c>
      <c r="AF10" s="119">
        <f t="shared" ref="AF10:BK11" si="6">AE10</f>
        <v>56343</v>
      </c>
      <c r="AG10" s="119">
        <f t="shared" si="6"/>
        <v>56343</v>
      </c>
      <c r="AH10" s="119">
        <f t="shared" si="6"/>
        <v>56343</v>
      </c>
      <c r="AI10" s="119">
        <f t="shared" si="6"/>
        <v>56343</v>
      </c>
      <c r="AJ10" s="119">
        <f t="shared" si="6"/>
        <v>56343</v>
      </c>
      <c r="AK10" s="119">
        <f t="shared" si="6"/>
        <v>56343</v>
      </c>
      <c r="AL10" s="119">
        <f t="shared" si="6"/>
        <v>56343</v>
      </c>
      <c r="AM10" s="119">
        <f t="shared" si="6"/>
        <v>56343</v>
      </c>
      <c r="AN10" s="119">
        <f t="shared" si="6"/>
        <v>56343</v>
      </c>
      <c r="AO10" s="119">
        <f t="shared" si="6"/>
        <v>56343</v>
      </c>
      <c r="AP10" s="119">
        <f t="shared" si="6"/>
        <v>56343</v>
      </c>
      <c r="AQ10" s="119">
        <f t="shared" si="6"/>
        <v>56343</v>
      </c>
      <c r="AR10" s="119">
        <f t="shared" si="6"/>
        <v>56343</v>
      </c>
      <c r="AS10" s="119">
        <f t="shared" si="6"/>
        <v>56343</v>
      </c>
      <c r="AT10" s="119">
        <f t="shared" si="6"/>
        <v>56343</v>
      </c>
      <c r="AU10" s="119">
        <f t="shared" si="6"/>
        <v>56343</v>
      </c>
      <c r="AV10" s="119">
        <f t="shared" si="6"/>
        <v>56343</v>
      </c>
      <c r="AW10" s="119">
        <f t="shared" si="6"/>
        <v>56343</v>
      </c>
      <c r="AX10" s="119">
        <f t="shared" si="6"/>
        <v>56343</v>
      </c>
      <c r="AY10" s="119">
        <f t="shared" si="6"/>
        <v>56343</v>
      </c>
      <c r="AZ10" s="119">
        <f t="shared" si="6"/>
        <v>56343</v>
      </c>
      <c r="BA10" s="119">
        <f t="shared" si="6"/>
        <v>56343</v>
      </c>
      <c r="BB10" s="119">
        <f t="shared" si="6"/>
        <v>56343</v>
      </c>
      <c r="BC10" s="119">
        <f t="shared" si="6"/>
        <v>56343</v>
      </c>
      <c r="BD10" s="119">
        <f t="shared" si="6"/>
        <v>56343</v>
      </c>
      <c r="BE10" s="119">
        <f t="shared" si="6"/>
        <v>56343</v>
      </c>
      <c r="BF10" s="119">
        <f t="shared" si="6"/>
        <v>56343</v>
      </c>
      <c r="BG10" s="119">
        <f t="shared" si="6"/>
        <v>56343</v>
      </c>
      <c r="BH10" s="119">
        <f t="shared" si="6"/>
        <v>56343</v>
      </c>
      <c r="BI10" s="119">
        <f t="shared" si="6"/>
        <v>56343</v>
      </c>
      <c r="BJ10" s="119">
        <f t="shared" si="6"/>
        <v>56343</v>
      </c>
      <c r="BK10" s="119">
        <f t="shared" si="6"/>
        <v>56343</v>
      </c>
    </row>
    <row r="11" spans="1:63" ht="14.75">
      <c r="A11" s="91" t="s">
        <v>849</v>
      </c>
      <c r="B11" s="91" t="str">
        <f>About!B2</f>
        <v>PA</v>
      </c>
      <c r="C11" s="91">
        <f t="shared" ref="C11:AE11" si="7">SUMIFS(C$122:C$219,$B$122:$B$219,$B$7,$A$122:$A$219,$A$7)</f>
        <v>0</v>
      </c>
      <c r="D11" s="91">
        <f t="shared" si="7"/>
        <v>0</v>
      </c>
      <c r="E11" s="91">
        <f t="shared" si="7"/>
        <v>0</v>
      </c>
      <c r="F11" s="91">
        <f t="shared" si="7"/>
        <v>0</v>
      </c>
      <c r="G11" s="91">
        <f t="shared" si="7"/>
        <v>0</v>
      </c>
      <c r="H11" s="91">
        <f t="shared" si="7"/>
        <v>6900</v>
      </c>
      <c r="I11" s="91">
        <f t="shared" si="7"/>
        <v>7850</v>
      </c>
      <c r="J11" s="91">
        <f t="shared" si="7"/>
        <v>500</v>
      </c>
      <c r="K11" s="91">
        <f t="shared" si="7"/>
        <v>174823</v>
      </c>
      <c r="L11" s="91">
        <f t="shared" si="7"/>
        <v>29760</v>
      </c>
      <c r="M11" s="91">
        <f t="shared" si="7"/>
        <v>0</v>
      </c>
      <c r="N11" s="91">
        <f t="shared" si="7"/>
        <v>0</v>
      </c>
      <c r="O11" s="91">
        <f t="shared" si="7"/>
        <v>96160</v>
      </c>
      <c r="P11" s="91">
        <f t="shared" si="7"/>
        <v>102811</v>
      </c>
      <c r="Q11" s="91">
        <f t="shared" si="7"/>
        <v>262799</v>
      </c>
      <c r="R11" s="91">
        <f t="shared" si="7"/>
        <v>316538</v>
      </c>
      <c r="S11" s="91">
        <f t="shared" si="7"/>
        <v>126611</v>
      </c>
      <c r="T11" s="91">
        <f t="shared" si="7"/>
        <v>95607</v>
      </c>
      <c r="U11" s="91">
        <f t="shared" si="7"/>
        <v>356263</v>
      </c>
      <c r="V11" s="91">
        <f t="shared" si="7"/>
        <v>445954</v>
      </c>
      <c r="W11" s="91">
        <f t="shared" si="7"/>
        <v>347966</v>
      </c>
      <c r="X11" s="91">
        <f t="shared" si="7"/>
        <v>231396</v>
      </c>
      <c r="Y11" s="91">
        <f t="shared" si="7"/>
        <v>20874</v>
      </c>
      <c r="Z11" s="91">
        <f t="shared" si="7"/>
        <v>33312</v>
      </c>
      <c r="AA11" s="91">
        <f t="shared" si="7"/>
        <v>23640</v>
      </c>
      <c r="AB11" s="91">
        <f t="shared" si="7"/>
        <v>30907</v>
      </c>
      <c r="AC11" s="91">
        <f t="shared" si="7"/>
        <v>4943</v>
      </c>
      <c r="AD11" s="91">
        <f t="shared" si="7"/>
        <v>1047</v>
      </c>
      <c r="AE11" s="91">
        <f t="shared" si="7"/>
        <v>12341</v>
      </c>
      <c r="AF11" s="119">
        <f>AVERAGE(W11:AE11)</f>
        <v>78491.777777777781</v>
      </c>
      <c r="AG11" s="119">
        <f t="shared" si="6"/>
        <v>78491.777777777781</v>
      </c>
      <c r="AH11" s="119">
        <f t="shared" si="6"/>
        <v>78491.777777777781</v>
      </c>
      <c r="AI11" s="119">
        <f t="shared" si="6"/>
        <v>78491.777777777781</v>
      </c>
      <c r="AJ11" s="119">
        <f t="shared" si="6"/>
        <v>78491.777777777781</v>
      </c>
      <c r="AK11" s="119">
        <f t="shared" si="6"/>
        <v>78491.777777777781</v>
      </c>
      <c r="AL11" s="119">
        <f t="shared" si="6"/>
        <v>78491.777777777781</v>
      </c>
      <c r="AM11" s="119">
        <f t="shared" si="6"/>
        <v>78491.777777777781</v>
      </c>
      <c r="AN11" s="119">
        <f t="shared" si="6"/>
        <v>78491.777777777781</v>
      </c>
      <c r="AO11" s="119">
        <f t="shared" si="6"/>
        <v>78491.777777777781</v>
      </c>
      <c r="AP11" s="119">
        <f t="shared" si="6"/>
        <v>78491.777777777781</v>
      </c>
      <c r="AQ11" s="119">
        <f t="shared" si="6"/>
        <v>78491.777777777781</v>
      </c>
      <c r="AR11" s="119">
        <f t="shared" si="6"/>
        <v>78491.777777777781</v>
      </c>
      <c r="AS11" s="119">
        <f t="shared" si="6"/>
        <v>78491.777777777781</v>
      </c>
      <c r="AT11" s="119">
        <f t="shared" si="6"/>
        <v>78491.777777777781</v>
      </c>
      <c r="AU11" s="119">
        <f t="shared" si="6"/>
        <v>78491.777777777781</v>
      </c>
      <c r="AV11" s="119">
        <f t="shared" si="6"/>
        <v>78491.777777777781</v>
      </c>
      <c r="AW11" s="119">
        <f t="shared" si="6"/>
        <v>78491.777777777781</v>
      </c>
      <c r="AX11" s="119">
        <f t="shared" si="6"/>
        <v>78491.777777777781</v>
      </c>
      <c r="AY11" s="119">
        <f t="shared" si="6"/>
        <v>78491.777777777781</v>
      </c>
      <c r="AZ11" s="119">
        <f t="shared" si="6"/>
        <v>78491.777777777781</v>
      </c>
      <c r="BA11" s="119">
        <f t="shared" si="6"/>
        <v>78491.777777777781</v>
      </c>
      <c r="BB11" s="119">
        <f t="shared" si="6"/>
        <v>78491.777777777781</v>
      </c>
      <c r="BC11" s="119">
        <f t="shared" si="6"/>
        <v>78491.777777777781</v>
      </c>
      <c r="BD11" s="119">
        <f t="shared" si="6"/>
        <v>78491.777777777781</v>
      </c>
      <c r="BE11" s="119">
        <f t="shared" si="6"/>
        <v>78491.777777777781</v>
      </c>
      <c r="BF11" s="119">
        <f t="shared" si="6"/>
        <v>78491.777777777781</v>
      </c>
      <c r="BG11" s="119">
        <f t="shared" si="6"/>
        <v>78491.777777777781</v>
      </c>
      <c r="BH11" s="119">
        <f t="shared" si="6"/>
        <v>78491.777777777781</v>
      </c>
      <c r="BI11" s="119">
        <f t="shared" si="6"/>
        <v>78491.777777777781</v>
      </c>
      <c r="BJ11" s="119">
        <f t="shared" si="6"/>
        <v>78491.777777777781</v>
      </c>
      <c r="BK11" s="119">
        <f t="shared" si="6"/>
        <v>78491.777777777781</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PA</v>
      </c>
      <c r="C14" s="91">
        <f t="shared" ref="C14:BK14" si="9">IF(C10&gt;C11,C10-C11,0)</f>
        <v>0</v>
      </c>
      <c r="D14" s="91">
        <f t="shared" si="9"/>
        <v>0</v>
      </c>
      <c r="E14" s="91">
        <f t="shared" si="9"/>
        <v>0</v>
      </c>
      <c r="F14" s="91">
        <f t="shared" si="9"/>
        <v>0</v>
      </c>
      <c r="G14" s="91">
        <f t="shared" si="9"/>
        <v>141341</v>
      </c>
      <c r="H14" s="91">
        <f t="shared" si="9"/>
        <v>15725</v>
      </c>
      <c r="I14" s="91">
        <f t="shared" si="9"/>
        <v>199333</v>
      </c>
      <c r="J14" s="91">
        <f t="shared" si="9"/>
        <v>113318</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61982</v>
      </c>
      <c r="U14" s="91">
        <f t="shared" si="9"/>
        <v>532680</v>
      </c>
      <c r="V14" s="91">
        <f t="shared" si="9"/>
        <v>170469</v>
      </c>
      <c r="W14" s="91">
        <f t="shared" si="9"/>
        <v>420710</v>
      </c>
      <c r="X14" s="91">
        <f t="shared" si="9"/>
        <v>435244</v>
      </c>
      <c r="Y14" s="91">
        <f t="shared" si="9"/>
        <v>1339468</v>
      </c>
      <c r="Z14" s="91">
        <f t="shared" si="9"/>
        <v>1108663</v>
      </c>
      <c r="AA14" s="91">
        <f t="shared" si="9"/>
        <v>554261</v>
      </c>
      <c r="AB14" s="91">
        <f t="shared" si="9"/>
        <v>535749</v>
      </c>
      <c r="AC14" s="91">
        <f t="shared" si="9"/>
        <v>309123</v>
      </c>
      <c r="AD14" s="91">
        <f t="shared" si="9"/>
        <v>32355</v>
      </c>
      <c r="AE14" s="91">
        <f t="shared" si="9"/>
        <v>44002</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PA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163858</v>
      </c>
      <c r="L15" s="91">
        <f t="shared" si="10"/>
        <v>16410</v>
      </c>
      <c r="M15" s="91">
        <f t="shared" si="10"/>
        <v>0</v>
      </c>
      <c r="N15" s="91">
        <f t="shared" si="10"/>
        <v>0</v>
      </c>
      <c r="O15" s="91">
        <f t="shared" si="10"/>
        <v>95780</v>
      </c>
      <c r="P15" s="91">
        <f t="shared" si="10"/>
        <v>84905</v>
      </c>
      <c r="Q15" s="91">
        <f t="shared" si="10"/>
        <v>176525</v>
      </c>
      <c r="R15" s="91">
        <f t="shared" si="10"/>
        <v>286128</v>
      </c>
      <c r="S15" s="91">
        <f t="shared" si="10"/>
        <v>94815</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22148.777777777781</v>
      </c>
      <c r="AG15" s="91">
        <f t="shared" si="10"/>
        <v>22148.777777777781</v>
      </c>
      <c r="AH15" s="91">
        <f t="shared" si="10"/>
        <v>22148.777777777781</v>
      </c>
      <c r="AI15" s="91">
        <f t="shared" si="10"/>
        <v>22148.777777777781</v>
      </c>
      <c r="AJ15" s="91">
        <f t="shared" si="10"/>
        <v>22148.777777777781</v>
      </c>
      <c r="AK15" s="91">
        <f t="shared" si="10"/>
        <v>22148.777777777781</v>
      </c>
      <c r="AL15" s="91">
        <f t="shared" si="10"/>
        <v>22148.777777777781</v>
      </c>
      <c r="AM15" s="91">
        <f t="shared" si="10"/>
        <v>22148.777777777781</v>
      </c>
      <c r="AN15" s="91">
        <f t="shared" si="10"/>
        <v>22148.777777777781</v>
      </c>
      <c r="AO15" s="91">
        <f t="shared" si="10"/>
        <v>22148.777777777781</v>
      </c>
      <c r="AP15" s="91">
        <f t="shared" si="10"/>
        <v>22148.777777777781</v>
      </c>
      <c r="AQ15" s="91">
        <f t="shared" si="10"/>
        <v>22148.777777777781</v>
      </c>
      <c r="AR15" s="91">
        <f t="shared" si="10"/>
        <v>22148.777777777781</v>
      </c>
      <c r="AS15" s="91">
        <f t="shared" si="10"/>
        <v>22148.777777777781</v>
      </c>
      <c r="AT15" s="91">
        <f t="shared" si="10"/>
        <v>22148.777777777781</v>
      </c>
      <c r="AU15" s="91">
        <f t="shared" si="10"/>
        <v>22148.777777777781</v>
      </c>
      <c r="AV15" s="91">
        <f t="shared" si="10"/>
        <v>22148.777777777781</v>
      </c>
      <c r="AW15" s="91">
        <f t="shared" si="10"/>
        <v>22148.777777777781</v>
      </c>
      <c r="AX15" s="91">
        <f t="shared" si="10"/>
        <v>22148.777777777781</v>
      </c>
      <c r="AY15" s="91">
        <f t="shared" si="10"/>
        <v>22148.777777777781</v>
      </c>
      <c r="AZ15" s="91">
        <f t="shared" si="10"/>
        <v>22148.777777777781</v>
      </c>
      <c r="BA15" s="91">
        <f t="shared" si="10"/>
        <v>22148.777777777781</v>
      </c>
      <c r="BB15" s="91">
        <f t="shared" si="10"/>
        <v>22148.777777777781</v>
      </c>
      <c r="BC15" s="91">
        <f t="shared" si="10"/>
        <v>22148.777777777781</v>
      </c>
      <c r="BD15" s="91">
        <f t="shared" si="10"/>
        <v>22148.777777777781</v>
      </c>
      <c r="BE15" s="91">
        <f t="shared" si="10"/>
        <v>22148.777777777781</v>
      </c>
      <c r="BF15" s="91">
        <f t="shared" si="10"/>
        <v>22148.777777777781</v>
      </c>
      <c r="BG15" s="91">
        <f t="shared" si="10"/>
        <v>22148.777777777781</v>
      </c>
      <c r="BH15" s="91">
        <f t="shared" si="10"/>
        <v>22148.777777777781</v>
      </c>
      <c r="BI15" s="91">
        <f t="shared" si="10"/>
        <v>22148.777777777781</v>
      </c>
      <c r="BJ15" s="91">
        <f t="shared" si="10"/>
        <v>22148.777777777781</v>
      </c>
      <c r="BK15" s="91">
        <f t="shared" si="10"/>
        <v>22148.777777777781</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0.90793724086689376</v>
      </c>
      <c r="G1420" s="107">
        <f>G694/SUMIFS(G$3:G$722,$B$3:$B$722,$B1420)*SUMIFS(Calculations!$E$3:$E$53,Calculations!$A$3:$A$53,$B1420)</f>
        <v>0.79634864567575447</v>
      </c>
      <c r="H1420" s="107">
        <f>H694/SUMIFS(H$3:H$722,$B$3:$B$722,$B1420)*SUMIFS(Calculations!$E$3:$E$53,Calculations!$A$3:$A$53,$B1420)</f>
        <v>0.67443556915414415</v>
      </c>
      <c r="I1420" s="107">
        <f>I694/SUMIFS(I$3:I$722,$B$3:$B$722,$B1420)*SUMIFS(Calculations!$E$3:$E$53,Calculations!$A$3:$A$53,$B1420)</f>
        <v>0.65922589090189099</v>
      </c>
      <c r="J1420" s="107">
        <f>J694/SUMIFS(J$3:J$722,$B$3:$B$722,$B1420)*SUMIFS(Calculations!$E$3:$E$53,Calculations!$A$3:$A$53,$B1420)</f>
        <v>0.64252650626040286</v>
      </c>
      <c r="K1420" s="107">
        <f>K694/SUMIFS(K$3:K$722,$B$3:$B$722,$B1420)*SUMIFS(Calculations!$E$3:$E$53,Calculations!$A$3:$A$53,$B1420)</f>
        <v>0.63607316154659643</v>
      </c>
      <c r="L1420" s="107">
        <f>L694/SUMIFS(L$3:L$722,$B$3:$B$722,$B1420)*SUMIFS(Calculations!$E$3:$E$53,Calculations!$A$3:$A$53,$B1420)</f>
        <v>0.62938309396142467</v>
      </c>
      <c r="M1420" s="107">
        <f>M694/SUMIFS(M$3:M$722,$B$3:$B$722,$B1420)*SUMIFS(Calculations!$E$3:$E$53,Calculations!$A$3:$A$53,$B1420)</f>
        <v>0.6417005556005867</v>
      </c>
      <c r="N1420" s="107">
        <f>N694/SUMIFS(N$3:N$722,$B$3:$B$722,$B1420)*SUMIFS(Calculations!$E$3:$E$53,Calculations!$A$3:$A$53,$B1420)</f>
        <v>0.65322403692823172</v>
      </c>
      <c r="O1420" s="107">
        <f>O694/SUMIFS(O$3:O$722,$B$3:$B$722,$B1420)*SUMIFS(Calculations!$E$3:$E$53,Calculations!$A$3:$A$53,$B1420)</f>
        <v>0.65316447283918688</v>
      </c>
      <c r="P1420" s="107">
        <f>P694/SUMIFS(P$3:P$722,$B$3:$B$722,$B1420)*SUMIFS(Calculations!$E$3:$E$53,Calculations!$A$3:$A$53,$B1420)</f>
        <v>0.65310490248521413</v>
      </c>
      <c r="Q1420" s="107">
        <f>Q694/SUMIFS(Q$3:Q$722,$B$3:$B$722,$B1420)*SUMIFS(Calculations!$E$3:$E$53,Calculations!$A$3:$A$53,$B1420)</f>
        <v>0.65278703914326142</v>
      </c>
      <c r="R1420" s="107">
        <f>R694/SUMIFS(R$3:R$722,$B$3:$B$722,$B1420)*SUMIFS(Calculations!$E$3:$E$53,Calculations!$A$3:$A$53,$B1420)</f>
        <v>0.65247648929881297</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3.764278234401322E-2</v>
      </c>
      <c r="G1423" s="107">
        <f>G697/SUMIFS(G$3:G$722,$B$3:$B$722,$B1423)*SUMIFS(Calculations!$E$3:$E$53,Calculations!$A$3:$A$53,$B1423)</f>
        <v>4.3810293208867777E-2</v>
      </c>
      <c r="H1423" s="107">
        <f>H697/SUMIFS(H$3:H$722,$B$3:$B$722,$B1423)*SUMIFS(Calculations!$E$3:$E$53,Calculations!$A$3:$A$53,$B1423)</f>
        <v>5.0548439008865971E-2</v>
      </c>
      <c r="I1423" s="107">
        <f>I697/SUMIFS(I$3:I$722,$B$3:$B$722,$B1423)*SUMIFS(Calculations!$E$3:$E$53,Calculations!$A$3:$A$53,$B1423)</f>
        <v>5.2908343240717234E-2</v>
      </c>
      <c r="J1423" s="107">
        <f>J697/SUMIFS(J$3:J$722,$B$3:$B$722,$B1423)*SUMIFS(Calculations!$E$3:$E$53,Calculations!$A$3:$A$53,$B1423)</f>
        <v>5.5499387431867102E-2</v>
      </c>
      <c r="K1423" s="107">
        <f>K697/SUMIFS(K$3:K$722,$B$3:$B$722,$B1423)*SUMIFS(Calculations!$E$3:$E$53,Calculations!$A$3:$A$53,$B1423)</f>
        <v>5.64989736925001E-2</v>
      </c>
      <c r="L1423" s="107">
        <f>L697/SUMIFS(L$3:L$722,$B$3:$B$722,$B1423)*SUMIFS(Calculations!$E$3:$E$53,Calculations!$A$3:$A$53,$B1423)</f>
        <v>5.753522697469917E-2</v>
      </c>
      <c r="M1423" s="107">
        <f>M697/SUMIFS(M$3:M$722,$B$3:$B$722,$B1423)*SUMIFS(Calculations!$E$3:$E$53,Calculations!$A$3:$A$53,$B1423)</f>
        <v>5.5619118308184293E-2</v>
      </c>
      <c r="N1423" s="107">
        <f>N697/SUMIFS(N$3:N$722,$B$3:$B$722,$B1423)*SUMIFS(Calculations!$E$3:$E$53,Calculations!$A$3:$A$53,$B1423)</f>
        <v>5.3826521498292819E-2</v>
      </c>
      <c r="O1423" s="107">
        <f>O697/SUMIFS(O$3:O$722,$B$3:$B$722,$B1423)*SUMIFS(Calculations!$E$3:$E$53,Calculations!$A$3:$A$53,$B1423)</f>
        <v>5.3829352075934554E-2</v>
      </c>
      <c r="P1423" s="107">
        <f>P697/SUMIFS(P$3:P$722,$B$3:$B$722,$B1423)*SUMIFS(Calculations!$E$3:$E$53,Calculations!$A$3:$A$53,$B1423)</f>
        <v>5.3832182951295375E-2</v>
      </c>
      <c r="Q1423" s="107">
        <f>Q697/SUMIFS(Q$3:Q$722,$B$3:$B$722,$B1423)*SUMIFS(Calculations!$E$3:$E$53,Calculations!$A$3:$A$53,$B1423)</f>
        <v>5.3205681878147747E-2</v>
      </c>
      <c r="R1423" s="107">
        <f>R697/SUMIFS(R$3:R$722,$B$3:$B$722,$B1423)*SUMIFS(Calculations!$E$3:$E$53,Calculations!$A$3:$A$53,$B1423)</f>
        <v>5.2593595534319672E-2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5.1689354702203573E-2</v>
      </c>
      <c r="G1425" s="107">
        <f>G699/SUMIFS(G$3:G$722,$B$3:$B$722,$B1425)*SUMIFS(Calculations!$E$3:$E$53,Calculations!$A$3:$A$53,$B1425)</f>
        <v>5.3974844881749216E-2</v>
      </c>
      <c r="H1425" s="107">
        <f>H699/SUMIFS(H$3:H$722,$B$3:$B$722,$B1425)*SUMIFS(Calculations!$E$3:$E$53,Calculations!$A$3:$A$53,$B1425)</f>
        <v>5.6471794849360768E-2</v>
      </c>
      <c r="I1425" s="107">
        <f>I699/SUMIFS(I$3:I$722,$B$3:$B$722,$B1425)*SUMIFS(Calculations!$E$3:$E$53,Calculations!$A$3:$A$53,$B1425)</f>
        <v>5.9108236849515682E-2</v>
      </c>
      <c r="J1425" s="107">
        <f>J699/SUMIFS(J$3:J$722,$B$3:$B$722,$B1425)*SUMIFS(Calculations!$E$3:$E$53,Calculations!$A$3:$A$53,$B1425)</f>
        <v>6.2002904199828499E-2</v>
      </c>
      <c r="K1425" s="107">
        <f>K699/SUMIFS(K$3:K$722,$B$3:$B$722,$B1425)*SUMIFS(Calculations!$E$3:$E$53,Calculations!$A$3:$A$53,$B1425)</f>
        <v>6.3119623753419576E-2</v>
      </c>
      <c r="L1425" s="107">
        <f>L699/SUMIFS(L$3:L$722,$B$3:$B$722,$B1425)*SUMIFS(Calculations!$E$3:$E$53,Calculations!$A$3:$A$53,$B1425)</f>
        <v>6.4277307035272416E-2</v>
      </c>
      <c r="M1425" s="107">
        <f>M699/SUMIFS(M$3:M$722,$B$3:$B$722,$B1425)*SUMIFS(Calculations!$E$3:$E$53,Calculations!$A$3:$A$53,$B1425)</f>
        <v>6.2136665352835276E-2</v>
      </c>
      <c r="N1425" s="107">
        <f>N699/SUMIFS(N$3:N$722,$B$3:$B$722,$B1425)*SUMIFS(Calculations!$E$3:$E$53,Calculations!$A$3:$A$53,$B1425)</f>
        <v>6.0134008865697176E-2</v>
      </c>
      <c r="O1425" s="107">
        <f>O699/SUMIFS(O$3:O$722,$B$3:$B$722,$B1425)*SUMIFS(Calculations!$E$3:$E$53,Calculations!$A$3:$A$53,$B1425)</f>
        <v>6.0137171135453145E-2</v>
      </c>
      <c r="P1425" s="107">
        <f>P699/SUMIFS(P$3:P$722,$B$3:$B$722,$B1425)*SUMIFS(Calculations!$E$3:$E$53,Calculations!$A$3:$A$53,$B1425)</f>
        <v>6.0140333737815452E-2</v>
      </c>
      <c r="Q1425" s="107">
        <f>Q699/SUMIFS(Q$3:Q$722,$B$3:$B$722,$B1425)*SUMIFS(Calculations!$E$3:$E$53,Calculations!$A$3:$A$53,$B1425)</f>
        <v>6.3726656696805994E-2</v>
      </c>
      <c r="R1425" s="107">
        <f>R699/SUMIFS(R$3:R$722,$B$3:$B$722,$B1425)*SUMIFS(Calculations!$E$3:$E$53,Calculations!$A$3:$A$53,$B1425)</f>
        <v>6.7230464434479317E-2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0.10300383041264444</v>
      </c>
      <c r="H1426" s="107">
        <f>H700/SUMIFS(H$3:H$722,$B$3:$B$722,$B1426)*SUMIFS(Calculations!$E$3:$E$53,Calculations!$A$3:$A$53,$B1426)</f>
        <v>0.21553785629231412</v>
      </c>
      <c r="I1426" s="107">
        <f>I700/SUMIFS(I$3:I$722,$B$3:$B$722,$B1426)*SUMIFS(Calculations!$E$3:$E$53,Calculations!$A$3:$A$53,$B1426)</f>
        <v>0.22560045583369992</v>
      </c>
      <c r="J1426" s="107">
        <f>J700/SUMIFS(J$3:J$722,$B$3:$B$722,$B1426)*SUMIFS(Calculations!$E$3:$E$53,Calculations!$A$3:$A$53,$B1426)</f>
        <v>0.23664863301719596</v>
      </c>
      <c r="K1426" s="107">
        <f>K700/SUMIFS(K$3:K$722,$B$3:$B$722,$B1426)*SUMIFS(Calculations!$E$3:$E$53,Calculations!$A$3:$A$53,$B1426)</f>
        <v>0.24091085523454867</v>
      </c>
      <c r="L1426" s="107">
        <f>L700/SUMIFS(L$3:L$722,$B$3:$B$722,$B1426)*SUMIFS(Calculations!$E$3:$E$53,Calculations!$A$3:$A$53,$B1426)</f>
        <v>0.24532942513305506</v>
      </c>
      <c r="M1426" s="107">
        <f>M700/SUMIFS(M$3:M$722,$B$3:$B$722,$B1426)*SUMIFS(Calculations!$E$3:$E$53,Calculations!$A$3:$A$53,$B1426)</f>
        <v>0.23715916384503977</v>
      </c>
      <c r="N1426" s="107">
        <f>N700/SUMIFS(N$3:N$722,$B$3:$B$722,$B1426)*SUMIFS(Calculations!$E$3:$E$53,Calculations!$A$3:$A$53,$B1426)</f>
        <v>0.22951555543345892</v>
      </c>
      <c r="O1426" s="107">
        <f>O700/SUMIFS(O$3:O$722,$B$3:$B$722,$B1426)*SUMIFS(Calculations!$E$3:$E$53,Calculations!$A$3:$A$53,$B1426)</f>
        <v>0.22952762497801718</v>
      </c>
      <c r="P1426" s="107">
        <f>P700/SUMIFS(P$3:P$722,$B$3:$B$722,$B1426)*SUMIFS(Calculations!$E$3:$E$53,Calculations!$A$3:$A$53,$B1426)</f>
        <v>0.22953969579204558</v>
      </c>
      <c r="Q1426" s="107">
        <f>Q700/SUMIFS(Q$3:Q$722,$B$3:$B$722,$B1426)*SUMIFS(Calculations!$E$3:$E$53,Calculations!$A$3:$A$53,$B1426)</f>
        <v>0.22686830373882333</v>
      </c>
      <c r="R1426" s="107">
        <f>R700/SUMIFS(R$3:R$722,$B$3:$B$722,$B1426)*SUMIFS(Calculations!$E$3:$E$53,Calculations!$A$3:$A$53,$B1426)</f>
        <v>0.22425837589532721</v>
      </c>
    </row>
    <row r="1427" spans="2:18" ht="15.75" customHeight="1">
      <c r="B1427" s="107" t="s">
        <v>583</v>
      </c>
      <c r="C1427" s="107" t="s">
        <v>449</v>
      </c>
      <c r="D1427" s="107" t="s">
        <v>646</v>
      </c>
      <c r="E1427" s="107" t="str">
        <f t="shared" si="310"/>
        <v>natural gas peaker</v>
      </c>
      <c r="F1427" s="107">
        <f>F701/SUMIFS(F$3:F$722,$B$3:$B$722,$B1427)*SUMIFS(Calculations!$E$3:$E$53,Calculations!$A$3:$A$53,$B1427)</f>
        <v>7.3983464328903291E-4</v>
      </c>
      <c r="G1427" s="107">
        <f>G701/SUMIFS(G$3:G$722,$B$3:$B$722,$B1427)*SUMIFS(Calculations!$E$3:$E$53,Calculations!$A$3:$A$53,$B1427)</f>
        <v>7.7254708130390821E-4</v>
      </c>
      <c r="H1427" s="107">
        <f>H701/SUMIFS(H$3:H$722,$B$3:$B$722,$B1427)*SUMIFS(Calculations!$E$3:$E$53,Calculations!$A$3:$A$53,$B1427)</f>
        <v>8.082861633497458E-4</v>
      </c>
      <c r="I1427" s="107">
        <f>I701/SUMIFS(I$3:I$722,$B$3:$B$722,$B1427)*SUMIFS(Calculations!$E$3:$E$53,Calculations!$A$3:$A$53,$B1427)</f>
        <v>8.4602180810627978E-4</v>
      </c>
      <c r="J1427" s="107">
        <f>J701/SUMIFS(J$3:J$722,$B$3:$B$722,$B1427)*SUMIFS(Calculations!$E$3:$E$53,Calculations!$A$3:$A$53,$B1427)</f>
        <v>8.8745345682577519E-4</v>
      </c>
      <c r="K1427" s="107">
        <f>K701/SUMIFS(K$3:K$722,$B$3:$B$722,$B1427)*SUMIFS(Calculations!$E$3:$E$53,Calculations!$A$3:$A$53,$B1427)</f>
        <v>9.0343716986194731E-4</v>
      </c>
      <c r="L1427" s="107">
        <f>L701/SUMIFS(L$3:L$722,$B$3:$B$722,$B1427)*SUMIFS(Calculations!$E$3:$E$53,Calculations!$A$3:$A$53,$B1427)</f>
        <v>9.200072006314505E-4</v>
      </c>
      <c r="M1427" s="107">
        <f>M701/SUMIFS(M$3:M$722,$B$3:$B$722,$B1427)*SUMIFS(Calculations!$E$3:$E$53,Calculations!$A$3:$A$53,$B1427)</f>
        <v>8.8936799291334753E-4</v>
      </c>
      <c r="N1427" s="107">
        <f>N701/SUMIFS(N$3:N$722,$B$3:$B$722,$B1427)*SUMIFS(Calculations!$E$3:$E$53,Calculations!$A$3:$A$53,$B1427)</f>
        <v>8.6070378040134423E-4</v>
      </c>
      <c r="O1427" s="107">
        <f>O701/SUMIFS(O$3:O$722,$B$3:$B$722,$B1427)*SUMIFS(Calculations!$E$3:$E$53,Calculations!$A$3:$A$53,$B1427)</f>
        <v>8.6074904226871257E-4</v>
      </c>
      <c r="P1427" s="107">
        <f>P701/SUMIFS(P$3:P$722,$B$3:$B$722,$B1427)*SUMIFS(Calculations!$E$3:$E$53,Calculations!$A$3:$A$53,$B1427)</f>
        <v>8.6079430889670716E-4</v>
      </c>
      <c r="Q1427" s="107">
        <f>Q701/SUMIFS(Q$3:Q$722,$B$3:$B$722,$B1427)*SUMIFS(Calculations!$E$3:$E$53,Calculations!$A$3:$A$53,$B1427)</f>
        <v>8.5077635070297981E-4</v>
      </c>
      <c r="R1427" s="107">
        <f>R701/SUMIFS(R$3:R$722,$B$3:$B$722,$B1427)*SUMIFS(Calculations!$E$3:$E$53,Calculations!$A$3:$A$53,$B1427)</f>
        <v>8.4098888877156793E-4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2.4892723817669383E-4</v>
      </c>
      <c r="G1430" s="107">
        <f>G704/SUMIFS(G$3:G$722,$B$3:$B$722,$B1430)*SUMIFS(Calculations!$E$3:$E$53,Calculations!$A$3:$A$53,$B1430)</f>
        <v>2.5993377446548985E-4</v>
      </c>
      <c r="H1430" s="107">
        <f>H704/SUMIFS(H$3:H$722,$B$3:$B$722,$B1430)*SUMIFS(Calculations!$E$3:$E$53,Calculations!$A$3:$A$53,$B1430)</f>
        <v>2.7195866552640361E-4</v>
      </c>
      <c r="I1430" s="107">
        <f>I704/SUMIFS(I$3:I$722,$B$3:$B$722,$B1430)*SUMIFS(Calculations!$E$3:$E$53,Calculations!$A$3:$A$53,$B1430)</f>
        <v>2.8465532675370312E-4</v>
      </c>
      <c r="J1430" s="107">
        <f>J704/SUMIFS(J$3:J$722,$B$3:$B$722,$B1430)*SUMIFS(Calculations!$E$3:$E$53,Calculations!$A$3:$A$53,$B1430)</f>
        <v>2.9859555783426063E-4</v>
      </c>
      <c r="K1430" s="107">
        <f>K704/SUMIFS(K$3:K$722,$B$3:$B$722,$B1430)*SUMIFS(Calculations!$E$3:$E$53,Calculations!$A$3:$A$53,$B1430)</f>
        <v>3.0397349137386203E-4</v>
      </c>
      <c r="L1430" s="107">
        <f>L704/SUMIFS(L$3:L$722,$B$3:$B$722,$B1430)*SUMIFS(Calculations!$E$3:$E$53,Calculations!$A$3:$A$53,$B1430)</f>
        <v>3.0954869933873681E-4</v>
      </c>
      <c r="M1430" s="107">
        <f>M704/SUMIFS(M$3:M$722,$B$3:$B$722,$B1430)*SUMIFS(Calculations!$E$3:$E$53,Calculations!$A$3:$A$53,$B1430)</f>
        <v>2.9923972904872322E-4</v>
      </c>
      <c r="N1430" s="107">
        <f>N704/SUMIFS(N$3:N$722,$B$3:$B$722,$B1430)*SUMIFS(Calculations!$E$3:$E$53,Calculations!$A$3:$A$53,$B1430)</f>
        <v>2.895952722503745E-4</v>
      </c>
      <c r="O1430" s="107">
        <f>O704/SUMIFS(O$3:O$722,$B$3:$B$722,$B1430)*SUMIFS(Calculations!$E$3:$E$53,Calculations!$A$3:$A$53,$B1430)</f>
        <v>2.8961050120963037E-4</v>
      </c>
      <c r="P1430" s="107">
        <f>P704/SUMIFS(P$3:P$722,$B$3:$B$722,$B1430)*SUMIFS(Calculations!$E$3:$E$53,Calculations!$A$3:$A$53,$B1430)</f>
        <v>2.8962573177066246E-4</v>
      </c>
      <c r="Q1430" s="107">
        <f>Q704/SUMIFS(Q$3:Q$722,$B$3:$B$722,$B1430)*SUMIFS(Calculations!$E$3:$E$53,Calculations!$A$3:$A$53,$B1430)</f>
        <v>2.8625505605554878E-4</v>
      </c>
      <c r="R1430" s="107">
        <f>R704/SUMIFS(R$3:R$722,$B$3:$B$722,$B1430)*SUMIFS(Calculations!$E$3:$E$53,Calculations!$A$3:$A$53,$B1430)</f>
        <v>2.8296193388366092E-4</v>
      </c>
    </row>
    <row r="1431" spans="2:18" ht="15.75" customHeight="1">
      <c r="B1431" s="107" t="s">
        <v>583</v>
      </c>
      <c r="C1431" s="107" t="s">
        <v>449</v>
      </c>
      <c r="D1431" s="107" t="s">
        <v>650</v>
      </c>
      <c r="E1431" s="107" t="str">
        <f t="shared" si="310"/>
        <v>solar PV</v>
      </c>
      <c r="F1431" s="107">
        <f>F705/SUMIFS(F$3:F$722,$B$3:$B$722,$B1431)*SUMIFS(Calculations!$E$3:$E$53,Calculations!$A$3:$A$53,$B1431)</f>
        <v>1.7418602054236508E-3</v>
      </c>
      <c r="G1431" s="107">
        <f>G705/SUMIFS(G$3:G$722,$B$3:$B$722,$B1431)*SUMIFS(Calculations!$E$3:$E$53,Calculations!$A$3:$A$53,$B1431)</f>
        <v>1.8299049652147996E-3</v>
      </c>
      <c r="H1431" s="107">
        <f>H705/SUMIFS(H$3:H$722,$B$3:$B$722,$B1431)*SUMIFS(Calculations!$E$3:$E$53,Calculations!$A$3:$A$53,$B1431)</f>
        <v>1.9260958664387032E-3</v>
      </c>
      <c r="I1431" s="107">
        <f>I705/SUMIFS(I$3:I$722,$B$3:$B$722,$B1431)*SUMIFS(Calculations!$E$3:$E$53,Calculations!$A$3:$A$53,$B1431)</f>
        <v>2.0263960393162952E-3</v>
      </c>
      <c r="J1431" s="107">
        <f>J705/SUMIFS(J$3:J$722,$B$3:$B$722,$B1431)*SUMIFS(Calculations!$E$3:$E$53,Calculations!$A$3:$A$53,$B1431)</f>
        <v>2.1365200760455078E-3</v>
      </c>
      <c r="K1431" s="107">
        <f>K705/SUMIFS(K$3:K$722,$B$3:$B$722,$B1431)*SUMIFS(Calculations!$E$3:$E$53,Calculations!$A$3:$A$53,$B1431)</f>
        <v>2.1899751116993445E-3</v>
      </c>
      <c r="L1431" s="107">
        <f>L705/SUMIFS(L$3:L$722,$B$3:$B$722,$B1431)*SUMIFS(Calculations!$E$3:$E$53,Calculations!$A$3:$A$53,$B1431)</f>
        <v>2.2453909955784195E-3</v>
      </c>
      <c r="M1431" s="107">
        <f>M705/SUMIFS(M$3:M$722,$B$3:$B$722,$B1431)*SUMIFS(Calculations!$E$3:$E$53,Calculations!$A$3:$A$53,$B1431)</f>
        <v>2.1958891713917514E-3</v>
      </c>
      <c r="N1431" s="107">
        <f>N705/SUMIFS(N$3:N$722,$B$3:$B$722,$B1431)*SUMIFS(Calculations!$E$3:$E$53,Calculations!$A$3:$A$53,$B1431)</f>
        <v>2.1495782216676791E-3</v>
      </c>
      <c r="O1431" s="107">
        <f>O705/SUMIFS(O$3:O$722,$B$3:$B$722,$B1431)*SUMIFS(Calculations!$E$3:$E$53,Calculations!$A$3:$A$53,$B1431)</f>
        <v>2.1910194279297331E-3</v>
      </c>
      <c r="P1431" s="107">
        <f>P705/SUMIFS(P$3:P$722,$B$3:$B$722,$B1431)*SUMIFS(Calculations!$E$3:$E$53,Calculations!$A$3:$A$53,$B1431)</f>
        <v>2.2324649929620572E-3</v>
      </c>
      <c r="Q1431" s="107">
        <f>Q705/SUMIFS(Q$3:Q$722,$B$3:$B$722,$B1431)*SUMIFS(Calculations!$E$3:$E$53,Calculations!$A$3:$A$53,$B1431)</f>
        <v>2.2752871362028497E-3</v>
      </c>
      <c r="R1431" s="107">
        <f>R705/SUMIFS(R$3:R$722,$B$3:$B$722,$B1431)*SUMIFS(Calculations!$E$3:$E$53,Calculations!$A$3:$A$53,$B1431)</f>
        <v>2.3171240144055534E-3</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0.99999999999999978</v>
      </c>
      <c r="I1449" s="95">
        <f t="shared" si="312"/>
        <v>1.0000000000000002</v>
      </c>
      <c r="J1449" s="95">
        <f t="shared" si="312"/>
        <v>0.99999999999999989</v>
      </c>
      <c r="K1449" s="95">
        <f t="shared" si="312"/>
        <v>1</v>
      </c>
      <c r="L1449" s="95">
        <f t="shared" si="312"/>
        <v>1</v>
      </c>
      <c r="M1449" s="95">
        <f t="shared" si="312"/>
        <v>1</v>
      </c>
      <c r="N1449" s="95">
        <f t="shared" si="312"/>
        <v>1</v>
      </c>
      <c r="O1449" s="95">
        <f t="shared" si="312"/>
        <v>0.99999999999999989</v>
      </c>
      <c r="P1449" s="95">
        <f t="shared" si="312"/>
        <v>1</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5429687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PA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976.87990000000002</v>
      </c>
      <c r="R11" s="91">
        <f t="shared" si="2"/>
        <v>3.8927068846525574E-2</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6649.2247171700001</v>
      </c>
      <c r="R23" s="91">
        <f t="shared" si="2"/>
        <v>0.26496074731530062</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8384.0433269999994</v>
      </c>
      <c r="R33" s="91">
        <f t="shared" si="2"/>
        <v>0.33409043609391731</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846.50997150000001</v>
      </c>
      <c r="R35" s="91">
        <f t="shared" si="2"/>
        <v>3.3732040079697517E-2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5745.9633079999994</v>
      </c>
      <c r="R38" s="91">
        <f t="shared" si="2"/>
        <v>0.22896725511511273</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2492.509978</v>
      </c>
      <c r="R51" s="91">
        <f t="shared" si="2"/>
        <v>9.9322452549446397E-2</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25095.131201669996</v>
      </c>
      <c r="R54" s="149">
        <f>SUM(R3:R53)</f>
        <v>1.0000000000000002</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f t="shared" si="10"/>
        <v>2707.8327319999999</v>
      </c>
      <c r="M272" s="91" t="str">
        <f t="shared" si="11"/>
        <v>OH</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f t="shared" si="10"/>
        <v>1397.2615760000001</v>
      </c>
      <c r="M274" s="91" t="str">
        <f t="shared" si="11"/>
        <v>OH</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f t="shared" si="10"/>
        <v>1640.8689999999999</v>
      </c>
      <c r="M277" s="91" t="str">
        <f t="shared" si="11"/>
        <v>OH</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f t="shared" si="10"/>
        <v>2196.172</v>
      </c>
      <c r="M281" s="91" t="str">
        <f t="shared" si="11"/>
        <v>WV</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f t="shared" si="10"/>
        <v>296.33797800000002</v>
      </c>
      <c r="M285" s="91" t="str">
        <f t="shared" si="11"/>
        <v>WV</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f t="shared" si="10"/>
        <v>379.93170300000003</v>
      </c>
      <c r="M289" s="91" t="str">
        <f t="shared" si="11"/>
        <v>MD</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f t="shared" si="10"/>
        <v>59.903014169999999</v>
      </c>
      <c r="M291" s="91" t="str">
        <f t="shared" si="11"/>
        <v>MD</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f t="shared" si="10"/>
        <v>6209.39</v>
      </c>
      <c r="M293" s="91" t="str">
        <f t="shared" si="11"/>
        <v>MD</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f t="shared" si="10"/>
        <v>976.87990000000002</v>
      </c>
      <c r="M294" s="91" t="str">
        <f t="shared" si="11"/>
        <v>DE</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f t="shared" si="10"/>
        <v>8384.0433269999994</v>
      </c>
      <c r="M295" s="91" t="str">
        <f t="shared" si="11"/>
        <v>NJ</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f t="shared" si="10"/>
        <v>846.50997150000001</v>
      </c>
      <c r="M296" s="91" t="str">
        <f t="shared" si="11"/>
        <v>NY</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25095.131201669999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5" t="s">
        <v>678</v>
      </c>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3.8927068846525574E-2</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0.26496074731530062</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0.33409043609391731</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3.3732040079697517E-2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0.22896725511511273</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9.9322452549446397E-2</v>
      </c>
      <c r="D52" s="91">
        <f t="shared" si="0"/>
        <v>9.9322452549446397E-2</v>
      </c>
      <c r="E52" s="91">
        <f t="shared" si="1"/>
        <v>1</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1.0000000000000002</v>
      </c>
      <c r="D54" s="95">
        <f>SUM(D3:D53)</f>
        <v>9.9322452549446397E-2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0.79634864567575447</v>
      </c>
      <c r="C60" s="91">
        <f>SUMIFS('ReEDs Generation Data'!H$729:H$1448,'ReEDs Generation Data'!$E$729:$E$1448,Calculations!$A60)</f>
        <v>0.67443556915414415</v>
      </c>
      <c r="D60" s="91">
        <f>SUMIFS('ReEDs Generation Data'!I$729:I$1448,'ReEDs Generation Data'!$E$729:$E$1448,Calculations!$A60)</f>
        <v>0.65922589090189099</v>
      </c>
      <c r="E60" s="91">
        <f>SUMIFS('ReEDs Generation Data'!J$729:J$1448,'ReEDs Generation Data'!$E$729:$E$1448,Calculations!$A60)</f>
        <v>0.64252650626040286</v>
      </c>
      <c r="F60" s="91">
        <f>SUMIFS('ReEDs Generation Data'!K$729:K$1448,'ReEDs Generation Data'!$E$729:$E$1448,Calculations!$A60)</f>
        <v>0.63607316154659643</v>
      </c>
      <c r="G60" s="91">
        <f>SUMIFS('ReEDs Generation Data'!L$729:L$1448,'ReEDs Generation Data'!$E$729:$E$1448,Calculations!$A60)</f>
        <v>0.62938309396142467</v>
      </c>
      <c r="H60" s="91">
        <f>SUMIFS('ReEDs Generation Data'!M$729:M$1448,'ReEDs Generation Data'!$E$729:$E$1448,Calculations!$A60)</f>
        <v>0.6417005556005867</v>
      </c>
      <c r="I60" s="91">
        <f>SUMIFS('ReEDs Generation Data'!N$729:N$1448,'ReEDs Generation Data'!$E$729:$E$1448,Calculations!$A60)</f>
        <v>0.65322403692823172</v>
      </c>
      <c r="J60" s="91">
        <f>SUMIFS('ReEDs Generation Data'!O$729:O$1448,'ReEDs Generation Data'!$E$729:$E$1448,Calculations!$A60)</f>
        <v>0.65316447283918688</v>
      </c>
      <c r="K60" s="91">
        <f>SUMIFS('ReEDs Generation Data'!P$729:P$1448,'ReEDs Generation Data'!$E$729:$E$1448,Calculations!$A60)</f>
        <v>0.65310490248521413</v>
      </c>
      <c r="L60" s="91">
        <f>SUMIFS('ReEDs Generation Data'!Q$729:Q$1448,'ReEDs Generation Data'!$E$729:$E$1448,Calculations!$A60)</f>
        <v>0.65278703914326142</v>
      </c>
      <c r="M60" s="91">
        <f>SUMIFS('ReEDs Generation Data'!R$729:R$1448,'ReEDs Generation Data'!$E$729:$E$1448,Calculations!$A60)</f>
        <v>0.65247648929881297</v>
      </c>
    </row>
    <row r="61" spans="1:33" ht="15.75" customHeight="1">
      <c r="A61" s="111" t="s">
        <v>634</v>
      </c>
      <c r="B61" s="91">
        <f>SUMIFS('ReEDs Generation Data'!G$729:G$1448,'ReEDs Generation Data'!$E$729:$E$1448,Calculations!$A61)</f>
        <v>0.10300383041264444</v>
      </c>
      <c r="C61" s="91">
        <f>SUMIFS('ReEDs Generation Data'!H$729:H$1448,'ReEDs Generation Data'!$E$729:$E$1448,Calculations!$A61)</f>
        <v>0.21553785629231412</v>
      </c>
      <c r="D61" s="91">
        <f>SUMIFS('ReEDs Generation Data'!I$729:I$1448,'ReEDs Generation Data'!$E$729:$E$1448,Calculations!$A61)</f>
        <v>0.22560045583369992</v>
      </c>
      <c r="E61" s="91">
        <f>SUMIFS('ReEDs Generation Data'!J$729:J$1448,'ReEDs Generation Data'!$E$729:$E$1448,Calculations!$A61)</f>
        <v>0.23664863301719596</v>
      </c>
      <c r="F61" s="91">
        <f>SUMIFS('ReEDs Generation Data'!K$729:K$1448,'ReEDs Generation Data'!$E$729:$E$1448,Calculations!$A61)</f>
        <v>0.24091085523454867</v>
      </c>
      <c r="G61" s="91">
        <f>SUMIFS('ReEDs Generation Data'!L$729:L$1448,'ReEDs Generation Data'!$E$729:$E$1448,Calculations!$A61)</f>
        <v>0.24532942513305506</v>
      </c>
      <c r="H61" s="91">
        <f>SUMIFS('ReEDs Generation Data'!M$729:M$1448,'ReEDs Generation Data'!$E$729:$E$1448,Calculations!$A61)</f>
        <v>0.23715916384503977</v>
      </c>
      <c r="I61" s="91">
        <f>SUMIFS('ReEDs Generation Data'!N$729:N$1448,'ReEDs Generation Data'!$E$729:$E$1448,Calculations!$A61)</f>
        <v>0.22951555543345892</v>
      </c>
      <c r="J61" s="91">
        <f>SUMIFS('ReEDs Generation Data'!O$729:O$1448,'ReEDs Generation Data'!$E$729:$E$1448,Calculations!$A61)</f>
        <v>0.22952762497801718</v>
      </c>
      <c r="K61" s="91">
        <f>SUMIFS('ReEDs Generation Data'!P$729:P$1448,'ReEDs Generation Data'!$E$729:$E$1448,Calculations!$A61)</f>
        <v>0.22953969579204558</v>
      </c>
      <c r="L61" s="91">
        <f>SUMIFS('ReEDs Generation Data'!Q$729:Q$1448,'ReEDs Generation Data'!$E$729:$E$1448,Calculations!$A61)</f>
        <v>0.22686830373882333</v>
      </c>
      <c r="M61" s="91">
        <f>SUMIFS('ReEDs Generation Data'!R$729:R$1448,'ReEDs Generation Data'!$E$729:$E$1448,Calculations!$A61)</f>
        <v>0.22425837589532721</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4.3810293208867777E-2</v>
      </c>
      <c r="C63" s="91">
        <f>SUMIFS('ReEDs Generation Data'!H$729:H$1448,'ReEDs Generation Data'!$E$729:$E$1448,Calculations!$A63)</f>
        <v>5.0548439008865971E-2</v>
      </c>
      <c r="D63" s="91">
        <f>SUMIFS('ReEDs Generation Data'!I$729:I$1448,'ReEDs Generation Data'!$E$729:$E$1448,Calculations!$A63)</f>
        <v>5.2908343240717234E-2</v>
      </c>
      <c r="E63" s="91">
        <f>SUMIFS('ReEDs Generation Data'!J$729:J$1448,'ReEDs Generation Data'!$E$729:$E$1448,Calculations!$A63)</f>
        <v>5.5499387431867102E-2</v>
      </c>
      <c r="F63" s="91">
        <f>SUMIFS('ReEDs Generation Data'!K$729:K$1448,'ReEDs Generation Data'!$E$729:$E$1448,Calculations!$A63)</f>
        <v>5.64989736925001E-2</v>
      </c>
      <c r="G63" s="91">
        <f>SUMIFS('ReEDs Generation Data'!L$729:L$1448,'ReEDs Generation Data'!$E$729:$E$1448,Calculations!$A63)</f>
        <v>5.753522697469917E-2</v>
      </c>
      <c r="H63" s="91">
        <f>SUMIFS('ReEDs Generation Data'!M$729:M$1448,'ReEDs Generation Data'!$E$729:$E$1448,Calculations!$A63)</f>
        <v>5.5619118308184293E-2</v>
      </c>
      <c r="I63" s="91">
        <f>SUMIFS('ReEDs Generation Data'!N$729:N$1448,'ReEDs Generation Data'!$E$729:$E$1448,Calculations!$A63)</f>
        <v>5.3826521498292819E-2</v>
      </c>
      <c r="J63" s="91">
        <f>SUMIFS('ReEDs Generation Data'!O$729:O$1448,'ReEDs Generation Data'!$E$729:$E$1448,Calculations!$A63)</f>
        <v>5.3829352075934554E-2</v>
      </c>
      <c r="K63" s="91">
        <f>SUMIFS('ReEDs Generation Data'!P$729:P$1448,'ReEDs Generation Data'!$E$729:$E$1448,Calculations!$A63)</f>
        <v>5.3832182951295375E-2</v>
      </c>
      <c r="L63" s="91">
        <f>SUMIFS('ReEDs Generation Data'!Q$729:Q$1448,'ReEDs Generation Data'!$E$729:$E$1448,Calculations!$A63)</f>
        <v>5.3205681878147747E-2</v>
      </c>
      <c r="M63" s="91">
        <f>SUMIFS('ReEDs Generation Data'!R$729:R$1448,'ReEDs Generation Data'!$E$729:$E$1448,Calculations!$A63)</f>
        <v>5.2593595534319672E-2</v>
      </c>
    </row>
    <row r="64" spans="1:33" ht="15.75" customHeight="1">
      <c r="A64" s="111" t="s">
        <v>100</v>
      </c>
      <c r="B64" s="91">
        <f>SUMIFS('ReEDs Generation Data'!G$729:G$1448,'ReEDs Generation Data'!$E$729:$E$1448,Calculations!$A64)</f>
        <v>5.3974844881749216E-2</v>
      </c>
      <c r="C64" s="91">
        <f>SUMIFS('ReEDs Generation Data'!H$729:H$1448,'ReEDs Generation Data'!$E$729:$E$1448,Calculations!$A64)</f>
        <v>5.6471794849360768E-2</v>
      </c>
      <c r="D64" s="91">
        <f>SUMIFS('ReEDs Generation Data'!I$729:I$1448,'ReEDs Generation Data'!$E$729:$E$1448,Calculations!$A64)</f>
        <v>5.9108236849515682E-2</v>
      </c>
      <c r="E64" s="91">
        <f>SUMIFS('ReEDs Generation Data'!J$729:J$1448,'ReEDs Generation Data'!$E$729:$E$1448,Calculations!$A64)</f>
        <v>6.2002904199828499E-2</v>
      </c>
      <c r="F64" s="91">
        <f>SUMIFS('ReEDs Generation Data'!K$729:K$1448,'ReEDs Generation Data'!$E$729:$E$1448,Calculations!$A64)</f>
        <v>6.3119623753419576E-2</v>
      </c>
      <c r="G64" s="91">
        <f>SUMIFS('ReEDs Generation Data'!L$729:L$1448,'ReEDs Generation Data'!$E$729:$E$1448,Calculations!$A64)</f>
        <v>6.4277307035272416E-2</v>
      </c>
      <c r="H64" s="91">
        <f>SUMIFS('ReEDs Generation Data'!M$729:M$1448,'ReEDs Generation Data'!$E$729:$E$1448,Calculations!$A64)</f>
        <v>6.2136665352835276E-2</v>
      </c>
      <c r="I64" s="91">
        <f>SUMIFS('ReEDs Generation Data'!N$729:N$1448,'ReEDs Generation Data'!$E$729:$E$1448,Calculations!$A64)</f>
        <v>6.0134008865697176E-2</v>
      </c>
      <c r="J64" s="91">
        <f>SUMIFS('ReEDs Generation Data'!O$729:O$1448,'ReEDs Generation Data'!$E$729:$E$1448,Calculations!$A64)</f>
        <v>6.0137171135453145E-2</v>
      </c>
      <c r="K64" s="91">
        <f>SUMIFS('ReEDs Generation Data'!P$729:P$1448,'ReEDs Generation Data'!$E$729:$E$1448,Calculations!$A64)</f>
        <v>6.0140333737815452E-2</v>
      </c>
      <c r="L64" s="91">
        <f>SUMIFS('ReEDs Generation Data'!Q$729:Q$1448,'ReEDs Generation Data'!$E$729:$E$1448,Calculations!$A64)</f>
        <v>6.3726656696805994E-2</v>
      </c>
      <c r="M64" s="91">
        <f>SUMIFS('ReEDs Generation Data'!R$729:R$1448,'ReEDs Generation Data'!$E$729:$E$1448,Calculations!$A64)</f>
        <v>6.7230464434479317E-2</v>
      </c>
    </row>
    <row r="65" spans="1:37" ht="15.75" customHeight="1">
      <c r="A65" s="111" t="s">
        <v>102</v>
      </c>
      <c r="B65" s="91">
        <f>SUMIFS('ReEDs Generation Data'!G$729:G$1448,'ReEDs Generation Data'!$E$729:$E$1448,Calculations!$A65)</f>
        <v>1.8299049652147996E-3</v>
      </c>
      <c r="C65" s="91">
        <f>SUMIFS('ReEDs Generation Data'!H$729:H$1448,'ReEDs Generation Data'!$E$729:$E$1448,Calculations!$A65)</f>
        <v>1.9260958664387032E-3</v>
      </c>
      <c r="D65" s="91">
        <f>SUMIFS('ReEDs Generation Data'!I$729:I$1448,'ReEDs Generation Data'!$E$729:$E$1448,Calculations!$A65)</f>
        <v>2.0263960393162952E-3</v>
      </c>
      <c r="E65" s="91">
        <f>SUMIFS('ReEDs Generation Data'!J$729:J$1448,'ReEDs Generation Data'!$E$729:$E$1448,Calculations!$A65)</f>
        <v>2.1365200760455078E-3</v>
      </c>
      <c r="F65" s="91">
        <f>SUMIFS('ReEDs Generation Data'!K$729:K$1448,'ReEDs Generation Data'!$E$729:$E$1448,Calculations!$A65)</f>
        <v>2.1899751116993445E-3</v>
      </c>
      <c r="G65" s="91">
        <f>SUMIFS('ReEDs Generation Data'!L$729:L$1448,'ReEDs Generation Data'!$E$729:$E$1448,Calculations!$A65)</f>
        <v>2.2453909955784195E-3</v>
      </c>
      <c r="H65" s="91">
        <f>SUMIFS('ReEDs Generation Data'!M$729:M$1448,'ReEDs Generation Data'!$E$729:$E$1448,Calculations!$A65)</f>
        <v>2.1958891713917514E-3</v>
      </c>
      <c r="I65" s="91">
        <f>SUMIFS('ReEDs Generation Data'!N$729:N$1448,'ReEDs Generation Data'!$E$729:$E$1448,Calculations!$A65)</f>
        <v>2.1495782216676791E-3</v>
      </c>
      <c r="J65" s="91">
        <f>SUMIFS('ReEDs Generation Data'!O$729:O$1448,'ReEDs Generation Data'!$E$729:$E$1448,Calculations!$A65)</f>
        <v>2.1910194279297331E-3</v>
      </c>
      <c r="K65" s="91">
        <f>SUMIFS('ReEDs Generation Data'!P$729:P$1448,'ReEDs Generation Data'!$E$729:$E$1448,Calculations!$A65)</f>
        <v>2.2324649929620572E-3</v>
      </c>
      <c r="L65" s="91">
        <f>SUMIFS('ReEDs Generation Data'!Q$729:Q$1448,'ReEDs Generation Data'!$E$729:$E$1448,Calculations!$A65)</f>
        <v>2.2752871362028497E-3</v>
      </c>
      <c r="M65" s="91">
        <f>SUMIFS('ReEDs Generation Data'!R$729:R$1448,'ReEDs Generation Data'!$E$729:$E$1448,Calculations!$A65)</f>
        <v>2.3171240144055534E-3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7.7254708130390821E-4</v>
      </c>
      <c r="C70" s="91">
        <f>SUMIFS('ReEDs Generation Data'!H$729:H$1448,'ReEDs Generation Data'!$E$729:$E$1448,Calculations!$A70)</f>
        <v>8.082861633497458E-4</v>
      </c>
      <c r="D70" s="91">
        <f>SUMIFS('ReEDs Generation Data'!I$729:I$1448,'ReEDs Generation Data'!$E$729:$E$1448,Calculations!$A70)</f>
        <v>8.4602180810627978E-4</v>
      </c>
      <c r="E70" s="91">
        <f>SUMIFS('ReEDs Generation Data'!J$729:J$1448,'ReEDs Generation Data'!$E$729:$E$1448,Calculations!$A70)</f>
        <v>8.8745345682577519E-4</v>
      </c>
      <c r="F70" s="91">
        <f>SUMIFS('ReEDs Generation Data'!K$729:K$1448,'ReEDs Generation Data'!$E$729:$E$1448,Calculations!$A70)</f>
        <v>9.0343716986194731E-4</v>
      </c>
      <c r="G70" s="91">
        <f>SUMIFS('ReEDs Generation Data'!L$729:L$1448,'ReEDs Generation Data'!$E$729:$E$1448,Calculations!$A70)</f>
        <v>9.200072006314505E-4</v>
      </c>
      <c r="H70" s="91">
        <f>SUMIFS('ReEDs Generation Data'!M$729:M$1448,'ReEDs Generation Data'!$E$729:$E$1448,Calculations!$A70)</f>
        <v>8.8936799291334753E-4</v>
      </c>
      <c r="I70" s="91">
        <f>SUMIFS('ReEDs Generation Data'!N$729:N$1448,'ReEDs Generation Data'!$E$729:$E$1448,Calculations!$A70)</f>
        <v>8.6070378040134423E-4</v>
      </c>
      <c r="J70" s="91">
        <f>SUMIFS('ReEDs Generation Data'!O$729:O$1448,'ReEDs Generation Data'!$E$729:$E$1448,Calculations!$A70)</f>
        <v>8.6074904226871257E-4</v>
      </c>
      <c r="K70" s="91">
        <f>SUMIFS('ReEDs Generation Data'!P$729:P$1448,'ReEDs Generation Data'!$E$729:$E$1448,Calculations!$A70)</f>
        <v>8.6079430889670716E-4</v>
      </c>
      <c r="L70" s="91">
        <f>SUMIFS('ReEDs Generation Data'!Q$729:Q$1448,'ReEDs Generation Data'!$E$729:$E$1448,Calculations!$A70)</f>
        <v>8.5077635070297981E-4</v>
      </c>
      <c r="M70" s="91">
        <f>SUMIFS('ReEDs Generation Data'!R$729:R$1448,'ReEDs Generation Data'!$E$729:$E$1448,Calculations!$A70)</f>
        <v>8.4098888877156793E-4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2.5993377446548985E-4</v>
      </c>
      <c r="C73" s="91">
        <f>SUMIFS('ReEDs Generation Data'!H$729:H$1448,'ReEDs Generation Data'!$E$729:$E$1448,Calculations!$A73)</f>
        <v>2.7195866552640361E-4</v>
      </c>
      <c r="D73" s="91">
        <f>SUMIFS('ReEDs Generation Data'!I$729:I$1448,'ReEDs Generation Data'!$E$729:$E$1448,Calculations!$A73)</f>
        <v>2.8465532675370312E-4</v>
      </c>
      <c r="E73" s="91">
        <f>SUMIFS('ReEDs Generation Data'!J$729:J$1448,'ReEDs Generation Data'!$E$729:$E$1448,Calculations!$A73)</f>
        <v>2.9859555783426063E-4</v>
      </c>
      <c r="F73" s="91">
        <f>SUMIFS('ReEDs Generation Data'!K$729:K$1448,'ReEDs Generation Data'!$E$729:$E$1448,Calculations!$A73)</f>
        <v>3.0397349137386203E-4</v>
      </c>
      <c r="G73" s="91">
        <f>SUMIFS('ReEDs Generation Data'!L$729:L$1448,'ReEDs Generation Data'!$E$729:$E$1448,Calculations!$A73)</f>
        <v>3.0954869933873681E-4</v>
      </c>
      <c r="H73" s="91">
        <f>SUMIFS('ReEDs Generation Data'!M$729:M$1448,'ReEDs Generation Data'!$E$729:$E$1448,Calculations!$A73)</f>
        <v>2.9923972904872322E-4</v>
      </c>
      <c r="I73" s="91">
        <f>SUMIFS('ReEDs Generation Data'!N$729:N$1448,'ReEDs Generation Data'!$E$729:$E$1448,Calculations!$A73)</f>
        <v>2.895952722503745E-4</v>
      </c>
      <c r="J73" s="91">
        <f>SUMIFS('ReEDs Generation Data'!O$729:O$1448,'ReEDs Generation Data'!$E$729:$E$1448,Calculations!$A73)</f>
        <v>2.8961050120963037E-4</v>
      </c>
      <c r="K73" s="91">
        <f>SUMIFS('ReEDs Generation Data'!P$729:P$1448,'ReEDs Generation Data'!$E$729:$E$1448,Calculations!$A73)</f>
        <v>2.8962573177066246E-4</v>
      </c>
      <c r="L73" s="91">
        <f>SUMIFS('ReEDs Generation Data'!Q$729:Q$1448,'ReEDs Generation Data'!$E$729:$E$1448,Calculations!$A73)</f>
        <v>2.8625505605554878E-4</v>
      </c>
      <c r="M73" s="91">
        <f>SUMIFS('ReEDs Generation Data'!R$729:R$1448,'ReEDs Generation Data'!$E$729:$E$1448,Calculations!$A73)</f>
        <v>2.8296193388366092E-4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4.75"/>
  <cols>
    <col min="10" max="10" width="13.26953125" style="156" bestFit="1" customWidth="1"/>
    <col min="11" max="11" width="14.26953125" style="168" bestFit="1" customWidth="1"/>
    <col min="12" max="77" width="0" hidden="1" customWidth="1"/>
    <col min="78" max="78" width="14.269531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O86"/>
  <sheetViews>
    <sheetView topLeftCell="E1" workbookViewId="0">
      <selection activeCell="M5" sqref="M5"/>
    </sheetView>
  </sheetViews>
  <sheetFormatPr defaultRowHeight="14.75"/>
  <cols>
    <col min="3" max="5" width="13.453125" customWidth="1"/>
    <col min="6" max="7" width="13.453125" style="174" customWidth="1"/>
    <col min="8" max="9" width="13.453125" customWidth="1"/>
    <col min="10" max="10" width="12.1328125" bestFit="1" customWidth="1"/>
    <col min="11" max="12" width="13.453125" customWidth="1"/>
    <col min="13" max="14" width="13.453125" style="163" customWidth="1"/>
    <col min="16" max="16" width="9.7265625" bestFit="1" customWidth="1"/>
  </cols>
  <sheetData>
    <row r="1" spans="1:15">
      <c r="F1" s="175" t="s">
        <v>440</v>
      </c>
      <c r="G1" s="174" t="s">
        <v>430</v>
      </c>
    </row>
    <row r="2" spans="1:15">
      <c r="F2" s="174" t="s">
        <v>439</v>
      </c>
      <c r="G2" s="174" t="s">
        <v>427</v>
      </c>
    </row>
    <row r="3" spans="1:15">
      <c r="C3" s="1" t="s">
        <v>1053</v>
      </c>
      <c r="D3" s="1" t="s">
        <v>1053</v>
      </c>
      <c r="E3" s="1" t="s">
        <v>1053</v>
      </c>
      <c r="F3" s="183" t="s">
        <v>1054</v>
      </c>
      <c r="G3" s="183" t="s">
        <v>1054</v>
      </c>
      <c r="H3" s="1" t="s">
        <v>1054</v>
      </c>
      <c r="I3" s="1"/>
      <c r="J3" s="1"/>
      <c r="K3" s="1" t="s">
        <v>1057</v>
      </c>
      <c r="L3" s="1"/>
      <c r="M3" s="186" t="s">
        <v>1060</v>
      </c>
    </row>
    <row r="4" spans="1:15">
      <c r="B4" s="1">
        <v>2024</v>
      </c>
      <c r="C4" s="181" t="s">
        <v>848</v>
      </c>
      <c r="D4" s="181" t="s">
        <v>849</v>
      </c>
      <c r="E4" s="181" t="s">
        <v>1055</v>
      </c>
      <c r="F4" s="184" t="s">
        <v>1049</v>
      </c>
      <c r="G4" s="184" t="s">
        <v>1050</v>
      </c>
      <c r="H4" s="182" t="s">
        <v>1055</v>
      </c>
      <c r="I4" s="171" t="s">
        <v>1056</v>
      </c>
      <c r="J4" s="190" t="s">
        <v>1061</v>
      </c>
      <c r="K4" s="171" t="s">
        <v>1051</v>
      </c>
      <c r="L4" s="171" t="s">
        <v>1052</v>
      </c>
      <c r="M4" s="189" t="s">
        <v>1058</v>
      </c>
      <c r="N4" s="189" t="s">
        <v>1059</v>
      </c>
    </row>
    <row r="5" spans="1:15">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87">
        <f>IF(J5=TRUE,F5,K5)</f>
        <v>0</v>
      </c>
      <c r="N5" s="187">
        <f>IF(J5=TRUE,G5,L5)</f>
        <v>47230739</v>
      </c>
      <c r="O5" s="160"/>
    </row>
    <row r="6" spans="1:15">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87">
        <f t="shared" ref="M6:M54" si="5">IF(J6=TRUE,F6,K6)</f>
        <v>0</v>
      </c>
      <c r="N6" s="187">
        <f t="shared" ref="N6:N54" si="6">IF(J6=TRUE,G6,L6)</f>
        <v>0</v>
      </c>
      <c r="O6" s="160"/>
    </row>
    <row r="7" spans="1:15">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87">
        <f t="shared" si="5"/>
        <v>0</v>
      </c>
      <c r="N7" s="187">
        <f t="shared" si="6"/>
        <v>22825079</v>
      </c>
      <c r="O7" s="160"/>
    </row>
    <row r="8" spans="1:15">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87">
        <f t="shared" si="5"/>
        <v>0</v>
      </c>
      <c r="N8" s="187">
        <f t="shared" si="6"/>
        <v>8613908</v>
      </c>
      <c r="O8" s="160"/>
    </row>
    <row r="9" spans="1:15">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87">
        <f t="shared" si="5"/>
        <v>77638443</v>
      </c>
      <c r="N9" s="187">
        <f t="shared" si="6"/>
        <v>1233980</v>
      </c>
      <c r="O9" s="160"/>
    </row>
    <row r="10" spans="1:15">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87">
        <f t="shared" si="5"/>
        <v>2600224</v>
      </c>
      <c r="N10" s="187">
        <f t="shared" si="6"/>
        <v>0</v>
      </c>
      <c r="O10" s="160"/>
    </row>
    <row r="11" spans="1:15">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87">
        <f t="shared" si="5"/>
        <v>0</v>
      </c>
      <c r="N11" s="187">
        <f t="shared" si="6"/>
        <v>13974993</v>
      </c>
      <c r="O11" s="160"/>
    </row>
    <row r="12" spans="1:15">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87">
        <f t="shared" si="5"/>
        <v>8517519</v>
      </c>
      <c r="N12" s="187">
        <f t="shared" si="6"/>
        <v>0</v>
      </c>
      <c r="O12" s="160"/>
    </row>
    <row r="13" spans="1:15">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87">
        <f t="shared" si="5"/>
        <v>12987138</v>
      </c>
      <c r="N13" s="187">
        <f t="shared" si="6"/>
        <v>0</v>
      </c>
      <c r="O13" s="160"/>
    </row>
    <row r="14" spans="1:15">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87">
        <f t="shared" si="5"/>
        <v>25602863</v>
      </c>
      <c r="N14" s="187">
        <f t="shared" si="6"/>
        <v>0</v>
      </c>
      <c r="O14" s="160"/>
    </row>
    <row r="15" spans="1:15">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87">
        <f t="shared" si="5"/>
        <v>0</v>
      </c>
      <c r="N15" s="187">
        <f t="shared" si="6"/>
        <v>0</v>
      </c>
      <c r="O15" s="160"/>
    </row>
    <row r="16" spans="1:15">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87">
        <f t="shared" si="5"/>
        <v>10428327</v>
      </c>
      <c r="N16" s="187">
        <f t="shared" si="6"/>
        <v>0</v>
      </c>
      <c r="O16" s="160"/>
    </row>
    <row r="17" spans="1:15">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87">
        <f t="shared" si="5"/>
        <v>0</v>
      </c>
      <c r="N17" s="187">
        <f t="shared" si="6"/>
        <v>34602295</v>
      </c>
      <c r="O17" s="160"/>
    </row>
    <row r="18" spans="1:15">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87">
        <f t="shared" si="5"/>
        <v>18310966</v>
      </c>
      <c r="N18" s="187">
        <f t="shared" si="6"/>
        <v>0</v>
      </c>
      <c r="O18" s="160"/>
    </row>
    <row r="19" spans="1:15">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87">
        <f t="shared" si="5"/>
        <v>0</v>
      </c>
      <c r="N19" s="187">
        <f t="shared" si="6"/>
        <v>9314891</v>
      </c>
      <c r="O19" s="160"/>
    </row>
    <row r="20" spans="1:15">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87">
        <f t="shared" si="5"/>
        <v>0</v>
      </c>
      <c r="N20" s="187">
        <f t="shared" si="6"/>
        <v>13717698</v>
      </c>
      <c r="O20" s="160"/>
    </row>
    <row r="21" spans="1:15">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87">
        <f t="shared" si="5"/>
        <v>8952800</v>
      </c>
      <c r="N21" s="187">
        <f t="shared" si="6"/>
        <v>0</v>
      </c>
      <c r="O21" s="160"/>
    </row>
    <row r="22" spans="1:15">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87">
        <f t="shared" si="5"/>
        <v>16593779</v>
      </c>
      <c r="N22" s="187">
        <f t="shared" si="6"/>
        <v>0</v>
      </c>
      <c r="O22" s="160"/>
    </row>
    <row r="23" spans="1:15">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87">
        <f t="shared" si="5"/>
        <v>3130908</v>
      </c>
      <c r="N23" s="187">
        <f t="shared" si="6"/>
        <v>45143</v>
      </c>
      <c r="O23" s="160"/>
    </row>
    <row r="24" spans="1:15">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87">
        <f t="shared" si="5"/>
        <v>24392022</v>
      </c>
      <c r="N24" s="187">
        <f t="shared" si="6"/>
        <v>0</v>
      </c>
      <c r="O24" s="160"/>
    </row>
    <row r="25" spans="1:15">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87">
        <f t="shared" si="5"/>
        <v>34760276</v>
      </c>
      <c r="N25" s="187">
        <f t="shared" si="6"/>
        <v>0</v>
      </c>
      <c r="O25" s="160"/>
    </row>
    <row r="26" spans="1:15">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87">
        <f t="shared" si="5"/>
        <v>5282204</v>
      </c>
      <c r="N26" s="187">
        <f t="shared" si="6"/>
        <v>13267728</v>
      </c>
      <c r="O26" s="160"/>
    </row>
    <row r="27" spans="1:15">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87">
        <f t="shared" si="5"/>
        <v>13010953</v>
      </c>
      <c r="N27" s="187">
        <f t="shared" si="6"/>
        <v>659904</v>
      </c>
      <c r="O27" s="160"/>
    </row>
    <row r="28" spans="1:15">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87">
        <f t="shared" si="5"/>
        <v>0</v>
      </c>
      <c r="N28" s="187">
        <f t="shared" si="6"/>
        <v>15330151</v>
      </c>
      <c r="O28" s="160"/>
    </row>
    <row r="29" spans="1:15">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87">
        <f t="shared" si="5"/>
        <v>5266398</v>
      </c>
      <c r="N29" s="187">
        <f t="shared" si="6"/>
        <v>0</v>
      </c>
      <c r="O29" s="160"/>
    </row>
    <row r="30" spans="1:15">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87">
        <f t="shared" si="5"/>
        <v>53636</v>
      </c>
      <c r="N30" s="187">
        <f t="shared" si="6"/>
        <v>9211716</v>
      </c>
      <c r="O30" s="160"/>
    </row>
    <row r="31" spans="1:15">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87">
        <f t="shared" si="5"/>
        <v>0</v>
      </c>
      <c r="N31" s="187">
        <f t="shared" si="6"/>
        <v>3400152</v>
      </c>
      <c r="O31" s="160"/>
    </row>
    <row r="32" spans="1:15">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87">
        <f t="shared" si="5"/>
        <v>0</v>
      </c>
      <c r="N32" s="187">
        <f t="shared" si="6"/>
        <v>527100</v>
      </c>
      <c r="O32" s="160"/>
    </row>
    <row r="33" spans="1:15">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87">
        <f t="shared" si="5"/>
        <v>0</v>
      </c>
      <c r="N33" s="187">
        <f t="shared" si="6"/>
        <v>5644666</v>
      </c>
      <c r="O33" s="160"/>
    </row>
    <row r="34" spans="1:15">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87">
        <f t="shared" si="5"/>
        <v>16604649</v>
      </c>
      <c r="N34" s="187">
        <f t="shared" si="6"/>
        <v>0</v>
      </c>
      <c r="O34" s="160"/>
    </row>
    <row r="35" spans="1:15">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87">
        <f t="shared" si="5"/>
        <v>0</v>
      </c>
      <c r="N35" s="187">
        <f t="shared" si="6"/>
        <v>8229984</v>
      </c>
      <c r="O35" s="160"/>
    </row>
    <row r="36" spans="1:15">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87">
        <f t="shared" si="5"/>
        <v>27919146</v>
      </c>
      <c r="N36" s="187">
        <f t="shared" si="6"/>
        <v>1750163</v>
      </c>
      <c r="O36" s="160"/>
    </row>
    <row r="37" spans="1:15">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87">
        <f t="shared" si="5"/>
        <v>15014573</v>
      </c>
      <c r="N37" s="187">
        <f t="shared" si="6"/>
        <v>0</v>
      </c>
      <c r="O37" s="160"/>
    </row>
    <row r="38" spans="1:15">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87">
        <f t="shared" si="5"/>
        <v>2982525</v>
      </c>
      <c r="N38" s="187">
        <f t="shared" si="6"/>
        <v>21752698</v>
      </c>
      <c r="O38" s="185"/>
    </row>
    <row r="39" spans="1:15">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87">
        <f t="shared" si="5"/>
        <v>30782466</v>
      </c>
      <c r="N39" s="187">
        <f t="shared" si="6"/>
        <v>0</v>
      </c>
      <c r="O39" s="160"/>
    </row>
    <row r="40" spans="1:15">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87">
        <f t="shared" si="5"/>
        <v>0</v>
      </c>
      <c r="N40" s="187">
        <f t="shared" si="6"/>
        <v>11919968</v>
      </c>
      <c r="O40" s="160"/>
    </row>
    <row r="41" spans="1:15">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87">
        <f t="shared" si="5"/>
        <v>0</v>
      </c>
      <c r="N41" s="187">
        <f t="shared" si="6"/>
        <v>3515910</v>
      </c>
      <c r="O41" s="160"/>
    </row>
    <row r="42" spans="1:15">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87">
        <f t="shared" si="5"/>
        <v>0</v>
      </c>
      <c r="N42" s="187">
        <f t="shared" si="6"/>
        <v>84594859</v>
      </c>
      <c r="O42" s="160"/>
    </row>
    <row r="43" spans="1:15">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87">
        <f t="shared" si="5"/>
        <v>0</v>
      </c>
      <c r="N43" s="187">
        <f t="shared" si="6"/>
        <v>1330952</v>
      </c>
      <c r="O43" s="160"/>
    </row>
    <row r="44" spans="1:15">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87">
        <f t="shared" si="5"/>
        <v>0</v>
      </c>
      <c r="N44" s="187">
        <f t="shared" si="6"/>
        <v>11884926</v>
      </c>
      <c r="O44" s="160"/>
    </row>
    <row r="45" spans="1:15">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87">
        <f t="shared" si="5"/>
        <v>0</v>
      </c>
      <c r="N45" s="187">
        <f t="shared" si="6"/>
        <v>3529188</v>
      </c>
      <c r="O45" s="160"/>
    </row>
    <row r="46" spans="1:15">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87">
        <f t="shared" si="5"/>
        <v>28450920</v>
      </c>
      <c r="N46" s="187">
        <f t="shared" si="6"/>
        <v>0</v>
      </c>
      <c r="O46" s="160"/>
    </row>
    <row r="47" spans="1:15">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87">
        <f t="shared" si="5"/>
        <v>15365861</v>
      </c>
      <c r="N47" s="187">
        <f t="shared" si="6"/>
        <v>2550576</v>
      </c>
      <c r="O47" s="160"/>
    </row>
    <row r="48" spans="1:15">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87">
        <f t="shared" si="5"/>
        <v>0</v>
      </c>
      <c r="N48" s="187">
        <f t="shared" si="6"/>
        <v>7515602</v>
      </c>
      <c r="O48" s="160"/>
    </row>
    <row r="49" spans="1:15">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87">
        <f t="shared" si="5"/>
        <v>13906190</v>
      </c>
      <c r="N49" s="187">
        <f t="shared" si="6"/>
        <v>10304519</v>
      </c>
      <c r="O49" s="160"/>
    </row>
    <row r="50" spans="1:15">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87">
        <f t="shared" si="5"/>
        <v>41102159</v>
      </c>
      <c r="N50" s="187">
        <f t="shared" si="6"/>
        <v>0</v>
      </c>
      <c r="O50" s="160"/>
    </row>
    <row r="51" spans="1:15">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87">
        <f t="shared" si="5"/>
        <v>5333712</v>
      </c>
      <c r="N51" s="187">
        <f t="shared" si="6"/>
        <v>22381079</v>
      </c>
      <c r="O51" s="160"/>
    </row>
    <row r="52" spans="1:15">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87">
        <f t="shared" si="5"/>
        <v>0</v>
      </c>
      <c r="N52" s="187">
        <f t="shared" si="6"/>
        <v>30527357</v>
      </c>
      <c r="O52" s="160"/>
    </row>
    <row r="53" spans="1:15">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87">
        <f t="shared" si="5"/>
        <v>10499729</v>
      </c>
      <c r="N53" s="187">
        <f t="shared" si="6"/>
        <v>0</v>
      </c>
      <c r="O53" s="160"/>
    </row>
    <row r="54" spans="1:15">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87">
        <f t="shared" si="5"/>
        <v>0</v>
      </c>
      <c r="N54" s="187">
        <f t="shared" si="6"/>
        <v>25354948</v>
      </c>
      <c r="O54" s="160"/>
    </row>
    <row r="57" spans="1:15">
      <c r="K57" s="175"/>
      <c r="L57" s="175"/>
    </row>
    <row r="58" spans="1:15">
      <c r="K58" s="175"/>
      <c r="L58" s="175"/>
    </row>
    <row r="59" spans="1:15">
      <c r="K59" s="175"/>
      <c r="L59" s="175"/>
    </row>
    <row r="60" spans="1:15">
      <c r="K60" s="175"/>
      <c r="L60" s="175"/>
    </row>
    <row r="61" spans="1:15">
      <c r="K61" s="175"/>
      <c r="L61" s="175"/>
    </row>
    <row r="62" spans="1:15">
      <c r="K62" s="175"/>
      <c r="L62" s="175"/>
    </row>
    <row r="63" spans="1:15">
      <c r="K63" s="175"/>
      <c r="L63" s="175"/>
    </row>
    <row r="64" spans="1:15">
      <c r="K64" s="175"/>
      <c r="L64" s="175"/>
    </row>
    <row r="65" spans="11:12">
      <c r="K65" s="175"/>
      <c r="L65" s="175"/>
    </row>
    <row r="66" spans="11:12">
      <c r="K66" s="175"/>
      <c r="L66" s="175"/>
    </row>
    <row r="67" spans="11:12">
      <c r="K67" s="175"/>
      <c r="L67" s="175"/>
    </row>
    <row r="68" spans="11:12">
      <c r="K68" s="175"/>
      <c r="L68" s="175"/>
    </row>
    <row r="69" spans="11:12">
      <c r="K69" s="175"/>
      <c r="L69" s="175"/>
    </row>
    <row r="70" spans="11:12">
      <c r="K70" s="175"/>
      <c r="L70" s="175"/>
    </row>
    <row r="71" spans="11:12">
      <c r="K71" s="175"/>
      <c r="L71" s="175"/>
    </row>
    <row r="72" spans="11:12">
      <c r="K72" s="175"/>
      <c r="L72" s="175"/>
    </row>
    <row r="73" spans="11:12">
      <c r="K73" s="175"/>
      <c r="L73" s="175"/>
    </row>
    <row r="74" spans="11:12">
      <c r="K74" s="175"/>
      <c r="L74" s="175"/>
    </row>
    <row r="75" spans="11:12">
      <c r="K75" s="175"/>
      <c r="L75" s="175"/>
    </row>
    <row r="76" spans="11:12">
      <c r="K76" s="175"/>
      <c r="L76" s="175"/>
    </row>
    <row r="77" spans="11:12">
      <c r="K77" s="175"/>
      <c r="L77" s="175"/>
    </row>
    <row r="78" spans="11:12">
      <c r="K78" s="175"/>
      <c r="L78" s="175"/>
    </row>
    <row r="79" spans="11:12">
      <c r="K79" s="175"/>
      <c r="L79" s="175"/>
    </row>
    <row r="80" spans="11:12">
      <c r="K80" s="175"/>
      <c r="L80" s="175"/>
    </row>
    <row r="81" spans="11:14">
      <c r="K81" s="175"/>
      <c r="L81" s="175"/>
    </row>
    <row r="82" spans="11:14">
      <c r="K82" s="175"/>
      <c r="L82" s="175"/>
      <c r="N82" s="188"/>
    </row>
    <row r="83" spans="11:14">
      <c r="K83" s="175"/>
      <c r="L83" s="175"/>
    </row>
    <row r="84" spans="11:14">
      <c r="K84" s="175"/>
      <c r="L84" s="175"/>
    </row>
    <row r="85" spans="11:14">
      <c r="K85" s="175"/>
      <c r="L85" s="175"/>
    </row>
    <row r="86" spans="11:14">
      <c r="K86" s="175"/>
      <c r="L86" s="175"/>
    </row>
  </sheetData>
  <conditionalFormatting sqref="B5:B54">
    <cfRule type="duplicateValues" dxfId="1" priority="2"/>
  </conditionalFormatting>
  <conditionalFormatting sqref="I1:J1048576 K3:L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5" sqref="C5"/>
    </sheetView>
  </sheetViews>
  <sheetFormatPr defaultRowHeight="14.75"/>
  <cols>
    <col min="1" max="1" width="22.54296875" customWidth="1"/>
    <col min="2" max="2" width="22.1328125" customWidth="1"/>
    <col min="3" max="32" width="14.26953125" bestFit="1" customWidth="1"/>
  </cols>
  <sheetData>
    <row r="1" spans="1:32">
      <c r="B1" t="s">
        <v>909</v>
      </c>
      <c r="C1" t="s">
        <v>39</v>
      </c>
      <c r="E1">
        <f>IF(B2=TRUE,SUMIFS($B$147:$B$162,$A$147:$A$162,$A10),SUMIFS(E$125:E$140,$A$125:$A$140,$A10))</f>
        <v>4.2820318634287188E-2</v>
      </c>
    </row>
    <row r="2" spans="1:32">
      <c r="A2" t="str">
        <f>About!B1</f>
        <v>Pennsylvania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0</v>
      </c>
      <c r="C5" s="172">
        <f>SUMIFS(calcs!M:M,calcs!A:A,A2)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347</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8.3915853138274796E-3</v>
      </c>
      <c r="D39">
        <f>SUMPRODUCT(P$57:P$106,$B$57:$B$106)</f>
        <v>7.754128138676224E-3</v>
      </c>
      <c r="E39">
        <f>SUMPRODUCT(AB$57:AB$106,$B$57:$B$106)</f>
        <v>7.6327448521486298E-3</v>
      </c>
      <c r="F39">
        <f>SUMPRODUCT(AN$57:AN$106,$B$57:$B$106)</f>
        <v>7.598437396371574E-3</v>
      </c>
      <c r="G39">
        <f>SUMPRODUCT(AZ$57:AZ$106,$B$57:$B$106)</f>
        <v>7.4600102337036532E-3</v>
      </c>
      <c r="H39">
        <f>SUMPRODUCT(BL$57:BL$106,$B$57:$B$106)</f>
        <v>7.4706137633466221E-3</v>
      </c>
      <c r="I39">
        <f>SUMPRODUCT(BX$57:BX$106,$B$57:$B$106)</f>
        <v>7.738195496667725E-3</v>
      </c>
      <c r="J39">
        <f>SUMPRODUCT(CJ$57:CJ$106,$B$57:$B$106)</f>
        <v>7.8439099815112677E-3</v>
      </c>
      <c r="K39">
        <f>SUMPRODUCT(CV$57:CV$106,$B$57:$B$106)</f>
        <v>8.2402426302674719E-3</v>
      </c>
      <c r="L39" s="156">
        <f>K39</f>
        <v>8.2402426302674719E-3</v>
      </c>
      <c r="M39" s="156">
        <f t="shared" ref="M39:AE50" si="53">L39</f>
        <v>8.2402426302674719E-3</v>
      </c>
      <c r="N39" s="156">
        <f t="shared" si="53"/>
        <v>8.2402426302674719E-3</v>
      </c>
      <c r="O39" s="156">
        <f t="shared" si="53"/>
        <v>8.2402426302674719E-3</v>
      </c>
      <c r="P39" s="156">
        <f t="shared" si="53"/>
        <v>8.2402426302674719E-3</v>
      </c>
      <c r="Q39" s="156">
        <f t="shared" si="53"/>
        <v>8.2402426302674719E-3</v>
      </c>
      <c r="R39" s="156">
        <f t="shared" si="53"/>
        <v>8.2402426302674719E-3</v>
      </c>
      <c r="S39" s="156">
        <f t="shared" si="53"/>
        <v>8.2402426302674719E-3</v>
      </c>
      <c r="T39" s="156">
        <f t="shared" si="53"/>
        <v>8.2402426302674719E-3</v>
      </c>
      <c r="U39" s="156">
        <f t="shared" si="53"/>
        <v>8.2402426302674719E-3</v>
      </c>
      <c r="V39" s="156">
        <f t="shared" si="53"/>
        <v>8.2402426302674719E-3</v>
      </c>
      <c r="W39" s="156">
        <f t="shared" si="53"/>
        <v>8.2402426302674719E-3</v>
      </c>
      <c r="X39" s="156">
        <f t="shared" si="53"/>
        <v>8.2402426302674719E-3</v>
      </c>
      <c r="Y39" s="156">
        <f t="shared" si="53"/>
        <v>8.2402426302674719E-3</v>
      </c>
      <c r="Z39" s="156">
        <f t="shared" si="53"/>
        <v>8.2402426302674719E-3</v>
      </c>
      <c r="AA39" s="156">
        <f t="shared" si="53"/>
        <v>8.2402426302674719E-3</v>
      </c>
      <c r="AB39" s="156">
        <f t="shared" si="53"/>
        <v>8.2402426302674719E-3</v>
      </c>
      <c r="AC39" s="156">
        <f t="shared" si="53"/>
        <v>8.2402426302674719E-3</v>
      </c>
      <c r="AD39" s="156">
        <f t="shared" si="53"/>
        <v>8.2402426302674719E-3</v>
      </c>
      <c r="AE39" s="156">
        <f t="shared" si="53"/>
        <v>8.2402426302674719E-3</v>
      </c>
    </row>
    <row r="40" spans="1:32">
      <c r="B40" s="2" t="s">
        <v>98</v>
      </c>
      <c r="C40">
        <f>SUMPRODUCT(E57:E106,$B$57:$B$106)</f>
        <v>0.15414391358523019</v>
      </c>
      <c r="D40">
        <f>SUMPRODUCT(Q$57:Q$106,$B$57:$B$106)</f>
        <v>0.13147321905694254</v>
      </c>
      <c r="E40">
        <f>SUMPRODUCT(AC$57:AC$106,$B$57:$B$106)</f>
        <v>0.12231298018662101</v>
      </c>
      <c r="F40">
        <f>SUMPRODUCT(AO$57:AO$106,$B$57:$B$106)</f>
        <v>0.12253163342449672</v>
      </c>
      <c r="G40">
        <f>SUMPRODUCT(BA$57:BA$106,$B$57:$B$106)</f>
        <v>0.11698673211540267</v>
      </c>
      <c r="H40">
        <f>SUMPRODUCT(BM$57:BM$106,$B$57:$B$106)</f>
        <v>9.3297202449384109E-2</v>
      </c>
      <c r="I40">
        <f>SUMPRODUCT(BY$57:BY$106,$B$57:$B$106)</f>
        <v>4.5430454614200214E-2</v>
      </c>
      <c r="J40">
        <f>SUMPRODUCT(CK$57:CK$106,$B$57:$B$106)</f>
        <v>2.6004599336521009E-2</v>
      </c>
      <c r="K40">
        <f>SUMPRODUCT(CW$57:CW$106,$B$57:$B$106)</f>
        <v>8.6710393304463788E-3</v>
      </c>
      <c r="L40" s="156">
        <f t="shared" ref="L40:AA50" si="54">K40</f>
        <v>8.6710393304463788E-3</v>
      </c>
      <c r="M40" s="156">
        <f t="shared" si="54"/>
        <v>8.6710393304463788E-3</v>
      </c>
      <c r="N40" s="156">
        <f t="shared" si="54"/>
        <v>8.6710393304463788E-3</v>
      </c>
      <c r="O40" s="156">
        <f t="shared" si="54"/>
        <v>8.6710393304463788E-3</v>
      </c>
      <c r="P40" s="156">
        <f t="shared" si="54"/>
        <v>8.6710393304463788E-3</v>
      </c>
      <c r="Q40" s="156">
        <f t="shared" si="54"/>
        <v>8.6710393304463788E-3</v>
      </c>
      <c r="R40" s="156">
        <f t="shared" si="54"/>
        <v>8.6710393304463788E-3</v>
      </c>
      <c r="S40" s="156">
        <f t="shared" si="54"/>
        <v>8.6710393304463788E-3</v>
      </c>
      <c r="T40" s="156">
        <f t="shared" si="54"/>
        <v>8.6710393304463788E-3</v>
      </c>
      <c r="U40" s="156">
        <f t="shared" si="54"/>
        <v>8.6710393304463788E-3</v>
      </c>
      <c r="V40" s="156">
        <f t="shared" si="54"/>
        <v>8.6710393304463788E-3</v>
      </c>
      <c r="W40" s="156">
        <f t="shared" si="54"/>
        <v>8.6710393304463788E-3</v>
      </c>
      <c r="X40" s="156">
        <f t="shared" si="54"/>
        <v>8.6710393304463788E-3</v>
      </c>
      <c r="Y40" s="156">
        <f t="shared" si="54"/>
        <v>8.6710393304463788E-3</v>
      </c>
      <c r="Z40" s="156">
        <f t="shared" si="54"/>
        <v>8.6710393304463788E-3</v>
      </c>
      <c r="AA40" s="156">
        <f t="shared" si="54"/>
        <v>8.6710393304463788E-3</v>
      </c>
      <c r="AB40" s="156">
        <f t="shared" si="53"/>
        <v>8.6710393304463788E-3</v>
      </c>
      <c r="AC40" s="156">
        <f t="shared" si="53"/>
        <v>8.6710393304463788E-3</v>
      </c>
      <c r="AD40" s="156">
        <f t="shared" si="53"/>
        <v>8.6710393304463788E-3</v>
      </c>
      <c r="AE40" s="156">
        <f t="shared" si="53"/>
        <v>8.6710393304463788E-3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2.3972129206405186E-2</v>
      </c>
      <c r="D42">
        <f>SUMPRODUCT(S$57:S$106,$B$57:$B$106)</f>
        <v>2.218287992267565E-2</v>
      </c>
      <c r="E42">
        <f>SUMPRODUCT(AE$57:AE$106,$B$57:$B$106)</f>
        <v>2.257239132497919E-2</v>
      </c>
      <c r="F42">
        <f>SUMPRODUCT(AQ$57:AQ$106,$B$57:$B$106)</f>
        <v>2.3299847467886745E-2</v>
      </c>
      <c r="G42">
        <f>SUMPRODUCT(BC$57:BC$106,$B$57:$B$106)</f>
        <v>2.2919833128778731E-2</v>
      </c>
      <c r="H42">
        <f>SUMPRODUCT(BO$57:BO$106,$B$57:$B$106)</f>
        <v>2.4169565777755093E-2</v>
      </c>
      <c r="I42">
        <f>SUMPRODUCT(CA$57:CA$106,$B$57:$B$106)</f>
        <v>2.8928188981268439E-2</v>
      </c>
      <c r="J42">
        <f>SUMPRODUCT(CM$57:CM$106,$B$57:$B$106)</f>
        <v>3.0386740722428245E-2</v>
      </c>
      <c r="K42">
        <f>SUMPRODUCT(CY$57:CY$106,$B$57:$B$106)</f>
        <v>3.190594054176462E-2</v>
      </c>
      <c r="L42" s="156">
        <f t="shared" si="54"/>
        <v>3.190594054176462E-2</v>
      </c>
      <c r="M42" s="156">
        <f t="shared" si="53"/>
        <v>3.190594054176462E-2</v>
      </c>
      <c r="N42" s="156">
        <f t="shared" si="53"/>
        <v>3.190594054176462E-2</v>
      </c>
      <c r="O42" s="156">
        <f t="shared" si="53"/>
        <v>3.190594054176462E-2</v>
      </c>
      <c r="P42" s="156">
        <f t="shared" si="53"/>
        <v>3.190594054176462E-2</v>
      </c>
      <c r="Q42" s="156">
        <f t="shared" si="53"/>
        <v>3.190594054176462E-2</v>
      </c>
      <c r="R42" s="156">
        <f t="shared" si="53"/>
        <v>3.190594054176462E-2</v>
      </c>
      <c r="S42" s="156">
        <f t="shared" si="53"/>
        <v>3.190594054176462E-2</v>
      </c>
      <c r="T42" s="156">
        <f t="shared" si="53"/>
        <v>3.190594054176462E-2</v>
      </c>
      <c r="U42" s="156">
        <f t="shared" si="53"/>
        <v>3.190594054176462E-2</v>
      </c>
      <c r="V42" s="156">
        <f t="shared" si="53"/>
        <v>3.190594054176462E-2</v>
      </c>
      <c r="W42" s="156">
        <f t="shared" si="53"/>
        <v>3.190594054176462E-2</v>
      </c>
      <c r="X42" s="156">
        <f t="shared" si="53"/>
        <v>3.190594054176462E-2</v>
      </c>
      <c r="Y42" s="156">
        <f t="shared" si="53"/>
        <v>3.190594054176462E-2</v>
      </c>
      <c r="Z42" s="156">
        <f t="shared" si="53"/>
        <v>3.190594054176462E-2</v>
      </c>
      <c r="AA42" s="156">
        <f t="shared" si="53"/>
        <v>3.190594054176462E-2</v>
      </c>
      <c r="AB42" s="156">
        <f t="shared" si="53"/>
        <v>3.190594054176462E-2</v>
      </c>
      <c r="AC42" s="156">
        <f t="shared" si="53"/>
        <v>3.190594054176462E-2</v>
      </c>
      <c r="AD42" s="156">
        <f t="shared" si="53"/>
        <v>3.190594054176462E-2</v>
      </c>
      <c r="AE42" s="156">
        <f t="shared" si="53"/>
        <v>3.190594054176462E-2</v>
      </c>
    </row>
    <row r="43" spans="1:32">
      <c r="B43" s="2" t="s">
        <v>347</v>
      </c>
      <c r="C43">
        <f>SUMPRODUCT(H57:H106,$B$57:$B$106)</f>
        <v>0.47144836336538781</v>
      </c>
      <c r="D43">
        <f>SUMPRODUCT(T$57:T$106,$B$57:$B$106)</f>
        <v>0.4648448674823133</v>
      </c>
      <c r="E43">
        <f>SUMPRODUCT(AF$57:AF$106,$B$57:$B$106)</f>
        <v>0.46591527765287799</v>
      </c>
      <c r="F43">
        <f>SUMPRODUCT(AR$57:AR$106,$B$57:$B$106)</f>
        <v>0.44999349780344405</v>
      </c>
      <c r="G43">
        <f>SUMPRODUCT(BD$57:BD$106,$B$57:$B$106)</f>
        <v>0.44660588577796018</v>
      </c>
      <c r="H43">
        <f>SUMPRODUCT(BP$57:BP$106,$B$57:$B$106)</f>
        <v>0.44821549026761726</v>
      </c>
      <c r="I43">
        <f>SUMPRODUCT(CB$57:CB$106,$B$57:$B$106)</f>
        <v>0.43954148949419325</v>
      </c>
      <c r="J43">
        <f>SUMPRODUCT(CN$57:CN$106,$B$57:$B$106)</f>
        <v>0.44023392733867339</v>
      </c>
      <c r="K43">
        <f>SUMPRODUCT(CZ$57:CZ$106,$B$57:$B$106)</f>
        <v>0.41770379725890561</v>
      </c>
      <c r="L43" s="156">
        <f t="shared" si="54"/>
        <v>0.41770379725890561</v>
      </c>
      <c r="M43" s="156">
        <f t="shared" si="53"/>
        <v>0.41770379725890561</v>
      </c>
      <c r="N43" s="156">
        <f t="shared" si="53"/>
        <v>0.41770379725890561</v>
      </c>
      <c r="O43" s="156">
        <f t="shared" si="53"/>
        <v>0.41770379725890561</v>
      </c>
      <c r="P43" s="156">
        <f t="shared" si="53"/>
        <v>0.41770379725890561</v>
      </c>
      <c r="Q43" s="156">
        <f t="shared" si="53"/>
        <v>0.41770379725890561</v>
      </c>
      <c r="R43" s="156">
        <f t="shared" si="53"/>
        <v>0.41770379725890561</v>
      </c>
      <c r="S43" s="156">
        <f t="shared" si="53"/>
        <v>0.41770379725890561</v>
      </c>
      <c r="T43" s="156">
        <f t="shared" si="53"/>
        <v>0.41770379725890561</v>
      </c>
      <c r="U43" s="156">
        <f t="shared" si="53"/>
        <v>0.41770379725890561</v>
      </c>
      <c r="V43" s="156">
        <f t="shared" si="53"/>
        <v>0.41770379725890561</v>
      </c>
      <c r="W43" s="156">
        <f t="shared" si="53"/>
        <v>0.41770379725890561</v>
      </c>
      <c r="X43" s="156">
        <f t="shared" si="53"/>
        <v>0.41770379725890561</v>
      </c>
      <c r="Y43" s="156">
        <f t="shared" si="53"/>
        <v>0.41770379725890561</v>
      </c>
      <c r="Z43" s="156">
        <f t="shared" si="53"/>
        <v>0.41770379725890561</v>
      </c>
      <c r="AA43" s="156">
        <f t="shared" si="53"/>
        <v>0.41770379725890561</v>
      </c>
      <c r="AB43" s="156">
        <f t="shared" si="53"/>
        <v>0.41770379725890561</v>
      </c>
      <c r="AC43" s="156">
        <f t="shared" si="53"/>
        <v>0.41770379725890561</v>
      </c>
      <c r="AD43" s="156">
        <f t="shared" si="53"/>
        <v>0.41770379725890561</v>
      </c>
      <c r="AE43" s="156">
        <f t="shared" si="53"/>
        <v>0.41770379725890561</v>
      </c>
    </row>
    <row r="44" spans="1:32">
      <c r="B44" s="2" t="s">
        <v>99</v>
      </c>
      <c r="C44">
        <f>SUMPRODUCT(I57:I106,$B$57:$B$106)</f>
        <v>0.24677528851166197</v>
      </c>
      <c r="D44">
        <f>SUMPRODUCT(U$57:U$106,$B$57:$B$106)</f>
        <v>0.23357959936137393</v>
      </c>
      <c r="E44">
        <f>SUMPRODUCT(AG$57:AG$106,$B$57:$B$106)</f>
        <v>0.22874447489992819</v>
      </c>
      <c r="F44">
        <f>SUMPRODUCT(AS$57:AS$106,$B$57:$B$106)</f>
        <v>0.22897210900750711</v>
      </c>
      <c r="G44">
        <f>SUMPRODUCT(BE$57:BE$106,$B$57:$B$106)</f>
        <v>0.22454417853723443</v>
      </c>
      <c r="H44">
        <f>SUMPRODUCT(BQ$57:BQ$106,$B$57:$B$106)</f>
        <v>0.22076123836860906</v>
      </c>
      <c r="I44">
        <f>SUMPRODUCT(CC$57:CC$106,$B$57:$B$106)</f>
        <v>0.22286298925958806</v>
      </c>
      <c r="J44">
        <f>SUMPRODUCT(CO$57:CO$106,$B$57:$B$106)</f>
        <v>0.22393497063042794</v>
      </c>
      <c r="K44">
        <f>SUMPRODUCT(DA$57:DA$106,$B$57:$B$106)</f>
        <v>0.23582899756006306</v>
      </c>
      <c r="L44" s="156">
        <f t="shared" si="54"/>
        <v>0.23582899756006306</v>
      </c>
      <c r="M44" s="156">
        <f t="shared" si="53"/>
        <v>0.23582899756006306</v>
      </c>
      <c r="N44" s="156">
        <f t="shared" si="53"/>
        <v>0.23582899756006306</v>
      </c>
      <c r="O44" s="156">
        <f t="shared" si="53"/>
        <v>0.23582899756006306</v>
      </c>
      <c r="P44" s="156">
        <f t="shared" si="53"/>
        <v>0.23582899756006306</v>
      </c>
      <c r="Q44" s="156">
        <f t="shared" si="53"/>
        <v>0.23582899756006306</v>
      </c>
      <c r="R44" s="156">
        <f t="shared" si="53"/>
        <v>0.23582899756006306</v>
      </c>
      <c r="S44" s="156">
        <f t="shared" si="53"/>
        <v>0.23582899756006306</v>
      </c>
      <c r="T44" s="156">
        <f t="shared" si="53"/>
        <v>0.23582899756006306</v>
      </c>
      <c r="U44" s="156">
        <f t="shared" si="53"/>
        <v>0.23582899756006306</v>
      </c>
      <c r="V44" s="156">
        <f t="shared" si="53"/>
        <v>0.23582899756006306</v>
      </c>
      <c r="W44" s="156">
        <f t="shared" si="53"/>
        <v>0.23582899756006306</v>
      </c>
      <c r="X44" s="156">
        <f t="shared" si="53"/>
        <v>0.23582899756006306</v>
      </c>
      <c r="Y44" s="156">
        <f t="shared" si="53"/>
        <v>0.23582899756006306</v>
      </c>
      <c r="Z44" s="156">
        <f t="shared" si="53"/>
        <v>0.23582899756006306</v>
      </c>
      <c r="AA44" s="156">
        <f t="shared" si="53"/>
        <v>0.23582899756006306</v>
      </c>
      <c r="AB44" s="156">
        <f t="shared" si="53"/>
        <v>0.23582899756006306</v>
      </c>
      <c r="AC44" s="156">
        <f t="shared" si="53"/>
        <v>0.23582899756006306</v>
      </c>
      <c r="AD44" s="156">
        <f t="shared" si="53"/>
        <v>0.23582899756006306</v>
      </c>
      <c r="AE44" s="156">
        <f t="shared" si="53"/>
        <v>0.23582899756006306</v>
      </c>
    </row>
    <row r="45" spans="1:32">
      <c r="B45" s="2" t="s">
        <v>109</v>
      </c>
      <c r="C45">
        <f>SUMPRODUCT(J57:J106,$B$57:$B$106)</f>
        <v>0</v>
      </c>
      <c r="D45">
        <f>SUMPRODUCT(V$57:V$106,$B$57:$B$106)</f>
        <v>9.9907717699850577E-5</v>
      </c>
      <c r="E45">
        <f>SUMPRODUCT(AH$57:AH$106,$B$57:$B$106)</f>
        <v>1.3718367070517202E-2</v>
      </c>
      <c r="F45">
        <f>SUMPRODUCT(AT$57:AT$106,$B$57:$B$106)</f>
        <v>2.7521059154232173E-2</v>
      </c>
      <c r="G45">
        <f>SUMPRODUCT(BF$57:BF$106,$B$57:$B$106)</f>
        <v>4.6413678989272178E-2</v>
      </c>
      <c r="H45">
        <f>SUMPRODUCT(BR$57:BR$106,$B$57:$B$106)</f>
        <v>6.7411749173117014E-2</v>
      </c>
      <c r="I45">
        <f>SUMPRODUCT(CD$57:CD$106,$B$57:$B$106)</f>
        <v>9.0230639771526552E-2</v>
      </c>
      <c r="J45">
        <f>SUMPRODUCT(CP$57:CP$106,$B$57:$B$106)</f>
        <v>9.4821202961941312E-2</v>
      </c>
      <c r="K45">
        <f>SUMPRODUCT(DB$57:DB$106,$B$57:$B$106)</f>
        <v>9.9202961365933442E-2</v>
      </c>
      <c r="L45" s="156">
        <f t="shared" si="54"/>
        <v>9.9202961365933442E-2</v>
      </c>
      <c r="M45" s="156">
        <f t="shared" si="53"/>
        <v>9.9202961365933442E-2</v>
      </c>
      <c r="N45" s="156">
        <f t="shared" si="53"/>
        <v>9.9202961365933442E-2</v>
      </c>
      <c r="O45" s="156">
        <f t="shared" si="53"/>
        <v>9.9202961365933442E-2</v>
      </c>
      <c r="P45" s="156">
        <f t="shared" si="53"/>
        <v>9.9202961365933442E-2</v>
      </c>
      <c r="Q45" s="156">
        <f t="shared" si="53"/>
        <v>9.9202961365933442E-2</v>
      </c>
      <c r="R45" s="156">
        <f t="shared" si="53"/>
        <v>9.9202961365933442E-2</v>
      </c>
      <c r="S45" s="156">
        <f t="shared" si="53"/>
        <v>9.9202961365933442E-2</v>
      </c>
      <c r="T45" s="156">
        <f t="shared" si="53"/>
        <v>9.9202961365933442E-2</v>
      </c>
      <c r="U45" s="156">
        <f t="shared" si="53"/>
        <v>9.9202961365933442E-2</v>
      </c>
      <c r="V45" s="156">
        <f t="shared" si="53"/>
        <v>9.9202961365933442E-2</v>
      </c>
      <c r="W45" s="156">
        <f t="shared" si="53"/>
        <v>9.9202961365933442E-2</v>
      </c>
      <c r="X45" s="156">
        <f t="shared" si="53"/>
        <v>9.9202961365933442E-2</v>
      </c>
      <c r="Y45" s="156">
        <f t="shared" si="53"/>
        <v>9.9202961365933442E-2</v>
      </c>
      <c r="Z45" s="156">
        <f t="shared" si="53"/>
        <v>9.9202961365933442E-2</v>
      </c>
      <c r="AA45" s="156">
        <f t="shared" si="53"/>
        <v>9.9202961365933442E-2</v>
      </c>
      <c r="AB45" s="156">
        <f t="shared" si="53"/>
        <v>9.9202961365933442E-2</v>
      </c>
      <c r="AC45" s="156">
        <f t="shared" si="53"/>
        <v>9.9202961365933442E-2</v>
      </c>
      <c r="AD45" s="156">
        <f t="shared" si="53"/>
        <v>9.9202961365933442E-2</v>
      </c>
      <c r="AE45" s="156">
        <f t="shared" si="53"/>
        <v>9.9202961365933442E-2</v>
      </c>
    </row>
    <row r="46" spans="1:32">
      <c r="B46" s="2" t="s">
        <v>106</v>
      </c>
      <c r="C46">
        <f>SUMPRODUCT(K57:K106,$B$57:$B$106)</f>
        <v>8.3984922343471602E-3</v>
      </c>
      <c r="D46">
        <f>SUMPRODUCT(W$57:W$106,$B$57:$B$106)</f>
        <v>5.5825098238366771E-3</v>
      </c>
      <c r="E46">
        <f>SUMPRODUCT(AI$57:AI$106,$B$57:$B$106)</f>
        <v>4.5199775245959974E-3</v>
      </c>
      <c r="F46">
        <f>SUMPRODUCT(AU$57:AU$106,$B$57:$B$106)</f>
        <v>3.5684577138525905E-3</v>
      </c>
      <c r="G46">
        <f>SUMPRODUCT(BG$57:BG$106,$B$57:$B$106)</f>
        <v>1.618621135993635E-3</v>
      </c>
      <c r="H46">
        <f>SUMPRODUCT(BS$57:BS$106,$B$57:$B$106)</f>
        <v>1.4747730067663815E-3</v>
      </c>
      <c r="I46">
        <f>SUMPRODUCT(CE$57:CE$106,$B$57:$B$106)</f>
        <v>1.468229620825872E-3</v>
      </c>
      <c r="J46">
        <f>SUMPRODUCT(CQ$57:CQ$106,$B$57:$B$106)</f>
        <v>1.3966094245871704E-3</v>
      </c>
      <c r="K46">
        <f>SUMPRODUCT(DC$57:DC$106,$B$57:$B$106)</f>
        <v>1.2532440396290239E-3</v>
      </c>
      <c r="L46" s="156">
        <f t="shared" si="54"/>
        <v>1.2532440396290239E-3</v>
      </c>
      <c r="M46" s="156">
        <f t="shared" si="53"/>
        <v>1.2532440396290239E-3</v>
      </c>
      <c r="N46" s="156">
        <f t="shared" si="53"/>
        <v>1.2532440396290239E-3</v>
      </c>
      <c r="O46" s="156">
        <f t="shared" si="53"/>
        <v>1.2532440396290239E-3</v>
      </c>
      <c r="P46" s="156">
        <f t="shared" si="53"/>
        <v>1.2532440396290239E-3</v>
      </c>
      <c r="Q46" s="156">
        <f t="shared" si="53"/>
        <v>1.2532440396290239E-3</v>
      </c>
      <c r="R46" s="156">
        <f t="shared" si="53"/>
        <v>1.2532440396290239E-3</v>
      </c>
      <c r="S46" s="156">
        <f t="shared" si="53"/>
        <v>1.2532440396290239E-3</v>
      </c>
      <c r="T46" s="156">
        <f t="shared" si="53"/>
        <v>1.2532440396290239E-3</v>
      </c>
      <c r="U46" s="156">
        <f t="shared" si="53"/>
        <v>1.2532440396290239E-3</v>
      </c>
      <c r="V46" s="156">
        <f t="shared" si="53"/>
        <v>1.2532440396290239E-3</v>
      </c>
      <c r="W46" s="156">
        <f t="shared" si="53"/>
        <v>1.2532440396290239E-3</v>
      </c>
      <c r="X46" s="156">
        <f t="shared" si="53"/>
        <v>1.2532440396290239E-3</v>
      </c>
      <c r="Y46" s="156">
        <f t="shared" si="53"/>
        <v>1.2532440396290239E-3</v>
      </c>
      <c r="Z46" s="156">
        <f t="shared" si="53"/>
        <v>1.2532440396290239E-3</v>
      </c>
      <c r="AA46" s="156">
        <f t="shared" si="53"/>
        <v>1.2532440396290239E-3</v>
      </c>
      <c r="AB46" s="156">
        <f t="shared" si="53"/>
        <v>1.2532440396290239E-3</v>
      </c>
      <c r="AC46" s="156">
        <f t="shared" si="53"/>
        <v>1.2532440396290239E-3</v>
      </c>
      <c r="AD46" s="156">
        <f t="shared" si="53"/>
        <v>1.2532440396290239E-3</v>
      </c>
      <c r="AE46" s="156">
        <f t="shared" si="53"/>
        <v>1.2532440396290239E-3</v>
      </c>
    </row>
    <row r="47" spans="1:32">
      <c r="B47" s="2" t="s">
        <v>100</v>
      </c>
      <c r="C47">
        <f>SUMPRODUCT(L57:L106,$B$57:$B$106)</f>
        <v>1.8488050925259292E-2</v>
      </c>
      <c r="D47">
        <f>SUMPRODUCT(X$57:X$106,$B$57:$B$106)</f>
        <v>2.1099945360422666E-2</v>
      </c>
      <c r="E47">
        <f>SUMPRODUCT(AJ$57:AJ$106,$B$57:$B$106)</f>
        <v>2.4012434419088985E-2</v>
      </c>
      <c r="F47">
        <f>SUMPRODUCT(AV$57:AV$106,$B$57:$B$106)</f>
        <v>2.4817468745987226E-2</v>
      </c>
      <c r="G47">
        <f>SUMPRODUCT(BH$57:BH$106,$B$57:$B$106)</f>
        <v>2.5803721192437217E-2</v>
      </c>
      <c r="H47">
        <f>SUMPRODUCT(BT$57:BT$106,$B$57:$B$106)</f>
        <v>2.9334595567527745E-2</v>
      </c>
      <c r="I47">
        <f>SUMPRODUCT(CF$57:CF$106,$B$57:$B$106)</f>
        <v>4.2234909251256531E-2</v>
      </c>
      <c r="J47">
        <f>SUMPRODUCT(CR$57:CR$106,$B$57:$B$106)</f>
        <v>4.9200171933727388E-2</v>
      </c>
      <c r="K47">
        <f>SUMPRODUCT(DD$57:DD$106,$B$57:$B$106)</f>
        <v>5.5386030127241415E-2</v>
      </c>
      <c r="L47" s="156">
        <f t="shared" si="54"/>
        <v>5.5386030127241415E-2</v>
      </c>
      <c r="M47" s="156">
        <f t="shared" si="53"/>
        <v>5.5386030127241415E-2</v>
      </c>
      <c r="N47" s="156">
        <f t="shared" si="53"/>
        <v>5.5386030127241415E-2</v>
      </c>
      <c r="O47" s="156">
        <f t="shared" si="53"/>
        <v>5.5386030127241415E-2</v>
      </c>
      <c r="P47" s="156">
        <f t="shared" si="53"/>
        <v>5.5386030127241415E-2</v>
      </c>
      <c r="Q47" s="156">
        <f t="shared" si="53"/>
        <v>5.5386030127241415E-2</v>
      </c>
      <c r="R47" s="156">
        <f t="shared" si="53"/>
        <v>5.5386030127241415E-2</v>
      </c>
      <c r="S47" s="156">
        <f t="shared" si="53"/>
        <v>5.5386030127241415E-2</v>
      </c>
      <c r="T47" s="156">
        <f t="shared" si="53"/>
        <v>5.5386030127241415E-2</v>
      </c>
      <c r="U47" s="156">
        <f t="shared" si="53"/>
        <v>5.5386030127241415E-2</v>
      </c>
      <c r="V47" s="156">
        <f t="shared" si="53"/>
        <v>5.5386030127241415E-2</v>
      </c>
      <c r="W47" s="156">
        <f t="shared" si="53"/>
        <v>5.5386030127241415E-2</v>
      </c>
      <c r="X47" s="156">
        <f t="shared" si="53"/>
        <v>5.5386030127241415E-2</v>
      </c>
      <c r="Y47" s="156">
        <f t="shared" si="53"/>
        <v>5.5386030127241415E-2</v>
      </c>
      <c r="Z47" s="156">
        <f t="shared" si="53"/>
        <v>5.5386030127241415E-2</v>
      </c>
      <c r="AA47" s="156">
        <f t="shared" si="53"/>
        <v>5.5386030127241415E-2</v>
      </c>
      <c r="AB47" s="156">
        <f t="shared" si="53"/>
        <v>5.5386030127241415E-2</v>
      </c>
      <c r="AC47" s="156">
        <f t="shared" si="53"/>
        <v>5.5386030127241415E-2</v>
      </c>
      <c r="AD47" s="156">
        <f t="shared" si="53"/>
        <v>5.5386030127241415E-2</v>
      </c>
      <c r="AE47" s="156">
        <f t="shared" si="53"/>
        <v>5.5386030127241415E-2</v>
      </c>
    </row>
    <row r="48" spans="1:32">
      <c r="B48" s="2" t="s">
        <v>102</v>
      </c>
      <c r="C48">
        <f>SUMPRODUCT(N57:N106,$B$57:$B$106)</f>
        <v>6.8382176857881047E-2</v>
      </c>
      <c r="D48">
        <f>SUMPRODUCT(Z$57:Z$106,$B$57:$B$106)</f>
        <v>0.11338294313605926</v>
      </c>
      <c r="E48">
        <f>SUMPRODUCT(AL$57:AL$106,$B$57:$B$106)</f>
        <v>0.11057135206924296</v>
      </c>
      <c r="F48">
        <f>SUMPRODUCT(AX$57:AX$106,$B$57:$B$106)</f>
        <v>0.11169748928622197</v>
      </c>
      <c r="G48">
        <f>SUMPRODUCT(BJ$57:BJ$106,$B$57:$B$106)</f>
        <v>0.10764733888921747</v>
      </c>
      <c r="H48">
        <f>SUMPRODUCT(BV$57:BV$106,$B$57:$B$106)</f>
        <v>0.10786477162587688</v>
      </c>
      <c r="I48">
        <f>SUMPRODUCT(CH$57:CH$106,$B$57:$B$106)</f>
        <v>0.12156490351047354</v>
      </c>
      <c r="J48">
        <f>SUMPRODUCT(CT$57:CT$106,$B$57:$B$106)</f>
        <v>0.12617786767018241</v>
      </c>
      <c r="K48">
        <f>SUMPRODUCT(DF$57:DF$106,$B$57:$B$106)</f>
        <v>0.14180774714574917</v>
      </c>
      <c r="L48" s="156">
        <f t="shared" si="54"/>
        <v>0.14180774714574917</v>
      </c>
      <c r="M48" s="156">
        <f t="shared" si="53"/>
        <v>0.14180774714574917</v>
      </c>
      <c r="N48" s="156">
        <f t="shared" si="53"/>
        <v>0.14180774714574917</v>
      </c>
      <c r="O48" s="156">
        <f t="shared" si="53"/>
        <v>0.14180774714574917</v>
      </c>
      <c r="P48" s="156">
        <f t="shared" si="53"/>
        <v>0.14180774714574917</v>
      </c>
      <c r="Q48" s="156">
        <f t="shared" si="53"/>
        <v>0.14180774714574917</v>
      </c>
      <c r="R48" s="156">
        <f t="shared" si="53"/>
        <v>0.14180774714574917</v>
      </c>
      <c r="S48" s="156">
        <f t="shared" si="53"/>
        <v>0.14180774714574917</v>
      </c>
      <c r="T48" s="156">
        <f t="shared" si="53"/>
        <v>0.14180774714574917</v>
      </c>
      <c r="U48" s="156">
        <f t="shared" si="53"/>
        <v>0.14180774714574917</v>
      </c>
      <c r="V48" s="156">
        <f t="shared" si="53"/>
        <v>0.14180774714574917</v>
      </c>
      <c r="W48" s="156">
        <f t="shared" si="53"/>
        <v>0.14180774714574917</v>
      </c>
      <c r="X48" s="156">
        <f t="shared" si="53"/>
        <v>0.14180774714574917</v>
      </c>
      <c r="Y48" s="156">
        <f t="shared" si="53"/>
        <v>0.14180774714574917</v>
      </c>
      <c r="Z48" s="156">
        <f t="shared" si="53"/>
        <v>0.14180774714574917</v>
      </c>
      <c r="AA48" s="156">
        <f t="shared" si="53"/>
        <v>0.14180774714574917</v>
      </c>
      <c r="AB48" s="156">
        <f t="shared" si="53"/>
        <v>0.14180774714574917</v>
      </c>
      <c r="AC48" s="156">
        <f t="shared" si="53"/>
        <v>0.14180774714574917</v>
      </c>
      <c r="AD48" s="156">
        <f t="shared" si="53"/>
        <v>0.14180774714574917</v>
      </c>
      <c r="AE48" s="156">
        <f t="shared" si="53"/>
        <v>0.14180774714574917</v>
      </c>
    </row>
    <row r="49" spans="1:110">
      <c r="B49" s="1"/>
    </row>
    <row r="50" spans="1:110">
      <c r="B50" s="1"/>
      <c r="C50" s="160">
        <f>SUM(C39:C48)</f>
        <v>1</v>
      </c>
      <c r="D50" s="160">
        <f>SUM(D39:D48)</f>
        <v>1.0000000000000002</v>
      </c>
      <c r="E50" s="160">
        <f>SUM(E39:E48)</f>
        <v>1</v>
      </c>
      <c r="F50" s="160">
        <f>SUM(F39:F48)</f>
        <v>1.0000000000000002</v>
      </c>
      <c r="G50" s="160">
        <f t="shared" ref="G50:K50" si="55">SUM(G39:G48)</f>
        <v>1.0000000000000002</v>
      </c>
      <c r="H50" s="160">
        <f t="shared" si="55"/>
        <v>1</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3.8927068846525574E-2</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0.26496074731530062</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0.33409043609391731</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3.3732040079697517E-2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0.22896725511511273</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9.9322452549446397E-2</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SUMIFS(calcs!N:N,calcs!A:A,About!B1)</f>
        <v>84594859</v>
      </c>
      <c r="D2" s="91">
        <f>C2</f>
        <v>84594859</v>
      </c>
      <c r="E2" s="91">
        <f t="shared" ref="E2:AH2" si="0">D2</f>
        <v>84594859</v>
      </c>
      <c r="F2" s="91">
        <f t="shared" si="0"/>
        <v>84594859</v>
      </c>
      <c r="G2" s="91">
        <f t="shared" si="0"/>
        <v>84594859</v>
      </c>
      <c r="H2" s="91">
        <f t="shared" si="0"/>
        <v>84594859</v>
      </c>
      <c r="I2" s="91">
        <f t="shared" si="0"/>
        <v>84594859</v>
      </c>
      <c r="J2" s="91">
        <f t="shared" si="0"/>
        <v>84594859</v>
      </c>
      <c r="K2" s="91">
        <f t="shared" si="0"/>
        <v>84594859</v>
      </c>
      <c r="L2" s="91">
        <f t="shared" si="0"/>
        <v>84594859</v>
      </c>
      <c r="M2" s="91">
        <f t="shared" si="0"/>
        <v>84594859</v>
      </c>
      <c r="N2" s="91">
        <f t="shared" si="0"/>
        <v>84594859</v>
      </c>
      <c r="O2" s="91">
        <f t="shared" si="0"/>
        <v>84594859</v>
      </c>
      <c r="P2" s="91">
        <f t="shared" si="0"/>
        <v>84594859</v>
      </c>
      <c r="Q2" s="91">
        <f t="shared" si="0"/>
        <v>84594859</v>
      </c>
      <c r="R2" s="91">
        <f t="shared" si="0"/>
        <v>84594859</v>
      </c>
      <c r="S2" s="91">
        <f t="shared" si="0"/>
        <v>84594859</v>
      </c>
      <c r="T2" s="91">
        <f t="shared" si="0"/>
        <v>84594859</v>
      </c>
      <c r="U2" s="91">
        <f t="shared" si="0"/>
        <v>84594859</v>
      </c>
      <c r="V2" s="91">
        <f t="shared" si="0"/>
        <v>84594859</v>
      </c>
      <c r="W2" s="91">
        <f t="shared" si="0"/>
        <v>84594859</v>
      </c>
      <c r="X2" s="91">
        <f t="shared" si="0"/>
        <v>84594859</v>
      </c>
      <c r="Y2" s="91">
        <f t="shared" si="0"/>
        <v>84594859</v>
      </c>
      <c r="Z2" s="91">
        <f t="shared" si="0"/>
        <v>84594859</v>
      </c>
      <c r="AA2" s="91">
        <f t="shared" si="0"/>
        <v>84594859</v>
      </c>
      <c r="AB2" s="91">
        <f t="shared" si="0"/>
        <v>84594859</v>
      </c>
      <c r="AC2" s="91">
        <f t="shared" si="0"/>
        <v>84594859</v>
      </c>
      <c r="AD2" s="91">
        <f t="shared" si="0"/>
        <v>84594859</v>
      </c>
      <c r="AE2" s="91">
        <f t="shared" si="0"/>
        <v>84594859</v>
      </c>
      <c r="AF2" s="91">
        <f t="shared" si="0"/>
        <v>84594859</v>
      </c>
      <c r="AG2" s="91">
        <f t="shared" si="0"/>
        <v>84594859</v>
      </c>
      <c r="AH2" s="91">
        <f t="shared" si="0"/>
        <v>84594859</v>
      </c>
    </row>
    <row r="3" spans="1:34" ht="14.7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84594859</v>
      </c>
      <c r="C2">
        <f>exports!E2</f>
        <v>84594859</v>
      </c>
      <c r="D2">
        <f>exports!F2</f>
        <v>84594859</v>
      </c>
      <c r="E2">
        <f>exports!G2</f>
        <v>84594859</v>
      </c>
      <c r="F2">
        <f>exports!H2</f>
        <v>84594859</v>
      </c>
      <c r="G2">
        <f>exports!I2</f>
        <v>84594859</v>
      </c>
      <c r="H2">
        <f>exports!J2</f>
        <v>84594859</v>
      </c>
      <c r="I2">
        <f>exports!K2</f>
        <v>84594859</v>
      </c>
      <c r="J2">
        <f>exports!L2</f>
        <v>84594859</v>
      </c>
      <c r="K2">
        <f>exports!M2</f>
        <v>84594859</v>
      </c>
      <c r="L2">
        <f>exports!N2</f>
        <v>84594859</v>
      </c>
      <c r="M2">
        <f>exports!O2</f>
        <v>84594859</v>
      </c>
      <c r="N2">
        <f>exports!P2</f>
        <v>84594859</v>
      </c>
      <c r="O2">
        <f>exports!Q2</f>
        <v>84594859</v>
      </c>
      <c r="P2">
        <f>exports!R2</f>
        <v>84594859</v>
      </c>
      <c r="Q2">
        <f>exports!S2</f>
        <v>84594859</v>
      </c>
      <c r="R2">
        <f>exports!T2</f>
        <v>84594859</v>
      </c>
      <c r="S2">
        <f>exports!U2</f>
        <v>84594859</v>
      </c>
      <c r="T2">
        <f>exports!V2</f>
        <v>84594859</v>
      </c>
      <c r="U2">
        <f>exports!W2</f>
        <v>84594859</v>
      </c>
      <c r="V2">
        <f>exports!X2</f>
        <v>84594859</v>
      </c>
      <c r="W2">
        <f>exports!Y2</f>
        <v>84594859</v>
      </c>
      <c r="X2">
        <f>exports!Z2</f>
        <v>84594859</v>
      </c>
      <c r="Y2">
        <f>exports!AA2</f>
        <v>84594859</v>
      </c>
      <c r="Z2">
        <f>exports!AB2</f>
        <v>84594859</v>
      </c>
      <c r="AA2">
        <f>exports!AC2</f>
        <v>84594859</v>
      </c>
      <c r="AB2">
        <f>exports!AD2</f>
        <v>84594859</v>
      </c>
      <c r="AC2">
        <f>exports!AE2</f>
        <v>84594859</v>
      </c>
      <c r="AD2">
        <f>exports!AF2</f>
        <v>84594859</v>
      </c>
      <c r="AE2">
        <f>exports!AG2</f>
        <v>84594859</v>
      </c>
      <c r="AF2">
        <f>exports!AH2</f>
        <v>84594859</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48.550228926466424</v>
      </c>
      <c r="C2" s="12">
        <f>SUMIFS('State Generation Costs Calcs'!C105:C155,'State Generation Costs Calcs'!$A$105:$A$155,About!$B$2)*About!$A$67</f>
        <v>47.603458165663689</v>
      </c>
      <c r="D2" s="12">
        <f>SUMIFS('State Generation Costs Calcs'!D105:D155,'State Generation Costs Calcs'!$A$105:$A$155,About!$B$2)*About!$A$67</f>
        <v>46.719181737064233</v>
      </c>
      <c r="E2" s="12">
        <f>SUMIFS('State Generation Costs Calcs'!E105:E155,'State Generation Costs Calcs'!$A$105:$A$155,About!$B$2)*About!$A$67</f>
        <v>45.991982224810478</v>
      </c>
      <c r="F2" s="12">
        <f>SUMIFS('State Generation Costs Calcs'!F105:F155,'State Generation Costs Calcs'!$A$105:$A$155,About!$B$2)*About!$A$67</f>
        <v>45.79239800422193</v>
      </c>
      <c r="G2" s="12">
        <f>SUMIFS('State Generation Costs Calcs'!G105:G155,'State Generation Costs Calcs'!$A$105:$A$155,About!$B$2)*About!$A$67</f>
        <v>45.855357898184309</v>
      </c>
      <c r="H2" s="12">
        <f>SUMIFS('State Generation Costs Calcs'!H105:H155,'State Generation Costs Calcs'!$A$105:$A$155,About!$B$2)*About!$A$67</f>
        <v>46.29069868351953</v>
      </c>
      <c r="I2" s="12">
        <f>SUMIFS('State Generation Costs Calcs'!I105:I155,'State Generation Costs Calcs'!$A$105:$A$155,About!$B$2)*About!$A$67</f>
        <v>46.684878353113831</v>
      </c>
      <c r="J2" s="12">
        <f>SUMIFS('State Generation Costs Calcs'!J105:J155,'State Generation Costs Calcs'!$A$105:$A$155,About!$B$2)*About!$A$67</f>
        <v>46.475518892852818</v>
      </c>
      <c r="K2" s="12">
        <f>SUMIFS('State Generation Costs Calcs'!K105:K155,'State Generation Costs Calcs'!$A$105:$A$155,About!$B$2)*About!$A$67</f>
        <v>45.8647929739926</v>
      </c>
      <c r="L2" s="12">
        <f>SUMIFS('State Generation Costs Calcs'!L105:L155,'State Generation Costs Calcs'!$A$105:$A$155,About!$B$2)*About!$A$67</f>
        <v>45.163758517654884</v>
      </c>
      <c r="M2" s="12">
        <f>SUMIFS('State Generation Costs Calcs'!M105:M155,'State Generation Costs Calcs'!$A$105:$A$155,About!$B$2)*About!$A$67</f>
        <v>44.548340436571841</v>
      </c>
      <c r="N2" s="12">
        <f>SUMIFS('State Generation Costs Calcs'!N105:N155,'State Generation Costs Calcs'!$A$105:$A$155,About!$B$2)*About!$A$67</f>
        <v>43.896754024750166</v>
      </c>
      <c r="O2" s="12">
        <f>SUMIFS('State Generation Costs Calcs'!O105:O155,'State Generation Costs Calcs'!$A$105:$A$155,About!$B$2)*About!$A$67</f>
        <v>43.5533071290468</v>
      </c>
      <c r="P2" s="12">
        <f>SUMIFS('State Generation Costs Calcs'!P105:P155,'State Generation Costs Calcs'!$A$105:$A$155,About!$B$2)*About!$A$67</f>
        <v>43.467859158421085</v>
      </c>
      <c r="Q2" s="12">
        <f>SUMIFS('State Generation Costs Calcs'!Q105:Q155,'State Generation Costs Calcs'!$A$105:$A$155,About!$B$2)*About!$A$67</f>
        <v>43.075075282044338</v>
      </c>
      <c r="R2" s="12">
        <f>SUMIFS('State Generation Costs Calcs'!R105:R155,'State Generation Costs Calcs'!$A$105:$A$155,About!$B$2)*About!$A$67</f>
        <v>42.598810810214722</v>
      </c>
      <c r="S2" s="12">
        <f>SUMIFS('State Generation Costs Calcs'!S105:S155,'State Generation Costs Calcs'!$A$105:$A$155,About!$B$2)*About!$A$67</f>
        <v>42.26022657716203</v>
      </c>
      <c r="T2" s="12">
        <f>SUMIFS('State Generation Costs Calcs'!T105:T155,'State Generation Costs Calcs'!$A$105:$A$155,About!$B$2)*About!$A$67</f>
        <v>42.120147327051285</v>
      </c>
      <c r="U2" s="12">
        <f>SUMIFS('State Generation Costs Calcs'!U105:U155,'State Generation Costs Calcs'!$A$105:$A$155,About!$B$2)*About!$A$67</f>
        <v>42.004049728400211</v>
      </c>
      <c r="V2" s="12">
        <f>SUMIFS('State Generation Costs Calcs'!V105:V155,'State Generation Costs Calcs'!$A$105:$A$155,About!$B$2)*About!$A$67</f>
        <v>41.561194569193027</v>
      </c>
      <c r="W2" s="12">
        <f>SUMIFS('State Generation Costs Calcs'!W105:W155,'State Generation Costs Calcs'!$A$105:$A$155,About!$B$2)*About!$A$67</f>
        <v>41.155228296658279</v>
      </c>
      <c r="X2" s="12">
        <f>SUMIFS('State Generation Costs Calcs'!X105:X155,'State Generation Costs Calcs'!$A$105:$A$155,About!$B$2)*About!$A$67</f>
        <v>40.925135696286276</v>
      </c>
      <c r="Y2" s="12">
        <f>SUMIFS('State Generation Costs Calcs'!Y105:Y155,'State Generation Costs Calcs'!$A$105:$A$155,About!$B$2)*About!$A$67</f>
        <v>40.666787581730112</v>
      </c>
      <c r="Z2" s="12">
        <f>SUMIFS('State Generation Costs Calcs'!Z105:Z155,'State Generation Costs Calcs'!$A$105:$A$155,About!$B$2)*About!$A$67</f>
        <v>40.515997854832847</v>
      </c>
      <c r="AA2" s="12">
        <f>SUMIFS('State Generation Costs Calcs'!AA105:AA155,'State Generation Costs Calcs'!$A$105:$A$155,About!$B$2)*About!$A$67</f>
        <v>40.40772915381806</v>
      </c>
      <c r="AB2" s="12">
        <f>SUMIFS('State Generation Costs Calcs'!AB105:AB155,'State Generation Costs Calcs'!$A$105:$A$155,About!$B$2)*About!$A$67</f>
        <v>40.244415391367617</v>
      </c>
      <c r="AC2" s="12">
        <f>SUMIFS('State Generation Costs Calcs'!AC105:AC155,'State Generation Costs Calcs'!$A$105:$A$155,About!$B$2)*About!$A$67</f>
        <v>40.248563835152417</v>
      </c>
      <c r="AD2" s="12">
        <f>SUMIFS('State Generation Costs Calcs'!AD105:AD155,'State Generation Costs Calcs'!$A$105:$A$155,About!$B$2)*About!$A$67</f>
        <v>40.288623779373665</v>
      </c>
      <c r="AE2" s="12">
        <f>SUMIFS('State Generation Costs Calcs'!AE105:AE155,'State Generation Costs Calcs'!$A$105:$A$155,About!$B$2)*About!$A$67</f>
        <v>40.240993742669666</v>
      </c>
      <c r="AF2" s="12">
        <f>SUMIFS('State Generation Costs Calcs'!AF105:AF155,'State Generation Costs Calcs'!$A$105:$A$155,About!$B$2)*About!$A$67</f>
        <v>40.218546833070626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48.550228926466424</v>
      </c>
      <c r="C2" s="12">
        <f>SUMIFS('State Generation Costs Calcs'!C105:C155,'State Generation Costs Calcs'!$A$105:$A$155,About!$B$2)*About!$A$67</f>
        <v>47.603458165663689</v>
      </c>
      <c r="D2" s="12">
        <f>SUMIFS('State Generation Costs Calcs'!D105:D155,'State Generation Costs Calcs'!$A$105:$A$155,About!$B$2)*About!$A$67</f>
        <v>46.719181737064233</v>
      </c>
      <c r="E2" s="12">
        <f>SUMIFS('State Generation Costs Calcs'!E105:E155,'State Generation Costs Calcs'!$A$105:$A$155,About!$B$2)*About!$A$67</f>
        <v>45.991982224810478</v>
      </c>
      <c r="F2" s="12">
        <f>SUMIFS('State Generation Costs Calcs'!F105:F155,'State Generation Costs Calcs'!$A$105:$A$155,About!$B$2)*About!$A$67</f>
        <v>45.79239800422193</v>
      </c>
      <c r="G2" s="12">
        <f>SUMIFS('State Generation Costs Calcs'!G105:G155,'State Generation Costs Calcs'!$A$105:$A$155,About!$B$2)*About!$A$67</f>
        <v>45.855357898184309</v>
      </c>
      <c r="H2" s="12">
        <f>SUMIFS('State Generation Costs Calcs'!H105:H155,'State Generation Costs Calcs'!$A$105:$A$155,About!$B$2)*About!$A$67</f>
        <v>46.29069868351953</v>
      </c>
      <c r="I2" s="12">
        <f>SUMIFS('State Generation Costs Calcs'!I105:I155,'State Generation Costs Calcs'!$A$105:$A$155,About!$B$2)*About!$A$67</f>
        <v>46.684878353113831</v>
      </c>
      <c r="J2" s="12">
        <f>SUMIFS('State Generation Costs Calcs'!J105:J155,'State Generation Costs Calcs'!$A$105:$A$155,About!$B$2)*About!$A$67</f>
        <v>46.475518892852818</v>
      </c>
      <c r="K2" s="12">
        <f>SUMIFS('State Generation Costs Calcs'!K105:K155,'State Generation Costs Calcs'!$A$105:$A$155,About!$B$2)*About!$A$67</f>
        <v>45.8647929739926</v>
      </c>
      <c r="L2" s="12">
        <f>SUMIFS('State Generation Costs Calcs'!L105:L155,'State Generation Costs Calcs'!$A$105:$A$155,About!$B$2)*About!$A$67</f>
        <v>45.163758517654884</v>
      </c>
      <c r="M2" s="12">
        <f>SUMIFS('State Generation Costs Calcs'!M105:M155,'State Generation Costs Calcs'!$A$105:$A$155,About!$B$2)*About!$A$67</f>
        <v>44.548340436571841</v>
      </c>
      <c r="N2" s="12">
        <f>SUMIFS('State Generation Costs Calcs'!N105:N155,'State Generation Costs Calcs'!$A$105:$A$155,About!$B$2)*About!$A$67</f>
        <v>43.896754024750166</v>
      </c>
      <c r="O2" s="12">
        <f>SUMIFS('State Generation Costs Calcs'!O105:O155,'State Generation Costs Calcs'!$A$105:$A$155,About!$B$2)*About!$A$67</f>
        <v>43.5533071290468</v>
      </c>
      <c r="P2" s="12">
        <f>SUMIFS('State Generation Costs Calcs'!P105:P155,'State Generation Costs Calcs'!$A$105:$A$155,About!$B$2)*About!$A$67</f>
        <v>43.467859158421085</v>
      </c>
      <c r="Q2" s="12">
        <f>SUMIFS('State Generation Costs Calcs'!Q105:Q155,'State Generation Costs Calcs'!$A$105:$A$155,About!$B$2)*About!$A$67</f>
        <v>43.075075282044338</v>
      </c>
      <c r="R2" s="12">
        <f>SUMIFS('State Generation Costs Calcs'!R105:R155,'State Generation Costs Calcs'!$A$105:$A$155,About!$B$2)*About!$A$67</f>
        <v>42.598810810214722</v>
      </c>
      <c r="S2" s="12">
        <f>SUMIFS('State Generation Costs Calcs'!S105:S155,'State Generation Costs Calcs'!$A$105:$A$155,About!$B$2)*About!$A$67</f>
        <v>42.26022657716203</v>
      </c>
      <c r="T2" s="12">
        <f>SUMIFS('State Generation Costs Calcs'!T105:T155,'State Generation Costs Calcs'!$A$105:$A$155,About!$B$2)*About!$A$67</f>
        <v>42.120147327051285</v>
      </c>
      <c r="U2" s="12">
        <f>SUMIFS('State Generation Costs Calcs'!U105:U155,'State Generation Costs Calcs'!$A$105:$A$155,About!$B$2)*About!$A$67</f>
        <v>42.004049728400211</v>
      </c>
      <c r="V2" s="12">
        <f>SUMIFS('State Generation Costs Calcs'!V105:V155,'State Generation Costs Calcs'!$A$105:$A$155,About!$B$2)*About!$A$67</f>
        <v>41.561194569193027</v>
      </c>
      <c r="W2" s="12">
        <f>SUMIFS('State Generation Costs Calcs'!W105:W155,'State Generation Costs Calcs'!$A$105:$A$155,About!$B$2)*About!$A$67</f>
        <v>41.155228296658279</v>
      </c>
      <c r="X2" s="12">
        <f>SUMIFS('State Generation Costs Calcs'!X105:X155,'State Generation Costs Calcs'!$A$105:$A$155,About!$B$2)*About!$A$67</f>
        <v>40.925135696286276</v>
      </c>
      <c r="Y2" s="12">
        <f>SUMIFS('State Generation Costs Calcs'!Y105:Y155,'State Generation Costs Calcs'!$A$105:$A$155,About!$B$2)*About!$A$67</f>
        <v>40.666787581730112</v>
      </c>
      <c r="Z2" s="12">
        <f>SUMIFS('State Generation Costs Calcs'!Z105:Z155,'State Generation Costs Calcs'!$A$105:$A$155,About!$B$2)*About!$A$67</f>
        <v>40.515997854832847</v>
      </c>
      <c r="AA2" s="12">
        <f>SUMIFS('State Generation Costs Calcs'!AA105:AA155,'State Generation Costs Calcs'!$A$105:$A$155,About!$B$2)*About!$A$67</f>
        <v>40.40772915381806</v>
      </c>
      <c r="AB2" s="12">
        <f>SUMIFS('State Generation Costs Calcs'!AB105:AB155,'State Generation Costs Calcs'!$A$105:$A$155,About!$B$2)*About!$A$67</f>
        <v>40.244415391367617</v>
      </c>
      <c r="AC2" s="12">
        <f>SUMIFS('State Generation Costs Calcs'!AC105:AC155,'State Generation Costs Calcs'!$A$105:$A$155,About!$B$2)*About!$A$67</f>
        <v>40.248563835152417</v>
      </c>
      <c r="AD2" s="12">
        <f>SUMIFS('State Generation Costs Calcs'!AD105:AD155,'State Generation Costs Calcs'!$A$105:$A$155,About!$B$2)*About!$A$67</f>
        <v>40.288623779373665</v>
      </c>
      <c r="AE2" s="12">
        <f>SUMIFS('State Generation Costs Calcs'!AE105:AE155,'State Generation Costs Calcs'!$A$105:$A$155,About!$B$2)*About!$A$67</f>
        <v>40.240993742669666</v>
      </c>
      <c r="AF2" s="12">
        <f>SUMIFS('State Generation Costs Calcs'!AF105:AF155,'State Generation Costs Calcs'!$A$105:$A$155,About!$B$2)*About!$A$67</f>
        <v>40.218546833070626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2024-01-20T00:14:50Z</dcterms:modified>
</cp:coreProperties>
</file>