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707FC806-6940-44C2-9781-1BF4EBD1847B}"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40"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O40" i="26" l="1"/>
  <c r="P40" i="26" s="1"/>
  <c r="J40" i="26"/>
  <c r="K40"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<sst xmlns="http://schemas.openxmlformats.org/spreadsheetml/2006/main" count="35267" uniqueCount="4364">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</sst>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3836</v>
      </c>
      <c r="C1" s="347">
        <v>45519</v>
      </c>
      <c r="G1" s="348" t="s">
        <v>3760</v>
      </c>
      <c r="H1" s="348" t="s">
        <v>3761</v>
      </c>
    </row>
    <row r="2" spans="1:8" x14ac:dyDescent="0.75">
      <c r="B2" t="str">
        <f>_xlfn.XLOOKUP(B1,H:H,G:G,0,0,1)</f>
        <v>PA</v>
      </c>
      <c r="C2" t="str">
        <f>_xlfn.XLOOKUP(B2,G:G, H:H, 0,0,1)</f>
        <v>Pennsylvania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Pennsylvania.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49%.</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Pennsylvania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PV:**Pennsylvania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Wind:**Pennsylvania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87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Pennsylvania.</v>
      </c>
      <c r="L9" s="290" t="str">
        <f>J9&amp;K9</f>
        <v>**Description:** This policy prevents new capacity of the selected type(s) from being built or deployed.  // **Guidance for setting values:**No new coal is planned in Pennsylvania.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289"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Pennsylvania</v>
      </c>
      <c r="B3" s="386">
        <f>ROUND(SUMIFS(B$4:B$54, $A$4:$A$54, $A$3),0)</f>
        <v>86792</v>
      </c>
      <c r="C3" s="387">
        <f t="shared" ref="C3" si="0">ROUND(SUMIFS(C$4:C$54, $A$4:$A$54, $A$3),0)</f>
        <v>87</v>
      </c>
      <c r="D3" s="386">
        <f>SUMIFS(D$4:D$54, $A$4:$A$54, $A$3)</f>
        <v>888943</v>
      </c>
      <c r="E3" s="386">
        <f>SUMIFS(E$4:E$54, $A$4:$A$54, $A$3)</f>
        <v>0</v>
      </c>
      <c r="F3" s="388">
        <f>ROUND(SUMIFS(F$4:F$54,$A$4:$A$54,$A$3)*100,0)</f>
        <v>-100</v>
      </c>
      <c r="G3" s="173">
        <f>SUMIFS(G$4:G$54, $A$4:$A$54, $A$3)</f>
        <v>56834118</v>
      </c>
      <c r="H3" s="173">
        <f>SUMIFS(H$4:H$54, $A$4:$A$54, $A$3)</f>
        <v>84594859</v>
      </c>
      <c r="I3" s="388">
        <f>ROUND(SUMIFS(I$4:I$54,$A$4:$A$54,$A$3)*100,0)</f>
        <v>49</v>
      </c>
      <c r="J3" s="388">
        <f>ROUND(SUMIFS(J$4:J$54, $A$4:$A$54, $A$3),0)</f>
        <v>13791</v>
      </c>
      <c r="K3" s="173">
        <f t="shared" ref="K3:AI3" si="1">ROUND(SUMIFS(K$4:K$54, $A$4:$A$54, $A$3),0)</f>
        <v>5019</v>
      </c>
      <c r="L3" s="388">
        <f t="shared" si="1"/>
        <v>6596</v>
      </c>
      <c r="M3" s="173">
        <f t="shared" si="1"/>
        <v>3400</v>
      </c>
      <c r="N3" s="173">
        <f t="shared" si="1"/>
        <v>0</v>
      </c>
      <c r="O3" s="173">
        <f t="shared" si="1"/>
        <v>0</v>
      </c>
      <c r="P3" s="173">
        <f t="shared" si="1"/>
        <v>0</v>
      </c>
      <c r="Q3" s="173">
        <f t="shared" si="1"/>
        <v>0</v>
      </c>
      <c r="R3" s="173">
        <f t="shared" si="1"/>
        <v>0</v>
      </c>
      <c r="S3" s="388">
        <f t="shared" si="1"/>
        <v>0</v>
      </c>
      <c r="T3" s="173">
        <f t="shared" si="1"/>
        <v>9348</v>
      </c>
      <c r="U3" s="173">
        <f t="shared" si="1"/>
        <v>16907</v>
      </c>
      <c r="V3" s="173">
        <f t="shared" si="1"/>
        <v>9093</v>
      </c>
      <c r="W3" s="173">
        <f t="shared" si="1"/>
        <v>900</v>
      </c>
      <c r="X3" s="173">
        <f t="shared" si="1"/>
        <v>1460</v>
      </c>
      <c r="Y3" s="173">
        <f t="shared" si="1"/>
        <v>68</v>
      </c>
      <c r="Z3" s="173">
        <f t="shared" si="1"/>
        <v>0</v>
      </c>
      <c r="AA3" s="173">
        <f t="shared" si="1"/>
        <v>191</v>
      </c>
      <c r="AB3" s="173">
        <f t="shared" si="1"/>
        <v>0</v>
      </c>
      <c r="AC3" s="173">
        <f t="shared" si="1"/>
        <v>1548</v>
      </c>
      <c r="AD3" s="173">
        <f t="shared" si="1"/>
        <v>5957</v>
      </c>
      <c r="AE3" s="173">
        <f t="shared" si="1"/>
        <v>0</v>
      </c>
      <c r="AF3" s="173">
        <f t="shared" si="1"/>
        <v>0</v>
      </c>
      <c r="AG3" s="173">
        <f t="shared" si="1"/>
        <v>0</v>
      </c>
      <c r="AH3" s="173">
        <f t="shared" si="1"/>
        <v>0</v>
      </c>
      <c r="AI3" s="388">
        <f t="shared" si="1"/>
        <v>197</v>
      </c>
      <c r="AJ3" s="173">
        <f>ROUND(SUMIFS(AJ$4:AJ$54,$A$4:$A$54,$A$3)*100,0)</f>
        <v>51</v>
      </c>
      <c r="AK3" s="173">
        <f t="shared" ref="AK3:AL3" si="2">ROUND(SUMIFS(AK$4:AK$54,$A$4:$A$54,$A$3)*100,0)</f>
        <v>51</v>
      </c>
      <c r="AL3" s="173">
        <f t="shared" si="2"/>
        <v>51</v>
      </c>
      <c r="AM3" s="173">
        <f>SUMIFS(AM$4:AM$54, $A$4:$A$54, $A$3)</f>
        <v>0</v>
      </c>
      <c r="AN3" s="173">
        <f t="shared" ref="AN3:AQ3" si="3">SUMIFS(AN$4:AN$54, $A$4:$A$54, $A$3)</f>
        <v>0</v>
      </c>
      <c r="AO3" s="388">
        <f t="shared" si="3"/>
        <v>0</v>
      </c>
      <c r="AP3" s="388">
        <f t="shared" si="3"/>
        <v>2438</v>
      </c>
      <c r="AQ3" s="388">
        <f t="shared" si="3"/>
        <v>12951275</v>
      </c>
      <c r="AR3" s="388">
        <f>ROUND(SUMIFS(AR$4:AR$54,$A$4:$A$54,$A$3),2)</f>
        <v>18.82</v>
      </c>
      <c r="AS3" s="173">
        <f>SUMIFS(AS$4:AS$54, $A$4:$A$54, $A$3)</f>
        <v>37600110000000</v>
      </c>
      <c r="AT3" s="173">
        <f t="shared" ref="AT3:BH3" si="4">SUMIFS(AT$4:AT$54, $A$4:$A$54, $A$3)</f>
        <v>390818620551696</v>
      </c>
      <c r="AU3" s="173">
        <f t="shared" si="4"/>
        <v>109558127427155</v>
      </c>
      <c r="AV3" s="173">
        <f t="shared" si="4"/>
        <v>127368504952366</v>
      </c>
      <c r="AW3" s="173">
        <f t="shared" si="4"/>
        <v>631223560913208</v>
      </c>
      <c r="AX3" s="173">
        <f t="shared" si="4"/>
        <v>5022996749000000</v>
      </c>
      <c r="AY3" s="173">
        <f t="shared" si="4"/>
        <v>379621739628998</v>
      </c>
      <c r="AZ3" s="173">
        <f t="shared" si="4"/>
        <v>2903789463535890</v>
      </c>
      <c r="BA3" s="173">
        <f t="shared" si="4"/>
        <v>39845162122559.5</v>
      </c>
      <c r="BB3" s="173">
        <f t="shared" si="4"/>
        <v>1030985479486920</v>
      </c>
      <c r="BC3" s="173">
        <f t="shared" si="4"/>
        <v>40347909852484.898</v>
      </c>
      <c r="BD3" s="173">
        <f t="shared" si="4"/>
        <v>108798382629419</v>
      </c>
      <c r="BE3" s="173">
        <f t="shared" si="4"/>
        <v>621068180357210</v>
      </c>
      <c r="BF3" s="173">
        <f t="shared" si="4"/>
        <v>7474031706458810</v>
      </c>
      <c r="BG3" s="173">
        <f t="shared" si="4"/>
        <v>310898484225733</v>
      </c>
      <c r="BH3" s="173">
        <f t="shared" si="4"/>
        <v>3174596430694310</v>
      </c>
      <c r="BI3" s="173">
        <f>ROUND(SUMIFS(BI$4:BI$54,$A$4:$A$54,$A$3),2)</f>
        <v>94.37</v>
      </c>
      <c r="BJ3" s="173">
        <f t="shared" ref="BJ3:BP3" si="5">ROUND(SUMIFS(BJ$4:BJ$54,$A$4:$A$54,$A$3),2)</f>
        <v>37.909999999999997</v>
      </c>
      <c r="BK3" s="173">
        <f t="shared" si="5"/>
        <v>271.52999999999997</v>
      </c>
      <c r="BL3" s="173">
        <f t="shared" si="5"/>
        <v>117.07</v>
      </c>
      <c r="BM3" s="173">
        <f t="shared" si="5"/>
        <v>101.64</v>
      </c>
      <c r="BN3" s="173">
        <f t="shared" si="5"/>
        <v>67.209999999999994</v>
      </c>
      <c r="BO3" s="173">
        <f t="shared" si="5"/>
        <v>122.1</v>
      </c>
      <c r="BP3" s="388">
        <f t="shared" si="5"/>
        <v>91.47</v>
      </c>
      <c r="BQ3" s="388">
        <f t="shared" ref="BQ3:BR3" si="6">ROUND(SUMIFS(BQ$4:BQ$54,$A$4:$A$54,$A$3)*100,0)</f>
        <v>2</v>
      </c>
      <c r="BR3" s="388">
        <f t="shared" si="6"/>
        <v>3</v>
      </c>
      <c r="BS3" s="388">
        <f>ROUND(SUMIFS(BS$4:BS$54,$A$4:$A$54,$A$3)*100,0)</f>
        <v>30</v>
      </c>
      <c r="BT3" s="388">
        <f>ROUND(SUMIFS(BT$4:BT$54,$A$4:$A$54,$A$3)*100,0)</f>
        <v>28</v>
      </c>
      <c r="BU3" s="388">
        <f t="shared" ref="BU3:CH3" si="7">ROUND(SUMIFS(BU$4:BU$54,$A$4:$A$54,$A$3)*100,0)</f>
        <v>65</v>
      </c>
      <c r="BV3" s="388">
        <f t="shared" si="7"/>
        <v>76</v>
      </c>
      <c r="BW3" s="388">
        <f t="shared" si="7"/>
        <v>9</v>
      </c>
      <c r="BX3" s="388">
        <f t="shared" si="7"/>
        <v>16</v>
      </c>
      <c r="BY3" s="388">
        <f t="shared" si="7"/>
        <v>43</v>
      </c>
      <c r="BZ3" s="388">
        <f>ROUND(SUMIFS(BZ$4:BZ$54,$A$4:$A$54,$A$3)*100,0)</f>
        <v>43</v>
      </c>
      <c r="CA3" s="388">
        <f>ROUND(SUMIFS(CA$4:CA$54,$A$4:$A$54,$A$3)*100,0)</f>
        <v>100</v>
      </c>
      <c r="CB3" s="388">
        <f>ROUND(SUMIFS(CB$4:CB$54,$A$4:$A$54,$A$3)*100,0)</f>
        <v>100</v>
      </c>
      <c r="CC3" s="388">
        <f t="shared" si="7"/>
        <v>9</v>
      </c>
      <c r="CD3" s="388">
        <f t="shared" si="7"/>
        <v>16</v>
      </c>
      <c r="CE3" s="388">
        <f t="shared" si="7"/>
        <v>42</v>
      </c>
      <c r="CF3" s="388">
        <f t="shared" si="7"/>
        <v>43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281</v>
      </c>
      <c r="H40" t="s">
        <v>4069</v>
      </c>
      <c r="I40" s="406">
        <v>2025</v>
      </c>
      <c r="J40" s="406">
        <f t="shared" si="0"/>
        <v>207.94</v>
      </c>
      <c r="K40" s="406">
        <f t="shared" si="1"/>
        <v>207.94</v>
      </c>
      <c r="L40" s="406" t="s">
        <v>4070</v>
      </c>
      <c r="M40" t="s">
        <v>4041</v>
      </c>
      <c r="N40" s="407">
        <v>2050</v>
      </c>
      <c r="O40">
        <f t="shared" si="2"/>
        <v>56.199999999999989</v>
      </c>
      <c r="P40">
        <f t="shared" si="3"/>
        <v>56.199999999999989</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4.25" x14ac:dyDescent="0.7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PA</v>
      </c>
      <c r="C1" s="413">
        <f>SUM(C4:C87)</f>
        <v>253.68520879983126</v>
      </c>
      <c r="D1" s="413">
        <f t="shared" ref="D1:AG1" si="0">SUM(D4:D87)</f>
        <v>249.29467390642122</v>
      </c>
      <c r="E1" s="413">
        <f t="shared" si="0"/>
        <v>255.02119873082373</v>
      </c>
      <c r="F1" s="413">
        <f t="shared" si="0"/>
        <v>257.19964612052797</v>
      </c>
      <c r="G1" s="413">
        <f t="shared" si="0"/>
        <v>255.44257139894987</v>
      </c>
      <c r="H1" s="413">
        <f t="shared" si="0"/>
        <v>260.19575273012123</v>
      </c>
      <c r="I1" s="413">
        <f t="shared" si="0"/>
        <v>266.46255900397693</v>
      </c>
      <c r="J1" s="413">
        <f t="shared" si="0"/>
        <v>267.07293786536684</v>
      </c>
      <c r="K1" s="413">
        <f t="shared" si="0"/>
        <v>264.14858631597212</v>
      </c>
      <c r="L1" s="413">
        <f t="shared" si="0"/>
        <v>264.97178200764176</v>
      </c>
      <c r="M1" s="413">
        <f t="shared" si="0"/>
        <v>277.41986060667551</v>
      </c>
      <c r="N1" s="413">
        <f t="shared" si="0"/>
        <v>262.98970293885594</v>
      </c>
      <c r="O1" s="413">
        <f t="shared" si="0"/>
        <v>269.16298566637937</v>
      </c>
      <c r="P1" s="413">
        <f t="shared" si="0"/>
        <v>273.88918372375974</v>
      </c>
      <c r="Q1" s="413">
        <f t="shared" si="0"/>
        <v>280.39185406046454</v>
      </c>
      <c r="R1" s="413">
        <f t="shared" si="0"/>
        <v>281.36884715268303</v>
      </c>
      <c r="S1" s="413">
        <f t="shared" si="0"/>
        <v>276.97749202602773</v>
      </c>
      <c r="T1" s="413">
        <f t="shared" si="0"/>
        <v>277.64402554413579</v>
      </c>
      <c r="U1" s="413">
        <f t="shared" si="0"/>
        <v>269.76141526935271</v>
      </c>
      <c r="V1" s="413">
        <f t="shared" si="0"/>
        <v>250.87323444860576</v>
      </c>
      <c r="W1" s="413">
        <f t="shared" si="0"/>
        <v>259.9459340702133</v>
      </c>
      <c r="X1" s="413">
        <f t="shared" si="0"/>
        <v>254.22433111052399</v>
      </c>
      <c r="Y1" s="413">
        <f t="shared" si="0"/>
        <v>243.77340980000491</v>
      </c>
      <c r="Z1" s="413">
        <f t="shared" si="0"/>
        <v>253.68303568543851</v>
      </c>
      <c r="AA1" s="413">
        <f t="shared" si="0"/>
        <v>252.73207273740908</v>
      </c>
      <c r="AB1" s="413">
        <f t="shared" si="0"/>
        <v>238.69115324847178</v>
      </c>
      <c r="AC1" s="413">
        <f t="shared" si="0"/>
        <v>226.5050060585578</v>
      </c>
      <c r="AD1" s="413">
        <f t="shared" si="0"/>
        <v>221.73387837418036</v>
      </c>
      <c r="AE1" s="413">
        <f t="shared" si="0"/>
        <v>225.92048412260706</v>
      </c>
      <c r="AF1" s="413">
        <f t="shared" si="0"/>
        <v>225.53923243258521</v>
      </c>
      <c r="AG1" s="413">
        <f t="shared" si="0"/>
        <v>205.57235271167565</v>
      </c>
      <c r="AH1" s="413">
        <f>SUM(AH4:AH87)</f>
        <v>223.3115172964105</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75">
      <c r="A5" s="417" t="s">
        <v>2220</v>
      </c>
      <c r="B5" s="390" t="s">
        <v>4121</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75">
      <c r="A6" s="417" t="s">
        <v>2220</v>
      </c>
      <c r="B6" s="390" t="s">
        <v>4125</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75">
      <c r="A7" s="417" t="s">
        <v>2220</v>
      </c>
      <c r="B7" s="390" t="s">
        <v>4127</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75">
      <c r="A8" s="417" t="s">
        <v>2220</v>
      </c>
      <c r="B8" s="390" t="s">
        <v>4129</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75">
      <c r="A9" s="417" t="s">
        <v>2220</v>
      </c>
      <c r="B9" s="390" t="s">
        <v>4139</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75">
      <c r="A10" s="417" t="s">
        <v>2220</v>
      </c>
      <c r="B10" s="390" t="s">
        <v>4148</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75">
      <c r="A11" s="417" t="s">
        <v>2220</v>
      </c>
      <c r="B11" s="390" t="s">
        <v>4143</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75">
      <c r="A12" s="417" t="s">
        <v>2220</v>
      </c>
      <c r="B12" s="390" t="s">
        <v>4154</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75">
      <c r="A13" s="417" t="s">
        <v>2220</v>
      </c>
      <c r="B13" s="390" t="s">
        <v>4158</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75">
      <c r="A14" s="417" t="s">
        <v>2220</v>
      </c>
      <c r="B14" s="390" t="s">
        <v>4176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75">
      <c r="A17" s="417" t="s">
        <v>2220</v>
      </c>
      <c r="B17" s="390" t="s">
        <v>4156</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75">
      <c r="A21" s="417" t="s">
        <v>2220</v>
      </c>
      <c r="B21" s="390" t="s">
        <v>4168</v>
      </c>
      <c r="C21" s="418">
        <f>SUMIFS('EPA Export Aggregation'!F:F,'EPA Export Aggregation'!$A:$A,$B21,'EPA Export Aggregation'!$D:$D,$A$1)*IF($A21="CH4",About!$D$58,IF($A21="N2O",About!$D$59,1))</f>
        <v>0.47979174444439998</v>
      </c>
      <c r="D21" s="418">
        <f>SUMIFS('EPA Export Aggregation'!G:G,'EPA Export Aggregation'!$A:$A,$B21,'EPA Export Aggregation'!$D:$D,$A$1)*IF($A21="CH4",About!$D$58,IF($A21="N2O",About!$D$59,1))</f>
        <v>0.4057069944444</v>
      </c>
      <c r="E21" s="418">
        <f>SUMIFS('EPA Export Aggregation'!H:H,'EPA Export Aggregation'!$A:$A,$B21,'EPA Export Aggregation'!$D:$D,$A$1)*IF($A21="CH4",About!$D$58,IF($A21="N2O",About!$D$59,1))</f>
        <v>0.41502174444439999</v>
      </c>
      <c r="F21" s="418">
        <f>SUMIFS('EPA Export Aggregation'!I:I,'EPA Export Aggregation'!$A:$A,$B21,'EPA Export Aggregation'!$D:$D,$A$1)*IF($A21="CH4",About!$D$58,IF($A21="N2O",About!$D$59,1))</f>
        <v>0.39738682777779999</v>
      </c>
      <c r="G21" s="418">
        <f>SUMIFS('EPA Export Aggregation'!J:J,'EPA Export Aggregation'!$A:$A,$B21,'EPA Export Aggregation'!$D:$D,$A$1)*IF($A21="CH4",About!$D$58,IF($A21="N2O",About!$D$59,1))</f>
        <v>0.56071017142860002</v>
      </c>
      <c r="H21" s="418">
        <f>SUMIFS('EPA Export Aggregation'!K:K,'EPA Export Aggregation'!$A:$A,$B21,'EPA Export Aggregation'!$D:$D,$A$1)*IF($A21="CH4",About!$D$58,IF($A21="N2O",About!$D$59,1))</f>
        <v>0.56724588571430001</v>
      </c>
      <c r="I21" s="418">
        <f>SUMIFS('EPA Export Aggregation'!L:L,'EPA Export Aggregation'!$A:$A,$B21,'EPA Export Aggregation'!$D:$D,$A$1)*IF($A21="CH4",About!$D$58,IF($A21="N2O",About!$D$59,1))</f>
        <v>0.6089244571429</v>
      </c>
      <c r="J21" s="418">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75">
      <c r="A22" s="417" t="s">
        <v>2220</v>
      </c>
      <c r="B22" s="390" t="s">
        <v>4152</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75">
      <c r="A27" s="417" t="s">
        <v>2220</v>
      </c>
      <c r="B27" s="390" t="s">
        <v>4182</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75">
      <c r="A28" s="417" t="s">
        <v>2220</v>
      </c>
      <c r="B28" s="390" t="s">
        <v>4178</v>
      </c>
      <c r="C28" s="418">
        <f>SUMIFS('EPA Export Aggregation'!F:F,'EPA Export Aggregation'!$A:$A,$B28,'EPA Export Aggregation'!$D:$D,$A$1)*IF($A28="CH4",About!$D$58,IF($A28="N2O",About!$D$59,1))</f>
        <v>0.47715948789340001</v>
      </c>
      <c r="D28" s="418">
        <f>SUMIFS('EPA Export Aggregation'!G:G,'EPA Export Aggregation'!$A:$A,$B28,'EPA Export Aggregation'!$D:$D,$A$1)*IF($A28="CH4",About!$D$58,IF($A28="N2O",About!$D$59,1))</f>
        <v>0.61051865475150002</v>
      </c>
      <c r="E28" s="418">
        <f>SUMIFS('EPA Export Aggregation'!H:H,'EPA Export Aggregation'!$A:$A,$B28,'EPA Export Aggregation'!$D:$D,$A$1)*IF($A28="CH4",About!$D$58,IF($A28="N2O",About!$D$59,1))</f>
        <v>0.56684584469410004</v>
      </c>
      <c r="F28" s="418">
        <f>SUMIFS('EPA Export Aggregation'!I:I,'EPA Export Aggregation'!$A:$A,$B28,'EPA Export Aggregation'!$D:$D,$A$1)*IF($A28="CH4",About!$D$58,IF($A28="N2O",About!$D$59,1))</f>
        <v>0.60329175377449995</v>
      </c>
      <c r="G28" s="418">
        <f>SUMIFS('EPA Export Aggregation'!J:J,'EPA Export Aggregation'!$A:$A,$B28,'EPA Export Aggregation'!$D:$D,$A$1)*IF($A28="CH4",About!$D$58,IF($A28="N2O",About!$D$59,1))</f>
        <v>0.59473442393380005</v>
      </c>
      <c r="H28" s="418">
        <f>SUMIFS('EPA Export Aggregation'!K:K,'EPA Export Aggregation'!$A:$A,$B28,'EPA Export Aggregation'!$D:$D,$A$1)*IF($A28="CH4",About!$D$58,IF($A28="N2O",About!$D$59,1))</f>
        <v>0.56050510457070002</v>
      </c>
      <c r="I28" s="418">
        <f>SUMIFS('EPA Export Aggregation'!L:L,'EPA Export Aggregation'!$A:$A,$B28,'EPA Export Aggregation'!$D:$D,$A$1)*IF($A28="CH4",About!$D$58,IF($A28="N2O",About!$D$59,1))</f>
        <v>0.59901308885409998</v>
      </c>
      <c r="J28" s="418">
        <f>SUMIFS('EPA Export Aggregation'!M:M,'EPA Export Aggregation'!$A:$A,$B28,'EPA Export Aggregation'!$D:$D,$A$1)*IF($A28="CH4",About!$D$58,IF($A28="N2O",About!$D$59,1))</f>
        <v>0.62896374329680005</v>
      </c>
      <c r="K28" s="418">
        <f>SUMIFS('EPA Export Aggregation'!N:N,'EPA Export Aggregation'!$A:$A,$B28,'EPA Export Aggregation'!$D:$D,$A$1)*IF($A28="CH4",About!$D$58,IF($A28="N2O",About!$D$59,1))</f>
        <v>0.5733410993318</v>
      </c>
      <c r="L28" s="418">
        <f>SUMIFS('EPA Export Aggregation'!O:O,'EPA Export Aggregation'!$A:$A,$B28,'EPA Export Aggregation'!$D:$D,$A$1)*IF($A28="CH4",About!$D$58,IF($A28="N2O",About!$D$59,1))</f>
        <v>0.56050510457070002</v>
      </c>
      <c r="M28" s="418">
        <f>SUMIFS('EPA Export Aggregation'!P:P,'EPA Export Aggregation'!$A:$A,$B28,'EPA Export Aggregation'!$D:$D,$A$1)*IF($A28="CH4",About!$D$58,IF($A28="N2O",About!$D$59,1))</f>
        <v>0.61184908361529999</v>
      </c>
      <c r="N28" s="418">
        <f>SUMIFS('EPA Export Aggregation'!Q:Q,'EPA Export Aggregation'!$A:$A,$B28,'EPA Export Aggregation'!$D:$D,$A$1)*IF($A28="CH4",About!$D$58,IF($A28="N2O",About!$D$59,1))</f>
        <v>0.46209581140180001</v>
      </c>
      <c r="O28" s="418">
        <f>SUMIFS('EPA Export Aggregation'!R:R,'EPA Export Aggregation'!$A:$A,$B28,'EPA Export Aggregation'!$D:$D,$A$1)*IF($A28="CH4",About!$D$58,IF($A28="N2O",About!$D$59,1))</f>
        <v>0.48348913600370003</v>
      </c>
      <c r="P28" s="418">
        <f>SUMIFS('EPA Export Aggregation'!S:S,'EPA Export Aggregation'!$A:$A,$B28,'EPA Export Aggregation'!$D:$D,$A$1)*IF($A28="CH4",About!$D$58,IF($A28="N2O",About!$D$59,1))</f>
        <v>0.71025837678420001</v>
      </c>
      <c r="Q28" s="418">
        <f>SUMIFS('EPA Export Aggregation'!T:T,'EPA Export Aggregation'!$A:$A,$B28,'EPA Export Aggregation'!$D:$D,$A$1)*IF($A28="CH4",About!$D$58,IF($A28="N2O",About!$D$59,1))</f>
        <v>0.66747172758030004</v>
      </c>
      <c r="R28" s="418">
        <f>SUMIFS('EPA Export Aggregation'!U:U,'EPA Export Aggregation'!$A:$A,$B28,'EPA Export Aggregation'!$D:$D,$A$1)*IF($A28="CH4",About!$D$58,IF($A28="N2O",About!$D$59,1))</f>
        <v>0.66747172758030004</v>
      </c>
      <c r="S28" s="418">
        <f>SUMIFS('EPA Export Aggregation'!V:V,'EPA Export Aggregation'!$A:$A,$B28,'EPA Export Aggregation'!$D:$D,$A$1)*IF($A28="CH4",About!$D$58,IF($A28="N2O",About!$D$59,1))</f>
        <v>0.66747172758030004</v>
      </c>
      <c r="T28" s="418">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75">
      <c r="A29" s="417" t="s">
        <v>2220</v>
      </c>
      <c r="B29" s="390" t="s">
        <v>4145</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75">
      <c r="A30" s="417" t="s">
        <v>2220</v>
      </c>
      <c r="B30" s="390" t="s">
        <v>4189</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75">
      <c r="A33" s="417" t="s">
        <v>2220</v>
      </c>
      <c r="B33" s="390" t="s">
        <v>4166</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418">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418">
        <f>SUMIFS('EPA Export Aggregation'!R:R,'EPA Export Aggregation'!$A:$A,$B33,'EPA Export Aggregation'!$D:$D,$A$1)*IF($A33="CH4",About!$D$58,IF($A33="N2O",About!$D$59,1))</f>
        <v>0.29489209886680001</v>
      </c>
      <c r="P33" s="418">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418">
        <f>SUMIFS('EPA Export Aggregation'!U:U,'EPA Export Aggregation'!$A:$A,$B33,'EPA Export Aggregation'!$D:$D,$A$1)*IF($A33="CH4",About!$D$58,IF($A33="N2O",About!$D$59,1))</f>
        <v>0</v>
      </c>
      <c r="S33" s="418">
        <f>SUMIFS('EPA Export Aggregation'!V:V,'EPA Export Aggregation'!$A:$A,$B33,'EPA Export Aggregation'!$D:$D,$A$1)*IF($A33="CH4",About!$D$58,IF($A33="N2O",About!$D$59,1))</f>
        <v>0.52407008737530003</v>
      </c>
      <c r="T33" s="418">
        <f>SUMIFS('EPA Export Aggregation'!W:W,'EPA Export Aggregation'!$A:$A,$B33,'EPA Export Aggregation'!$D:$D,$A$1)*IF($A33="CH4",About!$D$58,IF($A33="N2O",About!$D$59,1))</f>
        <v>0</v>
      </c>
      <c r="U33">
        <f>SUMIFS('EPA Export Aggregation'!X:X,'EPA Export Aggregation'!$A:$A,$B33,'EPA Export Aggregation'!$D:$D,$A$1)*IF($A33="CH4",About!$D$58,IF($A33="N2O",About!$D$59,1))</f>
        <v>0.2554871150909</v>
      </c>
      <c r="V33" s="418">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418">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418">
        <f>SUMIFS('EPA Export Aggregation'!AD:AD,'EPA Export Aggregation'!$A:$A,$B33,'EPA Export Aggregation'!$D:$D,$A$1)*IF($A33="CH4",About!$D$58,IF($A33="N2O",About!$D$59,1))</f>
        <v>0.1773534836464</v>
      </c>
      <c r="AB33" s="418">
        <f>SUMIFS('EPA Export Aggregation'!AE:AE,'EPA Export Aggregation'!$A:$A,$B33,'EPA Export Aggregation'!$D:$D,$A$1)*IF($A33="CH4",About!$D$58,IF($A33="N2O",About!$D$59,1))</f>
        <v>9.3149573821999995E-2</v>
      </c>
      <c r="AC33" s="418">
        <f>SUMIFS('EPA Export Aggregation'!AF:AF,'EPA Export Aggregation'!$A:$A,$B33,'EPA Export Aggregation'!$D:$D,$A$1)*IF($A33="CH4",About!$D$58,IF($A33="N2O",About!$D$59,1))</f>
        <v>0.1710995925603</v>
      </c>
      <c r="AD33" s="418">
        <f>SUMIFS('EPA Export Aggregation'!AG:AG,'EPA Export Aggregation'!$A:$A,$B33,'EPA Export Aggregation'!$D:$D,$A$1)*IF($A33="CH4",About!$D$58,IF($A33="N2O",About!$D$59,1))</f>
        <v>0.19277866277110001</v>
      </c>
      <c r="AE33" s="418">
        <f>SUMIFS('EPA Export Aggregation'!AH:AH,'EPA Export Aggregation'!$A:$A,$B33,'EPA Export Aggregation'!$D:$D,$A$1)*IF($A33="CH4",About!$D$58,IF($A33="N2O",About!$D$59,1))</f>
        <v>0.1352412235729</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3.1920109699999999E-5</v>
      </c>
      <c r="D76" s="418">
        <f>SUMIFS('EPA Export Aggregation'!G:G,'EPA Export Aggregation'!$A:$A,$B76,'EPA Export Aggregation'!$D:$D,$A$1)*IF($A76="CH4",About!$D$58,IF($A76="N2O",About!$D$59,1))</f>
        <v>3.1920109699999999E-5</v>
      </c>
      <c r="E76" s="418">
        <f>SUMIFS('EPA Export Aggregation'!H:H,'EPA Export Aggregation'!$A:$A,$B76,'EPA Export Aggregation'!$D:$D,$A$1)*IF($A76="CH4",About!$D$58,IF($A76="N2O",About!$D$59,1))</f>
        <v>3.1920109699999999E-5</v>
      </c>
      <c r="F76" s="418">
        <f>SUMIFS('EPA Export Aggregation'!I:I,'EPA Export Aggregation'!$A:$A,$B76,'EPA Export Aggregation'!$D:$D,$A$1)*IF($A76="CH4",About!$D$58,IF($A76="N2O",About!$D$59,1))</f>
        <v>3.99004244E-5</v>
      </c>
      <c r="G76" s="418">
        <f>SUMIFS('EPA Export Aggregation'!J:J,'EPA Export Aggregation'!$A:$A,$B76,'EPA Export Aggregation'!$D:$D,$A$1)*IF($A76="CH4",About!$D$58,IF($A76="N2O",About!$D$59,1))</f>
        <v>4.3890680599999998E-5</v>
      </c>
      <c r="H76" s="418">
        <f>SUMIFS('EPA Export Aggregation'!K:K,'EPA Export Aggregation'!$A:$A,$B76,'EPA Export Aggregation'!$D:$D,$A$1)*IF($A76="CH4",About!$D$58,IF($A76="N2O",About!$D$59,1))</f>
        <v>5.5155734200000001E-5</v>
      </c>
      <c r="I76" s="418">
        <f>SUMIFS('EPA Export Aggregation'!L:L,'EPA Export Aggregation'!$A:$A,$B76,'EPA Export Aggregation'!$D:$D,$A$1)*IF($A76="CH4",About!$D$58,IF($A76="N2O",About!$D$59,1))</f>
        <v>6.1248609400000006E-5</v>
      </c>
      <c r="J76" s="418">
        <f>SUMIFS('EPA Export Aggregation'!M:M,'EPA Export Aggregation'!$A:$A,$B76,'EPA Export Aggregation'!$D:$D,$A$1)*IF($A76="CH4",About!$D$58,IF($A76="N2O",About!$D$59,1))</f>
        <v>6.4727356899999997E-5</v>
      </c>
      <c r="K76" s="418">
        <f>SUMIFS('EPA Export Aggregation'!N:N,'EPA Export Aggregation'!$A:$A,$B76,'EPA Export Aggregation'!$D:$D,$A$1)*IF($A76="CH4",About!$D$58,IF($A76="N2O",About!$D$59,1))</f>
        <v>7.93668205E-5</v>
      </c>
      <c r="L76" s="418">
        <f>SUMIFS('EPA Export Aggregation'!O:O,'EPA Export Aggregation'!$A:$A,$B76,'EPA Export Aggregation'!$D:$D,$A$1)*IF($A76="CH4",About!$D$58,IF($A76="N2O",About!$D$59,1))</f>
        <v>8.05387202E-5</v>
      </c>
      <c r="M76" s="418">
        <f>SUMIFS('EPA Export Aggregation'!P:P,'EPA Export Aggregation'!$A:$A,$B76,'EPA Export Aggregation'!$D:$D,$A$1)*IF($A76="CH4",About!$D$58,IF($A76="N2O",About!$D$59,1))</f>
        <v>4.9047069700000003E-5</v>
      </c>
      <c r="N76" s="418">
        <f>SUMIFS('EPA Export Aggregation'!Q:Q,'EPA Export Aggregation'!$A:$A,$B76,'EPA Export Aggregation'!$D:$D,$A$1)*IF($A76="CH4",About!$D$58,IF($A76="N2O",About!$D$59,1))</f>
        <v>3.2592592999999998E-5</v>
      </c>
      <c r="O76" s="418">
        <f>SUMIFS('EPA Export Aggregation'!R:R,'EPA Export Aggregation'!$A:$A,$B76,'EPA Export Aggregation'!$D:$D,$A$1)*IF($A76="CH4",About!$D$58,IF($A76="N2O",About!$D$59,1))</f>
        <v>3.1157945200000002E-5</v>
      </c>
      <c r="P76" s="418">
        <f>SUMIFS('EPA Export Aggregation'!S:S,'EPA Export Aggregation'!$A:$A,$B76,'EPA Export Aggregation'!$D:$D,$A$1)*IF($A76="CH4",About!$D$58,IF($A76="N2O",About!$D$59,1))</f>
        <v>3.2582285899999998E-5</v>
      </c>
      <c r="Q76" s="418">
        <f>SUMIFS('EPA Export Aggregation'!T:T,'EPA Export Aggregation'!$A:$A,$B76,'EPA Export Aggregation'!$D:$D,$A$1)*IF($A76="CH4",About!$D$58,IF($A76="N2O",About!$D$59,1))</f>
        <v>3.2439597900000003E-5</v>
      </c>
      <c r="R76" s="418">
        <f>SUMIFS('EPA Export Aggregation'!U:U,'EPA Export Aggregation'!$A:$A,$B76,'EPA Export Aggregation'!$D:$D,$A$1)*IF($A76="CH4",About!$D$58,IF($A76="N2O",About!$D$59,1))</f>
        <v>3.1141279299999997E-5</v>
      </c>
      <c r="S76" s="418">
        <f>SUMIFS('EPA Export Aggregation'!V:V,'EPA Export Aggregation'!$A:$A,$B76,'EPA Export Aggregation'!$D:$D,$A$1)*IF($A76="CH4",About!$D$58,IF($A76="N2O",About!$D$59,1))</f>
        <v>3.70757364E-5</v>
      </c>
      <c r="T76" s="418">
        <f>SUMIFS('EPA Export Aggregation'!W:W,'EPA Export Aggregation'!$A:$A,$B76,'EPA Export Aggregation'!$D:$D,$A$1)*IF($A76="CH4",About!$D$58,IF($A76="N2O",About!$D$59,1))</f>
        <v>4.84911545E-5</v>
      </c>
      <c r="U76" s="418">
        <f>SUMIFS('EPA Export Aggregation'!X:X,'EPA Export Aggregation'!$A:$A,$B76,'EPA Export Aggregation'!$D:$D,$A$1)*IF($A76="CH4",About!$D$58,IF($A76="N2O",About!$D$59,1))</f>
        <v>8.3750810599999995E-5</v>
      </c>
      <c r="V76" s="418">
        <f>SUMIFS('EPA Export Aggregation'!Y:Y,'EPA Export Aggregation'!$A:$A,$B76,'EPA Export Aggregation'!$D:$D,$A$1)*IF($A76="CH4",About!$D$58,IF($A76="N2O",About!$D$59,1))</f>
        <v>9.2207365199999995E-5</v>
      </c>
      <c r="W76" s="418">
        <f>SUMIFS('EPA Export Aggregation'!Z:Z,'EPA Export Aggregation'!$A:$A,$B76,'EPA Export Aggregation'!$D:$D,$A$1)*IF($A76="CH4",About!$D$58,IF($A76="N2O",About!$D$59,1))</f>
        <v>9.87240138E-5</v>
      </c>
      <c r="X76" s="418">
        <f>SUMIFS('EPA Export Aggregation'!AA:AA,'EPA Export Aggregation'!$A:$A,$B76,'EPA Export Aggregation'!$D:$D,$A$1)*IF($A76="CH4",About!$D$58,IF($A76="N2O",About!$D$59,1))</f>
        <v>9.6205093979999997E-4</v>
      </c>
      <c r="Y76" s="418">
        <f>SUMIFS('EPA Export Aggregation'!AB:AB,'EPA Export Aggregation'!$A:$A,$B76,'EPA Export Aggregation'!$D:$D,$A$1)*IF($A76="CH4",About!$D$58,IF($A76="N2O",About!$D$59,1))</f>
        <v>1.0394127751E-3</v>
      </c>
      <c r="Z76" s="418">
        <f>SUMIFS('EPA Export Aggregation'!AC:AC,'EPA Export Aggregation'!$A:$A,$B76,'EPA Export Aggregation'!$D:$D,$A$1)*IF($A76="CH4",About!$D$58,IF($A76="N2O",About!$D$59,1))</f>
        <v>1.0000884946E-3</v>
      </c>
      <c r="AA76" s="418">
        <f>SUMIFS('EPA Export Aggregation'!AD:AD,'EPA Export Aggregation'!$A:$A,$B76,'EPA Export Aggregation'!$D:$D,$A$1)*IF($A76="CH4",About!$D$58,IF($A76="N2O",About!$D$59,1))</f>
        <v>6.8591770309999996E-4</v>
      </c>
      <c r="AB76" s="418">
        <f>SUMIFS('EPA Export Aggregation'!AE:AE,'EPA Export Aggregation'!$A:$A,$B76,'EPA Export Aggregation'!$D:$D,$A$1)*IF($A76="CH4",About!$D$58,IF($A76="N2O",About!$D$59,1))</f>
        <v>7.2618763879999998E-4</v>
      </c>
      <c r="AC76" s="418">
        <f>SUMIFS('EPA Export Aggregation'!AF:AF,'EPA Export Aggregation'!$A:$A,$B76,'EPA Export Aggregation'!$D:$D,$A$1)*IF($A76="CH4",About!$D$58,IF($A76="N2O",About!$D$59,1))</f>
        <v>8.6247728730000004E-4</v>
      </c>
      <c r="AD76" s="418">
        <f>SUMIFS('EPA Export Aggregation'!AG:AG,'EPA Export Aggregation'!$A:$A,$B76,'EPA Export Aggregation'!$D:$D,$A$1)*IF($A76="CH4",About!$D$58,IF($A76="N2O",About!$D$59,1))</f>
        <v>1.0639532351000001E-3</v>
      </c>
      <c r="AE76" s="418">
        <f>SUMIFS('EPA Export Aggregation'!AH:AH,'EPA Export Aggregation'!$A:$A,$B76,'EPA Export Aggregation'!$D:$D,$A$1)*IF($A76="CH4",About!$D$58,IF($A76="N2O",About!$D$59,1))</f>
        <v>9.5702446499999999E-4</v>
      </c>
      <c r="AF76" s="418">
        <f>SUMIFS('EPA Export Aggregation'!AI:AI,'EPA Export Aggregation'!$A:$A,$B76,'EPA Export Aggregation'!$D:$D,$A$1)*IF($A76="CH4",About!$D$58,IF($A76="N2O",About!$D$59,1))</f>
        <v>1.2443135388E-3</v>
      </c>
      <c r="AG76" s="418">
        <f>SUMIFS('EPA Export Aggregation'!AJ:AJ,'EPA Export Aggregation'!$A:$A,$B76,'EPA Export Aggregation'!$D:$D,$A$1)*IF($A76="CH4",About!$D$58,IF($A76="N2O",About!$D$59,1))</f>
        <v>9.6161189329999996E-4</v>
      </c>
      <c r="AH76" s="418">
        <f>SUMIFS('EPA Export Aggregation'!AK:AK,'EPA Export Aggregation'!$A:$A,$B76,'EPA Export Aggregation'!$D:$D,$A$1)*IF($A76="CH4",About!$D$58,IF($A76="N2O",About!$D$59,1))</f>
        <v>1.0883229395E-3</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4.474674617675E-4</v>
      </c>
      <c r="D80" s="418">
        <f>SUMIFS('EPA Export Aggregation'!G:G,'EPA Export Aggregation'!$A:$A,$B80,'EPA Export Aggregation'!$D:$D,$A$1)*IF($A80="CH4",About!$D$58,IF($A80="N2O",About!$D$59,1))</f>
        <v>4.474674617675E-4</v>
      </c>
      <c r="E80" s="418">
        <f>SUMIFS('EPA Export Aggregation'!H:H,'EPA Export Aggregation'!$A:$A,$B80,'EPA Export Aggregation'!$D:$D,$A$1)*IF($A80="CH4",About!$D$58,IF($A80="N2O",About!$D$59,1))</f>
        <v>4.474674617675E-4</v>
      </c>
      <c r="F80" s="418">
        <f>SUMIFS('EPA Export Aggregation'!I:I,'EPA Export Aggregation'!$A:$A,$B80,'EPA Export Aggregation'!$D:$D,$A$1)*IF($A80="CH4",About!$D$58,IF($A80="N2O",About!$D$59,1))</f>
        <v>5.5933404685929995E-4</v>
      </c>
      <c r="G80" s="418">
        <f>SUMIFS('EPA Export Aggregation'!J:J,'EPA Export Aggregation'!$A:$A,$B80,'EPA Export Aggregation'!$D:$D,$A$1)*IF($A80="CH4",About!$D$58,IF($A80="N2O",About!$D$59,1))</f>
        <v>6.1526789810519998E-4</v>
      </c>
      <c r="H80" s="418">
        <f>SUMIFS('EPA Export Aggregation'!K:K,'EPA Export Aggregation'!$A:$A,$B80,'EPA Export Aggregation'!$D:$D,$A$1)*IF($A80="CH4",About!$D$58,IF($A80="N2O",About!$D$59,1))</f>
        <v>7.7318338663480001E-4</v>
      </c>
      <c r="I80" s="418">
        <f>SUMIFS('EPA Export Aggregation'!L:L,'EPA Export Aggregation'!$A:$A,$B80,'EPA Export Aggregation'!$D:$D,$A$1)*IF($A80="CH4",About!$D$58,IF($A80="N2O",About!$D$59,1))</f>
        <v>8.5859050190499999E-4</v>
      </c>
      <c r="J80" s="418">
        <f>SUMIFS('EPA Export Aggregation'!M:M,'EPA Export Aggregation'!$A:$A,$B80,'EPA Export Aggregation'!$D:$D,$A$1)*IF($A80="CH4",About!$D$58,IF($A80="N2O",About!$D$59,1))</f>
        <v>9.0735855614520002E-4</v>
      </c>
      <c r="K80" s="418">
        <f>SUMIFS('EPA Export Aggregation'!N:N,'EPA Export Aggregation'!$A:$A,$B80,'EPA Export Aggregation'!$D:$D,$A$1)*IF($A80="CH4",About!$D$58,IF($A80="N2O",About!$D$59,1))</f>
        <v>1.1125808755135E-3</v>
      </c>
      <c r="L80" s="418">
        <f>SUMIFS('EPA Export Aggregation'!O:O,'EPA Export Aggregation'!$A:$A,$B80,'EPA Export Aggregation'!$D:$D,$A$1)*IF($A80="CH4",About!$D$58,IF($A80="N2O",About!$D$59,1))</f>
        <v>1.1290022077269999E-3</v>
      </c>
      <c r="M80" s="418">
        <f>SUMIFS('EPA Export Aggregation'!P:P,'EPA Export Aggregation'!$A:$A,$B80,'EPA Export Aggregation'!$D:$D,$A$1)*IF($A80="CH4",About!$D$58,IF($A80="N2O",About!$D$59,1))</f>
        <v>9.6296144098150004E-4</v>
      </c>
      <c r="N80" s="418">
        <f>SUMIFS('EPA Export Aggregation'!Q:Q,'EPA Export Aggregation'!$A:$A,$B80,'EPA Export Aggregation'!$D:$D,$A$1)*IF($A80="CH4",About!$D$58,IF($A80="N2O",About!$D$59,1))</f>
        <v>6.7770715855410002E-4</v>
      </c>
      <c r="O80" s="418">
        <f>SUMIFS('EPA Export Aggregation'!R:R,'EPA Export Aggregation'!$A:$A,$B80,'EPA Export Aggregation'!$D:$D,$A$1)*IF($A80="CH4",About!$D$58,IF($A80="N2O",About!$D$59,1))</f>
        <v>6.6389183376939999E-4</v>
      </c>
      <c r="P80" s="418">
        <f>SUMIFS('EPA Export Aggregation'!S:S,'EPA Export Aggregation'!$A:$A,$B80,'EPA Export Aggregation'!$D:$D,$A$1)*IF($A80="CH4",About!$D$58,IF($A80="N2O",About!$D$59,1))</f>
        <v>6.0698168984480003E-4</v>
      </c>
      <c r="Q80" s="418">
        <f>SUMIFS('EPA Export Aggregation'!T:T,'EPA Export Aggregation'!$A:$A,$B80,'EPA Export Aggregation'!$D:$D,$A$1)*IF($A80="CH4",About!$D$58,IF($A80="N2O",About!$D$59,1))</f>
        <v>5.637899863142E-4</v>
      </c>
      <c r="R80" s="418">
        <f>SUMIFS('EPA Export Aggregation'!U:U,'EPA Export Aggregation'!$A:$A,$B80,'EPA Export Aggregation'!$D:$D,$A$1)*IF($A80="CH4",About!$D$58,IF($A80="N2O",About!$D$59,1))</f>
        <v>5.1945720498510004E-4</v>
      </c>
      <c r="S80" s="418">
        <f>SUMIFS('EPA Export Aggregation'!V:V,'EPA Export Aggregation'!$A:$A,$B80,'EPA Export Aggregation'!$D:$D,$A$1)*IF($A80="CH4",About!$D$58,IF($A80="N2O",About!$D$59,1))</f>
        <v>5.549964936295E-4</v>
      </c>
      <c r="T80" s="418">
        <f>SUMIFS('EPA Export Aggregation'!W:W,'EPA Export Aggregation'!$A:$A,$B80,'EPA Export Aggregation'!$D:$D,$A$1)*IF($A80="CH4",About!$D$58,IF($A80="N2O",About!$D$59,1))</f>
        <v>1.0028531722809E-3</v>
      </c>
      <c r="U80" s="418">
        <f>SUMIFS('EPA Export Aggregation'!X:X,'EPA Export Aggregation'!$A:$A,$B80,'EPA Export Aggregation'!$D:$D,$A$1)*IF($A80="CH4",About!$D$58,IF($A80="N2O",About!$D$59,1))</f>
        <v>2.3720225739443002E-3</v>
      </c>
      <c r="V80" s="418">
        <f>SUMIFS('EPA Export Aggregation'!Y:Y,'EPA Export Aggregation'!$A:$A,$B80,'EPA Export Aggregation'!$D:$D,$A$1)*IF($A80="CH4",About!$D$58,IF($A80="N2O",About!$D$59,1))</f>
        <v>2.8443871518162001E-3</v>
      </c>
      <c r="W80" s="418">
        <f>SUMIFS('EPA Export Aggregation'!Z:Z,'EPA Export Aggregation'!$A:$A,$B80,'EPA Export Aggregation'!$D:$D,$A$1)*IF($A80="CH4",About!$D$58,IF($A80="N2O",About!$D$59,1))</f>
        <v>2.8715457506170001E-3</v>
      </c>
      <c r="X80" s="418">
        <f>SUMIFS('EPA Export Aggregation'!AA:AA,'EPA Export Aggregation'!$A:$A,$B80,'EPA Export Aggregation'!$D:$D,$A$1)*IF($A80="CH4",About!$D$58,IF($A80="N2O",About!$D$59,1))</f>
        <v>2.36662355300939E-2</v>
      </c>
      <c r="Y80" s="418">
        <f>SUMIFS('EPA Export Aggregation'!AB:AB,'EPA Export Aggregation'!$A:$A,$B80,'EPA Export Aggregation'!$D:$D,$A$1)*IF($A80="CH4",About!$D$58,IF($A80="N2O",About!$D$59,1))</f>
        <v>2.2649751674327201E-2</v>
      </c>
      <c r="Z80" s="418">
        <f>SUMIFS('EPA Export Aggregation'!AC:AC,'EPA Export Aggregation'!$A:$A,$B80,'EPA Export Aggregation'!$D:$D,$A$1)*IF($A80="CH4",About!$D$58,IF($A80="N2O",About!$D$59,1))</f>
        <v>2.7528866806045001E-2</v>
      </c>
      <c r="AA80" s="418">
        <f>SUMIFS('EPA Export Aggregation'!AD:AD,'EPA Export Aggregation'!$A:$A,$B80,'EPA Export Aggregation'!$D:$D,$A$1)*IF($A80="CH4",About!$D$58,IF($A80="N2O",About!$D$59,1))</f>
        <v>2.7529809765112701E-2</v>
      </c>
      <c r="AB80" s="418">
        <f>SUMIFS('EPA Export Aggregation'!AE:AE,'EPA Export Aggregation'!$A:$A,$B80,'EPA Export Aggregation'!$D:$D,$A$1)*IF($A80="CH4",About!$D$58,IF($A80="N2O",About!$D$59,1))</f>
        <v>1.8405076964487298E-2</v>
      </c>
      <c r="AC80" s="418">
        <f>SUMIFS('EPA Export Aggregation'!AF:AF,'EPA Export Aggregation'!$A:$A,$B80,'EPA Export Aggregation'!$D:$D,$A$1)*IF($A80="CH4",About!$D$58,IF($A80="N2O",About!$D$59,1))</f>
        <v>8.4609542368284992E-3</v>
      </c>
      <c r="AD80" s="418">
        <f>SUMIFS('EPA Export Aggregation'!AG:AG,'EPA Export Aggregation'!$A:$A,$B80,'EPA Export Aggregation'!$D:$D,$A$1)*IF($A80="CH4",About!$D$58,IF($A80="N2O",About!$D$59,1))</f>
        <v>9.4895377376264002E-3</v>
      </c>
      <c r="AE80" s="418">
        <f>SUMIFS('EPA Export Aggregation'!AH:AH,'EPA Export Aggregation'!$A:$A,$B80,'EPA Export Aggregation'!$D:$D,$A$1)*IF($A80="CH4",About!$D$58,IF($A80="N2O",About!$D$59,1))</f>
        <v>7.0802504042336003E-3</v>
      </c>
      <c r="AF80" s="418">
        <f>SUMIFS('EPA Export Aggregation'!AI:AI,'EPA Export Aggregation'!$A:$A,$B80,'EPA Export Aggregation'!$D:$D,$A$1)*IF($A80="CH4",About!$D$58,IF($A80="N2O",About!$D$59,1))</f>
        <v>8.4940257550000006E-3</v>
      </c>
      <c r="AG80" s="418">
        <f>SUMIFS('EPA Export Aggregation'!AJ:AJ,'EPA Export Aggregation'!$A:$A,$B80,'EPA Export Aggregation'!$D:$D,$A$1)*IF($A80="CH4",About!$D$58,IF($A80="N2O",About!$D$59,1))</f>
        <v>6.5497192080407997E-3</v>
      </c>
      <c r="AH80" s="418">
        <f>SUMIFS('EPA Export Aggregation'!AK:AK,'EPA Export Aggregation'!$A:$A,$B80,'EPA Export Aggregation'!$D:$D,$A$1)*IF($A80="CH4",About!$D$58,IF($A80="N2O",About!$D$59,1))</f>
        <v>6.3363716156312E-3</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8.9948600000000001E-5</v>
      </c>
      <c r="D84" s="418">
        <f>SUMIFS('EPA Export Aggregation'!G:G,'EPA Export Aggregation'!$A:$A,$B84,'EPA Export Aggregation'!$D:$D,$A$1)*IF($A84="CH4",About!$D$58,IF($A84="N2O",About!$D$59,1))</f>
        <v>8.9948600000000001E-5</v>
      </c>
      <c r="E84" s="418">
        <f>SUMIFS('EPA Export Aggregation'!H:H,'EPA Export Aggregation'!$A:$A,$B84,'EPA Export Aggregation'!$D:$D,$A$1)*IF($A84="CH4",About!$D$58,IF($A84="N2O",About!$D$59,1))</f>
        <v>8.9948600000000001E-5</v>
      </c>
      <c r="F84" s="418">
        <f>SUMIFS('EPA Export Aggregation'!I:I,'EPA Export Aggregation'!$A:$A,$B84,'EPA Export Aggregation'!$D:$D,$A$1)*IF($A84="CH4",About!$D$58,IF($A84="N2O",About!$D$59,1))</f>
        <v>1.124334E-4</v>
      </c>
      <c r="G84" s="418">
        <f>SUMIFS('EPA Export Aggregation'!J:J,'EPA Export Aggregation'!$A:$A,$B84,'EPA Export Aggregation'!$D:$D,$A$1)*IF($A84="CH4",About!$D$58,IF($A84="N2O",About!$D$59,1))</f>
        <v>1.2367815E-4</v>
      </c>
      <c r="H84" s="418">
        <f>SUMIFS('EPA Export Aggregation'!K:K,'EPA Export Aggregation'!$A:$A,$B84,'EPA Export Aggregation'!$D:$D,$A$1)*IF($A84="CH4",About!$D$58,IF($A84="N2O",About!$D$59,1))</f>
        <v>1.5542194999999999E-4</v>
      </c>
      <c r="I84" s="418">
        <f>SUMIFS('EPA Export Aggregation'!L:L,'EPA Export Aggregation'!$A:$A,$B84,'EPA Export Aggregation'!$D:$D,$A$1)*IF($A84="CH4",About!$D$58,IF($A84="N2O",About!$D$59,1))</f>
        <v>1.7258869999999999E-4</v>
      </c>
      <c r="J84" s="418">
        <f>SUMIFS('EPA Export Aggregation'!M:M,'EPA Export Aggregation'!$A:$A,$B84,'EPA Export Aggregation'!$D:$D,$A$1)*IF($A84="CH4",About!$D$58,IF($A84="N2O",About!$D$59,1))</f>
        <v>1.8239290000000001E-4</v>
      </c>
      <c r="K84" s="418">
        <f>SUMIFS('EPA Export Aggregation'!N:N,'EPA Export Aggregation'!$A:$A,$B84,'EPA Export Aggregation'!$D:$D,$A$1)*IF($A84="CH4",About!$D$58,IF($A84="N2O",About!$D$59,1))</f>
        <v>2.236448E-4</v>
      </c>
      <c r="L84" s="418">
        <f>SUMIFS('EPA Export Aggregation'!O:O,'EPA Export Aggregation'!$A:$A,$B84,'EPA Export Aggregation'!$D:$D,$A$1)*IF($A84="CH4",About!$D$58,IF($A84="N2O",About!$D$59,1))</f>
        <v>2.2694655E-4</v>
      </c>
      <c r="M84" s="418">
        <f>SUMIFS('EPA Export Aggregation'!P:P,'EPA Export Aggregation'!$A:$A,$B84,'EPA Export Aggregation'!$D:$D,$A$1)*IF($A84="CH4",About!$D$58,IF($A84="N2O",About!$D$59,1))</f>
        <v>1.8342925000000001E-4</v>
      </c>
      <c r="N84" s="418">
        <f>SUMIFS('EPA Export Aggregation'!Q:Q,'EPA Export Aggregation'!$A:$A,$B84,'EPA Export Aggregation'!$D:$D,$A$1)*IF($A84="CH4",About!$D$58,IF($A84="N2O",About!$D$59,1))</f>
        <v>1.2471684999999999E-4</v>
      </c>
      <c r="O84" s="418">
        <f>SUMIFS('EPA Export Aggregation'!R:R,'EPA Export Aggregation'!$A:$A,$B84,'EPA Export Aggregation'!$D:$D,$A$1)*IF($A84="CH4",About!$D$58,IF($A84="N2O",About!$D$59,1))</f>
        <v>1.106991E-4</v>
      </c>
      <c r="P84" s="418">
        <f>SUMIFS('EPA Export Aggregation'!S:S,'EPA Export Aggregation'!$A:$A,$B84,'EPA Export Aggregation'!$D:$D,$A$1)*IF($A84="CH4",About!$D$58,IF($A84="N2O",About!$D$59,1))</f>
        <v>1.333625E-4</v>
      </c>
      <c r="Q84" s="418">
        <f>SUMIFS('EPA Export Aggregation'!T:T,'EPA Export Aggregation'!$A:$A,$B84,'EPA Export Aggregation'!$D:$D,$A$1)*IF($A84="CH4",About!$D$58,IF($A84="N2O",About!$D$59,1))</f>
        <v>1.2801859999999999E-4</v>
      </c>
      <c r="R84" s="418">
        <f>SUMIFS('EPA Export Aggregation'!U:U,'EPA Export Aggregation'!$A:$A,$B84,'EPA Export Aggregation'!$D:$D,$A$1)*IF($A84="CH4",About!$D$58,IF($A84="N2O",About!$D$59,1))</f>
        <v>1.392093E-4</v>
      </c>
      <c r="S84" s="418">
        <f>SUMIFS('EPA Export Aggregation'!V:V,'EPA Export Aggregation'!$A:$A,$B84,'EPA Export Aggregation'!$D:$D,$A$1)*IF($A84="CH4",About!$D$58,IF($A84="N2O",About!$D$59,1))</f>
        <v>1.3518610000000001E-4</v>
      </c>
      <c r="T84" s="418">
        <f>SUMIFS('EPA Export Aggregation'!W:W,'EPA Export Aggregation'!$A:$A,$B84,'EPA Export Aggregation'!$D:$D,$A$1)*IF($A84="CH4",About!$D$58,IF($A84="N2O",About!$D$59,1))</f>
        <v>1.087674E-4</v>
      </c>
      <c r="U84" s="418">
        <f>SUMIFS('EPA Export Aggregation'!X:X,'EPA Export Aggregation'!$A:$A,$B84,'EPA Export Aggregation'!$D:$D,$A$1)*IF($A84="CH4",About!$D$58,IF($A84="N2O",About!$D$59,1))</f>
        <v>9.9877350000000004E-5</v>
      </c>
      <c r="V84" s="418">
        <f>SUMIFS('EPA Export Aggregation'!Y:Y,'EPA Export Aggregation'!$A:$A,$B84,'EPA Export Aggregation'!$D:$D,$A$1)*IF($A84="CH4",About!$D$58,IF($A84="N2O",About!$D$59,1))</f>
        <v>7.6316249999999996E-5</v>
      </c>
      <c r="W84" s="418">
        <f>SUMIFS('EPA Export Aggregation'!Z:Z,'EPA Export Aggregation'!$A:$A,$B84,'EPA Export Aggregation'!$D:$D,$A$1)*IF($A84="CH4",About!$D$58,IF($A84="N2O",About!$D$59,1))</f>
        <v>9.9778649999999997E-5</v>
      </c>
      <c r="X84" s="418">
        <f>SUMIFS('EPA Export Aggregation'!AA:AA,'EPA Export Aggregation'!$A:$A,$B84,'EPA Export Aggregation'!$D:$D,$A$1)*IF($A84="CH4",About!$D$58,IF($A84="N2O",About!$D$59,1))</f>
        <v>4.8786046999999997E-3</v>
      </c>
      <c r="Y84" s="418">
        <f>SUMIFS('EPA Export Aggregation'!AB:AB,'EPA Export Aggregation'!$A:$A,$B84,'EPA Export Aggregation'!$D:$D,$A$1)*IF($A84="CH4",About!$D$58,IF($A84="N2O",About!$D$59,1))</f>
        <v>8.4244351000000006E-3</v>
      </c>
      <c r="Z84" s="418">
        <f>SUMIFS('EPA Export Aggregation'!AC:AC,'EPA Export Aggregation'!$A:$A,$B84,'EPA Export Aggregation'!$D:$D,$A$1)*IF($A84="CH4",About!$D$58,IF($A84="N2O",About!$D$59,1))</f>
        <v>7.4786399999999999E-4</v>
      </c>
      <c r="AA84" s="418">
        <f>SUMIFS('EPA Export Aggregation'!AD:AD,'EPA Export Aggregation'!$A:$A,$B84,'EPA Export Aggregation'!$D:$D,$A$1)*IF($A84="CH4",About!$D$58,IF($A84="N2O",About!$D$59,1))</f>
        <v>8.5009158500000005E-3</v>
      </c>
      <c r="AB84" s="418">
        <f>SUMIFS('EPA Export Aggregation'!AE:AE,'EPA Export Aggregation'!$A:$A,$B84,'EPA Export Aggregation'!$D:$D,$A$1)*IF($A84="CH4",About!$D$58,IF($A84="N2O",About!$D$59,1))</f>
        <v>9.1221806500000006E-3</v>
      </c>
      <c r="AC84" s="418">
        <f>SUMIFS('EPA Export Aggregation'!AF:AF,'EPA Export Aggregation'!$A:$A,$B84,'EPA Export Aggregation'!$D:$D,$A$1)*IF($A84="CH4",About!$D$58,IF($A84="N2O",About!$D$59,1))</f>
        <v>9.7541567499999995E-3</v>
      </c>
      <c r="AD84" s="418">
        <f>SUMIFS('EPA Export Aggregation'!AG:AG,'EPA Export Aggregation'!$A:$A,$B84,'EPA Export Aggregation'!$D:$D,$A$1)*IF($A84="CH4",About!$D$58,IF($A84="N2O",About!$D$59,1))</f>
        <v>1.03346749E-2</v>
      </c>
      <c r="AE84" s="418">
        <f>SUMIFS('EPA Export Aggregation'!AH:AH,'EPA Export Aggregation'!$A:$A,$B84,'EPA Export Aggregation'!$D:$D,$A$1)*IF($A84="CH4",About!$D$58,IF($A84="N2O",About!$D$59,1))</f>
        <v>1.0332691499999999E-2</v>
      </c>
      <c r="AF84" s="418">
        <f>SUMIFS('EPA Export Aggregation'!AI:AI,'EPA Export Aggregation'!$A:$A,$B84,'EPA Export Aggregation'!$D:$D,$A$1)*IF($A84="CH4",About!$D$58,IF($A84="N2O",About!$D$59,1))</f>
        <v>1.5659544599999999E-2</v>
      </c>
      <c r="AG84" s="418">
        <f>SUMIFS('EPA Export Aggregation'!AJ:AJ,'EPA Export Aggregation'!$A:$A,$B84,'EPA Export Aggregation'!$D:$D,$A$1)*IF($A84="CH4",About!$D$58,IF($A84="N2O",About!$D$59,1))</f>
        <v>1.4527669450000001E-2</v>
      </c>
      <c r="AH84" s="418">
        <f>SUMIFS('EPA Export Aggregation'!AK:AK,'EPA Export Aggregation'!$A:$A,$B84,'EPA Export Aggregation'!$D:$D,$A$1)*IF($A84="CH4",About!$D$58,IF($A84="N2O",About!$D$59,1))</f>
        <v>1.3973941300000001E-2</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7.9002699999999992E-6</v>
      </c>
      <c r="D87" s="418">
        <f>SUMIFS('EPA Export Aggregation'!$F:$F,'EPA Export Aggregation'!$A:$A,$B87,'EPA Export Aggregation'!$D:$D,$A$1)*IF($A87="CH4",About!$D$58,IF($A87="N2O",About!$D$59,1))</f>
        <v>7.9002699999999992E-6</v>
      </c>
      <c r="E87" s="418">
        <f>SUMIFS('EPA Export Aggregation'!$F:$F,'EPA Export Aggregation'!$A:$A,$B87,'EPA Export Aggregation'!$D:$D,$A$1)*IF($A87="CH4",About!$D$58,IF($A87="N2O",About!$D$59,1))</f>
        <v>7.9002699999999992E-6</v>
      </c>
      <c r="F87" s="418">
        <f>SUMIFS('EPA Export Aggregation'!$F:$F,'EPA Export Aggregation'!$A:$A,$B87,'EPA Export Aggregation'!$D:$D,$A$1)*IF($A87="CH4",About!$D$58,IF($A87="N2O",About!$D$59,1))</f>
        <v>7.9002699999999992E-6</v>
      </c>
      <c r="G87" s="418">
        <f>SUMIFS('EPA Export Aggregation'!$F:$F,'EPA Export Aggregation'!$A:$A,$B87,'EPA Export Aggregation'!$D:$D,$A$1)*IF($A87="CH4",About!$D$58,IF($A87="N2O",About!$D$59,1))</f>
        <v>7.9002699999999992E-6</v>
      </c>
      <c r="H87" s="418">
        <f>SUMIFS('EPA Export Aggregation'!$F:$F,'EPA Export Aggregation'!$A:$A,$B87,'EPA Export Aggregation'!$D:$D,$A$1)*IF($A87="CH4",About!$D$58,IF($A87="N2O",About!$D$59,1))</f>
        <v>7.9002699999999992E-6</v>
      </c>
      <c r="I87" s="418">
        <f>SUMIFS('EPA Export Aggregation'!$F:$F,'EPA Export Aggregation'!$A:$A,$B87,'EPA Export Aggregation'!$D:$D,$A$1)*IF($A87="CH4",About!$D$58,IF($A87="N2O",About!$D$59,1))</f>
        <v>7.9002699999999992E-6</v>
      </c>
      <c r="J87" s="418">
        <f>SUMIFS('EPA Export Aggregation'!$F:$F,'EPA Export Aggregation'!$A:$A,$B87,'EPA Export Aggregation'!$D:$D,$A$1)*IF($A87="CH4",About!$D$58,IF($A87="N2O",About!$D$59,1))</f>
        <v>7.9002699999999992E-6</v>
      </c>
      <c r="K87" s="418">
        <f>SUMIFS('EPA Export Aggregation'!$F:$F,'EPA Export Aggregation'!$A:$A,$B87,'EPA Export Aggregation'!$D:$D,$A$1)*IF($A87="CH4",About!$D$58,IF($A87="N2O",About!$D$59,1))</f>
        <v>7.9002699999999992E-6</v>
      </c>
      <c r="L87" s="418">
        <f>SUMIFS('EPA Export Aggregation'!$F:$F,'EPA Export Aggregation'!$A:$A,$B87,'EPA Export Aggregation'!$D:$D,$A$1)*IF($A87="CH4",About!$D$58,IF($A87="N2O",About!$D$59,1))</f>
        <v>7.9002699999999992E-6</v>
      </c>
      <c r="M87" s="418">
        <f>SUMIFS('EPA Export Aggregation'!$F:$F,'EPA Export Aggregation'!$A:$A,$B87,'EPA Export Aggregation'!$D:$D,$A$1)*IF($A87="CH4",About!$D$58,IF($A87="N2O",About!$D$59,1))</f>
        <v>7.9002699999999992E-6</v>
      </c>
      <c r="N87" s="418">
        <f>SUMIFS('EPA Export Aggregation'!$F:$F,'EPA Export Aggregation'!$A:$A,$B87,'EPA Export Aggregation'!$D:$D,$A$1)*IF($A87="CH4",About!$D$58,IF($A87="N2O",About!$D$59,1))</f>
        <v>7.9002699999999992E-6</v>
      </c>
      <c r="O87" s="418">
        <f>SUMIFS('EPA Export Aggregation'!$F:$F,'EPA Export Aggregation'!$A:$A,$B87,'EPA Export Aggregation'!$D:$D,$A$1)*IF($A87="CH4",About!$D$58,IF($A87="N2O",About!$D$59,1))</f>
        <v>7.9002699999999992E-6</v>
      </c>
      <c r="P87" s="418">
        <f>SUMIFS('EPA Export Aggregation'!$F:$F,'EPA Export Aggregation'!$A:$A,$B87,'EPA Export Aggregation'!$D:$D,$A$1)*IF($A87="CH4",About!$D$58,IF($A87="N2O",About!$D$59,1))</f>
        <v>7.9002699999999992E-6</v>
      </c>
      <c r="Q87" s="418">
        <f>SUMIFS('EPA Export Aggregation'!$F:$F,'EPA Export Aggregation'!$A:$A,$B87,'EPA Export Aggregation'!$D:$D,$A$1)*IF($A87="CH4",About!$D$58,IF($A87="N2O",About!$D$59,1))</f>
        <v>7.9002699999999992E-6</v>
      </c>
      <c r="R87" s="418">
        <f>SUMIFS('EPA Export Aggregation'!$F:$F,'EPA Export Aggregation'!$A:$A,$B87,'EPA Export Aggregation'!$D:$D,$A$1)*IF($A87="CH4",About!$D$58,IF($A87="N2O",About!$D$59,1))</f>
        <v>7.9002699999999992E-6</v>
      </c>
      <c r="S87" s="418">
        <f>SUMIFS('EPA Export Aggregation'!$F:$F,'EPA Export Aggregation'!$A:$A,$B87,'EPA Export Aggregation'!$D:$D,$A$1)*IF($A87="CH4",About!$D$58,IF($A87="N2O",About!$D$59,1))</f>
        <v>7.9002699999999992E-6</v>
      </c>
      <c r="T87" s="418">
        <f>SUMIFS('EPA Export Aggregation'!$F:$F,'EPA Export Aggregation'!$A:$A,$B87,'EPA Export Aggregation'!$D:$D,$A$1)*IF($A87="CH4",About!$D$58,IF($A87="N2O",About!$D$59,1))</f>
        <v>7.9002699999999992E-6</v>
      </c>
      <c r="U87" s="418">
        <f>SUMIFS('EPA Export Aggregation'!$F:$F,'EPA Export Aggregation'!$A:$A,$B87,'EPA Export Aggregation'!$D:$D,$A$1)*IF($A87="CH4",About!$D$58,IF($A87="N2O",About!$D$59,1))</f>
        <v>7.9002699999999992E-6</v>
      </c>
      <c r="V87" s="418">
        <f>SUMIFS('EPA Export Aggregation'!$F:$F,'EPA Export Aggregation'!$A:$A,$B87,'EPA Export Aggregation'!$D:$D,$A$1)*IF($A87="CH4",About!$D$58,IF($A87="N2O",About!$D$59,1))</f>
        <v>7.9002699999999992E-6</v>
      </c>
      <c r="W87" s="418">
        <f>SUMIFS('EPA Export Aggregation'!$F:$F,'EPA Export Aggregation'!$A:$A,$B87,'EPA Export Aggregation'!$D:$D,$A$1)*IF($A87="CH4",About!$D$58,IF($A87="N2O",About!$D$59,1))</f>
        <v>7.9002699999999992E-6</v>
      </c>
      <c r="X87" s="418">
        <f>SUMIFS('EPA Export Aggregation'!$F:$F,'EPA Export Aggregation'!$A:$A,$B87,'EPA Export Aggregation'!$D:$D,$A$1)*IF($A87="CH4",About!$D$58,IF($A87="N2O",About!$D$59,1))</f>
        <v>7.9002699999999992E-6</v>
      </c>
      <c r="Y87" s="418">
        <f>SUMIFS('EPA Export Aggregation'!$F:$F,'EPA Export Aggregation'!$A:$A,$B87,'EPA Export Aggregation'!$D:$D,$A$1)*IF($A87="CH4",About!$D$58,IF($A87="N2O",About!$D$59,1))</f>
        <v>7.9002699999999992E-6</v>
      </c>
      <c r="Z87" s="418">
        <f>SUMIFS('EPA Export Aggregation'!$F:$F,'EPA Export Aggregation'!$A:$A,$B87,'EPA Export Aggregation'!$D:$D,$A$1)*IF($A87="CH4",About!$D$58,IF($A87="N2O",About!$D$59,1))</f>
        <v>7.9002699999999992E-6</v>
      </c>
      <c r="AA87" s="418">
        <f>SUMIFS('EPA Export Aggregation'!$F:$F,'EPA Export Aggregation'!$A:$A,$B87,'EPA Export Aggregation'!$D:$D,$A$1)*IF($A87="CH4",About!$D$58,IF($A87="N2O",About!$D$59,1))</f>
        <v>7.9002699999999992E-6</v>
      </c>
      <c r="AB87" s="418">
        <f>SUMIFS('EPA Export Aggregation'!$F:$F,'EPA Export Aggregation'!$A:$A,$B87,'EPA Export Aggregation'!$D:$D,$A$1)*IF($A87="CH4",About!$D$58,IF($A87="N2O",About!$D$59,1))</f>
        <v>7.9002699999999992E-6</v>
      </c>
      <c r="AC87" s="418">
        <f>SUMIFS('EPA Export Aggregation'!$F:$F,'EPA Export Aggregation'!$A:$A,$B87,'EPA Export Aggregation'!$D:$D,$A$1)*IF($A87="CH4",About!$D$58,IF($A87="N2O",About!$D$59,1))</f>
        <v>7.9002699999999992E-6</v>
      </c>
      <c r="AD87" s="418">
        <f>SUMIFS('EPA Export Aggregation'!$F:$F,'EPA Export Aggregation'!$A:$A,$B87,'EPA Export Aggregation'!$D:$D,$A$1)*IF($A87="CH4",About!$D$58,IF($A87="N2O",About!$D$59,1))</f>
        <v>7.9002699999999992E-6</v>
      </c>
      <c r="AE87" s="418">
        <f>SUMIFS('EPA Export Aggregation'!$F:$F,'EPA Export Aggregation'!$A:$A,$B87,'EPA Export Aggregation'!$D:$D,$A$1)*IF($A87="CH4",About!$D$58,IF($A87="N2O",About!$D$59,1))</f>
        <v>7.9002699999999992E-6</v>
      </c>
      <c r="AF87" s="418">
        <f>SUMIFS('EPA Export Aggregation'!$F:$F,'EPA Export Aggregation'!$A:$A,$B87,'EPA Export Aggregation'!$D:$D,$A$1)*IF($A87="CH4",About!$D$58,IF($A87="N2O",About!$D$59,1))</f>
        <v>7.9002699999999992E-6</v>
      </c>
      <c r="AG87" s="418">
        <f>SUMIFS('EPA Export Aggregation'!$F:$F,'EPA Export Aggregation'!$A:$A,$B87,'EPA Export Aggregation'!$D:$D,$A$1)*IF($A87="CH4",About!$D$58,IF($A87="N2O",About!$D$59,1))</f>
        <v>7.9002699999999992E-6</v>
      </c>
      <c r="AH87" s="418">
        <f>SUMIFS('EPA Export Aggregation'!$F:$F,'EPA Export Aggregation'!$A:$A,$B87,'EPA Export Aggregation'!$D:$D,$A$1)*IF($A87="CH4",About!$D$58,IF($A87="N2O",About!$D$59,1))</f>
        <v>7.9002699999999992E-6</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2024-08-15T23:17:21Z</dcterms:modified>
</cp:coreProperties>
</file>