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Projects/state-policy-simulator/build_calibration/States/LA/InputData/elec/EIaE/"/>
    </mc:Choice>
  </mc:AlternateContent>
  <xr:revisionPtr revIDLastSave="0" documentId="13_ncr:1_{B61462ED-DD07-CA4E-BE21-F731F801E42E}" xr6:coauthVersionLast="46" xr6:coauthVersionMax="46" xr10:uidLastSave="{00000000-0000-0000-0000-000000000000}"/>
  <bookViews>
    <workbookView xWindow="0" yWindow="460" windowWidth="25600" windowHeight="14440" firstSheet="3" activeTab="9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2" l="1"/>
  <c r="B8" i="12"/>
  <c r="B7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B2" i="1"/>
  <c r="O6" i="1" s="1"/>
  <c r="C10" i="12" l="1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V2" i="11" l="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Z10" i="6"/>
  <c r="V10" i="6"/>
  <c r="R10" i="6"/>
  <c r="N10" i="6"/>
  <c r="J10" i="6"/>
  <c r="F10" i="6"/>
  <c r="AD6" i="6"/>
  <c r="Z6" i="6"/>
  <c r="V6" i="6"/>
  <c r="R6" i="6"/>
  <c r="N6" i="6"/>
  <c r="J6" i="6"/>
  <c r="F6" i="6"/>
  <c r="AC10" i="6"/>
  <c r="Y10" i="6"/>
  <c r="U10" i="6"/>
  <c r="Q10" i="6"/>
  <c r="M10" i="6"/>
  <c r="I10" i="6"/>
  <c r="E10" i="6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E14" i="6" l="1"/>
  <c r="U14" i="6"/>
  <c r="N14" i="6"/>
  <c r="AD14" i="6"/>
  <c r="I14" i="6"/>
  <c r="Y14" i="6"/>
  <c r="R14" i="6"/>
  <c r="B24" i="12"/>
  <c r="AB85" i="4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B26" i="12" s="1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B29" i="12" l="1"/>
  <c r="B30" i="12"/>
  <c r="AC83" i="4"/>
  <c r="AF15" i="6"/>
  <c r="B2" i="9" s="1"/>
  <c r="AG11" i="6"/>
  <c r="AF82" i="4"/>
  <c r="AF86" i="4"/>
  <c r="AC88" i="4"/>
  <c r="AG7" i="6"/>
  <c r="AC87" i="4"/>
  <c r="AH6" i="6"/>
  <c r="AF84" i="4"/>
  <c r="AC81" i="4"/>
  <c r="AG10" i="6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AD85" i="4" l="1"/>
  <c r="AB89" i="4"/>
  <c r="AA96" i="4"/>
  <c r="AA97" i="4"/>
  <c r="AA92" i="4"/>
  <c r="AA95" i="4"/>
  <c r="AA94" i="4"/>
  <c r="AA101" i="4"/>
  <c r="AA100" i="4"/>
  <c r="AA93" i="4"/>
  <c r="AA99" i="4"/>
  <c r="AD88" i="4"/>
  <c r="AG82" i="4"/>
  <c r="AD83" i="4"/>
  <c r="AH10" i="6"/>
  <c r="AG14" i="6"/>
  <c r="AG84" i="4"/>
  <c r="AH7" i="6"/>
  <c r="AD87" i="4"/>
  <c r="Q54" i="2"/>
  <c r="R29" i="2" s="1"/>
  <c r="C29" i="4" s="1"/>
  <c r="D29" i="4" s="1"/>
  <c r="R16" i="2"/>
  <c r="C17" i="4" s="1"/>
  <c r="D17" i="4" s="1"/>
  <c r="R48" i="2"/>
  <c r="C49" i="4" s="1"/>
  <c r="D49" i="4" s="1"/>
  <c r="AD81" i="4"/>
  <c r="AI6" i="6"/>
  <c r="AG86" i="4"/>
  <c r="AH11" i="6"/>
  <c r="AG15" i="6"/>
  <c r="C2" i="9" s="1"/>
  <c r="R15" i="2" l="1"/>
  <c r="C16" i="4" s="1"/>
  <c r="D16" i="4" s="1"/>
  <c r="R38" i="2"/>
  <c r="C38" i="4" s="1"/>
  <c r="D38" i="4" s="1"/>
  <c r="R44" i="2"/>
  <c r="C44" i="4" s="1"/>
  <c r="D44" i="4" s="1"/>
  <c r="R12" i="2"/>
  <c r="C12" i="4" s="1"/>
  <c r="D12" i="4" s="1"/>
  <c r="R37" i="2"/>
  <c r="C31" i="4" s="1"/>
  <c r="D31" i="4" s="1"/>
  <c r="R14" i="2"/>
  <c r="C14" i="4" s="1"/>
  <c r="D14" i="4" s="1"/>
  <c r="R33" i="2"/>
  <c r="C34" i="4" s="1"/>
  <c r="D34" i="4" s="1"/>
  <c r="R32" i="2"/>
  <c r="C33" i="4" s="1"/>
  <c r="D33" i="4" s="1"/>
  <c r="D2" i="9"/>
  <c r="R47" i="2"/>
  <c r="C47" i="4" s="1"/>
  <c r="D47" i="4" s="1"/>
  <c r="R9" i="2"/>
  <c r="C8" i="4" s="1"/>
  <c r="D8" i="4" s="1"/>
  <c r="R28" i="2"/>
  <c r="C27" i="4" s="1"/>
  <c r="D27" i="4" s="1"/>
  <c r="R42" i="2"/>
  <c r="C42" i="4" s="1"/>
  <c r="D42" i="4" s="1"/>
  <c r="R31" i="2"/>
  <c r="C36" i="4" s="1"/>
  <c r="D36" i="4" s="1"/>
  <c r="AE88" i="4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AD89" i="4" l="1"/>
  <c r="AC97" i="4"/>
  <c r="AC92" i="4"/>
  <c r="AC96" i="4"/>
  <c r="AC99" i="4"/>
  <c r="AC95" i="4"/>
  <c r="AC94" i="4"/>
  <c r="AC101" i="4"/>
  <c r="AC100" i="4"/>
  <c r="AC93" i="4"/>
  <c r="AF83" i="4"/>
  <c r="AJ10" i="6"/>
  <c r="AI14" i="6"/>
  <c r="AJ11" i="6"/>
  <c r="AI15" i="6"/>
  <c r="E2" i="9" s="1"/>
  <c r="AK6" i="6"/>
  <c r="AF85" i="4"/>
  <c r="C54" i="4"/>
  <c r="D3" i="4"/>
  <c r="AF81" i="4"/>
  <c r="AF88" i="4"/>
  <c r="AJ7" i="6"/>
  <c r="AF87" i="4"/>
  <c r="AG81" i="4" l="1"/>
  <c r="AJ15" i="6"/>
  <c r="F2" i="9" s="1"/>
  <c r="AK11" i="6"/>
  <c r="AG88" i="4"/>
  <c r="AK7" i="6"/>
  <c r="AG85" i="4"/>
  <c r="AK10" i="6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E10" i="4" l="1"/>
  <c r="E44" i="4"/>
  <c r="E16" i="4"/>
  <c r="E8" i="4"/>
  <c r="E42" i="4"/>
  <c r="E34" i="4"/>
  <c r="E12" i="4"/>
  <c r="E36" i="4"/>
  <c r="E33" i="4"/>
  <c r="E29" i="4"/>
  <c r="E47" i="4"/>
  <c r="E14" i="4"/>
  <c r="E31" i="4"/>
  <c r="E17" i="4"/>
  <c r="E27" i="4"/>
  <c r="E38" i="4"/>
  <c r="E49" i="4"/>
  <c r="E30" i="4"/>
  <c r="E25" i="4"/>
  <c r="E46" i="4"/>
  <c r="E4" i="4"/>
  <c r="E52" i="4"/>
  <c r="E37" i="4"/>
  <c r="E6" i="4"/>
  <c r="E48" i="4"/>
  <c r="E45" i="4"/>
  <c r="E13" i="4"/>
  <c r="E40" i="4"/>
  <c r="E9" i="4"/>
  <c r="E26" i="4"/>
  <c r="E24" i="4"/>
  <c r="E39" i="4"/>
  <c r="E41" i="4"/>
  <c r="E5" i="4"/>
  <c r="E19" i="4"/>
  <c r="E23" i="4"/>
  <c r="E43" i="4"/>
  <c r="E7" i="4"/>
  <c r="E21" i="4"/>
  <c r="E18" i="4"/>
  <c r="E35" i="4"/>
  <c r="E50" i="4"/>
  <c r="E15" i="4"/>
  <c r="E32" i="4"/>
  <c r="E22" i="4"/>
  <c r="E51" i="4"/>
  <c r="E28" i="4"/>
  <c r="E20" i="4"/>
  <c r="E53" i="4"/>
  <c r="E11" i="4"/>
  <c r="AL11" i="6"/>
  <c r="AK15" i="6"/>
  <c r="G2" i="9" s="1"/>
  <c r="E3" i="4"/>
  <c r="AL10" i="6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AG89" i="4" l="1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P878" i="5"/>
  <c r="H878" i="5"/>
  <c r="P877" i="5"/>
  <c r="H877" i="5"/>
  <c r="P876" i="5"/>
  <c r="H876" i="5"/>
  <c r="P875" i="5"/>
  <c r="H875" i="5"/>
  <c r="P874" i="5"/>
  <c r="H874" i="5"/>
  <c r="P873" i="5"/>
  <c r="H873" i="5"/>
  <c r="P872" i="5"/>
  <c r="H872" i="5"/>
  <c r="P871" i="5"/>
  <c r="H871" i="5"/>
  <c r="P870" i="5"/>
  <c r="H870" i="5"/>
  <c r="P869" i="5"/>
  <c r="H869" i="5"/>
  <c r="P868" i="5"/>
  <c r="H868" i="5"/>
  <c r="P867" i="5"/>
  <c r="H867" i="5"/>
  <c r="P866" i="5"/>
  <c r="H866" i="5"/>
  <c r="P865" i="5"/>
  <c r="H865" i="5"/>
  <c r="P864" i="5"/>
  <c r="H864" i="5"/>
  <c r="N878" i="5"/>
  <c r="F878" i="5"/>
  <c r="N877" i="5"/>
  <c r="F877" i="5"/>
  <c r="N876" i="5"/>
  <c r="F876" i="5"/>
  <c r="N875" i="5"/>
  <c r="F875" i="5"/>
  <c r="N874" i="5"/>
  <c r="F874" i="5"/>
  <c r="N873" i="5"/>
  <c r="F873" i="5"/>
  <c r="N872" i="5"/>
  <c r="F872" i="5"/>
  <c r="N871" i="5"/>
  <c r="F871" i="5"/>
  <c r="N870" i="5"/>
  <c r="F870" i="5"/>
  <c r="N869" i="5"/>
  <c r="F869" i="5"/>
  <c r="N868" i="5"/>
  <c r="F868" i="5"/>
  <c r="N867" i="5"/>
  <c r="F867" i="5"/>
  <c r="N866" i="5"/>
  <c r="F866" i="5"/>
  <c r="N865" i="5"/>
  <c r="F865" i="5"/>
  <c r="N864" i="5"/>
  <c r="F864" i="5"/>
  <c r="I866" i="5"/>
  <c r="K871" i="5"/>
  <c r="M878" i="5"/>
  <c r="Q866" i="5"/>
  <c r="M872" i="5"/>
  <c r="I877" i="5"/>
  <c r="M866" i="5"/>
  <c r="O871" i="5"/>
  <c r="G867" i="5"/>
  <c r="I872" i="5"/>
  <c r="I876" i="5"/>
  <c r="K877" i="5"/>
  <c r="I867" i="5"/>
  <c r="G870" i="5"/>
  <c r="K872" i="5"/>
  <c r="I875" i="5"/>
  <c r="G864" i="5"/>
  <c r="I865" i="5"/>
  <c r="G868" i="5"/>
  <c r="K870" i="5"/>
  <c r="I873" i="5"/>
  <c r="G876" i="5"/>
  <c r="K867" i="5"/>
  <c r="G873" i="5"/>
  <c r="M877" i="5"/>
  <c r="M868" i="5"/>
  <c r="O873" i="5"/>
  <c r="I864" i="5"/>
  <c r="O867" i="5"/>
  <c r="Q872" i="5"/>
  <c r="I868" i="5"/>
  <c r="K873" i="5"/>
  <c r="Q876" i="5"/>
  <c r="M865" i="5"/>
  <c r="Q867" i="5"/>
  <c r="O870" i="5"/>
  <c r="M873" i="5"/>
  <c r="Q875" i="5"/>
  <c r="G877" i="5"/>
  <c r="Q865" i="5"/>
  <c r="O868" i="5"/>
  <c r="M871" i="5"/>
  <c r="Q873" i="5"/>
  <c r="O876" i="5"/>
  <c r="G869" i="5"/>
  <c r="I874" i="5"/>
  <c r="M864" i="5"/>
  <c r="O869" i="5"/>
  <c r="Q874" i="5"/>
  <c r="Q877" i="5"/>
  <c r="Q868" i="5"/>
  <c r="M874" i="5"/>
  <c r="K869" i="5"/>
  <c r="G875" i="5"/>
  <c r="Q878" i="5"/>
  <c r="G866" i="5"/>
  <c r="K868" i="5"/>
  <c r="I871" i="5"/>
  <c r="G874" i="5"/>
  <c r="K876" i="5"/>
  <c r="O864" i="5"/>
  <c r="K866" i="5"/>
  <c r="I869" i="5"/>
  <c r="G872" i="5"/>
  <c r="K874" i="5"/>
  <c r="G878" i="5"/>
  <c r="G865" i="5"/>
  <c r="I870" i="5"/>
  <c r="K875" i="5"/>
  <c r="O865" i="5"/>
  <c r="Q870" i="5"/>
  <c r="M876" i="5"/>
  <c r="Q864" i="5"/>
  <c r="M870" i="5"/>
  <c r="I878" i="5"/>
  <c r="K865" i="5"/>
  <c r="G871" i="5"/>
  <c r="O875" i="5"/>
  <c r="K864" i="5"/>
  <c r="O866" i="5"/>
  <c r="M869" i="5"/>
  <c r="Q871" i="5"/>
  <c r="O874" i="5"/>
  <c r="K878" i="5"/>
  <c r="M867" i="5"/>
  <c r="O878" i="5"/>
  <c r="Q869" i="5"/>
  <c r="O872" i="5"/>
  <c r="O877" i="5"/>
  <c r="M875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H2" i="9" s="1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R968" i="5"/>
  <c r="L968" i="5"/>
  <c r="L967" i="5"/>
  <c r="F967" i="5"/>
  <c r="J966" i="5"/>
  <c r="N965" i="5"/>
  <c r="R964" i="5"/>
  <c r="L964" i="5"/>
  <c r="L963" i="5"/>
  <c r="F963" i="5"/>
  <c r="J962" i="5"/>
  <c r="N961" i="5"/>
  <c r="R960" i="5"/>
  <c r="L960" i="5"/>
  <c r="L959" i="5"/>
  <c r="F959" i="5"/>
  <c r="J958" i="5"/>
  <c r="N957" i="5"/>
  <c r="R956" i="5"/>
  <c r="L956" i="5"/>
  <c r="L955" i="5"/>
  <c r="F955" i="5"/>
  <c r="J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I967" i="5"/>
  <c r="M956" i="5"/>
  <c r="Q958" i="5"/>
  <c r="M954" i="5"/>
  <c r="M958" i="5"/>
  <c r="I964" i="5"/>
  <c r="Q956" i="5"/>
  <c r="M962" i="5"/>
  <c r="G954" i="5"/>
  <c r="Q955" i="5"/>
  <c r="O958" i="5"/>
  <c r="M961" i="5"/>
  <c r="Q963" i="5"/>
  <c r="O966" i="5"/>
  <c r="O961" i="5"/>
  <c r="M964" i="5"/>
  <c r="Q966" i="5"/>
  <c r="M955" i="5"/>
  <c r="Q957" i="5"/>
  <c r="O960" i="5"/>
  <c r="M963" i="5"/>
  <c r="Q965" i="5"/>
  <c r="Q954" i="5"/>
  <c r="G957" i="5"/>
  <c r="K959" i="5"/>
  <c r="M967" i="5"/>
  <c r="I960" i="5"/>
  <c r="K965" i="5"/>
  <c r="G959" i="5"/>
  <c r="O963" i="5"/>
  <c r="O967" i="5"/>
  <c r="K956" i="5"/>
  <c r="I959" i="5"/>
  <c r="G962" i="5"/>
  <c r="K964" i="5"/>
  <c r="G968" i="5"/>
  <c r="I962" i="5"/>
  <c r="G965" i="5"/>
  <c r="I968" i="5"/>
  <c r="G956" i="5"/>
  <c r="K958" i="5"/>
  <c r="I961" i="5"/>
  <c r="G964" i="5"/>
  <c r="K966" i="5"/>
  <c r="Q967" i="5"/>
  <c r="O957" i="5"/>
  <c r="M960" i="5"/>
  <c r="O955" i="5"/>
  <c r="K961" i="5"/>
  <c r="M968" i="5"/>
  <c r="G955" i="5"/>
  <c r="O959" i="5"/>
  <c r="Q964" i="5"/>
  <c r="O954" i="5"/>
  <c r="M957" i="5"/>
  <c r="Q959" i="5"/>
  <c r="O962" i="5"/>
  <c r="M965" i="5"/>
  <c r="O968" i="5"/>
  <c r="Q962" i="5"/>
  <c r="O965" i="5"/>
  <c r="Q968" i="5"/>
  <c r="K967" i="5"/>
  <c r="O956" i="5"/>
  <c r="M959" i="5"/>
  <c r="Q961" i="5"/>
  <c r="O964" i="5"/>
  <c r="K968" i="5"/>
  <c r="I954" i="5"/>
  <c r="K955" i="5"/>
  <c r="I958" i="5"/>
  <c r="K957" i="5"/>
  <c r="G963" i="5"/>
  <c r="I956" i="5"/>
  <c r="Q960" i="5"/>
  <c r="M966" i="5"/>
  <c r="G967" i="5"/>
  <c r="I955" i="5"/>
  <c r="G958" i="5"/>
  <c r="K960" i="5"/>
  <c r="I963" i="5"/>
  <c r="G966" i="5"/>
  <c r="G961" i="5"/>
  <c r="K963" i="5"/>
  <c r="I966" i="5"/>
  <c r="K962" i="5"/>
  <c r="K954" i="5"/>
  <c r="I965" i="5"/>
  <c r="I957" i="5"/>
  <c r="G960" i="5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P848" i="5"/>
  <c r="H848" i="5"/>
  <c r="P847" i="5"/>
  <c r="H847" i="5"/>
  <c r="P846" i="5"/>
  <c r="H846" i="5"/>
  <c r="P845" i="5"/>
  <c r="H845" i="5"/>
  <c r="P844" i="5"/>
  <c r="H844" i="5"/>
  <c r="P843" i="5"/>
  <c r="H843" i="5"/>
  <c r="P842" i="5"/>
  <c r="H842" i="5"/>
  <c r="P841" i="5"/>
  <c r="H841" i="5"/>
  <c r="P840" i="5"/>
  <c r="H840" i="5"/>
  <c r="P839" i="5"/>
  <c r="H839" i="5"/>
  <c r="P838" i="5"/>
  <c r="H838" i="5"/>
  <c r="P837" i="5"/>
  <c r="H837" i="5"/>
  <c r="P836" i="5"/>
  <c r="H836" i="5"/>
  <c r="P835" i="5"/>
  <c r="H835" i="5"/>
  <c r="P834" i="5"/>
  <c r="H834" i="5"/>
  <c r="N848" i="5"/>
  <c r="F848" i="5"/>
  <c r="N847" i="5"/>
  <c r="F847" i="5"/>
  <c r="N846" i="5"/>
  <c r="F846" i="5"/>
  <c r="N845" i="5"/>
  <c r="F845" i="5"/>
  <c r="N844" i="5"/>
  <c r="F844" i="5"/>
  <c r="N843" i="5"/>
  <c r="F843" i="5"/>
  <c r="N842" i="5"/>
  <c r="F842" i="5"/>
  <c r="N841" i="5"/>
  <c r="F841" i="5"/>
  <c r="N840" i="5"/>
  <c r="F840" i="5"/>
  <c r="N839" i="5"/>
  <c r="F839" i="5"/>
  <c r="N838" i="5"/>
  <c r="F838" i="5"/>
  <c r="N837" i="5"/>
  <c r="F837" i="5"/>
  <c r="N836" i="5"/>
  <c r="F836" i="5"/>
  <c r="N835" i="5"/>
  <c r="F835" i="5"/>
  <c r="N834" i="5"/>
  <c r="F834" i="5"/>
  <c r="M840" i="5"/>
  <c r="I846" i="5"/>
  <c r="Q834" i="5"/>
  <c r="O837" i="5"/>
  <c r="K843" i="5"/>
  <c r="Q848" i="5"/>
  <c r="M847" i="5"/>
  <c r="G839" i="5"/>
  <c r="I844" i="5"/>
  <c r="K837" i="5"/>
  <c r="M842" i="5"/>
  <c r="G847" i="5"/>
  <c r="Q835" i="5"/>
  <c r="O838" i="5"/>
  <c r="M841" i="5"/>
  <c r="Q843" i="5"/>
  <c r="O846" i="5"/>
  <c r="M835" i="5"/>
  <c r="Q837" i="5"/>
  <c r="O840" i="5"/>
  <c r="M843" i="5"/>
  <c r="Q845" i="5"/>
  <c r="O841" i="5"/>
  <c r="I848" i="5"/>
  <c r="I847" i="5"/>
  <c r="K835" i="5"/>
  <c r="K839" i="5"/>
  <c r="M844" i="5"/>
  <c r="M834" i="5"/>
  <c r="I840" i="5"/>
  <c r="K845" i="5"/>
  <c r="M838" i="5"/>
  <c r="O843" i="5"/>
  <c r="O834" i="5"/>
  <c r="K836" i="5"/>
  <c r="I839" i="5"/>
  <c r="G842" i="5"/>
  <c r="K844" i="5"/>
  <c r="G848" i="5"/>
  <c r="G836" i="5"/>
  <c r="K838" i="5"/>
  <c r="I841" i="5"/>
  <c r="G844" i="5"/>
  <c r="K846" i="5"/>
  <c r="I838" i="5"/>
  <c r="Q842" i="5"/>
  <c r="I834" i="5"/>
  <c r="M836" i="5"/>
  <c r="G841" i="5"/>
  <c r="O845" i="5"/>
  <c r="O835" i="5"/>
  <c r="K841" i="5"/>
  <c r="M848" i="5"/>
  <c r="G835" i="5"/>
  <c r="O839" i="5"/>
  <c r="Q844" i="5"/>
  <c r="O847" i="5"/>
  <c r="M837" i="5"/>
  <c r="Q839" i="5"/>
  <c r="O842" i="5"/>
  <c r="M845" i="5"/>
  <c r="O848" i="5"/>
  <c r="K834" i="5"/>
  <c r="O836" i="5"/>
  <c r="M839" i="5"/>
  <c r="Q841" i="5"/>
  <c r="O844" i="5"/>
  <c r="K848" i="5"/>
  <c r="Q838" i="5"/>
  <c r="G845" i="5"/>
  <c r="Q847" i="5"/>
  <c r="G837" i="5"/>
  <c r="I842" i="5"/>
  <c r="Q846" i="5"/>
  <c r="Q836" i="5"/>
  <c r="G843" i="5"/>
  <c r="I836" i="5"/>
  <c r="Q840" i="5"/>
  <c r="M846" i="5"/>
  <c r="G834" i="5"/>
  <c r="I835" i="5"/>
  <c r="G838" i="5"/>
  <c r="K840" i="5"/>
  <c r="I843" i="5"/>
  <c r="G846" i="5"/>
  <c r="K847" i="5"/>
  <c r="I845" i="5"/>
  <c r="I837" i="5"/>
  <c r="G840" i="5"/>
  <c r="K842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P833" i="5"/>
  <c r="H833" i="5"/>
  <c r="P832" i="5"/>
  <c r="H832" i="5"/>
  <c r="P831" i="5"/>
  <c r="H831" i="5"/>
  <c r="P830" i="5"/>
  <c r="H830" i="5"/>
  <c r="P829" i="5"/>
  <c r="H829" i="5"/>
  <c r="P828" i="5"/>
  <c r="H828" i="5"/>
  <c r="P827" i="5"/>
  <c r="H827" i="5"/>
  <c r="P826" i="5"/>
  <c r="H826" i="5"/>
  <c r="P825" i="5"/>
  <c r="H825" i="5"/>
  <c r="P824" i="5"/>
  <c r="H824" i="5"/>
  <c r="P823" i="5"/>
  <c r="H823" i="5"/>
  <c r="P822" i="5"/>
  <c r="H822" i="5"/>
  <c r="P821" i="5"/>
  <c r="H821" i="5"/>
  <c r="P820" i="5"/>
  <c r="H820" i="5"/>
  <c r="P819" i="5"/>
  <c r="H819" i="5"/>
  <c r="N833" i="5"/>
  <c r="F833" i="5"/>
  <c r="N832" i="5"/>
  <c r="F832" i="5"/>
  <c r="N831" i="5"/>
  <c r="F831" i="5"/>
  <c r="N830" i="5"/>
  <c r="F830" i="5"/>
  <c r="N829" i="5"/>
  <c r="F829" i="5"/>
  <c r="N828" i="5"/>
  <c r="F828" i="5"/>
  <c r="N827" i="5"/>
  <c r="F827" i="5"/>
  <c r="N826" i="5"/>
  <c r="F826" i="5"/>
  <c r="N825" i="5"/>
  <c r="F825" i="5"/>
  <c r="N824" i="5"/>
  <c r="F824" i="5"/>
  <c r="N823" i="5"/>
  <c r="F823" i="5"/>
  <c r="N822" i="5"/>
  <c r="F822" i="5"/>
  <c r="N821" i="5"/>
  <c r="F821" i="5"/>
  <c r="N820" i="5"/>
  <c r="F820" i="5"/>
  <c r="N819" i="5"/>
  <c r="F819" i="5"/>
  <c r="G823" i="5"/>
  <c r="I828" i="5"/>
  <c r="O833" i="5"/>
  <c r="O832" i="5"/>
  <c r="O823" i="5"/>
  <c r="Q828" i="5"/>
  <c r="Q822" i="5"/>
  <c r="M828" i="5"/>
  <c r="K819" i="5"/>
  <c r="G825" i="5"/>
  <c r="I830" i="5"/>
  <c r="G820" i="5"/>
  <c r="K822" i="5"/>
  <c r="I825" i="5"/>
  <c r="G828" i="5"/>
  <c r="K830" i="5"/>
  <c r="Q819" i="5"/>
  <c r="G822" i="5"/>
  <c r="K824" i="5"/>
  <c r="I827" i="5"/>
  <c r="G830" i="5"/>
  <c r="I833" i="5"/>
  <c r="I824" i="5"/>
  <c r="K829" i="5"/>
  <c r="O819" i="5"/>
  <c r="Q824" i="5"/>
  <c r="M830" i="5"/>
  <c r="M824" i="5"/>
  <c r="O829" i="5"/>
  <c r="G821" i="5"/>
  <c r="I826" i="5"/>
  <c r="K831" i="5"/>
  <c r="O820" i="5"/>
  <c r="M823" i="5"/>
  <c r="Q825" i="5"/>
  <c r="O828" i="5"/>
  <c r="M831" i="5"/>
  <c r="Q832" i="5"/>
  <c r="O822" i="5"/>
  <c r="M825" i="5"/>
  <c r="Q827" i="5"/>
  <c r="O830" i="5"/>
  <c r="Q833" i="5"/>
  <c r="I820" i="5"/>
  <c r="K825" i="5"/>
  <c r="G831" i="5"/>
  <c r="G832" i="5"/>
  <c r="Q820" i="5"/>
  <c r="M826" i="5"/>
  <c r="G833" i="5"/>
  <c r="M820" i="5"/>
  <c r="O825" i="5"/>
  <c r="Q830" i="5"/>
  <c r="I822" i="5"/>
  <c r="K827" i="5"/>
  <c r="M819" i="5"/>
  <c r="I821" i="5"/>
  <c r="G824" i="5"/>
  <c r="K826" i="5"/>
  <c r="I829" i="5"/>
  <c r="M833" i="5"/>
  <c r="I819" i="5"/>
  <c r="K820" i="5"/>
  <c r="I823" i="5"/>
  <c r="G826" i="5"/>
  <c r="K828" i="5"/>
  <c r="I831" i="5"/>
  <c r="K821" i="5"/>
  <c r="G827" i="5"/>
  <c r="O831" i="5"/>
  <c r="G819" i="5"/>
  <c r="M822" i="5"/>
  <c r="O827" i="5"/>
  <c r="O821" i="5"/>
  <c r="Q826" i="5"/>
  <c r="K833" i="5"/>
  <c r="K832" i="5"/>
  <c r="K823" i="5"/>
  <c r="G829" i="5"/>
  <c r="M832" i="5"/>
  <c r="Q821" i="5"/>
  <c r="O824" i="5"/>
  <c r="M827" i="5"/>
  <c r="Q829" i="5"/>
  <c r="Q823" i="5"/>
  <c r="O826" i="5"/>
  <c r="I832" i="5"/>
  <c r="M829" i="5"/>
  <c r="M821" i="5"/>
  <c r="Q831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P908" i="5"/>
  <c r="H908" i="5"/>
  <c r="P907" i="5"/>
  <c r="H907" i="5"/>
  <c r="P906" i="5"/>
  <c r="H906" i="5"/>
  <c r="P905" i="5"/>
  <c r="H905" i="5"/>
  <c r="P904" i="5"/>
  <c r="H904" i="5"/>
  <c r="P903" i="5"/>
  <c r="H903" i="5"/>
  <c r="P902" i="5"/>
  <c r="H902" i="5"/>
  <c r="P901" i="5"/>
  <c r="H901" i="5"/>
  <c r="P900" i="5"/>
  <c r="H900" i="5"/>
  <c r="P899" i="5"/>
  <c r="H899" i="5"/>
  <c r="P898" i="5"/>
  <c r="H898" i="5"/>
  <c r="P897" i="5"/>
  <c r="H897" i="5"/>
  <c r="P896" i="5"/>
  <c r="H896" i="5"/>
  <c r="P895" i="5"/>
  <c r="H895" i="5"/>
  <c r="P894" i="5"/>
  <c r="H894" i="5"/>
  <c r="N908" i="5"/>
  <c r="F908" i="5"/>
  <c r="N907" i="5"/>
  <c r="F907" i="5"/>
  <c r="N906" i="5"/>
  <c r="F906" i="5"/>
  <c r="N905" i="5"/>
  <c r="F905" i="5"/>
  <c r="N904" i="5"/>
  <c r="F904" i="5"/>
  <c r="N903" i="5"/>
  <c r="F903" i="5"/>
  <c r="N902" i="5"/>
  <c r="F902" i="5"/>
  <c r="N901" i="5"/>
  <c r="F901" i="5"/>
  <c r="N900" i="5"/>
  <c r="F900" i="5"/>
  <c r="N899" i="5"/>
  <c r="F899" i="5"/>
  <c r="N898" i="5"/>
  <c r="F898" i="5"/>
  <c r="N897" i="5"/>
  <c r="F897" i="5"/>
  <c r="N896" i="5"/>
  <c r="F896" i="5"/>
  <c r="N895" i="5"/>
  <c r="F895" i="5"/>
  <c r="N894" i="5"/>
  <c r="F894" i="5"/>
  <c r="G897" i="5"/>
  <c r="K903" i="5"/>
  <c r="Q907" i="5"/>
  <c r="M900" i="5"/>
  <c r="I908" i="5"/>
  <c r="O901" i="5"/>
  <c r="Q908" i="5"/>
  <c r="G899" i="5"/>
  <c r="O903" i="5"/>
  <c r="M894" i="5"/>
  <c r="O899" i="5"/>
  <c r="K905" i="5"/>
  <c r="O907" i="5"/>
  <c r="M897" i="5"/>
  <c r="Q899" i="5"/>
  <c r="O902" i="5"/>
  <c r="M905" i="5"/>
  <c r="O908" i="5"/>
  <c r="K894" i="5"/>
  <c r="O896" i="5"/>
  <c r="M899" i="5"/>
  <c r="Q901" i="5"/>
  <c r="O904" i="5"/>
  <c r="K908" i="5"/>
  <c r="O897" i="5"/>
  <c r="I906" i="5"/>
  <c r="Q894" i="5"/>
  <c r="I902" i="5"/>
  <c r="Q902" i="5"/>
  <c r="G895" i="5"/>
  <c r="I900" i="5"/>
  <c r="Q904" i="5"/>
  <c r="O895" i="5"/>
  <c r="K901" i="5"/>
  <c r="M908" i="5"/>
  <c r="G894" i="5"/>
  <c r="I895" i="5"/>
  <c r="G898" i="5"/>
  <c r="K900" i="5"/>
  <c r="I903" i="5"/>
  <c r="G906" i="5"/>
  <c r="K907" i="5"/>
  <c r="I897" i="5"/>
  <c r="G900" i="5"/>
  <c r="K902" i="5"/>
  <c r="I905" i="5"/>
  <c r="Q898" i="5"/>
  <c r="I907" i="5"/>
  <c r="M896" i="5"/>
  <c r="M904" i="5"/>
  <c r="G905" i="5"/>
  <c r="I896" i="5"/>
  <c r="Q900" i="5"/>
  <c r="M906" i="5"/>
  <c r="Q896" i="5"/>
  <c r="G903" i="5"/>
  <c r="G907" i="5"/>
  <c r="Q895" i="5"/>
  <c r="O898" i="5"/>
  <c r="M901" i="5"/>
  <c r="Q903" i="5"/>
  <c r="O906" i="5"/>
  <c r="M895" i="5"/>
  <c r="Q897" i="5"/>
  <c r="O900" i="5"/>
  <c r="M903" i="5"/>
  <c r="Q905" i="5"/>
  <c r="K895" i="5"/>
  <c r="G901" i="5"/>
  <c r="I894" i="5"/>
  <c r="I898" i="5"/>
  <c r="O905" i="5"/>
  <c r="K899" i="5"/>
  <c r="Q906" i="5"/>
  <c r="K897" i="5"/>
  <c r="M902" i="5"/>
  <c r="M907" i="5"/>
  <c r="M898" i="5"/>
  <c r="I904" i="5"/>
  <c r="O894" i="5"/>
  <c r="K896" i="5"/>
  <c r="I899" i="5"/>
  <c r="G902" i="5"/>
  <c r="K904" i="5"/>
  <c r="G908" i="5"/>
  <c r="K898" i="5"/>
  <c r="I901" i="5"/>
  <c r="G904" i="5"/>
  <c r="G896" i="5"/>
  <c r="K906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P938" i="5"/>
  <c r="L938" i="5"/>
  <c r="H938" i="5"/>
  <c r="R937" i="5"/>
  <c r="N937" i="5"/>
  <c r="J937" i="5"/>
  <c r="F937" i="5"/>
  <c r="P936" i="5"/>
  <c r="L936" i="5"/>
  <c r="H936" i="5"/>
  <c r="R935" i="5"/>
  <c r="N935" i="5"/>
  <c r="J935" i="5"/>
  <c r="F935" i="5"/>
  <c r="P934" i="5"/>
  <c r="L934" i="5"/>
  <c r="H934" i="5"/>
  <c r="R933" i="5"/>
  <c r="N933" i="5"/>
  <c r="R938" i="5"/>
  <c r="F936" i="5"/>
  <c r="H935" i="5"/>
  <c r="J934" i="5"/>
  <c r="L933" i="5"/>
  <c r="L932" i="5"/>
  <c r="L931" i="5"/>
  <c r="L930" i="5"/>
  <c r="L929" i="5"/>
  <c r="L928" i="5"/>
  <c r="L927" i="5"/>
  <c r="L926" i="5"/>
  <c r="L925" i="5"/>
  <c r="L924" i="5"/>
  <c r="N938" i="5"/>
  <c r="P937" i="5"/>
  <c r="R936" i="5"/>
  <c r="F934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J938" i="5"/>
  <c r="L937" i="5"/>
  <c r="N936" i="5"/>
  <c r="P935" i="5"/>
  <c r="R934" i="5"/>
  <c r="H933" i="5"/>
  <c r="P932" i="5"/>
  <c r="H932" i="5"/>
  <c r="P931" i="5"/>
  <c r="H931" i="5"/>
  <c r="P930" i="5"/>
  <c r="H930" i="5"/>
  <c r="P929" i="5"/>
  <c r="H929" i="5"/>
  <c r="P928" i="5"/>
  <c r="H928" i="5"/>
  <c r="P927" i="5"/>
  <c r="H927" i="5"/>
  <c r="P926" i="5"/>
  <c r="H926" i="5"/>
  <c r="P925" i="5"/>
  <c r="H925" i="5"/>
  <c r="P924" i="5"/>
  <c r="H924" i="5"/>
  <c r="F938" i="5"/>
  <c r="H937" i="5"/>
  <c r="J936" i="5"/>
  <c r="L935" i="5"/>
  <c r="N934" i="5"/>
  <c r="P933" i="5"/>
  <c r="F933" i="5"/>
  <c r="N932" i="5"/>
  <c r="F932" i="5"/>
  <c r="N931" i="5"/>
  <c r="F931" i="5"/>
  <c r="N930" i="5"/>
  <c r="F930" i="5"/>
  <c r="N929" i="5"/>
  <c r="F929" i="5"/>
  <c r="N928" i="5"/>
  <c r="F928" i="5"/>
  <c r="N927" i="5"/>
  <c r="F927" i="5"/>
  <c r="N926" i="5"/>
  <c r="F926" i="5"/>
  <c r="N925" i="5"/>
  <c r="F925" i="5"/>
  <c r="N924" i="5"/>
  <c r="F924" i="5"/>
  <c r="M924" i="5"/>
  <c r="K935" i="5"/>
  <c r="G925" i="5"/>
  <c r="K927" i="5"/>
  <c r="I930" i="5"/>
  <c r="G933" i="5"/>
  <c r="Q928" i="5"/>
  <c r="M934" i="5"/>
  <c r="I937" i="5"/>
  <c r="G927" i="5"/>
  <c r="I932" i="5"/>
  <c r="Q938" i="5"/>
  <c r="G926" i="5"/>
  <c r="K928" i="5"/>
  <c r="I931" i="5"/>
  <c r="G934" i="5"/>
  <c r="K936" i="5"/>
  <c r="O924" i="5"/>
  <c r="K926" i="5"/>
  <c r="I929" i="5"/>
  <c r="G932" i="5"/>
  <c r="K934" i="5"/>
  <c r="G938" i="5"/>
  <c r="O933" i="5"/>
  <c r="M936" i="5"/>
  <c r="O925" i="5"/>
  <c r="M928" i="5"/>
  <c r="Q930" i="5"/>
  <c r="K925" i="5"/>
  <c r="M930" i="5"/>
  <c r="O935" i="5"/>
  <c r="I924" i="5"/>
  <c r="I928" i="5"/>
  <c r="K933" i="5"/>
  <c r="K924" i="5"/>
  <c r="O926" i="5"/>
  <c r="M929" i="5"/>
  <c r="Q931" i="5"/>
  <c r="O934" i="5"/>
  <c r="K938" i="5"/>
  <c r="O937" i="5"/>
  <c r="M927" i="5"/>
  <c r="Q929" i="5"/>
  <c r="O932" i="5"/>
  <c r="M935" i="5"/>
  <c r="O938" i="5"/>
  <c r="I934" i="5"/>
  <c r="M938" i="5"/>
  <c r="I926" i="5"/>
  <c r="G929" i="5"/>
  <c r="K931" i="5"/>
  <c r="M926" i="5"/>
  <c r="O931" i="5"/>
  <c r="I936" i="5"/>
  <c r="Q937" i="5"/>
  <c r="K929" i="5"/>
  <c r="G935" i="5"/>
  <c r="K937" i="5"/>
  <c r="I927" i="5"/>
  <c r="G930" i="5"/>
  <c r="K932" i="5"/>
  <c r="I935" i="5"/>
  <c r="G924" i="5"/>
  <c r="I925" i="5"/>
  <c r="G928" i="5"/>
  <c r="K930" i="5"/>
  <c r="I933" i="5"/>
  <c r="G936" i="5"/>
  <c r="M937" i="5"/>
  <c r="Q934" i="5"/>
  <c r="Q926" i="5"/>
  <c r="O929" i="5"/>
  <c r="M932" i="5"/>
  <c r="O927" i="5"/>
  <c r="Q932" i="5"/>
  <c r="I938" i="5"/>
  <c r="Q924" i="5"/>
  <c r="G931" i="5"/>
  <c r="Q936" i="5"/>
  <c r="M925" i="5"/>
  <c r="Q927" i="5"/>
  <c r="O930" i="5"/>
  <c r="M933" i="5"/>
  <c r="Q935" i="5"/>
  <c r="M931" i="5"/>
  <c r="G937" i="5"/>
  <c r="Q933" i="5"/>
  <c r="Q925" i="5"/>
  <c r="O936" i="5"/>
  <c r="O928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P863" i="5"/>
  <c r="H863" i="5"/>
  <c r="P862" i="5"/>
  <c r="H862" i="5"/>
  <c r="P861" i="5"/>
  <c r="H861" i="5"/>
  <c r="P860" i="5"/>
  <c r="H860" i="5"/>
  <c r="P859" i="5"/>
  <c r="H859" i="5"/>
  <c r="P858" i="5"/>
  <c r="H858" i="5"/>
  <c r="P857" i="5"/>
  <c r="H857" i="5"/>
  <c r="P856" i="5"/>
  <c r="H856" i="5"/>
  <c r="P855" i="5"/>
  <c r="H855" i="5"/>
  <c r="P854" i="5"/>
  <c r="H854" i="5"/>
  <c r="P853" i="5"/>
  <c r="H853" i="5"/>
  <c r="P852" i="5"/>
  <c r="H852" i="5"/>
  <c r="P851" i="5"/>
  <c r="H851" i="5"/>
  <c r="P850" i="5"/>
  <c r="H850" i="5"/>
  <c r="P849" i="5"/>
  <c r="H849" i="5"/>
  <c r="N863" i="5"/>
  <c r="F863" i="5"/>
  <c r="N862" i="5"/>
  <c r="F862" i="5"/>
  <c r="N861" i="5"/>
  <c r="F861" i="5"/>
  <c r="N860" i="5"/>
  <c r="F860" i="5"/>
  <c r="N859" i="5"/>
  <c r="F859" i="5"/>
  <c r="N858" i="5"/>
  <c r="F858" i="5"/>
  <c r="N857" i="5"/>
  <c r="F857" i="5"/>
  <c r="N856" i="5"/>
  <c r="F856" i="5"/>
  <c r="N855" i="5"/>
  <c r="F855" i="5"/>
  <c r="N854" i="5"/>
  <c r="F854" i="5"/>
  <c r="N853" i="5"/>
  <c r="F853" i="5"/>
  <c r="N852" i="5"/>
  <c r="F852" i="5"/>
  <c r="N851" i="5"/>
  <c r="F851" i="5"/>
  <c r="N850" i="5"/>
  <c r="F850" i="5"/>
  <c r="N849" i="5"/>
  <c r="F849" i="5"/>
  <c r="Q852" i="5"/>
  <c r="M858" i="5"/>
  <c r="I852" i="5"/>
  <c r="K857" i="5"/>
  <c r="K863" i="5"/>
  <c r="G849" i="5"/>
  <c r="G853" i="5"/>
  <c r="I858" i="5"/>
  <c r="I850" i="5"/>
  <c r="Q854" i="5"/>
  <c r="K859" i="5"/>
  <c r="I862" i="5"/>
  <c r="M851" i="5"/>
  <c r="Q853" i="5"/>
  <c r="O856" i="5"/>
  <c r="M859" i="5"/>
  <c r="Q861" i="5"/>
  <c r="M862" i="5"/>
  <c r="Q851" i="5"/>
  <c r="O854" i="5"/>
  <c r="M857" i="5"/>
  <c r="Q859" i="5"/>
  <c r="M854" i="5"/>
  <c r="I860" i="5"/>
  <c r="K862" i="5"/>
  <c r="K853" i="5"/>
  <c r="G859" i="5"/>
  <c r="O862" i="5"/>
  <c r="I854" i="5"/>
  <c r="M860" i="5"/>
  <c r="K851" i="5"/>
  <c r="M856" i="5"/>
  <c r="G861" i="5"/>
  <c r="Q849" i="5"/>
  <c r="G852" i="5"/>
  <c r="K854" i="5"/>
  <c r="I857" i="5"/>
  <c r="G860" i="5"/>
  <c r="I863" i="5"/>
  <c r="G850" i="5"/>
  <c r="K852" i="5"/>
  <c r="I855" i="5"/>
  <c r="G858" i="5"/>
  <c r="K860" i="5"/>
  <c r="M850" i="5"/>
  <c r="O855" i="5"/>
  <c r="K861" i="5"/>
  <c r="K849" i="5"/>
  <c r="G855" i="5"/>
  <c r="O859" i="5"/>
  <c r="O849" i="5"/>
  <c r="K855" i="5"/>
  <c r="O861" i="5"/>
  <c r="M852" i="5"/>
  <c r="O857" i="5"/>
  <c r="G863" i="5"/>
  <c r="Q862" i="5"/>
  <c r="O852" i="5"/>
  <c r="M855" i="5"/>
  <c r="Q857" i="5"/>
  <c r="O860" i="5"/>
  <c r="Q863" i="5"/>
  <c r="O850" i="5"/>
  <c r="M853" i="5"/>
  <c r="Q855" i="5"/>
  <c r="O858" i="5"/>
  <c r="M861" i="5"/>
  <c r="O851" i="5"/>
  <c r="Q856" i="5"/>
  <c r="G851" i="5"/>
  <c r="I856" i="5"/>
  <c r="Q860" i="5"/>
  <c r="G862" i="5"/>
  <c r="Q850" i="5"/>
  <c r="G857" i="5"/>
  <c r="O863" i="5"/>
  <c r="O853" i="5"/>
  <c r="Q858" i="5"/>
  <c r="I849" i="5"/>
  <c r="K850" i="5"/>
  <c r="I853" i="5"/>
  <c r="G856" i="5"/>
  <c r="K858" i="5"/>
  <c r="I861" i="5"/>
  <c r="K856" i="5"/>
  <c r="M849" i="5"/>
  <c r="I859" i="5"/>
  <c r="I851" i="5"/>
  <c r="M863" i="5"/>
  <c r="G854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P893" i="5"/>
  <c r="H893" i="5"/>
  <c r="P892" i="5"/>
  <c r="H892" i="5"/>
  <c r="P891" i="5"/>
  <c r="H891" i="5"/>
  <c r="P890" i="5"/>
  <c r="H890" i="5"/>
  <c r="P889" i="5"/>
  <c r="H889" i="5"/>
  <c r="P888" i="5"/>
  <c r="H888" i="5"/>
  <c r="P887" i="5"/>
  <c r="H887" i="5"/>
  <c r="P886" i="5"/>
  <c r="H886" i="5"/>
  <c r="P885" i="5"/>
  <c r="H885" i="5"/>
  <c r="P884" i="5"/>
  <c r="H884" i="5"/>
  <c r="P883" i="5"/>
  <c r="H883" i="5"/>
  <c r="P882" i="5"/>
  <c r="H882" i="5"/>
  <c r="P881" i="5"/>
  <c r="H881" i="5"/>
  <c r="P880" i="5"/>
  <c r="H880" i="5"/>
  <c r="P879" i="5"/>
  <c r="H879" i="5"/>
  <c r="N893" i="5"/>
  <c r="F893" i="5"/>
  <c r="N892" i="5"/>
  <c r="F892" i="5"/>
  <c r="N891" i="5"/>
  <c r="F891" i="5"/>
  <c r="N890" i="5"/>
  <c r="F890" i="5"/>
  <c r="N889" i="5"/>
  <c r="F889" i="5"/>
  <c r="N888" i="5"/>
  <c r="F888" i="5"/>
  <c r="N887" i="5"/>
  <c r="F887" i="5"/>
  <c r="N886" i="5"/>
  <c r="F886" i="5"/>
  <c r="N885" i="5"/>
  <c r="F885" i="5"/>
  <c r="N884" i="5"/>
  <c r="F884" i="5"/>
  <c r="N883" i="5"/>
  <c r="F883" i="5"/>
  <c r="N882" i="5"/>
  <c r="F882" i="5"/>
  <c r="N881" i="5"/>
  <c r="F881" i="5"/>
  <c r="N880" i="5"/>
  <c r="F880" i="5"/>
  <c r="N879" i="5"/>
  <c r="F879" i="5"/>
  <c r="O879" i="5"/>
  <c r="I884" i="5"/>
  <c r="K889" i="5"/>
  <c r="I880" i="5"/>
  <c r="M886" i="5"/>
  <c r="O891" i="5"/>
  <c r="M880" i="5"/>
  <c r="O885" i="5"/>
  <c r="K891" i="5"/>
  <c r="K879" i="5"/>
  <c r="G885" i="5"/>
  <c r="I890" i="5"/>
  <c r="M879" i="5"/>
  <c r="I881" i="5"/>
  <c r="G884" i="5"/>
  <c r="K886" i="5"/>
  <c r="I889" i="5"/>
  <c r="M893" i="5"/>
  <c r="I879" i="5"/>
  <c r="K880" i="5"/>
  <c r="I883" i="5"/>
  <c r="G886" i="5"/>
  <c r="K888" i="5"/>
  <c r="I891" i="5"/>
  <c r="G892" i="5"/>
  <c r="Q880" i="5"/>
  <c r="K885" i="5"/>
  <c r="G891" i="5"/>
  <c r="K881" i="5"/>
  <c r="O887" i="5"/>
  <c r="O893" i="5"/>
  <c r="O881" i="5"/>
  <c r="Q886" i="5"/>
  <c r="G881" i="5"/>
  <c r="I886" i="5"/>
  <c r="Q890" i="5"/>
  <c r="M892" i="5"/>
  <c r="Q881" i="5"/>
  <c r="O884" i="5"/>
  <c r="M887" i="5"/>
  <c r="Q889" i="5"/>
  <c r="I892" i="5"/>
  <c r="M881" i="5"/>
  <c r="Q883" i="5"/>
  <c r="O886" i="5"/>
  <c r="M889" i="5"/>
  <c r="Q891" i="5"/>
  <c r="G879" i="5"/>
  <c r="M882" i="5"/>
  <c r="G887" i="5"/>
  <c r="G893" i="5"/>
  <c r="G883" i="5"/>
  <c r="Q888" i="5"/>
  <c r="Q882" i="5"/>
  <c r="M888" i="5"/>
  <c r="I882" i="5"/>
  <c r="K887" i="5"/>
  <c r="K893" i="5"/>
  <c r="G880" i="5"/>
  <c r="K882" i="5"/>
  <c r="I885" i="5"/>
  <c r="G888" i="5"/>
  <c r="K890" i="5"/>
  <c r="Q879" i="5"/>
  <c r="G882" i="5"/>
  <c r="K884" i="5"/>
  <c r="I887" i="5"/>
  <c r="G890" i="5"/>
  <c r="I893" i="5"/>
  <c r="O892" i="5"/>
  <c r="O883" i="5"/>
  <c r="I888" i="5"/>
  <c r="Q884" i="5"/>
  <c r="M890" i="5"/>
  <c r="M884" i="5"/>
  <c r="O889" i="5"/>
  <c r="K892" i="5"/>
  <c r="K883" i="5"/>
  <c r="G889" i="5"/>
  <c r="O880" i="5"/>
  <c r="M883" i="5"/>
  <c r="Q885" i="5"/>
  <c r="O888" i="5"/>
  <c r="M891" i="5"/>
  <c r="Q887" i="5"/>
  <c r="Q892" i="5"/>
  <c r="O890" i="5"/>
  <c r="O882" i="5"/>
  <c r="Q893" i="5"/>
  <c r="M885" i="5"/>
  <c r="E54" i="4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L983" i="5"/>
  <c r="F983" i="5"/>
  <c r="J982" i="5"/>
  <c r="N981" i="5"/>
  <c r="R980" i="5"/>
  <c r="L980" i="5"/>
  <c r="L979" i="5"/>
  <c r="F979" i="5"/>
  <c r="J978" i="5"/>
  <c r="N977" i="5"/>
  <c r="R976" i="5"/>
  <c r="L976" i="5"/>
  <c r="L975" i="5"/>
  <c r="F975" i="5"/>
  <c r="J974" i="5"/>
  <c r="N973" i="5"/>
  <c r="R972" i="5"/>
  <c r="L972" i="5"/>
  <c r="L971" i="5"/>
  <c r="F971" i="5"/>
  <c r="J970" i="5"/>
  <c r="N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G982" i="5"/>
  <c r="M972" i="5"/>
  <c r="I978" i="5"/>
  <c r="I970" i="5"/>
  <c r="K975" i="5"/>
  <c r="M980" i="5"/>
  <c r="I969" i="5"/>
  <c r="M971" i="5"/>
  <c r="Q973" i="5"/>
  <c r="O976" i="5"/>
  <c r="M979" i="5"/>
  <c r="Q981" i="5"/>
  <c r="K982" i="5"/>
  <c r="I972" i="5"/>
  <c r="G975" i="5"/>
  <c r="K977" i="5"/>
  <c r="I980" i="5"/>
  <c r="M969" i="5"/>
  <c r="Q971" i="5"/>
  <c r="O974" i="5"/>
  <c r="M977" i="5"/>
  <c r="Q979" i="5"/>
  <c r="O969" i="5"/>
  <c r="O973" i="5"/>
  <c r="K979" i="5"/>
  <c r="K971" i="5"/>
  <c r="G977" i="5"/>
  <c r="O981" i="5"/>
  <c r="Q982" i="5"/>
  <c r="G972" i="5"/>
  <c r="K974" i="5"/>
  <c r="I977" i="5"/>
  <c r="G980" i="5"/>
  <c r="I983" i="5"/>
  <c r="M970" i="5"/>
  <c r="Q972" i="5"/>
  <c r="O975" i="5"/>
  <c r="M978" i="5"/>
  <c r="Q980" i="5"/>
  <c r="G970" i="5"/>
  <c r="K972" i="5"/>
  <c r="I975" i="5"/>
  <c r="G978" i="5"/>
  <c r="K980" i="5"/>
  <c r="O982" i="5"/>
  <c r="Q974" i="5"/>
  <c r="G981" i="5"/>
  <c r="G973" i="5"/>
  <c r="O977" i="5"/>
  <c r="O983" i="5"/>
  <c r="Q969" i="5"/>
  <c r="O972" i="5"/>
  <c r="M975" i="5"/>
  <c r="Q977" i="5"/>
  <c r="O980" i="5"/>
  <c r="Q983" i="5"/>
  <c r="G971" i="5"/>
  <c r="K973" i="5"/>
  <c r="I976" i="5"/>
  <c r="G979" i="5"/>
  <c r="K981" i="5"/>
  <c r="O970" i="5"/>
  <c r="M973" i="5"/>
  <c r="Q975" i="5"/>
  <c r="O978" i="5"/>
  <c r="M981" i="5"/>
  <c r="G969" i="5"/>
  <c r="Q970" i="5"/>
  <c r="M976" i="5"/>
  <c r="G983" i="5"/>
  <c r="I974" i="5"/>
  <c r="Q978" i="5"/>
  <c r="I982" i="5"/>
  <c r="K970" i="5"/>
  <c r="I973" i="5"/>
  <c r="G976" i="5"/>
  <c r="K978" i="5"/>
  <c r="I981" i="5"/>
  <c r="K969" i="5"/>
  <c r="O971" i="5"/>
  <c r="M974" i="5"/>
  <c r="Q976" i="5"/>
  <c r="O979" i="5"/>
  <c r="K983" i="5"/>
  <c r="G974" i="5"/>
  <c r="K976" i="5"/>
  <c r="M982" i="5"/>
  <c r="I979" i="5"/>
  <c r="I971" i="5"/>
  <c r="M983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P818" i="5"/>
  <c r="H818" i="5"/>
  <c r="P817" i="5"/>
  <c r="H817" i="5"/>
  <c r="P816" i="5"/>
  <c r="H816" i="5"/>
  <c r="P815" i="5"/>
  <c r="H815" i="5"/>
  <c r="P814" i="5"/>
  <c r="H814" i="5"/>
  <c r="P813" i="5"/>
  <c r="H813" i="5"/>
  <c r="P812" i="5"/>
  <c r="H812" i="5"/>
  <c r="P811" i="5"/>
  <c r="H811" i="5"/>
  <c r="P810" i="5"/>
  <c r="H810" i="5"/>
  <c r="P809" i="5"/>
  <c r="H809" i="5"/>
  <c r="P808" i="5"/>
  <c r="H808" i="5"/>
  <c r="P807" i="5"/>
  <c r="H807" i="5"/>
  <c r="P806" i="5"/>
  <c r="H806" i="5"/>
  <c r="P805" i="5"/>
  <c r="H805" i="5"/>
  <c r="P804" i="5"/>
  <c r="H804" i="5"/>
  <c r="N818" i="5"/>
  <c r="F818" i="5"/>
  <c r="N817" i="5"/>
  <c r="F817" i="5"/>
  <c r="N816" i="5"/>
  <c r="F816" i="5"/>
  <c r="N815" i="5"/>
  <c r="F815" i="5"/>
  <c r="N814" i="5"/>
  <c r="F814" i="5"/>
  <c r="N813" i="5"/>
  <c r="F813" i="5"/>
  <c r="N812" i="5"/>
  <c r="F812" i="5"/>
  <c r="N811" i="5"/>
  <c r="F811" i="5"/>
  <c r="N810" i="5"/>
  <c r="F810" i="5"/>
  <c r="N809" i="5"/>
  <c r="F809" i="5"/>
  <c r="N808" i="5"/>
  <c r="F808" i="5"/>
  <c r="N807" i="5"/>
  <c r="F807" i="5"/>
  <c r="N806" i="5"/>
  <c r="F806" i="5"/>
  <c r="N805" i="5"/>
  <c r="F805" i="5"/>
  <c r="N804" i="5"/>
  <c r="F804" i="5"/>
  <c r="M804" i="5"/>
  <c r="O809" i="5"/>
  <c r="Q814" i="5"/>
  <c r="G805" i="5"/>
  <c r="I810" i="5"/>
  <c r="K815" i="5"/>
  <c r="Q804" i="5"/>
  <c r="G811" i="5"/>
  <c r="I816" i="5"/>
  <c r="K805" i="5"/>
  <c r="M810" i="5"/>
  <c r="O815" i="5"/>
  <c r="G806" i="5"/>
  <c r="K808" i="5"/>
  <c r="I811" i="5"/>
  <c r="G814" i="5"/>
  <c r="K816" i="5"/>
  <c r="O804" i="5"/>
  <c r="K806" i="5"/>
  <c r="I809" i="5"/>
  <c r="G812" i="5"/>
  <c r="K814" i="5"/>
  <c r="G818" i="5"/>
  <c r="O805" i="5"/>
  <c r="Q810" i="5"/>
  <c r="M816" i="5"/>
  <c r="I806" i="5"/>
  <c r="K811" i="5"/>
  <c r="M818" i="5"/>
  <c r="I817" i="5"/>
  <c r="M806" i="5"/>
  <c r="I812" i="5"/>
  <c r="I818" i="5"/>
  <c r="G807" i="5"/>
  <c r="O811" i="5"/>
  <c r="Q816" i="5"/>
  <c r="K804" i="5"/>
  <c r="O806" i="5"/>
  <c r="M809" i="5"/>
  <c r="Q811" i="5"/>
  <c r="O814" i="5"/>
  <c r="K818" i="5"/>
  <c r="O817" i="5"/>
  <c r="M807" i="5"/>
  <c r="Q809" i="5"/>
  <c r="O812" i="5"/>
  <c r="M815" i="5"/>
  <c r="O818" i="5"/>
  <c r="Q806" i="5"/>
  <c r="M812" i="5"/>
  <c r="K807" i="5"/>
  <c r="G813" i="5"/>
  <c r="I804" i="5"/>
  <c r="O807" i="5"/>
  <c r="K813" i="5"/>
  <c r="I808" i="5"/>
  <c r="Q812" i="5"/>
  <c r="Q818" i="5"/>
  <c r="K817" i="5"/>
  <c r="I807" i="5"/>
  <c r="G810" i="5"/>
  <c r="K812" i="5"/>
  <c r="I815" i="5"/>
  <c r="G804" i="5"/>
  <c r="I805" i="5"/>
  <c r="G808" i="5"/>
  <c r="K810" i="5"/>
  <c r="I813" i="5"/>
  <c r="G816" i="5"/>
  <c r="M817" i="5"/>
  <c r="M808" i="5"/>
  <c r="O813" i="5"/>
  <c r="G809" i="5"/>
  <c r="I814" i="5"/>
  <c r="Q817" i="5"/>
  <c r="Q808" i="5"/>
  <c r="G815" i="5"/>
  <c r="K809" i="5"/>
  <c r="M814" i="5"/>
  <c r="M805" i="5"/>
  <c r="Q807" i="5"/>
  <c r="O810" i="5"/>
  <c r="M813" i="5"/>
  <c r="Q815" i="5"/>
  <c r="G817" i="5"/>
  <c r="Q813" i="5"/>
  <c r="Q805" i="5"/>
  <c r="O816" i="5"/>
  <c r="O808" i="5"/>
  <c r="M811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O743" i="5"/>
  <c r="I729" i="5"/>
  <c r="K731" i="5"/>
  <c r="O737" i="5"/>
  <c r="G743" i="5"/>
  <c r="Q729" i="5"/>
  <c r="Q733" i="5"/>
  <c r="Q737" i="5"/>
  <c r="Q741" i="5"/>
  <c r="G732" i="5"/>
  <c r="O742" i="5"/>
  <c r="I731" i="5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D66" i="4" l="1"/>
  <c r="J70" i="4"/>
  <c r="B70" i="4"/>
  <c r="M68" i="4"/>
  <c r="D64" i="4"/>
  <c r="L65" i="4"/>
  <c r="D73" i="4"/>
  <c r="L73" i="4"/>
  <c r="B62" i="4"/>
  <c r="J73" i="4"/>
  <c r="J65" i="4"/>
  <c r="H61" i="4"/>
  <c r="B72" i="4"/>
  <c r="F63" i="4"/>
  <c r="H63" i="4"/>
  <c r="H64" i="4"/>
  <c r="O1449" i="5"/>
  <c r="J67" i="4"/>
  <c r="L68" i="4"/>
  <c r="F61" i="4"/>
  <c r="D63" i="4"/>
  <c r="F60" i="4"/>
  <c r="D62" i="4"/>
  <c r="L61" i="4"/>
  <c r="B66" i="4"/>
  <c r="G61" i="4"/>
  <c r="G66" i="4"/>
  <c r="G72" i="4"/>
  <c r="P1449" i="5"/>
  <c r="K67" i="4"/>
  <c r="M66" i="4"/>
  <c r="K63" i="4"/>
  <c r="M64" i="4"/>
  <c r="K70" i="4"/>
  <c r="M72" i="4"/>
  <c r="K65" i="4"/>
  <c r="M60" i="4"/>
  <c r="G63" i="4"/>
  <c r="E61" i="4"/>
  <c r="M62" i="4"/>
  <c r="G65" i="4"/>
  <c r="H1449" i="5"/>
  <c r="C67" i="4"/>
  <c r="E66" i="4"/>
  <c r="C63" i="4"/>
  <c r="E64" i="4"/>
  <c r="C70" i="4"/>
  <c r="E72" i="4"/>
  <c r="C65" i="4"/>
  <c r="AN11" i="6"/>
  <c r="AM15" i="6"/>
  <c r="I2" i="9" s="1"/>
  <c r="L70" i="4"/>
  <c r="J64" i="4"/>
  <c r="B64" i="4"/>
  <c r="J61" i="4"/>
  <c r="F64" i="4"/>
  <c r="L60" i="4"/>
  <c r="K1449" i="5"/>
  <c r="F67" i="4"/>
  <c r="M1449" i="5"/>
  <c r="H67" i="4"/>
  <c r="H66" i="4"/>
  <c r="J62" i="4"/>
  <c r="F70" i="4"/>
  <c r="F68" i="4"/>
  <c r="L62" i="4"/>
  <c r="J63" i="4"/>
  <c r="J66" i="4"/>
  <c r="N1449" i="5"/>
  <c r="I67" i="4"/>
  <c r="I70" i="4"/>
  <c r="M61" i="4"/>
  <c r="G68" i="4"/>
  <c r="G73" i="4"/>
  <c r="C68" i="4"/>
  <c r="C61" i="4"/>
  <c r="C73" i="4"/>
  <c r="F1449" i="5"/>
  <c r="I66" i="4"/>
  <c r="I72" i="4"/>
  <c r="R1449" i="5"/>
  <c r="M67" i="4"/>
  <c r="K66" i="4"/>
  <c r="M63" i="4"/>
  <c r="K64" i="4"/>
  <c r="M70" i="4"/>
  <c r="K72" i="4"/>
  <c r="M65" i="4"/>
  <c r="AO6" i="6"/>
  <c r="L63" i="4"/>
  <c r="F66" i="4"/>
  <c r="H68" i="4"/>
  <c r="H60" i="4"/>
  <c r="B60" i="4"/>
  <c r="J68" i="4"/>
  <c r="D60" i="4"/>
  <c r="L72" i="4"/>
  <c r="B61" i="4"/>
  <c r="H65" i="4"/>
  <c r="B73" i="4"/>
  <c r="F72" i="4"/>
  <c r="J60" i="4"/>
  <c r="D68" i="4"/>
  <c r="F62" i="4"/>
  <c r="B63" i="4"/>
  <c r="L64" i="4"/>
  <c r="I63" i="4"/>
  <c r="I65" i="4"/>
  <c r="K60" i="4"/>
  <c r="I68" i="4"/>
  <c r="I61" i="4"/>
  <c r="K62" i="4"/>
  <c r="I73" i="4"/>
  <c r="L1449" i="5"/>
  <c r="G67" i="4"/>
  <c r="E68" i="4"/>
  <c r="G70" i="4"/>
  <c r="E73" i="4"/>
  <c r="C60" i="4"/>
  <c r="C62" i="4"/>
  <c r="D72" i="4"/>
  <c r="B68" i="4"/>
  <c r="Q1449" i="5"/>
  <c r="L67" i="4"/>
  <c r="I1449" i="5"/>
  <c r="D67" i="4"/>
  <c r="D70" i="4"/>
  <c r="D65" i="4"/>
  <c r="B65" i="4"/>
  <c r="L66" i="4"/>
  <c r="J72" i="4"/>
  <c r="H70" i="4"/>
  <c r="H72" i="4"/>
  <c r="H73" i="4"/>
  <c r="H62" i="4"/>
  <c r="F73" i="4"/>
  <c r="G1449" i="5"/>
  <c r="B67" i="4"/>
  <c r="F65" i="4"/>
  <c r="D61" i="4"/>
  <c r="M73" i="4"/>
  <c r="G64" i="4"/>
  <c r="E60" i="4"/>
  <c r="E62" i="4"/>
  <c r="J1449" i="5"/>
  <c r="E67" i="4"/>
  <c r="C66" i="4"/>
  <c r="E63" i="4"/>
  <c r="C64" i="4"/>
  <c r="E70" i="4"/>
  <c r="C72" i="4"/>
  <c r="E65" i="4"/>
  <c r="G60" i="4"/>
  <c r="I64" i="4"/>
  <c r="G62" i="4"/>
  <c r="I60" i="4"/>
  <c r="K68" i="4"/>
  <c r="K61" i="4"/>
  <c r="I62" i="4"/>
  <c r="K73" i="4"/>
  <c r="AN10" i="6"/>
  <c r="AM14" i="6"/>
  <c r="AN7" i="6"/>
  <c r="AG97" i="4"/>
  <c r="AG96" i="4"/>
  <c r="AG92" i="4"/>
  <c r="AG94" i="4"/>
  <c r="AG93" i="4"/>
  <c r="AG99" i="4"/>
  <c r="AG95" i="4"/>
  <c r="AG100" i="4"/>
  <c r="AG101" i="4"/>
  <c r="B15" i="12" l="1"/>
  <c r="B19" i="12"/>
  <c r="B22" i="12"/>
  <c r="B16" i="12"/>
  <c r="B20" i="12"/>
  <c r="B18" i="12"/>
  <c r="B21" i="12"/>
  <c r="B27" i="12"/>
  <c r="B17" i="12"/>
  <c r="B25" i="12"/>
  <c r="B23" i="12"/>
  <c r="C23" i="12" s="1"/>
  <c r="B41" i="12" s="1"/>
  <c r="F10" i="8" s="1"/>
  <c r="B28" i="12"/>
  <c r="AO10" i="6"/>
  <c r="AN14" i="6"/>
  <c r="AO7" i="6"/>
  <c r="AP6" i="6"/>
  <c r="AN15" i="6"/>
  <c r="J2" i="9" s="1"/>
  <c r="AO11" i="6"/>
  <c r="H10" i="8" l="1"/>
  <c r="C22" i="12"/>
  <c r="B40" i="12" s="1"/>
  <c r="J10" i="8"/>
  <c r="C10" i="8"/>
  <c r="C25" i="12"/>
  <c r="B43" i="12" s="1"/>
  <c r="K12" i="8" s="1"/>
  <c r="K10" i="8"/>
  <c r="C21" i="12"/>
  <c r="B39" i="12" s="1"/>
  <c r="K8" i="8" s="1"/>
  <c r="C18" i="12"/>
  <c r="B36" i="12" s="1"/>
  <c r="I10" i="8"/>
  <c r="C19" i="12"/>
  <c r="B37" i="12" s="1"/>
  <c r="K6" i="8" s="1"/>
  <c r="C15" i="12"/>
  <c r="B33" i="12" s="1"/>
  <c r="C26" i="12"/>
  <c r="B44" i="12" s="1"/>
  <c r="L13" i="8" s="1"/>
  <c r="C24" i="12"/>
  <c r="B42" i="12" s="1"/>
  <c r="K11" i="8" s="1"/>
  <c r="C29" i="12"/>
  <c r="B47" i="12" s="1"/>
  <c r="K16" i="8" s="1"/>
  <c r="C30" i="12"/>
  <c r="B48" i="12" s="1"/>
  <c r="K17" i="8" s="1"/>
  <c r="K5" i="8"/>
  <c r="C20" i="12"/>
  <c r="B38" i="12" s="1"/>
  <c r="L7" i="8" s="1"/>
  <c r="K9" i="8"/>
  <c r="C17" i="12"/>
  <c r="B35" i="12" s="1"/>
  <c r="K4" i="8" s="1"/>
  <c r="C16" i="12"/>
  <c r="B34" i="12" s="1"/>
  <c r="K3" i="8" s="1"/>
  <c r="C28" i="12"/>
  <c r="B46" i="12" s="1"/>
  <c r="L15" i="8" s="1"/>
  <c r="E10" i="8"/>
  <c r="B10" i="8"/>
  <c r="C27" i="12"/>
  <c r="B45" i="12" s="1"/>
  <c r="K14" i="8" s="1"/>
  <c r="G10" i="8"/>
  <c r="K2" i="8"/>
  <c r="L10" i="8"/>
  <c r="D10" i="8"/>
  <c r="AP11" i="6"/>
  <c r="AO15" i="6"/>
  <c r="K2" i="9" s="1"/>
  <c r="AP7" i="6"/>
  <c r="AP10" i="6"/>
  <c r="L12" i="8" s="1"/>
  <c r="AO14" i="6"/>
  <c r="AQ6" i="6"/>
  <c r="K7" i="8" l="1"/>
  <c r="L17" i="8"/>
  <c r="M11" i="8"/>
  <c r="M7" i="8"/>
  <c r="M15" i="8"/>
  <c r="E14" i="8"/>
  <c r="G14" i="8"/>
  <c r="C14" i="8"/>
  <c r="D14" i="8"/>
  <c r="B14" i="8"/>
  <c r="I14" i="8"/>
  <c r="H14" i="8"/>
  <c r="F14" i="8"/>
  <c r="J14" i="8"/>
  <c r="B17" i="8"/>
  <c r="C17" i="8"/>
  <c r="D17" i="8"/>
  <c r="E17" i="8"/>
  <c r="F17" i="8"/>
  <c r="H17" i="8"/>
  <c r="G17" i="8"/>
  <c r="I17" i="8"/>
  <c r="J17" i="8"/>
  <c r="F2" i="8"/>
  <c r="C2" i="8"/>
  <c r="J2" i="8"/>
  <c r="I2" i="8"/>
  <c r="H2" i="8"/>
  <c r="D2" i="8"/>
  <c r="E2" i="8"/>
  <c r="G2" i="8"/>
  <c r="B2" i="8"/>
  <c r="F5" i="8"/>
  <c r="E5" i="8"/>
  <c r="B5" i="8"/>
  <c r="J5" i="8"/>
  <c r="H5" i="8"/>
  <c r="C5" i="8"/>
  <c r="G5" i="8"/>
  <c r="I5" i="8"/>
  <c r="D5" i="8"/>
  <c r="L3" i="8"/>
  <c r="L2" i="8"/>
  <c r="L8" i="8"/>
  <c r="L9" i="8"/>
  <c r="B13" i="8"/>
  <c r="C13" i="8"/>
  <c r="D13" i="8"/>
  <c r="E13" i="8"/>
  <c r="F13" i="8"/>
  <c r="G13" i="8"/>
  <c r="H13" i="8"/>
  <c r="I13" i="8"/>
  <c r="J13" i="8"/>
  <c r="L6" i="8"/>
  <c r="L14" i="8"/>
  <c r="B15" i="8"/>
  <c r="E15" i="8"/>
  <c r="G15" i="8"/>
  <c r="J15" i="8"/>
  <c r="D15" i="8"/>
  <c r="C15" i="8"/>
  <c r="H15" i="8"/>
  <c r="I15" i="8"/>
  <c r="F15" i="8"/>
  <c r="G4" i="8"/>
  <c r="D4" i="8"/>
  <c r="C4" i="8"/>
  <c r="F4" i="8"/>
  <c r="H4" i="8"/>
  <c r="E4" i="8"/>
  <c r="J4" i="8"/>
  <c r="I4" i="8"/>
  <c r="B4" i="8"/>
  <c r="L16" i="8"/>
  <c r="C16" i="8"/>
  <c r="B16" i="8"/>
  <c r="D16" i="8"/>
  <c r="E16" i="8"/>
  <c r="F16" i="8"/>
  <c r="G16" i="8"/>
  <c r="H16" i="8"/>
  <c r="I16" i="8"/>
  <c r="J16" i="8"/>
  <c r="I6" i="8"/>
  <c r="C6" i="8"/>
  <c r="D6" i="8"/>
  <c r="J6" i="8"/>
  <c r="H6" i="8"/>
  <c r="G6" i="8"/>
  <c r="F6" i="8"/>
  <c r="B6" i="8"/>
  <c r="E6" i="8"/>
  <c r="K13" i="8"/>
  <c r="E12" i="8"/>
  <c r="I12" i="8"/>
  <c r="H12" i="8"/>
  <c r="F12" i="8"/>
  <c r="D12" i="8"/>
  <c r="B12" i="8"/>
  <c r="C12" i="8"/>
  <c r="G12" i="8"/>
  <c r="J12" i="8"/>
  <c r="J3" i="8"/>
  <c r="H3" i="8"/>
  <c r="C3" i="8"/>
  <c r="G3" i="8"/>
  <c r="D3" i="8"/>
  <c r="E3" i="8"/>
  <c r="B3" i="8"/>
  <c r="I3" i="8"/>
  <c r="F3" i="8"/>
  <c r="K15" i="8"/>
  <c r="L5" i="8"/>
  <c r="L11" i="8"/>
  <c r="F7" i="8"/>
  <c r="B7" i="8"/>
  <c r="C7" i="8"/>
  <c r="D7" i="8"/>
  <c r="G7" i="8"/>
  <c r="I7" i="8"/>
  <c r="E7" i="8"/>
  <c r="H7" i="8"/>
  <c r="J7" i="8"/>
  <c r="B11" i="8"/>
  <c r="C11" i="8"/>
  <c r="D11" i="8"/>
  <c r="E11" i="8"/>
  <c r="G11" i="8"/>
  <c r="F11" i="8"/>
  <c r="H11" i="8"/>
  <c r="I11" i="8"/>
  <c r="J11" i="8"/>
  <c r="H8" i="8"/>
  <c r="J8" i="8"/>
  <c r="E8" i="8"/>
  <c r="F8" i="8"/>
  <c r="D8" i="8"/>
  <c r="B8" i="8"/>
  <c r="C8" i="8"/>
  <c r="I8" i="8"/>
  <c r="G8" i="8"/>
  <c r="I9" i="8"/>
  <c r="D9" i="8"/>
  <c r="F9" i="8"/>
  <c r="B9" i="8"/>
  <c r="J9" i="8"/>
  <c r="G9" i="8"/>
  <c r="H9" i="8"/>
  <c r="E9" i="8"/>
  <c r="C9" i="8"/>
  <c r="L4" i="8"/>
  <c r="AP14" i="6"/>
  <c r="AQ10" i="6"/>
  <c r="M13" i="8" s="1"/>
  <c r="AQ11" i="6"/>
  <c r="AP15" i="6"/>
  <c r="L2" i="9" s="1"/>
  <c r="AR6" i="6"/>
  <c r="AQ7" i="6"/>
  <c r="M2" i="9" l="1"/>
  <c r="M5" i="8"/>
  <c r="M2" i="8"/>
  <c r="M10" i="8"/>
  <c r="M6" i="8"/>
  <c r="M17" i="8"/>
  <c r="M9" i="8"/>
  <c r="M8" i="8"/>
  <c r="M12" i="8"/>
  <c r="M16" i="8"/>
  <c r="AS6" i="6"/>
  <c r="M4" i="8"/>
  <c r="M3" i="8"/>
  <c r="M14" i="8"/>
  <c r="AR11" i="6"/>
  <c r="AQ15" i="6"/>
  <c r="AR10" i="6"/>
  <c r="N16" i="8" s="1"/>
  <c r="AQ14" i="6"/>
  <c r="AR7" i="6"/>
  <c r="N15" i="8" l="1"/>
  <c r="N7" i="8"/>
  <c r="N10" i="8"/>
  <c r="N3" i="8"/>
  <c r="N2" i="8"/>
  <c r="N12" i="8"/>
  <c r="N13" i="8"/>
  <c r="N11" i="8"/>
  <c r="N8" i="8"/>
  <c r="AT6" i="6"/>
  <c r="N5" i="8"/>
  <c r="N4" i="8"/>
  <c r="N9" i="8"/>
  <c r="N14" i="8"/>
  <c r="N6" i="8"/>
  <c r="N17" i="8"/>
  <c r="AS10" i="6"/>
  <c r="O4" i="8" s="1"/>
  <c r="AR14" i="6"/>
  <c r="AS7" i="6"/>
  <c r="AR15" i="6"/>
  <c r="N2" i="9" s="1"/>
  <c r="AS11" i="6"/>
  <c r="O5" i="8" l="1"/>
  <c r="O15" i="8"/>
  <c r="O3" i="8"/>
  <c r="O17" i="8"/>
  <c r="O11" i="8"/>
  <c r="O6" i="8"/>
  <c r="O14" i="8"/>
  <c r="O2" i="8"/>
  <c r="O12" i="8"/>
  <c r="O7" i="8"/>
  <c r="O10" i="8"/>
  <c r="O8" i="8"/>
  <c r="AU6" i="6"/>
  <c r="P2" i="8"/>
  <c r="P15" i="8"/>
  <c r="P17" i="8"/>
  <c r="P7" i="8"/>
  <c r="O16" i="8"/>
  <c r="O9" i="8"/>
  <c r="O13" i="8"/>
  <c r="AT10" i="6"/>
  <c r="P11" i="8" s="1"/>
  <c r="AS14" i="6"/>
  <c r="AT7" i="6"/>
  <c r="AT11" i="6"/>
  <c r="AS15" i="6"/>
  <c r="O2" i="9" s="1"/>
  <c r="P12" i="8" l="1"/>
  <c r="P6" i="8"/>
  <c r="P9" i="8"/>
  <c r="P8" i="8"/>
  <c r="AV6" i="6"/>
  <c r="Q2" i="8"/>
  <c r="Q9" i="8"/>
  <c r="Q11" i="8"/>
  <c r="Q4" i="8"/>
  <c r="Q16" i="8"/>
  <c r="Q8" i="8"/>
  <c r="Q5" i="8"/>
  <c r="Q10" i="8"/>
  <c r="Q7" i="8"/>
  <c r="Q15" i="8"/>
  <c r="Q17" i="8"/>
  <c r="Q6" i="8"/>
  <c r="P16" i="8"/>
  <c r="P14" i="8"/>
  <c r="P10" i="8"/>
  <c r="P4" i="8"/>
  <c r="P13" i="8"/>
  <c r="P5" i="8"/>
  <c r="P3" i="8"/>
  <c r="AU11" i="6"/>
  <c r="AT15" i="6"/>
  <c r="P2" i="9" s="1"/>
  <c r="AT14" i="6"/>
  <c r="AU10" i="6"/>
  <c r="Q13" i="8" s="1"/>
  <c r="AU7" i="6"/>
  <c r="Q12" i="8" l="1"/>
  <c r="Q14" i="8"/>
  <c r="Q3" i="8"/>
  <c r="AW6" i="6"/>
  <c r="R11" i="8"/>
  <c r="R4" i="8"/>
  <c r="R14" i="8"/>
  <c r="R10" i="8"/>
  <c r="R8" i="8"/>
  <c r="R5" i="8"/>
  <c r="R16" i="8"/>
  <c r="R9" i="8"/>
  <c r="R7" i="8"/>
  <c r="R13" i="8"/>
  <c r="R12" i="8"/>
  <c r="AV7" i="6"/>
  <c r="AV11" i="6"/>
  <c r="AU15" i="6"/>
  <c r="Q2" i="9" s="1"/>
  <c r="AV10" i="6"/>
  <c r="R17" i="8" s="1"/>
  <c r="AU14" i="6"/>
  <c r="R2" i="8" l="1"/>
  <c r="R2" i="9"/>
  <c r="R6" i="8"/>
  <c r="R15" i="8"/>
  <c r="R3" i="8"/>
  <c r="AX6" i="6"/>
  <c r="S3" i="8"/>
  <c r="S14" i="8"/>
  <c r="S4" i="8"/>
  <c r="S8" i="8"/>
  <c r="S10" i="8"/>
  <c r="S11" i="8"/>
  <c r="S7" i="8"/>
  <c r="S9" i="8"/>
  <c r="S13" i="8"/>
  <c r="S16" i="8"/>
  <c r="S17" i="8"/>
  <c r="S12" i="8"/>
  <c r="AW10" i="6"/>
  <c r="S2" i="8" s="1"/>
  <c r="AV14" i="6"/>
  <c r="AV15" i="6"/>
  <c r="AW11" i="6"/>
  <c r="AW7" i="6"/>
  <c r="AY6" i="6" l="1"/>
  <c r="T2" i="8"/>
  <c r="T15" i="8"/>
  <c r="T13" i="8"/>
  <c r="T11" i="8"/>
  <c r="T16" i="8"/>
  <c r="T14" i="8"/>
  <c r="T4" i="8"/>
  <c r="T5" i="8"/>
  <c r="T17" i="8"/>
  <c r="T9" i="8"/>
  <c r="T10" i="8"/>
  <c r="T6" i="8"/>
  <c r="S6" i="8"/>
  <c r="S5" i="8"/>
  <c r="S15" i="8"/>
  <c r="AX7" i="6"/>
  <c r="AX10" i="6"/>
  <c r="T7" i="8" s="1"/>
  <c r="AW14" i="6"/>
  <c r="AX11" i="6"/>
  <c r="AW15" i="6"/>
  <c r="S2" i="9" s="1"/>
  <c r="T2" i="9" l="1"/>
  <c r="AZ6" i="6"/>
  <c r="U2" i="8"/>
  <c r="U11" i="8"/>
  <c r="U9" i="8"/>
  <c r="U14" i="8"/>
  <c r="T12" i="8"/>
  <c r="T3" i="8"/>
  <c r="T8" i="8"/>
  <c r="AY7" i="6"/>
  <c r="AY11" i="6"/>
  <c r="AX15" i="6"/>
  <c r="AX14" i="6"/>
  <c r="AY10" i="6"/>
  <c r="U6" i="8" s="1"/>
  <c r="U12" i="8" l="1"/>
  <c r="U15" i="8"/>
  <c r="U16" i="8"/>
  <c r="U8" i="8"/>
  <c r="U4" i="8"/>
  <c r="U7" i="8"/>
  <c r="U3" i="8"/>
  <c r="U10" i="8"/>
  <c r="U17" i="8"/>
  <c r="U5" i="8"/>
  <c r="U13" i="8"/>
  <c r="BA6" i="6"/>
  <c r="AZ11" i="6"/>
  <c r="AY15" i="6"/>
  <c r="U2" i="9" s="1"/>
  <c r="AZ10" i="6"/>
  <c r="V14" i="8" s="1"/>
  <c r="AY14" i="6"/>
  <c r="AZ7" i="6"/>
  <c r="V13" i="8" l="1"/>
  <c r="V16" i="8"/>
  <c r="V17" i="8"/>
  <c r="V3" i="8"/>
  <c r="V7" i="8"/>
  <c r="V5" i="8"/>
  <c r="V10" i="8"/>
  <c r="V11" i="8"/>
  <c r="V2" i="8"/>
  <c r="V15" i="8"/>
  <c r="V9" i="8"/>
  <c r="V4" i="8"/>
  <c r="V12" i="8"/>
  <c r="V8" i="8"/>
  <c r="V6" i="8"/>
  <c r="BB6" i="6"/>
  <c r="W2" i="8"/>
  <c r="W11" i="8"/>
  <c r="W15" i="8"/>
  <c r="W7" i="8"/>
  <c r="W14" i="8"/>
  <c r="W5" i="8"/>
  <c r="W13" i="8"/>
  <c r="W9" i="8"/>
  <c r="BA7" i="6"/>
  <c r="AZ15" i="6"/>
  <c r="V2" i="9" s="1"/>
  <c r="BA11" i="6"/>
  <c r="BA10" i="6"/>
  <c r="W10" i="8" s="1"/>
  <c r="AZ14" i="6"/>
  <c r="W12" i="8" l="1"/>
  <c r="W8" i="8"/>
  <c r="W17" i="8"/>
  <c r="W6" i="8"/>
  <c r="BC6" i="6"/>
  <c r="X2" i="8"/>
  <c r="X16" i="8"/>
  <c r="X11" i="8"/>
  <c r="X5" i="8"/>
  <c r="W3" i="8"/>
  <c r="W16" i="8"/>
  <c r="W4" i="8"/>
  <c r="BB10" i="6"/>
  <c r="X10" i="8" s="1"/>
  <c r="BA14" i="6"/>
  <c r="BB11" i="6"/>
  <c r="BA15" i="6"/>
  <c r="W2" i="9" s="1"/>
  <c r="BB7" i="6"/>
  <c r="X17" i="8" l="1"/>
  <c r="X7" i="8"/>
  <c r="BD6" i="6"/>
  <c r="X15" i="8"/>
  <c r="X13" i="8"/>
  <c r="X14" i="8"/>
  <c r="X3" i="8"/>
  <c r="X8" i="8"/>
  <c r="X6" i="8"/>
  <c r="X9" i="8"/>
  <c r="X4" i="8"/>
  <c r="X12" i="8"/>
  <c r="BC7" i="6"/>
  <c r="BB14" i="6"/>
  <c r="BC10" i="6"/>
  <c r="Y2" i="8" s="1"/>
  <c r="BC11" i="6"/>
  <c r="BB15" i="6"/>
  <c r="X2" i="9" s="1"/>
  <c r="Y12" i="8" l="1"/>
  <c r="Y15" i="8"/>
  <c r="BE6" i="6"/>
  <c r="Y5" i="8"/>
  <c r="Y11" i="8"/>
  <c r="Y17" i="8"/>
  <c r="Y13" i="8"/>
  <c r="Y14" i="8"/>
  <c r="Y7" i="8"/>
  <c r="Y6" i="8"/>
  <c r="Y8" i="8"/>
  <c r="Y16" i="8"/>
  <c r="Y3" i="8"/>
  <c r="Y4" i="8"/>
  <c r="Y9" i="8"/>
  <c r="Y10" i="8"/>
  <c r="BD7" i="6"/>
  <c r="BD11" i="6"/>
  <c r="BC15" i="6"/>
  <c r="Y2" i="9" s="1"/>
  <c r="BD10" i="6"/>
  <c r="Z8" i="8" s="1"/>
  <c r="BC14" i="6"/>
  <c r="Z14" i="8" l="1"/>
  <c r="Z6" i="8"/>
  <c r="Z7" i="8"/>
  <c r="Z2" i="8"/>
  <c r="Z12" i="8"/>
  <c r="Z17" i="8"/>
  <c r="Z13" i="8"/>
  <c r="Z16" i="8"/>
  <c r="BF6" i="6"/>
  <c r="Z4" i="8"/>
  <c r="Z15" i="8"/>
  <c r="Z10" i="8"/>
  <c r="Z3" i="8"/>
  <c r="Z2" i="9"/>
  <c r="Z5" i="8"/>
  <c r="Z9" i="8"/>
  <c r="Z11" i="8"/>
  <c r="BE7" i="6"/>
  <c r="BE10" i="6"/>
  <c r="AA10" i="8" s="1"/>
  <c r="BD14" i="6"/>
  <c r="BD15" i="6"/>
  <c r="BE11" i="6"/>
  <c r="AA9" i="8" l="1"/>
  <c r="AA3" i="8"/>
  <c r="AA14" i="8"/>
  <c r="AA17" i="8"/>
  <c r="AA7" i="8"/>
  <c r="AA4" i="8"/>
  <c r="AA11" i="8"/>
  <c r="AA8" i="8"/>
  <c r="AA5" i="8"/>
  <c r="AA13" i="8"/>
  <c r="AA6" i="8"/>
  <c r="AA2" i="8"/>
  <c r="AA12" i="8"/>
  <c r="AA15" i="8"/>
  <c r="AA16" i="8"/>
  <c r="BG6" i="6"/>
  <c r="AB14" i="8"/>
  <c r="AB3" i="8"/>
  <c r="AB10" i="8"/>
  <c r="AB7" i="8"/>
  <c r="AB15" i="8"/>
  <c r="AB8" i="8"/>
  <c r="AB13" i="8"/>
  <c r="AB17" i="8"/>
  <c r="AB16" i="8"/>
  <c r="AB12" i="8"/>
  <c r="AB4" i="8"/>
  <c r="AB9" i="8"/>
  <c r="BF10" i="6"/>
  <c r="AB2" i="8" s="1"/>
  <c r="BE14" i="6"/>
  <c r="BF11" i="6"/>
  <c r="BE15" i="6"/>
  <c r="AA2" i="9" s="1"/>
  <c r="BF7" i="6"/>
  <c r="AB5" i="8" l="1"/>
  <c r="AB11" i="8"/>
  <c r="AB6" i="8"/>
  <c r="BH6" i="6"/>
  <c r="BG7" i="6"/>
  <c r="BF14" i="6"/>
  <c r="BG10" i="6"/>
  <c r="AC12" i="8" s="1"/>
  <c r="BG11" i="6"/>
  <c r="BF15" i="6"/>
  <c r="AB2" i="9" s="1"/>
  <c r="AC16" i="8" l="1"/>
  <c r="AC7" i="8"/>
  <c r="AC3" i="8"/>
  <c r="AC4" i="8"/>
  <c r="AC9" i="8"/>
  <c r="AC13" i="8"/>
  <c r="AC15" i="8"/>
  <c r="AC5" i="8"/>
  <c r="AC17" i="8"/>
  <c r="AC6" i="8"/>
  <c r="AC8" i="8"/>
  <c r="AC2" i="8"/>
  <c r="AC11" i="8"/>
  <c r="AC14" i="8"/>
  <c r="AC10" i="8"/>
  <c r="BI6" i="6"/>
  <c r="AD16" i="8"/>
  <c r="AD7" i="8"/>
  <c r="AD17" i="8"/>
  <c r="AD10" i="8"/>
  <c r="AD11" i="8"/>
  <c r="AD5" i="8"/>
  <c r="AD15" i="8"/>
  <c r="BH10" i="6"/>
  <c r="AD8" i="8" s="1"/>
  <c r="BG14" i="6"/>
  <c r="BH7" i="6"/>
  <c r="BH11" i="6"/>
  <c r="BG15" i="6"/>
  <c r="AC2" i="9" s="1"/>
  <c r="AD4" i="8" l="1"/>
  <c r="AD9" i="8"/>
  <c r="AD2" i="8"/>
  <c r="AD13" i="8"/>
  <c r="AD3" i="8"/>
  <c r="AD12" i="8"/>
  <c r="AD14" i="8"/>
  <c r="AD6" i="8"/>
  <c r="BJ6" i="6"/>
  <c r="AE2" i="8"/>
  <c r="AE4" i="8"/>
  <c r="AE8" i="8"/>
  <c r="AE14" i="8"/>
  <c r="AE3" i="8"/>
  <c r="AE10" i="8"/>
  <c r="AE9" i="8"/>
  <c r="AE5" i="8"/>
  <c r="AE12" i="8"/>
  <c r="AE13" i="8"/>
  <c r="AE11" i="8"/>
  <c r="AE16" i="8"/>
  <c r="BH15" i="6"/>
  <c r="AD2" i="9" s="1"/>
  <c r="BI11" i="6"/>
  <c r="BI10" i="6"/>
  <c r="AE17" i="8" s="1"/>
  <c r="BH14" i="6"/>
  <c r="BI7" i="6"/>
  <c r="BK6" i="6" l="1"/>
  <c r="AF2" i="8"/>
  <c r="AF10" i="8"/>
  <c r="AF7" i="8"/>
  <c r="AF4" i="8"/>
  <c r="AF12" i="8"/>
  <c r="AE6" i="8"/>
  <c r="AE15" i="8"/>
  <c r="AE7" i="8"/>
  <c r="BJ10" i="6"/>
  <c r="AF15" i="8" s="1"/>
  <c r="BI14" i="6"/>
  <c r="BJ7" i="6"/>
  <c r="BJ11" i="6"/>
  <c r="BI15" i="6"/>
  <c r="AE2" i="9" s="1"/>
  <c r="AF8" i="8" l="1"/>
  <c r="AF6" i="8"/>
  <c r="AF14" i="8"/>
  <c r="AF11" i="8"/>
  <c r="AF16" i="8"/>
  <c r="AF17" i="8"/>
  <c r="AF3" i="8"/>
  <c r="AF5" i="8"/>
  <c r="AF13" i="8"/>
  <c r="AF9" i="8"/>
  <c r="BK11" i="6"/>
  <c r="BJ15" i="6"/>
  <c r="AF2" i="9" s="1"/>
  <c r="BK7" i="6"/>
  <c r="BJ14" i="6"/>
  <c r="BK10" i="6"/>
  <c r="BK14" i="6" s="1"/>
  <c r="AG17" i="8" l="1"/>
  <c r="AG3" i="8"/>
  <c r="AG16" i="8"/>
  <c r="AG6" i="8"/>
  <c r="AG7" i="8"/>
  <c r="AG8" i="8"/>
  <c r="AG4" i="8"/>
  <c r="AG12" i="8"/>
  <c r="AG14" i="8"/>
  <c r="AG11" i="8"/>
  <c r="AG2" i="9"/>
  <c r="AG15" i="8"/>
  <c r="AG13" i="8"/>
  <c r="AG9" i="8"/>
  <c r="AG10" i="8"/>
  <c r="AG5" i="8"/>
  <c r="AG2" i="8"/>
  <c r="BK15" i="6"/>
</calcChain>
</file>

<file path=xl/sharedStrings.xml><?xml version="1.0" encoding="utf-8"?>
<sst xmlns="http://schemas.openxmlformats.org/spreadsheetml/2006/main" count="7365" uniqueCount="592">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</sst>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7" width="12.6640625" style="1" customWidth="1"/>
    <col min="28" max="16384" width="12.6640625" style="1"/>
  </cols>
  <sheetData>
    <row r="1" spans="1:15">
      <c r="A1" s="70" t="s">
        <v>0</v>
      </c>
      <c r="B1" s="1" t="s">
        <v>62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abSelected="1" topLeftCell="I1" workbookViewId="0">
      <selection activeCell="AA27" sqref="AA27"/>
    </sheetView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data'!AF15+'Manual Adjustment'!$B$51</f>
        <v>15703523.769999996</v>
      </c>
      <c r="C2" s="1">
        <f>'EIA SEDS data'!AG7+'EIA SEDS data'!AG15+'Manual Adjustment'!$B$51</f>
        <v>15703523.769999996</v>
      </c>
      <c r="D2" s="1">
        <f>'EIA SEDS data'!AH7+'EIA SEDS data'!AH15+'Manual Adjustment'!$B$51</f>
        <v>15703523.769999996</v>
      </c>
      <c r="E2" s="1">
        <f>'EIA SEDS data'!AI7+'EIA SEDS data'!AI15+'Manual Adjustment'!$B$51</f>
        <v>15703523.769999996</v>
      </c>
      <c r="F2" s="1">
        <f>'EIA SEDS data'!AJ7+'EIA SEDS data'!AJ15+'Manual Adjustment'!$B$51</f>
        <v>15703523.769999996</v>
      </c>
      <c r="G2" s="1">
        <f>'EIA SEDS data'!AK7+'EIA SEDS data'!AK15+'Manual Adjustment'!$B$51</f>
        <v>15703523.769999996</v>
      </c>
      <c r="H2" s="1">
        <f>'EIA SEDS data'!AL7+'EIA SEDS data'!AL15+'Manual Adjustment'!$B$51</f>
        <v>15703523.769999996</v>
      </c>
      <c r="I2" s="1">
        <f>'EIA SEDS data'!AM7+'EIA SEDS data'!AM15+'Manual Adjustment'!$B$51</f>
        <v>15703523.769999996</v>
      </c>
      <c r="J2" s="1">
        <f>'EIA SEDS data'!AN7+'EIA SEDS data'!AN15+'Manual Adjustment'!$B$51</f>
        <v>15703523.769999996</v>
      </c>
      <c r="K2" s="1">
        <f>'EIA SEDS data'!AO7+'EIA SEDS data'!AO15+'Manual Adjustment'!$B$51</f>
        <v>15703523.769999996</v>
      </c>
      <c r="L2" s="1">
        <f>'EIA SEDS data'!AP7+'EIA SEDS data'!AP15+'Manual Adjustment'!$B$51</f>
        <v>15703523.769999996</v>
      </c>
      <c r="M2" s="1">
        <f>'EIA SEDS data'!AQ7+'EIA SEDS data'!AQ15+'Manual Adjustment'!$B$51</f>
        <v>15703523.769999996</v>
      </c>
      <c r="N2" s="1">
        <f>'EIA SEDS data'!AR7+'EIA SEDS data'!AR15+'Manual Adjustment'!$B$51</f>
        <v>15703523.769999996</v>
      </c>
      <c r="O2" s="1">
        <f>'EIA SEDS data'!AS7+'EIA SEDS data'!AS15+'Manual Adjustment'!$B$51</f>
        <v>15703523.769999996</v>
      </c>
      <c r="P2" s="1">
        <f>'EIA SEDS data'!AT7+'EIA SEDS data'!AT15+'Manual Adjustment'!$B$51</f>
        <v>15703523.769999996</v>
      </c>
      <c r="Q2" s="1">
        <f>'EIA SEDS data'!AU7+'EIA SEDS data'!AU15+'Manual Adjustment'!$B$51</f>
        <v>15703523.769999996</v>
      </c>
      <c r="R2" s="1">
        <f>'EIA SEDS data'!AV7+'EIA SEDS data'!AV15+'Manual Adjustment'!$B$51</f>
        <v>15703523.769999996</v>
      </c>
      <c r="S2" s="1">
        <f>'EIA SEDS data'!AW7+'EIA SEDS data'!AW15+'Manual Adjustment'!$B$51</f>
        <v>15703523.769999996</v>
      </c>
      <c r="T2" s="1">
        <f>'EIA SEDS data'!AX7+'EIA SEDS data'!AX15+'Manual Adjustment'!$B$51</f>
        <v>15703523.769999996</v>
      </c>
      <c r="U2" s="1">
        <f>'EIA SEDS data'!AY7+'EIA SEDS data'!AY15+'Manual Adjustment'!$B$51</f>
        <v>15703523.769999996</v>
      </c>
      <c r="V2" s="1">
        <f>'EIA SEDS data'!AZ7+'EIA SEDS data'!AZ15+'Manual Adjustment'!$B$51</f>
        <v>15703523.769999996</v>
      </c>
      <c r="W2" s="1">
        <f>'EIA SEDS data'!BA7+'EIA SEDS data'!BA15+'Manual Adjustment'!$B$51</f>
        <v>15703523.769999996</v>
      </c>
      <c r="X2" s="1">
        <f>'EIA SEDS data'!BB7+'EIA SEDS data'!BB15+'Manual Adjustment'!$B$51</f>
        <v>15703523.769999996</v>
      </c>
      <c r="Y2" s="1">
        <f>'EIA SEDS data'!BC7+'EIA SEDS data'!BC15+'Manual Adjustment'!$B$51</f>
        <v>15703523.769999996</v>
      </c>
      <c r="Z2" s="1">
        <f>'EIA SEDS data'!BD7+'EIA SEDS data'!BD15+'Manual Adjustment'!$B$51</f>
        <v>15703523.769999996</v>
      </c>
      <c r="AA2" s="1">
        <f>'EIA SEDS data'!BE7+'EIA SEDS data'!BE15+'Manual Adjustment'!$B$51</f>
        <v>15703523.769999996</v>
      </c>
      <c r="AB2" s="1">
        <f>'EIA SEDS data'!BF7+'EIA SEDS data'!BF15+'Manual Adjustment'!$B$51</f>
        <v>15703523.769999996</v>
      </c>
      <c r="AC2" s="1">
        <f>'EIA SEDS data'!BG7+'EIA SEDS data'!BG15+'Manual Adjustment'!$B$51</f>
        <v>15703523.769999996</v>
      </c>
      <c r="AD2" s="1">
        <f>'EIA SEDS data'!BH7+'EIA SEDS data'!BH15+'Manual Adjustment'!$B$51</f>
        <v>15703523.769999996</v>
      </c>
      <c r="AE2" s="1">
        <f>'EIA SEDS data'!BI7+'EIA SEDS data'!BI15+'Manual Adjustment'!$B$51</f>
        <v>15703523.769999996</v>
      </c>
      <c r="AF2" s="1">
        <f>'EIA SEDS data'!BJ7+'EIA SEDS data'!BJ15+'Manual Adjustment'!$B$51</f>
        <v>15703523.769999996</v>
      </c>
      <c r="AG2" s="1">
        <f>'EIA SEDS data'!BK7+'EIA SEDS data'!BK15+'Manual Adjustment'!$B$51</f>
        <v>15703523.769999996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41.126577230071113</v>
      </c>
      <c r="C2" s="66">
        <f>SUMIFS('State Generation Costs Calcs'!C105:C155,'State Generation Costs Calcs'!$A$105:$A$155,About!$B$2)*About!$A$52</f>
        <v>39.077297596150096</v>
      </c>
      <c r="D2" s="66">
        <f>SUMIFS('State Generation Costs Calcs'!D105:D155,'State Generation Costs Calcs'!$A$105:$A$155,About!$B$2)*About!$A$52</f>
        <v>38.724857404488773</v>
      </c>
      <c r="E2" s="66">
        <f>SUMIFS('State Generation Costs Calcs'!E105:E155,'State Generation Costs Calcs'!$A$105:$A$155,About!$B$2)*About!$A$52</f>
        <v>38.163529270548331</v>
      </c>
      <c r="F2" s="66">
        <f>SUMIFS('State Generation Costs Calcs'!F105:F155,'State Generation Costs Calcs'!$A$105:$A$155,About!$B$2)*About!$A$52</f>
        <v>37.671724122817267</v>
      </c>
      <c r="G2" s="66">
        <f>SUMIFS('State Generation Costs Calcs'!G105:G155,'State Generation Costs Calcs'!$A$105:$A$155,About!$B$2)*About!$A$52</f>
        <v>37.736505456484203</v>
      </c>
      <c r="H2" s="66">
        <f>SUMIFS('State Generation Costs Calcs'!H105:H155,'State Generation Costs Calcs'!$A$105:$A$155,About!$B$2)*About!$A$52</f>
        <v>38.057787519535054</v>
      </c>
      <c r="I2" s="66">
        <f>SUMIFS('State Generation Costs Calcs'!I105:I155,'State Generation Costs Calcs'!$A$105:$A$155,About!$B$2)*About!$A$52</f>
        <v>38.338868686289068</v>
      </c>
      <c r="J2" s="66">
        <f>SUMIFS('State Generation Costs Calcs'!J105:J155,'State Generation Costs Calcs'!$A$105:$A$155,About!$B$2)*About!$A$52</f>
        <v>38.431533013375962</v>
      </c>
      <c r="K2" s="66">
        <f>SUMIFS('State Generation Costs Calcs'!K105:K155,'State Generation Costs Calcs'!$A$105:$A$155,About!$B$2)*About!$A$52</f>
        <v>37.909825311890003</v>
      </c>
      <c r="L2" s="66">
        <f>SUMIFS('State Generation Costs Calcs'!L105:L155,'State Generation Costs Calcs'!$A$105:$A$155,About!$B$2)*About!$A$52</f>
        <v>37.34082877662307</v>
      </c>
      <c r="M2" s="66">
        <f>SUMIFS('State Generation Costs Calcs'!M105:M155,'State Generation Costs Calcs'!$A$105:$A$155,About!$B$2)*About!$A$52</f>
        <v>36.916005870249762</v>
      </c>
      <c r="N2" s="66">
        <f>SUMIFS('State Generation Costs Calcs'!N105:N155,'State Generation Costs Calcs'!$A$105:$A$155,About!$B$2)*About!$A$52</f>
        <v>36.333395362634796</v>
      </c>
      <c r="O2" s="66">
        <f>SUMIFS('State Generation Costs Calcs'!O105:O155,'State Generation Costs Calcs'!$A$105:$A$155,About!$B$2)*About!$A$52</f>
        <v>35.783988956715191</v>
      </c>
      <c r="P2" s="66">
        <f>SUMIFS('State Generation Costs Calcs'!P105:P155,'State Generation Costs Calcs'!$A$105:$A$155,About!$B$2)*About!$A$52</f>
        <v>35.788831537210235</v>
      </c>
      <c r="Q2" s="66">
        <f>SUMIFS('State Generation Costs Calcs'!Q105:Q155,'State Generation Costs Calcs'!$A$105:$A$155,About!$B$2)*About!$A$52</f>
        <v>35.6246108274619</v>
      </c>
      <c r="R2" s="66">
        <f>SUMIFS('State Generation Costs Calcs'!R105:R155,'State Generation Costs Calcs'!$A$105:$A$155,About!$B$2)*About!$A$52</f>
        <v>35.074460290762993</v>
      </c>
      <c r="S2" s="66">
        <f>SUMIFS('State Generation Costs Calcs'!S105:S155,'State Generation Costs Calcs'!$A$105:$A$155,About!$B$2)*About!$A$52</f>
        <v>34.779598988484068</v>
      </c>
      <c r="T2" s="66">
        <f>SUMIFS('State Generation Costs Calcs'!T105:T155,'State Generation Costs Calcs'!$A$105:$A$155,About!$B$2)*About!$A$52</f>
        <v>34.493766562391279</v>
      </c>
      <c r="U2" s="66">
        <f>SUMIFS('State Generation Costs Calcs'!U105:U155,'State Generation Costs Calcs'!$A$105:$A$155,About!$B$2)*About!$A$52</f>
        <v>34.549601264660517</v>
      </c>
      <c r="V2" s="66">
        <f>SUMIFS('State Generation Costs Calcs'!V105:V155,'State Generation Costs Calcs'!$A$105:$A$155,About!$B$2)*About!$A$52</f>
        <v>34.296208924372131</v>
      </c>
      <c r="W2" s="66">
        <f>SUMIFS('State Generation Costs Calcs'!W105:W155,'State Generation Costs Calcs'!$A$105:$A$155,About!$B$2)*About!$A$52</f>
        <v>33.855509805090477</v>
      </c>
      <c r="X2" s="66">
        <f>SUMIFS('State Generation Costs Calcs'!X105:X155,'State Generation Costs Calcs'!$A$105:$A$155,About!$B$2)*About!$A$52</f>
        <v>33.644567421088084</v>
      </c>
      <c r="Y2" s="66">
        <f>SUMIFS('State Generation Costs Calcs'!Y105:Y155,'State Generation Costs Calcs'!$A$105:$A$155,About!$B$2)*About!$A$52</f>
        <v>33.429879688918362</v>
      </c>
      <c r="Z2" s="66">
        <f>SUMIFS('State Generation Costs Calcs'!Z105:Z155,'State Generation Costs Calcs'!$A$105:$A$155,About!$B$2)*About!$A$52</f>
        <v>33.197542744344318</v>
      </c>
      <c r="AA2" s="66">
        <f>SUMIFS('State Generation Costs Calcs'!AA105:AA155,'State Generation Costs Calcs'!$A$105:$A$155,About!$B$2)*About!$A$52</f>
        <v>33.166516496915307</v>
      </c>
      <c r="AB2" s="66">
        <f>SUMIFS('State Generation Costs Calcs'!AB105:AB155,'State Generation Costs Calcs'!$A$105:$A$155,About!$B$2)*About!$A$52</f>
        <v>33.021650490823021</v>
      </c>
      <c r="AC2" s="66">
        <f>SUMIFS('State Generation Costs Calcs'!AC105:AC155,'State Generation Costs Calcs'!$A$105:$A$155,About!$B$2)*About!$A$52</f>
        <v>32.862033239486529</v>
      </c>
      <c r="AD2" s="66">
        <f>SUMIFS('State Generation Costs Calcs'!AD105:AD155,'State Generation Costs Calcs'!$A$105:$A$155,About!$B$2)*About!$A$52</f>
        <v>32.96795524667948</v>
      </c>
      <c r="AE2" s="66">
        <f>SUMIFS('State Generation Costs Calcs'!AE105:AE155,'State Generation Costs Calcs'!$A$105:$A$155,About!$B$2)*About!$A$52</f>
        <v>32.907231605728406</v>
      </c>
      <c r="AF2" s="66">
        <f>SUMIFS('State Generation Costs Calcs'!AF105:AF155,'State Generation Costs Calcs'!$A$105:$A$155,About!$B$2)*About!$A$52</f>
        <v>32.805591457265088</v>
      </c>
      <c r="AG2" s="66">
        <f>SUMIFS('State Generation Costs Calcs'!AG105:AG155,'State Generation Costs Calcs'!$A$105:$A$155,About!$B$2)*About!$A$52</f>
        <v>32.839337490130482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0.63405065221167156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1.0000000000000002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1.0000000000000004</v>
      </c>
      <c r="K1449" s="70">
        <f t="shared" si="312"/>
        <v>1.0000000000000002</v>
      </c>
      <c r="L1449" s="70">
        <f t="shared" si="312"/>
        <v>1</v>
      </c>
      <c r="M1449" s="70">
        <f t="shared" si="312"/>
        <v>1.0000000000000002</v>
      </c>
      <c r="N1449" s="70">
        <f t="shared" si="312"/>
        <v>1</v>
      </c>
      <c r="O1449" s="70">
        <f t="shared" si="312"/>
        <v>1.0000000000000004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>
      <c r="A7" s="1" t="s">
        <v>546</v>
      </c>
      <c r="B7" s="1" t="str">
        <f>About!B2</f>
        <v>LA</v>
      </c>
      <c r="C7" s="1">
        <f t="shared" ref="C7:AE7" si="3">SUMIFS(C$20:C$119,$B$20:$B$119,$B$7,$A$20:$A$119,$A$7)</f>
        <v>4946237</v>
      </c>
      <c r="D7" s="1">
        <f t="shared" si="3"/>
        <v>2486563</v>
      </c>
      <c r="E7" s="1">
        <f t="shared" si="3"/>
        <v>102404</v>
      </c>
      <c r="F7" s="1">
        <f t="shared" si="3"/>
        <v>2621153</v>
      </c>
      <c r="G7" s="1">
        <f t="shared" si="3"/>
        <v>713301</v>
      </c>
      <c r="H7" s="1">
        <f t="shared" si="3"/>
        <v>2568034</v>
      </c>
      <c r="I7" s="1">
        <f t="shared" si="3"/>
        <v>0</v>
      </c>
      <c r="J7" s="1">
        <f t="shared" si="3"/>
        <v>0</v>
      </c>
      <c r="K7" s="1">
        <f t="shared" si="3"/>
        <v>2823583</v>
      </c>
      <c r="L7" s="1">
        <f t="shared" si="3"/>
        <v>1920935</v>
      </c>
      <c r="M7" s="1">
        <f t="shared" si="3"/>
        <v>2379870</v>
      </c>
      <c r="N7" s="1">
        <f t="shared" si="3"/>
        <v>5210662</v>
      </c>
      <c r="O7" s="1">
        <f t="shared" si="3"/>
        <v>6691528</v>
      </c>
      <c r="P7" s="1">
        <f t="shared" si="3"/>
        <v>8275482</v>
      </c>
      <c r="Q7" s="1">
        <f t="shared" si="3"/>
        <v>8632675</v>
      </c>
      <c r="R7" s="1">
        <f t="shared" si="3"/>
        <v>6343323</v>
      </c>
      <c r="S7" s="1">
        <f t="shared" si="3"/>
        <v>4702917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LA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E51"/>
  <sheetViews>
    <sheetView topLeftCell="A24" workbookViewId="0">
      <selection activeCell="D44" sqref="D44"/>
    </sheetView>
  </sheetViews>
  <sheetFormatPr baseColWidth="10" defaultRowHeight="14"/>
  <cols>
    <col min="1" max="1" width="42.1640625" customWidth="1"/>
    <col min="2" max="2" width="22.33203125" bestFit="1" customWidth="1"/>
    <col min="3" max="3" width="18.1640625" bestFit="1" customWidth="1"/>
    <col min="4" max="4" width="16" bestFit="1" customWidth="1"/>
    <col min="5" max="5" width="16.33203125" bestFit="1" customWidth="1"/>
  </cols>
  <sheetData>
    <row r="1" spans="1:5" s="115" customFormat="1">
      <c r="A1" s="115" t="s">
        <v>577</v>
      </c>
    </row>
    <row r="2" spans="1:5" s="116" customFormat="1">
      <c r="A2" s="116" t="s">
        <v>578</v>
      </c>
    </row>
    <row r="3" spans="1:5" s="77" customFormat="1">
      <c r="A3" s="78" t="s">
        <v>584</v>
      </c>
    </row>
    <row r="4" spans="1:5" s="76" customFormat="1"/>
    <row r="5" spans="1:5">
      <c r="A5" s="79" t="s">
        <v>579</v>
      </c>
      <c r="B5" s="85">
        <v>82596223.230000004</v>
      </c>
      <c r="C5" s="82" t="s">
        <v>581</v>
      </c>
    </row>
    <row r="6" spans="1:5">
      <c r="A6" s="79" t="s">
        <v>580</v>
      </c>
      <c r="B6" s="86">
        <v>98299747</v>
      </c>
      <c r="C6" s="83" t="s">
        <v>581</v>
      </c>
    </row>
    <row r="7" spans="1:5">
      <c r="A7" s="79" t="s">
        <v>582</v>
      </c>
      <c r="B7" s="87">
        <f>ROUND((B5-B6)/B6, 3) * 100</f>
        <v>-16</v>
      </c>
      <c r="C7" s="84"/>
    </row>
    <row r="8" spans="1:5">
      <c r="A8" s="80" t="s">
        <v>583</v>
      </c>
      <c r="B8" s="87">
        <f>B5-B6</f>
        <v>-15703523.769999996</v>
      </c>
      <c r="C8" s="84"/>
    </row>
    <row r="10" spans="1:5">
      <c r="A10" s="74" t="s">
        <v>585</v>
      </c>
      <c r="B10" s="74" t="str">
        <f>IF(B8&gt;0, "importing...", "exporting...")</f>
        <v>exporting...</v>
      </c>
      <c r="C10" s="74" t="str">
        <f>_xlfn.CONCAT(ROUND(B8, 0), " MWh more")</f>
        <v>-15703524 MWh more</v>
      </c>
    </row>
    <row r="12" spans="1:5">
      <c r="A12" s="100" t="s">
        <v>589</v>
      </c>
      <c r="B12" s="101"/>
      <c r="C12" s="102"/>
    </row>
    <row r="13" spans="1:5">
      <c r="A13" s="91" t="s">
        <v>586</v>
      </c>
      <c r="B13" s="92"/>
      <c r="C13" s="93"/>
      <c r="D13" s="75"/>
      <c r="E13" s="88"/>
    </row>
    <row r="14" spans="1:5">
      <c r="A14" s="94"/>
      <c r="B14" s="95" t="s">
        <v>531</v>
      </c>
      <c r="C14" s="96" t="s">
        <v>587</v>
      </c>
      <c r="D14" s="75"/>
      <c r="E14" s="88"/>
    </row>
    <row r="15" spans="1:5" ht="15">
      <c r="A15" s="97" t="s">
        <v>487</v>
      </c>
      <c r="B15" s="98">
        <f>(Calculations!B60*'EIA SEDS data'!AF$6)+('EIA SEDS data'!AF$10*IF(About!$N$12,Calculations!$B114,Calculations!B92))</f>
        <v>3461361.3957840707</v>
      </c>
      <c r="C15" s="99">
        <f>B15/SUM($B$15:$B$30)</f>
        <v>0.19954307595179752</v>
      </c>
    </row>
    <row r="16" spans="1:5" ht="15">
      <c r="A16" s="97" t="s">
        <v>488</v>
      </c>
      <c r="B16" s="98">
        <f>(Calculations!B61*'EIA SEDS data'!AF$6)+('EIA SEDS data'!AF$10*IF(About!$N$12,Calculations!$B115,Calculations!B93))</f>
        <v>9430775.1326896455</v>
      </c>
      <c r="C16" s="99">
        <f t="shared" ref="C16:C30" si="0">B16/SUM($B$15:$B$30)</f>
        <v>0.54367217502301168</v>
      </c>
    </row>
    <row r="17" spans="1:3" ht="15">
      <c r="A17" s="97" t="s">
        <v>489</v>
      </c>
      <c r="B17" s="98">
        <f>(Calculations!B62*'EIA SEDS data'!AF$6)+('EIA SEDS data'!AF$10*IF(About!$N$12,Calculations!$B116,Calculations!B94))</f>
        <v>3975269.8226354057</v>
      </c>
      <c r="C17" s="99">
        <f t="shared" si="0"/>
        <v>0.22916924222740415</v>
      </c>
    </row>
    <row r="18" spans="1:3" ht="15">
      <c r="A18" s="97" t="s">
        <v>490</v>
      </c>
      <c r="B18" s="98">
        <f>(Calculations!B63*'EIA SEDS data'!AF$6)+('EIA SEDS data'!AF$10*IF(About!$N$12,Calculations!$B117,Calculations!B95))</f>
        <v>371571.18528419588</v>
      </c>
      <c r="C18" s="99">
        <f t="shared" si="0"/>
        <v>2.1420605585123671E-2</v>
      </c>
    </row>
    <row r="19" spans="1:3" ht="15">
      <c r="A19" s="97" t="s">
        <v>491</v>
      </c>
      <c r="B19" s="98">
        <f>(Calculations!B64*'EIA SEDS data'!AF$6)+('EIA SEDS data'!AF$10*IF(About!$N$12,Calculations!$B118,Calculations!B96))</f>
        <v>0</v>
      </c>
      <c r="C19" s="99">
        <f t="shared" si="0"/>
        <v>0</v>
      </c>
    </row>
    <row r="20" spans="1:3" ht="15">
      <c r="A20" s="97" t="s">
        <v>492</v>
      </c>
      <c r="B20" s="98">
        <f>(Calculations!B65*'EIA SEDS data'!AF$6)+('EIA SEDS data'!AF$10*IF(About!$N$12,Calculations!$B119,Calculations!B97))</f>
        <v>82183.631332692486</v>
      </c>
      <c r="C20" s="99">
        <f t="shared" si="0"/>
        <v>4.7377816742823027E-3</v>
      </c>
    </row>
    <row r="21" spans="1:3" ht="15">
      <c r="A21" s="97" t="s">
        <v>493</v>
      </c>
      <c r="B21" s="98">
        <f>(Calculations!B66*'EIA SEDS data'!AF$6)+('EIA SEDS data'!AF$10*IF(About!$N$12,Calculations!$B120,Calculations!B98))</f>
        <v>0</v>
      </c>
      <c r="C21" s="99">
        <f t="shared" si="0"/>
        <v>0</v>
      </c>
    </row>
    <row r="22" spans="1:3" ht="15">
      <c r="A22" s="97" t="s">
        <v>494</v>
      </c>
      <c r="B22" s="98">
        <f>(Calculations!B67*'EIA SEDS data'!AF$6)+('EIA SEDS data'!AF$10*IF(About!$N$12,Calculations!$B121,Calculations!B99))</f>
        <v>0</v>
      </c>
      <c r="C22" s="99">
        <f t="shared" si="0"/>
        <v>0</v>
      </c>
    </row>
    <row r="23" spans="1:3" ht="15">
      <c r="A23" s="97" t="s">
        <v>495</v>
      </c>
      <c r="B23" s="98">
        <f>(Calculations!B68*'EIA SEDS data'!AF$6)+('EIA SEDS data'!AF$10*IF(About!$N$12,Calculations!$B122,Calculations!B100))</f>
        <v>0</v>
      </c>
      <c r="C23" s="99">
        <f t="shared" si="0"/>
        <v>0</v>
      </c>
    </row>
    <row r="24" spans="1:3" ht="15">
      <c r="A24" s="97" t="s">
        <v>496</v>
      </c>
      <c r="B24" s="98">
        <f>(Calculations!B69*'EIA SEDS data'!AF$6)+('EIA SEDS data'!AF$10*IF(About!$N$12,Calculations!$B123,Calculations!B101))</f>
        <v>0</v>
      </c>
      <c r="C24" s="99">
        <f t="shared" si="0"/>
        <v>0</v>
      </c>
    </row>
    <row r="25" spans="1:3" ht="15">
      <c r="A25" s="97" t="s">
        <v>497</v>
      </c>
      <c r="B25" s="98">
        <f>(Calculations!B70*'EIA SEDS data'!AF$6)+('EIA SEDS data'!AF$10*IF(About!$N$12,Calculations!$B124,Calculations!B102))</f>
        <v>18618.965721266279</v>
      </c>
      <c r="C25" s="99">
        <f t="shared" si="0"/>
        <v>1.0733596600423637E-3</v>
      </c>
    </row>
    <row r="26" spans="1:3" ht="15">
      <c r="A26" s="97" t="s">
        <v>498</v>
      </c>
      <c r="B26" s="98">
        <f>(Calculations!B71*'EIA SEDS data'!AF$6)+('EIA SEDS data'!AF$10*IF(About!$N$12,Calculations!$B125,Calculations!B103))</f>
        <v>0</v>
      </c>
      <c r="C26" s="99">
        <f t="shared" si="0"/>
        <v>0</v>
      </c>
    </row>
    <row r="27" spans="1:3" ht="15">
      <c r="A27" s="97" t="s">
        <v>499</v>
      </c>
      <c r="B27" s="98">
        <f>(Calculations!B72*'EIA SEDS data'!AF$6)+('EIA SEDS data'!AF$10*IF(About!$N$12,Calculations!$B126,Calculations!B104))</f>
        <v>0</v>
      </c>
      <c r="C27" s="99">
        <f t="shared" si="0"/>
        <v>0</v>
      </c>
    </row>
    <row r="28" spans="1:3" ht="15">
      <c r="A28" s="97" t="s">
        <v>500</v>
      </c>
      <c r="B28" s="98">
        <f>(Calculations!B73*'EIA SEDS data'!AF$6)+('EIA SEDS data'!AF$10*IF(About!$N$12,Calculations!$B127,Calculations!B105))</f>
        <v>6656.8665527267603</v>
      </c>
      <c r="C28" s="99">
        <f t="shared" si="0"/>
        <v>3.837598783385176E-4</v>
      </c>
    </row>
    <row r="29" spans="1:3" ht="15">
      <c r="A29" s="97" t="s">
        <v>501</v>
      </c>
      <c r="B29" s="98">
        <f>(Calculations!B74*'EIA SEDS data'!AF$6)+('EIA SEDS data'!AF$10*IF(About!$N$12,Calculations!$B128,Calculations!B106))</f>
        <v>0</v>
      </c>
      <c r="C29" s="99">
        <f t="shared" si="0"/>
        <v>0</v>
      </c>
    </row>
    <row r="30" spans="1:3" ht="15">
      <c r="A30" s="97" t="s">
        <v>502</v>
      </c>
      <c r="B30" s="98">
        <f>(Calculations!B75*'EIA SEDS data'!AF$6)+('EIA SEDS data'!AF$10*IF(About!$N$12,Calculations!$B129,Calculations!B107))</f>
        <v>0</v>
      </c>
      <c r="C30" s="99">
        <f t="shared" si="0"/>
        <v>0</v>
      </c>
    </row>
    <row r="31" spans="1:3">
      <c r="A31" s="94"/>
      <c r="B31" s="81"/>
      <c r="C31" s="99"/>
    </row>
    <row r="32" spans="1:3">
      <c r="A32" s="91" t="s">
        <v>588</v>
      </c>
      <c r="B32" s="103" t="s">
        <v>590</v>
      </c>
      <c r="C32" s="104"/>
    </row>
    <row r="33" spans="1:3" ht="15">
      <c r="A33" s="97" t="s">
        <v>487</v>
      </c>
      <c r="B33" s="105">
        <f>IF($B$8&gt;0, $B$8*C15, 0)</f>
        <v>0</v>
      </c>
      <c r="C33" s="106"/>
    </row>
    <row r="34" spans="1:3" ht="15">
      <c r="A34" s="97" t="s">
        <v>488</v>
      </c>
      <c r="B34" s="105">
        <f t="shared" ref="B34:B48" si="1">IF($B$8&gt;0, $B$8*C16, 0)</f>
        <v>0</v>
      </c>
      <c r="C34" s="106"/>
    </row>
    <row r="35" spans="1:3" ht="15">
      <c r="A35" s="97" t="s">
        <v>489</v>
      </c>
      <c r="B35" s="105">
        <f t="shared" si="1"/>
        <v>0</v>
      </c>
      <c r="C35" s="106"/>
    </row>
    <row r="36" spans="1:3" ht="15">
      <c r="A36" s="97" t="s">
        <v>490</v>
      </c>
      <c r="B36" s="105">
        <f t="shared" si="1"/>
        <v>0</v>
      </c>
      <c r="C36" s="106"/>
    </row>
    <row r="37" spans="1:3" ht="15">
      <c r="A37" s="97" t="s">
        <v>491</v>
      </c>
      <c r="B37" s="105">
        <f t="shared" si="1"/>
        <v>0</v>
      </c>
      <c r="C37" s="106"/>
    </row>
    <row r="38" spans="1:3" ht="15">
      <c r="A38" s="97" t="s">
        <v>492</v>
      </c>
      <c r="B38" s="105">
        <f t="shared" si="1"/>
        <v>0</v>
      </c>
      <c r="C38" s="106"/>
    </row>
    <row r="39" spans="1:3" ht="15">
      <c r="A39" s="97" t="s">
        <v>493</v>
      </c>
      <c r="B39" s="105">
        <f t="shared" si="1"/>
        <v>0</v>
      </c>
      <c r="C39" s="106"/>
    </row>
    <row r="40" spans="1:3" ht="15">
      <c r="A40" s="97" t="s">
        <v>494</v>
      </c>
      <c r="B40" s="105">
        <f t="shared" si="1"/>
        <v>0</v>
      </c>
      <c r="C40" s="106"/>
    </row>
    <row r="41" spans="1:3" ht="15">
      <c r="A41" s="97" t="s">
        <v>495</v>
      </c>
      <c r="B41" s="105">
        <f t="shared" si="1"/>
        <v>0</v>
      </c>
      <c r="C41" s="106"/>
    </row>
    <row r="42" spans="1:3" ht="15">
      <c r="A42" s="97" t="s">
        <v>496</v>
      </c>
      <c r="B42" s="105">
        <f t="shared" si="1"/>
        <v>0</v>
      </c>
      <c r="C42" s="106"/>
    </row>
    <row r="43" spans="1:3" ht="15">
      <c r="A43" s="97" t="s">
        <v>497</v>
      </c>
      <c r="B43" s="105">
        <f t="shared" si="1"/>
        <v>0</v>
      </c>
      <c r="C43" s="106"/>
    </row>
    <row r="44" spans="1:3" ht="15">
      <c r="A44" s="97" t="s">
        <v>498</v>
      </c>
      <c r="B44" s="105">
        <f t="shared" si="1"/>
        <v>0</v>
      </c>
      <c r="C44" s="106"/>
    </row>
    <row r="45" spans="1:3" ht="15">
      <c r="A45" s="97" t="s">
        <v>499</v>
      </c>
      <c r="B45" s="105">
        <f t="shared" si="1"/>
        <v>0</v>
      </c>
      <c r="C45" s="106"/>
    </row>
    <row r="46" spans="1:3" ht="15">
      <c r="A46" s="97" t="s">
        <v>500</v>
      </c>
      <c r="B46" s="105">
        <f t="shared" si="1"/>
        <v>0</v>
      </c>
      <c r="C46" s="106"/>
    </row>
    <row r="47" spans="1:3" ht="15">
      <c r="A47" s="97" t="s">
        <v>501</v>
      </c>
      <c r="B47" s="105">
        <f t="shared" si="1"/>
        <v>0</v>
      </c>
      <c r="C47" s="106"/>
    </row>
    <row r="48" spans="1:3" ht="15">
      <c r="A48" s="107" t="s">
        <v>502</v>
      </c>
      <c r="B48" s="108">
        <f t="shared" si="1"/>
        <v>0</v>
      </c>
      <c r="C48" s="109"/>
    </row>
    <row r="49" spans="1:3">
      <c r="B49" s="69"/>
    </row>
    <row r="50" spans="1:3">
      <c r="A50" s="100" t="s">
        <v>589</v>
      </c>
      <c r="B50" s="101"/>
      <c r="C50" s="102"/>
    </row>
    <row r="51" spans="1:3" ht="15">
      <c r="A51" s="110" t="s">
        <v>591</v>
      </c>
      <c r="B51" s="89">
        <f>IF(B8&lt;0, B8*-1, 0)</f>
        <v>15703523.769999996</v>
      </c>
      <c r="C51" s="90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3461361.3957840707</v>
      </c>
      <c r="C2" s="6">
        <f>(Calculations!C60*'EIA SEDS data'!AG$6)+('EIA SEDS data'!AG$10*IF(About!$N$12,Calculations!$B114,Calculations!C92)) + 'Manual Adjustment'!$B33</f>
        <v>3120546.1387469564</v>
      </c>
      <c r="D2" s="6">
        <f>(Calculations!D60*'EIA SEDS data'!AH$6)+('EIA SEDS data'!AH$10*IF(About!$N$12,Calculations!$B114,Calculations!D92)) + 'Manual Adjustment'!$B33</f>
        <v>3416437.0424235342</v>
      </c>
      <c r="E2" s="6">
        <f>(Calculations!E60*'EIA SEDS data'!AI$6)+('EIA SEDS data'!AI$10*IF(About!$N$12,Calculations!$B114,Calculations!E92)) + 'Manual Adjustment'!$B33</f>
        <v>3748613.8751429217</v>
      </c>
      <c r="F2" s="6">
        <f>(Calculations!F60*'EIA SEDS data'!AJ$6)+('EIA SEDS data'!AJ$10*IF(About!$N$12,Calculations!$B114,Calculations!F92)) + 'Manual Adjustment'!$B33</f>
        <v>4454870.4270178406</v>
      </c>
      <c r="G2" s="6">
        <f>(Calculations!G60*'EIA SEDS data'!AK$6)+('EIA SEDS data'!AK$10*IF(About!$N$12,Calculations!$B114,Calculations!G92)) + 'Manual Adjustment'!$B33</f>
        <v>5285854.446716777</v>
      </c>
      <c r="H2" s="6">
        <f>(Calculations!H60*'EIA SEDS data'!AL$6)+('EIA SEDS data'!AL$10*IF(About!$N$12,Calculations!$B114,Calculations!H92)) + 'Manual Adjustment'!$B33</f>
        <v>5049413.6669885367</v>
      </c>
      <c r="I2" s="6">
        <f>(Calculations!I60*'EIA SEDS data'!AM$6)+('EIA SEDS data'!AM$10*IF(About!$N$12,Calculations!$B114,Calculations!I92)) + 'Manual Adjustment'!$B33</f>
        <v>4872004.7584688291</v>
      </c>
      <c r="J2" s="6">
        <f>(Calculations!J60*'EIA SEDS data'!AN$6)+('EIA SEDS data'!AN$10*IF(About!$N$12,Calculations!$B114,Calculations!J92)) + 'Manual Adjustment'!$B33</f>
        <v>4830915.9069259353</v>
      </c>
      <c r="K2" s="6">
        <f>(Calculations!K60*'EIA SEDS data'!AO$6)+('EIA SEDS data'!AO$10*IF(About!$N$12,Calculations!$B114,Calculations!K92)) + 'Manual Adjustment'!$B33</f>
        <v>4790563.7302776612</v>
      </c>
      <c r="L2" s="6">
        <f>(Calculations!L60*'EIA SEDS data'!AP$6)+('EIA SEDS data'!AP$10*IF(About!$N$12,Calculations!$B114,Calculations!L92)) + 'Manual Adjustment'!$B33</f>
        <v>4822207.0564531926</v>
      </c>
      <c r="M2" s="6">
        <f>(Calculations!M60*'EIA SEDS data'!AQ$6)+('EIA SEDS data'!AQ$10*IF(About!$N$12,Calculations!$B114,Calculations!M92)) + 'Manual Adjustment'!$B33</f>
        <v>4853742.1657657167</v>
      </c>
      <c r="N2" s="6">
        <f>(Calculations!N60*'EIA SEDS data'!AR$6)+('EIA SEDS data'!AR$10*IF(About!$N$12,Calculations!$B114,Calculations!N92)) + 'Manual Adjustment'!$B33</f>
        <v>0</v>
      </c>
      <c r="O2" s="6">
        <f>(Calculations!O60*'EIA SEDS data'!AS$6)+('EIA SEDS data'!AS$10*IF(About!$N$12,Calculations!$B114,Calculations!O92)) + 'Manual Adjustment'!$B33</f>
        <v>0</v>
      </c>
      <c r="P2" s="6">
        <f>(Calculations!P60*'EIA SEDS data'!AT$6)+('EIA SEDS data'!AT$10*IF(About!$N$12,Calculations!$B114,Calculations!P92)) + 'Manual Adjustment'!$B33</f>
        <v>0</v>
      </c>
      <c r="Q2" s="6">
        <f>(Calculations!Q60*'EIA SEDS data'!AU$6)+('EIA SEDS data'!AU$10*IF(About!$N$12,Calculations!$B114,Calculations!Q92)) + 'Manual Adjustment'!$B33</f>
        <v>0</v>
      </c>
      <c r="R2" s="6">
        <f>(Calculations!R60*'EIA SEDS data'!AV$6)+('EIA SEDS data'!AV$10*IF(About!$N$12,Calculations!$B114,Calculations!R92)) + 'Manual Adjustment'!$B33</f>
        <v>0</v>
      </c>
      <c r="S2" s="6">
        <f>(Calculations!S60*'EIA SEDS data'!AW$6)+('EIA SEDS data'!AW$10*IF(About!$N$12,Calculations!$B114,Calculations!S92)) + 'Manual Adjustment'!$B33</f>
        <v>0</v>
      </c>
      <c r="T2" s="6">
        <f>(Calculations!T60*'EIA SEDS data'!AX$6)+('EIA SEDS data'!AX$10*IF(About!$N$12,Calculations!$B114,Calculations!T92)) + 'Manual Adjustment'!$B33</f>
        <v>0</v>
      </c>
      <c r="U2" s="6">
        <f>(Calculations!U60*'EIA SEDS data'!AY$6)+('EIA SEDS data'!AY$10*IF(About!$N$12,Calculations!$B114,Calculations!U92)) + 'Manual Adjustment'!$B33</f>
        <v>0</v>
      </c>
      <c r="V2" s="6">
        <f>(Calculations!V60*'EIA SEDS data'!AZ$6)+('EIA SEDS data'!AZ$10*IF(About!$N$12,Calculations!$B114,Calculations!V92)) + 'Manual Adjustment'!$B33</f>
        <v>0</v>
      </c>
      <c r="W2" s="6">
        <f>(Calculations!W60*'EIA SEDS data'!BA$6)+('EIA SEDS data'!BA$10*IF(About!$N$12,Calculations!$B114,Calculations!W92)) + 'Manual Adjustment'!$B33</f>
        <v>0</v>
      </c>
      <c r="X2" s="6">
        <f>(Calculations!X60*'EIA SEDS data'!BB$6)+('EIA SEDS data'!BB$10*IF(About!$N$12,Calculations!$B114,Calculations!X92)) + 'Manual Adjustment'!$B33</f>
        <v>0</v>
      </c>
      <c r="Y2" s="6">
        <f>(Calculations!Y60*'EIA SEDS data'!BC$6)+('EIA SEDS data'!BC$10*IF(About!$N$12,Calculations!$B114,Calculations!Y92)) + 'Manual Adjustment'!$B33</f>
        <v>0</v>
      </c>
      <c r="Z2" s="6">
        <f>(Calculations!Z60*'EIA SEDS data'!BD$6)+('EIA SEDS data'!BD$10*IF(About!$N$12,Calculations!$B114,Calculations!Z92)) + 'Manual Adjustment'!$B33</f>
        <v>0</v>
      </c>
      <c r="AA2" s="6">
        <f>(Calculations!AA60*'EIA SEDS data'!BE$6)+('EIA SEDS data'!BE$10*IF(About!$N$12,Calculations!$B114,Calculations!AA92)) + 'Manual Adjustment'!$B33</f>
        <v>0</v>
      </c>
      <c r="AB2" s="6">
        <f>(Calculations!AB60*'EIA SEDS data'!BF$6)+('EIA SEDS data'!BF$10*IF(About!$N$12,Calculations!$B114,Calculations!AB92)) + 'Manual Adjustment'!$B33</f>
        <v>0</v>
      </c>
      <c r="AC2" s="6">
        <f>(Calculations!AC60*'EIA SEDS data'!BG$6)+('EIA SEDS data'!BG$10*IF(About!$N$12,Calculations!$B114,Calculations!AC92)) + 'Manual Adjustment'!$B33</f>
        <v>0</v>
      </c>
      <c r="AD2" s="6">
        <f>(Calculations!AD60*'EIA SEDS data'!BH$6)+('EIA SEDS data'!BH$10*IF(About!$N$12,Calculations!$B114,Calculations!AD92)) + 'Manual Adjustment'!$B33</f>
        <v>0</v>
      </c>
      <c r="AE2" s="6">
        <f>(Calculations!AE60*'EIA SEDS data'!BI$6)+('EIA SEDS data'!BI$10*IF(About!$N$12,Calculations!$B114,Calculations!AE92)) + 'Manual Adjustment'!$B33</f>
        <v>0</v>
      </c>
      <c r="AF2" s="6">
        <f>(Calculations!AF60*'EIA SEDS data'!BJ$6)+('EIA SEDS data'!BJ$10*IF(About!$N$12,Calculations!$B114,Calculations!AF92)) + 'Manual Adjustment'!$B33</f>
        <v>0</v>
      </c>
      <c r="AG2" s="6">
        <f>(Calculations!AG60*'EIA SEDS data'!BK$6)+('EIA SEDS data'!BK$10*IF(About!$N$12,Calculations!$B114,Calculations!AG92)) + 'Manual Adjustment'!$B33</f>
        <v>0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9430775.1326896455</v>
      </c>
      <c r="C3" s="6">
        <f>(Calculations!C61*'EIA SEDS data'!AG$6)+('EIA SEDS data'!AG$10*IF(About!$N$12,Calculations!$B115,Calculations!C93)) + 'Manual Adjustment'!$B34</f>
        <v>9542997.1406201106</v>
      </c>
      <c r="D3" s="6">
        <f>(Calculations!D61*'EIA SEDS data'!AH$6)+('EIA SEDS data'!AH$10*IF(About!$N$12,Calculations!$B115,Calculations!D93)) + 'Manual Adjustment'!$B34</f>
        <v>9040856.5561416298</v>
      </c>
      <c r="E3" s="6">
        <f>(Calculations!E61*'EIA SEDS data'!AI$6)+('EIA SEDS data'!AI$10*IF(About!$N$12,Calculations!$B115,Calculations!E93)) + 'Manual Adjustment'!$B34</f>
        <v>8481643.5198672581</v>
      </c>
      <c r="F3" s="6">
        <f>(Calculations!F61*'EIA SEDS data'!AJ$6)+('EIA SEDS data'!AJ$10*IF(About!$N$12,Calculations!$B115,Calculations!F93)) + 'Manual Adjustment'!$B34</f>
        <v>7363593.6466969084</v>
      </c>
      <c r="G3" s="6">
        <f>(Calculations!G61*'EIA SEDS data'!AK$6)+('EIA SEDS data'!AK$10*IF(About!$N$12,Calculations!$B115,Calculations!G93)) + 'Manual Adjustment'!$B34</f>
        <v>6050774.4066627193</v>
      </c>
      <c r="H3" s="6">
        <f>(Calculations!H61*'EIA SEDS data'!AL$6)+('EIA SEDS data'!AL$10*IF(About!$N$12,Calculations!$B115,Calculations!H93)) + 'Manual Adjustment'!$B34</f>
        <v>6468535.581021403</v>
      </c>
      <c r="I3" s="6">
        <f>(Calculations!I61*'EIA SEDS data'!AM$6)+('EIA SEDS data'!AM$10*IF(About!$N$12,Calculations!$B115,Calculations!I93)) + 'Manual Adjustment'!$B34</f>
        <v>6787237.8355619758</v>
      </c>
      <c r="J3" s="6">
        <f>(Calculations!J61*'EIA SEDS data'!AN$6)+('EIA SEDS data'!AN$10*IF(About!$N$12,Calculations!$B115,Calculations!J93)) + 'Manual Adjustment'!$B34</f>
        <v>6728016.2301214021</v>
      </c>
      <c r="K3" s="6">
        <f>(Calculations!K61*'EIA SEDS data'!AO$6)+('EIA SEDS data'!AO$10*IF(About!$N$12,Calculations!$B115,Calculations!K93)) + 'Manual Adjustment'!$B34</f>
        <v>6665595.6539455298</v>
      </c>
      <c r="L3" s="6">
        <f>(Calculations!L61*'EIA SEDS data'!AP$6)+('EIA SEDS data'!AP$10*IF(About!$N$12,Calculations!$B115,Calculations!L93)) + 'Manual Adjustment'!$B34</f>
        <v>6618002.7783594001</v>
      </c>
      <c r="M3" s="6">
        <f>(Calculations!M61*'EIA SEDS data'!AQ$6)+('EIA SEDS data'!AQ$10*IF(About!$N$12,Calculations!$B115,Calculations!M93)) + 'Manual Adjustment'!$B34</f>
        <v>6570033.8494338905</v>
      </c>
      <c r="N3" s="6">
        <f>(Calculations!N61*'EIA SEDS data'!AR$6)+('EIA SEDS data'!AR$10*IF(About!$N$12,Calculations!$B115,Calculations!N93)) + 'Manual Adjustment'!$B34</f>
        <v>0</v>
      </c>
      <c r="O3" s="6">
        <f>(Calculations!O61*'EIA SEDS data'!AS$6)+('EIA SEDS data'!AS$10*IF(About!$N$12,Calculations!$B115,Calculations!O93)) + 'Manual Adjustment'!$B34</f>
        <v>0</v>
      </c>
      <c r="P3" s="6">
        <f>(Calculations!P61*'EIA SEDS data'!AT$6)+('EIA SEDS data'!AT$10*IF(About!$N$12,Calculations!$B115,Calculations!P93)) + 'Manual Adjustment'!$B34</f>
        <v>0</v>
      </c>
      <c r="Q3" s="6">
        <f>(Calculations!Q61*'EIA SEDS data'!AU$6)+('EIA SEDS data'!AU$10*IF(About!$N$12,Calculations!$B115,Calculations!Q93)) + 'Manual Adjustment'!$B34</f>
        <v>0</v>
      </c>
      <c r="R3" s="6">
        <f>(Calculations!R61*'EIA SEDS data'!AV$6)+('EIA SEDS data'!AV$10*IF(About!$N$12,Calculations!$B115,Calculations!R93)) + 'Manual Adjustment'!$B34</f>
        <v>0</v>
      </c>
      <c r="S3" s="6">
        <f>(Calculations!S61*'EIA SEDS data'!AW$6)+('EIA SEDS data'!AW$10*IF(About!$N$12,Calculations!$B115,Calculations!S93)) + 'Manual Adjustment'!$B34</f>
        <v>0</v>
      </c>
      <c r="T3" s="6">
        <f>(Calculations!T61*'EIA SEDS data'!AX$6)+('EIA SEDS data'!AX$10*IF(About!$N$12,Calculations!$B115,Calculations!T93)) + 'Manual Adjustment'!$B34</f>
        <v>0</v>
      </c>
      <c r="U3" s="6">
        <f>(Calculations!U61*'EIA SEDS data'!AY$6)+('EIA SEDS data'!AY$10*IF(About!$N$12,Calculations!$B115,Calculations!U93)) + 'Manual Adjustment'!$B34</f>
        <v>0</v>
      </c>
      <c r="V3" s="6">
        <f>(Calculations!V61*'EIA SEDS data'!AZ$6)+('EIA SEDS data'!AZ$10*IF(About!$N$12,Calculations!$B115,Calculations!V93)) + 'Manual Adjustment'!$B34</f>
        <v>0</v>
      </c>
      <c r="W3" s="6">
        <f>(Calculations!W61*'EIA SEDS data'!BA$6)+('EIA SEDS data'!BA$10*IF(About!$N$12,Calculations!$B115,Calculations!W93)) + 'Manual Adjustment'!$B34</f>
        <v>0</v>
      </c>
      <c r="X3" s="6">
        <f>(Calculations!X61*'EIA SEDS data'!BB$6)+('EIA SEDS data'!BB$10*IF(About!$N$12,Calculations!$B115,Calculations!X93)) + 'Manual Adjustment'!$B34</f>
        <v>0</v>
      </c>
      <c r="Y3" s="6">
        <f>(Calculations!Y61*'EIA SEDS data'!BC$6)+('EIA SEDS data'!BC$10*IF(About!$N$12,Calculations!$B115,Calculations!Y93)) + 'Manual Adjustment'!$B34</f>
        <v>0</v>
      </c>
      <c r="Z3" s="6">
        <f>(Calculations!Z61*'EIA SEDS data'!BD$6)+('EIA SEDS data'!BD$10*IF(About!$N$12,Calculations!$B115,Calculations!Z93)) + 'Manual Adjustment'!$B34</f>
        <v>0</v>
      </c>
      <c r="AA3" s="6">
        <f>(Calculations!AA61*'EIA SEDS data'!BE$6)+('EIA SEDS data'!BE$10*IF(About!$N$12,Calculations!$B115,Calculations!AA93)) + 'Manual Adjustment'!$B34</f>
        <v>0</v>
      </c>
      <c r="AB3" s="6">
        <f>(Calculations!AB61*'EIA SEDS data'!BF$6)+('EIA SEDS data'!BF$10*IF(About!$N$12,Calculations!$B115,Calculations!AB93)) + 'Manual Adjustment'!$B34</f>
        <v>0</v>
      </c>
      <c r="AC3" s="6">
        <f>(Calculations!AC61*'EIA SEDS data'!BG$6)+('EIA SEDS data'!BG$10*IF(About!$N$12,Calculations!$B115,Calculations!AC93)) + 'Manual Adjustment'!$B34</f>
        <v>0</v>
      </c>
      <c r="AD3" s="6">
        <f>(Calculations!AD61*'EIA SEDS data'!BH$6)+('EIA SEDS data'!BH$10*IF(About!$N$12,Calculations!$B115,Calculations!AD93)) + 'Manual Adjustment'!$B34</f>
        <v>0</v>
      </c>
      <c r="AE3" s="6">
        <f>(Calculations!AE61*'EIA SEDS data'!BI$6)+('EIA SEDS data'!BI$10*IF(About!$N$12,Calculations!$B115,Calculations!AE93)) + 'Manual Adjustment'!$B34</f>
        <v>0</v>
      </c>
      <c r="AF3" s="6">
        <f>(Calculations!AF61*'EIA SEDS data'!BJ$6)+('EIA SEDS data'!BJ$10*IF(About!$N$12,Calculations!$B115,Calculations!AF93)) + 'Manual Adjustment'!$B34</f>
        <v>0</v>
      </c>
      <c r="AG3" s="6">
        <f>(Calculations!AG61*'EIA SEDS data'!BK$6)+('EIA SEDS data'!BK$10*IF(About!$N$12,Calculations!$B115,Calculations!AG93)) + 'Manual Adjustment'!$B34</f>
        <v>0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3975269.8226354057</v>
      </c>
      <c r="C4" s="6">
        <f>(Calculations!C62*'EIA SEDS data'!AG$6)+('EIA SEDS data'!AG$10*IF(About!$N$12,Calculations!$B116,Calculations!C94)) + 'Manual Adjustment'!$B35</f>
        <v>4177409.6579502267</v>
      </c>
      <c r="D4" s="6">
        <f>(Calculations!D62*'EIA SEDS data'!AH$6)+('EIA SEDS data'!AH$10*IF(About!$N$12,Calculations!$B116,Calculations!D94)) + 'Manual Adjustment'!$B35</f>
        <v>4358316.8595053591</v>
      </c>
      <c r="E4" s="6">
        <f>(Calculations!E62*'EIA SEDS data'!AI$6)+('EIA SEDS data'!AI$10*IF(About!$N$12,Calculations!$B116,Calculations!E94)) + 'Manual Adjustment'!$B35</f>
        <v>4558271.8591357069</v>
      </c>
      <c r="F4" s="6">
        <f>(Calculations!F62*'EIA SEDS data'!AJ$6)+('EIA SEDS data'!AJ$10*IF(About!$N$12,Calculations!$B116,Calculations!F94)) + 'Manual Adjustment'!$B35</f>
        <v>4913135.7068175506</v>
      </c>
      <c r="G4" s="6">
        <f>(Calculations!G62*'EIA SEDS data'!AK$6)+('EIA SEDS data'!AK$10*IF(About!$N$12,Calculations!$B116,Calculations!G94)) + 'Manual Adjustment'!$B35</f>
        <v>5329612.2365761781</v>
      </c>
      <c r="H4" s="6">
        <f>(Calculations!H62*'EIA SEDS data'!AL$6)+('EIA SEDS data'!AL$10*IF(About!$N$12,Calculations!$B116,Calculations!H94)) + 'Manual Adjustment'!$B35</f>
        <v>5180308.68272202</v>
      </c>
      <c r="I4" s="6">
        <f>(Calculations!I62*'EIA SEDS data'!AM$6)+('EIA SEDS data'!AM$10*IF(About!$N$12,Calculations!$B116,Calculations!I94)) + 'Manual Adjustment'!$B35</f>
        <v>5064938.6985471155</v>
      </c>
      <c r="J4" s="6">
        <f>(Calculations!J62*'EIA SEDS data'!AN$6)+('EIA SEDS data'!AN$10*IF(About!$N$12,Calculations!$B116,Calculations!J94)) + 'Manual Adjustment'!$B35</f>
        <v>5120404.4028110364</v>
      </c>
      <c r="K4" s="6">
        <f>(Calculations!K62*'EIA SEDS data'!AO$6)+('EIA SEDS data'!AO$10*IF(About!$N$12,Calculations!$B116,Calculations!K94)) + 'Manual Adjustment'!$B35</f>
        <v>5177980.5562574053</v>
      </c>
      <c r="L4" s="6">
        <f>(Calculations!L62*'EIA SEDS data'!AP$6)+('EIA SEDS data'!AP$10*IF(About!$N$12,Calculations!$B116,Calculations!L94)) + 'Manual Adjustment'!$B35</f>
        <v>5166651.8517563809</v>
      </c>
      <c r="M4" s="6">
        <f>(Calculations!M62*'EIA SEDS data'!AQ$6)+('EIA SEDS data'!AQ$10*IF(About!$N$12,Calculations!$B116,Calculations!M94)) + 'Manual Adjustment'!$B35</f>
        <v>5155815.3920200989</v>
      </c>
      <c r="N4" s="6">
        <f>(Calculations!N62*'EIA SEDS data'!AR$6)+('EIA SEDS data'!AR$10*IF(About!$N$12,Calculations!$B116,Calculations!N94)) + 'Manual Adjustment'!$B35</f>
        <v>0</v>
      </c>
      <c r="O4" s="6">
        <f>(Calculations!O62*'EIA SEDS data'!AS$6)+('EIA SEDS data'!AS$10*IF(About!$N$12,Calculations!$B116,Calculations!O94)) + 'Manual Adjustment'!$B35</f>
        <v>0</v>
      </c>
      <c r="P4" s="6">
        <f>(Calculations!P62*'EIA SEDS data'!AT$6)+('EIA SEDS data'!AT$10*IF(About!$N$12,Calculations!$B116,Calculations!P94)) + 'Manual Adjustment'!$B35</f>
        <v>0</v>
      </c>
      <c r="Q4" s="6">
        <f>(Calculations!Q62*'EIA SEDS data'!AU$6)+('EIA SEDS data'!AU$10*IF(About!$N$12,Calculations!$B116,Calculations!Q94)) + 'Manual Adjustment'!$B35</f>
        <v>0</v>
      </c>
      <c r="R4" s="6">
        <f>(Calculations!R62*'EIA SEDS data'!AV$6)+('EIA SEDS data'!AV$10*IF(About!$N$12,Calculations!$B116,Calculations!R94)) + 'Manual Adjustment'!$B35</f>
        <v>0</v>
      </c>
      <c r="S4" s="6">
        <f>(Calculations!S62*'EIA SEDS data'!AW$6)+('EIA SEDS data'!AW$10*IF(About!$N$12,Calculations!$B116,Calculations!S94)) + 'Manual Adjustment'!$B35</f>
        <v>0</v>
      </c>
      <c r="T4" s="6">
        <f>(Calculations!T62*'EIA SEDS data'!AX$6)+('EIA SEDS data'!AX$10*IF(About!$N$12,Calculations!$B116,Calculations!T94)) + 'Manual Adjustment'!$B35</f>
        <v>0</v>
      </c>
      <c r="U4" s="6">
        <f>(Calculations!U62*'EIA SEDS data'!AY$6)+('EIA SEDS data'!AY$10*IF(About!$N$12,Calculations!$B116,Calculations!U94)) + 'Manual Adjustment'!$B35</f>
        <v>0</v>
      </c>
      <c r="V4" s="6">
        <f>(Calculations!V62*'EIA SEDS data'!AZ$6)+('EIA SEDS data'!AZ$10*IF(About!$N$12,Calculations!$B116,Calculations!V94)) + 'Manual Adjustment'!$B35</f>
        <v>0</v>
      </c>
      <c r="W4" s="6">
        <f>(Calculations!W62*'EIA SEDS data'!BA$6)+('EIA SEDS data'!BA$10*IF(About!$N$12,Calculations!$B116,Calculations!W94)) + 'Manual Adjustment'!$B35</f>
        <v>0</v>
      </c>
      <c r="X4" s="6">
        <f>(Calculations!X62*'EIA SEDS data'!BB$6)+('EIA SEDS data'!BB$10*IF(About!$N$12,Calculations!$B116,Calculations!X94)) + 'Manual Adjustment'!$B35</f>
        <v>0</v>
      </c>
      <c r="Y4" s="6">
        <f>(Calculations!Y62*'EIA SEDS data'!BC$6)+('EIA SEDS data'!BC$10*IF(About!$N$12,Calculations!$B116,Calculations!Y94)) + 'Manual Adjustment'!$B35</f>
        <v>0</v>
      </c>
      <c r="Z4" s="6">
        <f>(Calculations!Z62*'EIA SEDS data'!BD$6)+('EIA SEDS data'!BD$10*IF(About!$N$12,Calculations!$B116,Calculations!Z94)) + 'Manual Adjustment'!$B35</f>
        <v>0</v>
      </c>
      <c r="AA4" s="6">
        <f>(Calculations!AA62*'EIA SEDS data'!BE$6)+('EIA SEDS data'!BE$10*IF(About!$N$12,Calculations!$B116,Calculations!AA94)) + 'Manual Adjustment'!$B35</f>
        <v>0</v>
      </c>
      <c r="AB4" s="6">
        <f>(Calculations!AB62*'EIA SEDS data'!BF$6)+('EIA SEDS data'!BF$10*IF(About!$N$12,Calculations!$B116,Calculations!AB94)) + 'Manual Adjustment'!$B35</f>
        <v>0</v>
      </c>
      <c r="AC4" s="6">
        <f>(Calculations!AC62*'EIA SEDS data'!BG$6)+('EIA SEDS data'!BG$10*IF(About!$N$12,Calculations!$B116,Calculations!AC94)) + 'Manual Adjustment'!$B35</f>
        <v>0</v>
      </c>
      <c r="AD4" s="6">
        <f>(Calculations!AD62*'EIA SEDS data'!BH$6)+('EIA SEDS data'!BH$10*IF(About!$N$12,Calculations!$B116,Calculations!AD94)) + 'Manual Adjustment'!$B35</f>
        <v>0</v>
      </c>
      <c r="AE4" s="6">
        <f>(Calculations!AE62*'EIA SEDS data'!BI$6)+('EIA SEDS data'!BI$10*IF(About!$N$12,Calculations!$B116,Calculations!AE94)) + 'Manual Adjustment'!$B35</f>
        <v>0</v>
      </c>
      <c r="AF4" s="6">
        <f>(Calculations!AF62*'EIA SEDS data'!BJ$6)+('EIA SEDS data'!BJ$10*IF(About!$N$12,Calculations!$B116,Calculations!AF94)) + 'Manual Adjustment'!$B35</f>
        <v>0</v>
      </c>
      <c r="AG4" s="6">
        <f>(Calculations!AG62*'EIA SEDS data'!BK$6)+('EIA SEDS data'!BK$10*IF(About!$N$12,Calculations!$B116,Calculations!AG94)) + 'Manual Adjustment'!$B35</f>
        <v>0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371571.18528419588</v>
      </c>
      <c r="C5" s="6">
        <f>(Calculations!C63*'EIA SEDS data'!AG$6)+('EIA SEDS data'!AG$10*IF(About!$N$12,Calculations!$B117,Calculations!C95)) + 'Manual Adjustment'!$B36</f>
        <v>390320.7304287515</v>
      </c>
      <c r="D5" s="6">
        <f>(Calculations!D63*'EIA SEDS data'!AH$6)+('EIA SEDS data'!AH$10*IF(About!$N$12,Calculations!$B117,Calculations!D95)) + 'Manual Adjustment'!$B36</f>
        <v>400193.01499145373</v>
      </c>
      <c r="E5" s="6">
        <f>(Calculations!E63*'EIA SEDS data'!AI$6)+('EIA SEDS data'!AI$10*IF(About!$N$12,Calculations!$B117,Calculations!E95)) + 'Manual Adjustment'!$B36</f>
        <v>410584.49922498275</v>
      </c>
      <c r="F5" s="6">
        <f>(Calculations!F63*'EIA SEDS data'!AJ$6)+('EIA SEDS data'!AJ$10*IF(About!$N$12,Calculations!$B117,Calculations!F95)) + 'Manual Adjustment'!$B36</f>
        <v>437181.42292729707</v>
      </c>
      <c r="G5" s="6">
        <f>(Calculations!G63*'EIA SEDS data'!AK$6)+('EIA SEDS data'!AK$10*IF(About!$N$12,Calculations!$B117,Calculations!G95)) + 'Manual Adjustment'!$B36</f>
        <v>467454.66829571337</v>
      </c>
      <c r="H5" s="6">
        <f>(Calculations!H63*'EIA SEDS data'!AL$6)+('EIA SEDS data'!AL$10*IF(About!$N$12,Calculations!$B117,Calculations!H95)) + 'Manual Adjustment'!$B36</f>
        <v>427604.65277037933</v>
      </c>
      <c r="I5" s="6">
        <f>(Calculations!I63*'EIA SEDS data'!AM$6)+('EIA SEDS data'!AM$10*IF(About!$N$12,Calculations!$B117,Calculations!I95)) + 'Manual Adjustment'!$B36</f>
        <v>394043.51932304411</v>
      </c>
      <c r="J5" s="6">
        <f>(Calculations!J63*'EIA SEDS data'!AN$6)+('EIA SEDS data'!AN$10*IF(About!$N$12,Calculations!$B117,Calculations!J95)) + 'Manual Adjustment'!$B36</f>
        <v>393857.51888631121</v>
      </c>
      <c r="K5" s="6">
        <f>(Calculations!K63*'EIA SEDS data'!AO$6)+('EIA SEDS data'!AO$10*IF(About!$N$12,Calculations!$B117,Calculations!K95)) + 'Manual Adjustment'!$B36</f>
        <v>393671.69396237325</v>
      </c>
      <c r="L5" s="6">
        <f>(Calculations!L63*'EIA SEDS data'!AP$6)+('EIA SEDS data'!AP$10*IF(About!$N$12,Calculations!$B117,Calculations!L95)) + 'Manual Adjustment'!$B36</f>
        <v>396227.96207069088</v>
      </c>
      <c r="M5" s="6">
        <f>(Calculations!M63*'EIA SEDS data'!AQ$6)+('EIA SEDS data'!AQ$10*IF(About!$N$12,Calculations!$B117,Calculations!M95)) + 'Manual Adjustment'!$B36</f>
        <v>398815.6162034049</v>
      </c>
      <c r="N5" s="6">
        <f>(Calculations!N63*'EIA SEDS data'!AR$6)+('EIA SEDS data'!AR$10*IF(About!$N$12,Calculations!$B117,Calculations!N95)) + 'Manual Adjustment'!$B36</f>
        <v>0</v>
      </c>
      <c r="O5" s="6">
        <f>(Calculations!O63*'EIA SEDS data'!AS$6)+('EIA SEDS data'!AS$10*IF(About!$N$12,Calculations!$B117,Calculations!O95)) + 'Manual Adjustment'!$B36</f>
        <v>0</v>
      </c>
      <c r="P5" s="6">
        <f>(Calculations!P63*'EIA SEDS data'!AT$6)+('EIA SEDS data'!AT$10*IF(About!$N$12,Calculations!$B117,Calculations!P95)) + 'Manual Adjustment'!$B36</f>
        <v>0</v>
      </c>
      <c r="Q5" s="6">
        <f>(Calculations!Q63*'EIA SEDS data'!AU$6)+('EIA SEDS data'!AU$10*IF(About!$N$12,Calculations!$B117,Calculations!Q95)) + 'Manual Adjustment'!$B36</f>
        <v>0</v>
      </c>
      <c r="R5" s="6">
        <f>(Calculations!R63*'EIA SEDS data'!AV$6)+('EIA SEDS data'!AV$10*IF(About!$N$12,Calculations!$B117,Calculations!R95)) + 'Manual Adjustment'!$B36</f>
        <v>0</v>
      </c>
      <c r="S5" s="6">
        <f>(Calculations!S63*'EIA SEDS data'!AW$6)+('EIA SEDS data'!AW$10*IF(About!$N$12,Calculations!$B117,Calculations!S95)) + 'Manual Adjustment'!$B36</f>
        <v>0</v>
      </c>
      <c r="T5" s="6">
        <f>(Calculations!T63*'EIA SEDS data'!AX$6)+('EIA SEDS data'!AX$10*IF(About!$N$12,Calculations!$B117,Calculations!T95)) + 'Manual Adjustment'!$B36</f>
        <v>0</v>
      </c>
      <c r="U5" s="6">
        <f>(Calculations!U63*'EIA SEDS data'!AY$6)+('EIA SEDS data'!AY$10*IF(About!$N$12,Calculations!$B117,Calculations!U95)) + 'Manual Adjustment'!$B36</f>
        <v>0</v>
      </c>
      <c r="V5" s="6">
        <f>(Calculations!V63*'EIA SEDS data'!AZ$6)+('EIA SEDS data'!AZ$10*IF(About!$N$12,Calculations!$B117,Calculations!V95)) + 'Manual Adjustment'!$B36</f>
        <v>0</v>
      </c>
      <c r="W5" s="6">
        <f>(Calculations!W63*'EIA SEDS data'!BA$6)+('EIA SEDS data'!BA$10*IF(About!$N$12,Calculations!$B117,Calculations!W95)) + 'Manual Adjustment'!$B36</f>
        <v>0</v>
      </c>
      <c r="X5" s="6">
        <f>(Calculations!X63*'EIA SEDS data'!BB$6)+('EIA SEDS data'!BB$10*IF(About!$N$12,Calculations!$B117,Calculations!X95)) + 'Manual Adjustment'!$B36</f>
        <v>0</v>
      </c>
      <c r="Y5" s="6">
        <f>(Calculations!Y63*'EIA SEDS data'!BC$6)+('EIA SEDS data'!BC$10*IF(About!$N$12,Calculations!$B117,Calculations!Y95)) + 'Manual Adjustment'!$B36</f>
        <v>0</v>
      </c>
      <c r="Z5" s="6">
        <f>(Calculations!Z63*'EIA SEDS data'!BD$6)+('EIA SEDS data'!BD$10*IF(About!$N$12,Calculations!$B117,Calculations!Z95)) + 'Manual Adjustment'!$B36</f>
        <v>0</v>
      </c>
      <c r="AA5" s="6">
        <f>(Calculations!AA63*'EIA SEDS data'!BE$6)+('EIA SEDS data'!BE$10*IF(About!$N$12,Calculations!$B117,Calculations!AA95)) + 'Manual Adjustment'!$B36</f>
        <v>0</v>
      </c>
      <c r="AB5" s="6">
        <f>(Calculations!AB63*'EIA SEDS data'!BF$6)+('EIA SEDS data'!BF$10*IF(About!$N$12,Calculations!$B117,Calculations!AB95)) + 'Manual Adjustment'!$B36</f>
        <v>0</v>
      </c>
      <c r="AC5" s="6">
        <f>(Calculations!AC63*'EIA SEDS data'!BG$6)+('EIA SEDS data'!BG$10*IF(About!$N$12,Calculations!$B117,Calculations!AC95)) + 'Manual Adjustment'!$B36</f>
        <v>0</v>
      </c>
      <c r="AD5" s="6">
        <f>(Calculations!AD63*'EIA SEDS data'!BH$6)+('EIA SEDS data'!BH$10*IF(About!$N$12,Calculations!$B117,Calculations!AD95)) + 'Manual Adjustment'!$B36</f>
        <v>0</v>
      </c>
      <c r="AE5" s="6">
        <f>(Calculations!AE63*'EIA SEDS data'!BI$6)+('EIA SEDS data'!BI$10*IF(About!$N$12,Calculations!$B117,Calculations!AE95)) + 'Manual Adjustment'!$B36</f>
        <v>0</v>
      </c>
      <c r="AF5" s="6">
        <f>(Calculations!AF63*'EIA SEDS data'!BJ$6)+('EIA SEDS data'!BJ$10*IF(About!$N$12,Calculations!$B117,Calculations!AF95)) + 'Manual Adjustment'!$B36</f>
        <v>0</v>
      </c>
      <c r="AG5" s="6">
        <f>(Calculations!AG63*'EIA SEDS data'!BK$6)+('EIA SEDS data'!BK$10*IF(About!$N$12,Calculations!$B117,Calculations!AG95)) + 'Manual Adjustment'!$B36</f>
        <v>0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>(Calculations!N64*'EIA SEDS data'!AR$6)+('EIA SEDS data'!AR$10*IF(About!$N$12,Calculations!$B118,Calculations!N96)) + 'Manual Adjustment'!$B37</f>
        <v>0</v>
      </c>
      <c r="O6" s="6">
        <f>(Calculations!O64*'EIA SEDS data'!AS$6)+('EIA SEDS data'!AS$10*IF(About!$N$12,Calculations!$B118,Calculations!O96)) + 'Manual Adjustment'!$B37</f>
        <v>0</v>
      </c>
      <c r="P6" s="6">
        <f>(Calculations!P64*'EIA SEDS data'!AT$6)+('EIA SEDS data'!AT$10*IF(About!$N$12,Calculations!$B118,Calculations!P96)) + 'Manual Adjustment'!$B37</f>
        <v>0</v>
      </c>
      <c r="Q6" s="6">
        <f>(Calculations!Q64*'EIA SEDS data'!AU$6)+('EIA SEDS data'!AU$10*IF(About!$N$12,Calculations!$B118,Calculations!Q96)) + 'Manual Adjustment'!$B37</f>
        <v>0</v>
      </c>
      <c r="R6" s="6">
        <f>(Calculations!R64*'EIA SEDS data'!AV$6)+('EIA SEDS data'!AV$10*IF(About!$N$12,Calculations!$B118,Calculations!R96)) + 'Manual Adjustment'!$B37</f>
        <v>0</v>
      </c>
      <c r="S6" s="6">
        <f>(Calculations!S64*'EIA SEDS data'!AW$6)+('EIA SEDS data'!AW$10*IF(About!$N$12,Calculations!$B118,Calculations!S96)) + 'Manual Adjustment'!$B37</f>
        <v>0</v>
      </c>
      <c r="T6" s="6">
        <f>(Calculations!T64*'EIA SEDS data'!AX$6)+('EIA SEDS data'!AX$10*IF(About!$N$12,Calculations!$B118,Calculations!T96)) + 'Manual Adjustment'!$B37</f>
        <v>0</v>
      </c>
      <c r="U6" s="6">
        <f>(Calculations!U64*'EIA SEDS data'!AY$6)+('EIA SEDS data'!AY$10*IF(About!$N$12,Calculations!$B118,Calculations!U96)) + 'Manual Adjustment'!$B37</f>
        <v>0</v>
      </c>
      <c r="V6" s="6">
        <f>(Calculations!V64*'EIA SEDS data'!AZ$6)+('EIA SEDS data'!AZ$10*IF(About!$N$12,Calculations!$B118,Calculations!V96)) + 'Manual Adjustment'!$B37</f>
        <v>0</v>
      </c>
      <c r="W6" s="6">
        <f>(Calculations!W64*'EIA SEDS data'!BA$6)+('EIA SEDS data'!BA$10*IF(About!$N$12,Calculations!$B118,Calculations!W96)) + 'Manual Adjustment'!$B37</f>
        <v>0</v>
      </c>
      <c r="X6" s="6">
        <f>(Calculations!X64*'EIA SEDS data'!BB$6)+('EIA SEDS data'!BB$10*IF(About!$N$12,Calculations!$B118,Calculations!X96)) + 'Manual Adjustment'!$B37</f>
        <v>0</v>
      </c>
      <c r="Y6" s="6">
        <f>(Calculations!Y64*'EIA SEDS data'!BC$6)+('EIA SEDS data'!BC$10*IF(About!$N$12,Calculations!$B118,Calculations!Y96)) + 'Manual Adjustment'!$B37</f>
        <v>0</v>
      </c>
      <c r="Z6" s="6">
        <f>(Calculations!Z64*'EIA SEDS data'!BD$6)+('EIA SEDS data'!BD$10*IF(About!$N$12,Calculations!$B118,Calculations!Z96)) + 'Manual Adjustment'!$B37</f>
        <v>0</v>
      </c>
      <c r="AA6" s="6">
        <f>(Calculations!AA64*'EIA SEDS data'!BE$6)+('EIA SEDS data'!BE$10*IF(About!$N$12,Calculations!$B118,Calculations!AA96)) + 'Manual Adjustment'!$B37</f>
        <v>0</v>
      </c>
      <c r="AB6" s="6">
        <f>(Calculations!AB64*'EIA SEDS data'!BF$6)+('EIA SEDS data'!BF$10*IF(About!$N$12,Calculations!$B118,Calculations!AB96)) + 'Manual Adjustment'!$B37</f>
        <v>0</v>
      </c>
      <c r="AC6" s="6">
        <f>(Calculations!AC64*'EIA SEDS data'!BG$6)+('EIA SEDS data'!BG$10*IF(About!$N$12,Calculations!$B118,Calculations!AC96)) + 'Manual Adjustment'!$B37</f>
        <v>0</v>
      </c>
      <c r="AD6" s="6">
        <f>(Calculations!AD64*'EIA SEDS data'!BH$6)+('EIA SEDS data'!BH$10*IF(About!$N$12,Calculations!$B118,Calculations!AD96)) + 'Manual Adjustment'!$B37</f>
        <v>0</v>
      </c>
      <c r="AE6" s="6">
        <f>(Calculations!AE64*'EIA SEDS data'!BI$6)+('EIA SEDS data'!BI$10*IF(About!$N$12,Calculations!$B118,Calculations!AE96)) + 'Manual Adjustment'!$B37</f>
        <v>0</v>
      </c>
      <c r="AF6" s="6">
        <f>(Calculations!AF64*'EIA SEDS data'!BJ$6)+('EIA SEDS data'!BJ$10*IF(About!$N$12,Calculations!$B118,Calculations!AF96)) + 'Manual Adjustment'!$B37</f>
        <v>0</v>
      </c>
      <c r="AG6" s="6">
        <f>(Calculations!AG64*'EIA SEDS data'!BK$6)+('EIA SEDS data'!BK$10*IF(About!$N$12,Calculations!$B118,Calculations!AG96)) + 'Manual Adjustment'!$B37</f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82183.631332692486</v>
      </c>
      <c r="C7" s="6">
        <f>(Calculations!C65*'EIA SEDS data'!AG$6)+('EIA SEDS data'!AG$10*IF(About!$N$12,Calculations!$B119,Calculations!C97)) + 'Manual Adjustment'!$B38</f>
        <v>90366.426149496358</v>
      </c>
      <c r="D7" s="6">
        <f>(Calculations!D65*'EIA SEDS data'!AH$6)+('EIA SEDS data'!AH$10*IF(About!$N$12,Calculations!$B119,Calculations!D97)) + 'Manual Adjustment'!$B38</f>
        <v>105152.95095626412</v>
      </c>
      <c r="E7" s="6">
        <f>(Calculations!E65*'EIA SEDS data'!AI$6)+('EIA SEDS data'!AI$10*IF(About!$N$12,Calculations!$B119,Calculations!E97)) + 'Manual Adjustment'!$B38</f>
        <v>121094.48942754926</v>
      </c>
      <c r="F7" s="6">
        <f>(Calculations!F65*'EIA SEDS data'!AJ$6)+('EIA SEDS data'!AJ$10*IF(About!$N$12,Calculations!$B119,Calculations!F97)) + 'Manual Adjustment'!$B38</f>
        <v>151899.98218074709</v>
      </c>
      <c r="G7" s="6">
        <f>(Calculations!G65*'EIA SEDS data'!AK$6)+('EIA SEDS data'!AK$10*IF(About!$N$12,Calculations!$B119,Calculations!G97)) + 'Manual Adjustment'!$B38</f>
        <v>187463.71538653853</v>
      </c>
      <c r="H7" s="6">
        <f>(Calculations!H65*'EIA SEDS data'!AL$6)+('EIA SEDS data'!AL$10*IF(About!$N$12,Calculations!$B119,Calculations!H97)) + 'Manual Adjustment'!$B38</f>
        <v>195994.09432696245</v>
      </c>
      <c r="I7" s="6">
        <f>(Calculations!I65*'EIA SEDS data'!AM$6)+('EIA SEDS data'!AM$10*IF(About!$N$12,Calculations!$B119,Calculations!I97)) + 'Manual Adjustment'!$B38</f>
        <v>204169.48311683696</v>
      </c>
      <c r="J7" s="6">
        <f>(Calculations!J65*'EIA SEDS data'!AN$6)+('EIA SEDS data'!AN$10*IF(About!$N$12,Calculations!$B119,Calculations!J97)) + 'Manual Adjustment'!$B38</f>
        <v>248935.12461196104</v>
      </c>
      <c r="K7" s="6">
        <f>(Calculations!K65*'EIA SEDS data'!AO$6)+('EIA SEDS data'!AO$10*IF(About!$N$12,Calculations!$B119,Calculations!K97)) + 'Manual Adjustment'!$B38</f>
        <v>294042.35278949328</v>
      </c>
      <c r="L7" s="6">
        <f>(Calculations!L65*'EIA SEDS data'!AP$6)+('EIA SEDS data'!AP$10*IF(About!$N$12,Calculations!$B119,Calculations!L97)) + 'Manual Adjustment'!$B38</f>
        <v>318819.4438291876</v>
      </c>
      <c r="M7" s="6">
        <f>(Calculations!M65*'EIA SEDS data'!AQ$6)+('EIA SEDS data'!AQ$10*IF(About!$N$12,Calculations!$B119,Calculations!M97)) + 'Manual Adjustment'!$B38</f>
        <v>343554.83408678032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>(Calculations!N68*'EIA SEDS data'!AR$6)+('EIA SEDS data'!AR$10*IF(About!$N$12,Calculations!$B122,Calculations!N100)) + 'Manual Adjustment'!$B41</f>
        <v>0</v>
      </c>
      <c r="O10" s="6">
        <f>(Calculations!O68*'EIA SEDS data'!AS$6)+('EIA SEDS data'!AS$10*IF(About!$N$12,Calculations!$B122,Calculations!O100)) + 'Manual Adjustment'!$B41</f>
        <v>0</v>
      </c>
      <c r="P10" s="6">
        <f>(Calculations!P68*'EIA SEDS data'!AT$6)+('EIA SEDS data'!AT$10*IF(About!$N$12,Calculations!$B122,Calculations!P100)) + 'Manual Adjustment'!$B41</f>
        <v>0</v>
      </c>
      <c r="Q10" s="6">
        <f>(Calculations!Q68*'EIA SEDS data'!AU$6)+('EIA SEDS data'!AU$10*IF(About!$N$12,Calculations!$B122,Calculations!Q100)) + 'Manual Adjustment'!$B41</f>
        <v>0</v>
      </c>
      <c r="R10" s="6">
        <f>(Calculations!R68*'EIA SEDS data'!AV$6)+('EIA SEDS data'!AV$10*IF(About!$N$12,Calculations!$B122,Calculations!R100)) + 'Manual Adjustment'!$B41</f>
        <v>0</v>
      </c>
      <c r="S10" s="6">
        <f>(Calculations!S68*'EIA SEDS data'!AW$6)+('EIA SEDS data'!AW$10*IF(About!$N$12,Calculations!$B122,Calculations!S100)) + 'Manual Adjustment'!$B41</f>
        <v>0</v>
      </c>
      <c r="T10" s="6">
        <f>(Calculations!T68*'EIA SEDS data'!AX$6)+('EIA SEDS data'!AX$10*IF(About!$N$12,Calculations!$B122,Calculations!T100)) + 'Manual Adjustment'!$B41</f>
        <v>0</v>
      </c>
      <c r="U10" s="6">
        <f>(Calculations!U68*'EIA SEDS data'!AY$6)+('EIA SEDS data'!AY$10*IF(About!$N$12,Calculations!$B122,Calculations!U100)) + 'Manual Adjustment'!$B41</f>
        <v>0</v>
      </c>
      <c r="V10" s="6">
        <f>(Calculations!V68*'EIA SEDS data'!AZ$6)+('EIA SEDS data'!AZ$10*IF(About!$N$12,Calculations!$B122,Calculations!V100)) + 'Manual Adjustment'!$B41</f>
        <v>0</v>
      </c>
      <c r="W10" s="6">
        <f>(Calculations!W68*'EIA SEDS data'!BA$6)+('EIA SEDS data'!BA$10*IF(About!$N$12,Calculations!$B122,Calculations!W100)) + 'Manual Adjustment'!$B41</f>
        <v>0</v>
      </c>
      <c r="X10" s="6">
        <f>(Calculations!X68*'EIA SEDS data'!BB$6)+('EIA SEDS data'!BB$10*IF(About!$N$12,Calculations!$B122,Calculations!X100)) + 'Manual Adjustment'!$B41</f>
        <v>0</v>
      </c>
      <c r="Y10" s="6">
        <f>(Calculations!Y68*'EIA SEDS data'!BC$6)+('EIA SEDS data'!BC$10*IF(About!$N$12,Calculations!$B122,Calculations!Y100)) + 'Manual Adjustment'!$B41</f>
        <v>0</v>
      </c>
      <c r="Z10" s="6">
        <f>(Calculations!Z68*'EIA SEDS data'!BD$6)+('EIA SEDS data'!BD$10*IF(About!$N$12,Calculations!$B122,Calculations!Z100)) + 'Manual Adjustment'!$B41</f>
        <v>0</v>
      </c>
      <c r="AA10" s="6">
        <f>(Calculations!AA68*'EIA SEDS data'!BE$6)+('EIA SEDS data'!BE$10*IF(About!$N$12,Calculations!$B122,Calculations!AA100)) + 'Manual Adjustment'!$B41</f>
        <v>0</v>
      </c>
      <c r="AB10" s="6">
        <f>(Calculations!AB68*'EIA SEDS data'!BF$6)+('EIA SEDS data'!BF$10*IF(About!$N$12,Calculations!$B122,Calculations!AB100)) + 'Manual Adjustment'!$B41</f>
        <v>0</v>
      </c>
      <c r="AC10" s="6">
        <f>(Calculations!AC68*'EIA SEDS data'!BG$6)+('EIA SEDS data'!BG$10*IF(About!$N$12,Calculations!$B122,Calculations!AC100)) + 'Manual Adjustment'!$B41</f>
        <v>0</v>
      </c>
      <c r="AD10" s="6">
        <f>(Calculations!AD68*'EIA SEDS data'!BH$6)+('EIA SEDS data'!BH$10*IF(About!$N$12,Calculations!$B122,Calculations!AD100)) + 'Manual Adjustment'!$B41</f>
        <v>0</v>
      </c>
      <c r="AE10" s="6">
        <f>(Calculations!AE68*'EIA SEDS data'!BI$6)+('EIA SEDS data'!BI$10*IF(About!$N$12,Calculations!$B122,Calculations!AE100)) + 'Manual Adjustment'!$B41</f>
        <v>0</v>
      </c>
      <c r="AF10" s="6">
        <f>(Calculations!AF68*'EIA SEDS data'!BJ$6)+('EIA SEDS data'!BJ$10*IF(About!$N$12,Calculations!$B122,Calculations!AF100)) + 'Manual Adjustment'!$B41</f>
        <v>0</v>
      </c>
      <c r="AG10" s="6">
        <f>(Calculations!AG68*'EIA SEDS data'!BK$6)+('EIA SEDS data'!BK$10*IF(About!$N$12,Calculations!$B122,Calculations!AG100)) + 'Manual Adjustment'!$B41</f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>(Calculations!N69*'EIA SEDS data'!AR$6)+('EIA SEDS data'!AR$10*IF(About!$N$12,Calculations!$B123,Calculations!N101)) + 'Manual Adjustment'!$B42</f>
        <v>0</v>
      </c>
      <c r="O11" s="6">
        <f>(Calculations!O69*'EIA SEDS data'!AS$6)+('EIA SEDS data'!AS$10*IF(About!$N$12,Calculations!$B123,Calculations!O101)) + 'Manual Adjustment'!$B42</f>
        <v>0</v>
      </c>
      <c r="P11" s="6">
        <f>(Calculations!P69*'EIA SEDS data'!AT$6)+('EIA SEDS data'!AT$10*IF(About!$N$12,Calculations!$B123,Calculations!P101)) + 'Manual Adjustment'!$B42</f>
        <v>0</v>
      </c>
      <c r="Q11" s="6">
        <f>(Calculations!Q69*'EIA SEDS data'!AU$6)+('EIA SEDS data'!AU$10*IF(About!$N$12,Calculations!$B123,Calculations!Q101)) + 'Manual Adjustment'!$B42</f>
        <v>0</v>
      </c>
      <c r="R11" s="6">
        <f>(Calculations!R69*'EIA SEDS data'!AV$6)+('EIA SEDS data'!AV$10*IF(About!$N$12,Calculations!$B123,Calculations!R101)) + 'Manual Adjustment'!$B42</f>
        <v>0</v>
      </c>
      <c r="S11" s="6">
        <f>(Calculations!S69*'EIA SEDS data'!AW$6)+('EIA SEDS data'!AW$10*IF(About!$N$12,Calculations!$B123,Calculations!S101)) + 'Manual Adjustment'!$B42</f>
        <v>0</v>
      </c>
      <c r="T11" s="6">
        <f>(Calculations!T69*'EIA SEDS data'!AX$6)+('EIA SEDS data'!AX$10*IF(About!$N$12,Calculations!$B123,Calculations!T101)) + 'Manual Adjustment'!$B42</f>
        <v>0</v>
      </c>
      <c r="U11" s="6">
        <f>(Calculations!U69*'EIA SEDS data'!AY$6)+('EIA SEDS data'!AY$10*IF(About!$N$12,Calculations!$B123,Calculations!U101)) + 'Manual Adjustment'!$B42</f>
        <v>0</v>
      </c>
      <c r="V11" s="6">
        <f>(Calculations!V69*'EIA SEDS data'!AZ$6)+('EIA SEDS data'!AZ$10*IF(About!$N$12,Calculations!$B123,Calculations!V101)) + 'Manual Adjustment'!$B42</f>
        <v>0</v>
      </c>
      <c r="W11" s="6">
        <f>(Calculations!W69*'EIA SEDS data'!BA$6)+('EIA SEDS data'!BA$10*IF(About!$N$12,Calculations!$B123,Calculations!W101)) + 'Manual Adjustment'!$B42</f>
        <v>0</v>
      </c>
      <c r="X11" s="6">
        <f>(Calculations!X69*'EIA SEDS data'!BB$6)+('EIA SEDS data'!BB$10*IF(About!$N$12,Calculations!$B123,Calculations!X101)) + 'Manual Adjustment'!$B42</f>
        <v>0</v>
      </c>
      <c r="Y11" s="6">
        <f>(Calculations!Y69*'EIA SEDS data'!BC$6)+('EIA SEDS data'!BC$10*IF(About!$N$12,Calculations!$B123,Calculations!Y101)) + 'Manual Adjustment'!$B42</f>
        <v>0</v>
      </c>
      <c r="Z11" s="6">
        <f>(Calculations!Z69*'EIA SEDS data'!BD$6)+('EIA SEDS data'!BD$10*IF(About!$N$12,Calculations!$B123,Calculations!Z101)) + 'Manual Adjustment'!$B42</f>
        <v>0</v>
      </c>
      <c r="AA11" s="6">
        <f>(Calculations!AA69*'EIA SEDS data'!BE$6)+('EIA SEDS data'!BE$10*IF(About!$N$12,Calculations!$B123,Calculations!AA101)) + 'Manual Adjustment'!$B42</f>
        <v>0</v>
      </c>
      <c r="AB11" s="6">
        <f>(Calculations!AB69*'EIA SEDS data'!BF$6)+('EIA SEDS data'!BF$10*IF(About!$N$12,Calculations!$B123,Calculations!AB101)) + 'Manual Adjustment'!$B42</f>
        <v>0</v>
      </c>
      <c r="AC11" s="6">
        <f>(Calculations!AC69*'EIA SEDS data'!BG$6)+('EIA SEDS data'!BG$10*IF(About!$N$12,Calculations!$B123,Calculations!AC101)) + 'Manual Adjustment'!$B42</f>
        <v>0</v>
      </c>
      <c r="AD11" s="6">
        <f>(Calculations!AD69*'EIA SEDS data'!BH$6)+('EIA SEDS data'!BH$10*IF(About!$N$12,Calculations!$B123,Calculations!AD101)) + 'Manual Adjustment'!$B42</f>
        <v>0</v>
      </c>
      <c r="AE11" s="6">
        <f>(Calculations!AE69*'EIA SEDS data'!BI$6)+('EIA SEDS data'!BI$10*IF(About!$N$12,Calculations!$B123,Calculations!AE101)) + 'Manual Adjustment'!$B42</f>
        <v>0</v>
      </c>
      <c r="AF11" s="6">
        <f>(Calculations!AF69*'EIA SEDS data'!BJ$6)+('EIA SEDS data'!BJ$10*IF(About!$N$12,Calculations!$B123,Calculations!AF101)) + 'Manual Adjustment'!$B42</f>
        <v>0</v>
      </c>
      <c r="AG11" s="6">
        <f>(Calculations!AG69*'EIA SEDS data'!BK$6)+('EIA SEDS data'!BK$10*IF(About!$N$12,Calculations!$B123,Calculations!AG101)) + 'Manual Adjustment'!$B42</f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18618.965721266279</v>
      </c>
      <c r="C12" s="6">
        <f>(Calculations!C70*'EIA SEDS data'!AG$6)+('EIA SEDS data'!AG$10*IF(About!$N$12,Calculations!$B124,Calculations!C102)) + 'Manual Adjustment'!$B43</f>
        <v>17806.417107319314</v>
      </c>
      <c r="D12" s="6">
        <f>(Calculations!D70*'EIA SEDS data'!AH$6)+('EIA SEDS data'!AH$10*IF(About!$N$12,Calculations!$B124,Calculations!D102)) + 'Manual Adjustment'!$B43</f>
        <v>18262.129806171852</v>
      </c>
      <c r="E12" s="6">
        <f>(Calculations!E70*'EIA SEDS data'!AI$6)+('EIA SEDS data'!AI$10*IF(About!$N$12,Calculations!$B124,Calculations!E102)) + 'Manual Adjustment'!$B43</f>
        <v>18764.06142049922</v>
      </c>
      <c r="F12" s="6">
        <f>(Calculations!F70*'EIA SEDS data'!AJ$6)+('EIA SEDS data'!AJ$10*IF(About!$N$12,Calculations!$B124,Calculations!F102)) + 'Manual Adjustment'!$B43</f>
        <v>17768.765653576054</v>
      </c>
      <c r="G12" s="6">
        <f>(Calculations!G70*'EIA SEDS data'!AK$6)+('EIA SEDS data'!AK$10*IF(About!$N$12,Calculations!$B124,Calculations!G102)) + 'Manual Adjustment'!$B43</f>
        <v>16687.616933365618</v>
      </c>
      <c r="H12" s="6">
        <f>(Calculations!H70*'EIA SEDS data'!AL$6)+('EIA SEDS data'!AL$10*IF(About!$N$12,Calculations!$B124,Calculations!H102)) + 'Manual Adjustment'!$B43</f>
        <v>16523.110953591811</v>
      </c>
      <c r="I12" s="6">
        <f>(Calculations!I70*'EIA SEDS data'!AM$6)+('EIA SEDS data'!AM$10*IF(About!$N$12,Calculations!$B124,Calculations!I102)) + 'Manual Adjustment'!$B43</f>
        <v>16427.267086380827</v>
      </c>
      <c r="J12" s="6">
        <f>(Calculations!J70*'EIA SEDS data'!AN$6)+('EIA SEDS data'!AN$10*IF(About!$N$12,Calculations!$B124,Calculations!J102)) + 'Manual Adjustment'!$B43</f>
        <v>16657.717684983061</v>
      </c>
      <c r="K12" s="6">
        <f>(Calculations!K70*'EIA SEDS data'!AO$6)+('EIA SEDS data'!AO$10*IF(About!$N$12,Calculations!$B124,Calculations!K102)) + 'Manual Adjustment'!$B43</f>
        <v>16896.855378770597</v>
      </c>
      <c r="L12" s="6">
        <f>(Calculations!L70*'EIA SEDS data'!AP$6)+('EIA SEDS data'!AP$10*IF(About!$N$12,Calculations!$B124,Calculations!L102)) + 'Manual Adjustment'!$B43</f>
        <v>16823.233646659428</v>
      </c>
      <c r="M12" s="6">
        <f>(Calculations!M70*'EIA SEDS data'!AQ$6)+('EIA SEDS data'!AQ$10*IF(About!$N$12,Calculations!$B124,Calculations!M102)) + 'Manual Adjustment'!$B43</f>
        <v>16751.307310080698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6656.8665527267603</v>
      </c>
      <c r="C15" s="6">
        <f>(Calculations!C73*'EIA SEDS data'!AG$6)+('EIA SEDS data'!AG$10*IF(About!$N$12,Calculations!$B127,Calculations!C105)) + 'Manual Adjustment'!$B46</f>
        <v>6990.4889971426246</v>
      </c>
      <c r="D15" s="6">
        <f>(Calculations!D73*'EIA SEDS data'!AH$6)+('EIA SEDS data'!AH$10*IF(About!$N$12,Calculations!$B127,Calculations!D105)) + 'Manual Adjustment'!$B46</f>
        <v>7218.4461755926077</v>
      </c>
      <c r="E15" s="6">
        <f>(Calculations!E73*'EIA SEDS data'!AI$6)+('EIA SEDS data'!AI$10*IF(About!$N$12,Calculations!$B127,Calculations!E105)) + 'Manual Adjustment'!$B46</f>
        <v>7464.6957810872955</v>
      </c>
      <c r="F15" s="6">
        <f>(Calculations!F73*'EIA SEDS data'!AJ$6)+('EIA SEDS data'!AJ$10*IF(About!$N$12,Calculations!$B127,Calculations!F105)) + 'Manual Adjustment'!$B46</f>
        <v>7987.0487060858468</v>
      </c>
      <c r="G15" s="6">
        <f>(Calculations!G73*'EIA SEDS data'!AK$6)+('EIA SEDS data'!AK$10*IF(About!$N$12,Calculations!$B127,Calculations!G105)) + 'Manual Adjustment'!$B46</f>
        <v>8589.9094287089829</v>
      </c>
      <c r="H15" s="6">
        <f>(Calculations!H73*'EIA SEDS data'!AL$6)+('EIA SEDS data'!AL$10*IF(About!$N$12,Calculations!$B127,Calculations!H105)) + 'Manual Adjustment'!$B46</f>
        <v>8057.2112171090885</v>
      </c>
      <c r="I15" s="6">
        <f>(Calculations!I73*'EIA SEDS data'!AM$6)+('EIA SEDS data'!AM$10*IF(About!$N$12,Calculations!$B127,Calculations!I105)) + 'Manual Adjustment'!$B46</f>
        <v>7615.43789582096</v>
      </c>
      <c r="J15" s="6">
        <f>(Calculations!J73*'EIA SEDS data'!AN$6)+('EIA SEDS data'!AN$10*IF(About!$N$12,Calculations!$B127,Calculations!J105)) + 'Manual Adjustment'!$B46</f>
        <v>7650.0989583761384</v>
      </c>
      <c r="K15" s="6">
        <f>(Calculations!K73*'EIA SEDS data'!AO$6)+('EIA SEDS data'!AO$10*IF(About!$N$12,Calculations!$B127,Calculations!K105)) + 'Manual Adjustment'!$B46</f>
        <v>7686.1573887680879</v>
      </c>
      <c r="L15" s="6">
        <f>(Calculations!L73*'EIA SEDS data'!AP$6)+('EIA SEDS data'!AP$10*IF(About!$N$12,Calculations!$B127,Calculations!L105)) + 'Manual Adjustment'!$B46</f>
        <v>7704.6738844930396</v>
      </c>
      <c r="M15" s="6">
        <f>(Calculations!M73*'EIA SEDS data'!AQ$6)+('EIA SEDS data'!AQ$10*IF(About!$N$12,Calculations!$B127,Calculations!M105)) + 'Manual Adjustment'!$B46</f>
        <v>7723.8351800302507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2021-04-09T17:42:13Z</dcterms:modified>
</cp:coreProperties>
</file>