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wenzel\Dropbox (Energy Innovation)\My PC (energy044)\Documents\GitHub_Repositories\eps-poland\"/>
    </mc:Choice>
  </mc:AlternateContent>
  <xr:revisionPtr revIDLastSave="0" documentId="13_ncr:1_{4954494D-F7E1-48B9-B1C0-C06DD48DD87C}" xr6:coauthVersionLast="47" xr6:coauthVersionMax="47" xr10:uidLastSave="{00000000-0000-0000-0000-000000000000}"/>
  <bookViews>
    <workbookView xWindow="12600" yWindow="-16320" windowWidth="29040" windowHeight="15840" activeTab="1" xr2:uid="{00000000-000D-0000-FFFF-FFFF00000000}"/>
  </bookViews>
  <sheets>
    <sheet name="About" sheetId="10" r:id="rId1"/>
    <sheet name="Policy Characteristics" sheetId="15" r:id="rId2"/>
    <sheet name="PolicyLevers" sheetId="1" r:id="rId3"/>
    <sheet name="OutputGraphs" sheetId="8" r:id="rId4"/>
    <sheet name="ReferenceScenarios" sheetId="9" r:id="rId5"/>
    <sheet name="Target Calculations" sheetId="14" r:id="rId6"/>
    <sheet name="MaxBoundCalculations" sheetId="13" r:id="rId7"/>
  </sheets>
  <definedNames>
    <definedName name="_xlnm._FilterDatabase" localSheetId="2" hidden="1">PolicyLevers!$A$1:$P$275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 i="1"/>
  <c r="G34" i="15" l="1"/>
  <c r="G23" i="15"/>
  <c r="G14" i="15"/>
  <c r="G11" i="15"/>
  <c r="G5" i="15"/>
  <c r="P2" i="8"/>
  <c r="Q2" i="8"/>
  <c r="R2" i="8"/>
  <c r="S2" i="8"/>
  <c r="O2" i="8"/>
  <c r="K2" i="8"/>
  <c r="L2" i="8"/>
  <c r="M2" i="8"/>
  <c r="N2" i="8"/>
  <c r="J2" i="8"/>
  <c r="R206" i="1"/>
  <c r="Q206" i="1"/>
  <c r="R205" i="1"/>
  <c r="Q205" i="1"/>
  <c r="R213" i="1"/>
  <c r="Q213" i="1"/>
  <c r="R212" i="1"/>
  <c r="Q212" i="1"/>
  <c r="S218" i="1"/>
  <c r="R218" i="1"/>
  <c r="Q218" i="1"/>
  <c r="O218" i="1"/>
  <c r="N218" i="1"/>
  <c r="M218" i="1"/>
  <c r="L218" i="1"/>
  <c r="R86" i="1"/>
  <c r="Q86" i="1"/>
  <c r="R78" i="1"/>
  <c r="Q78" i="1"/>
  <c r="O86" i="1"/>
  <c r="N86" i="1"/>
  <c r="M86" i="1"/>
  <c r="L86" i="1"/>
  <c r="R67" i="1"/>
  <c r="Q67" i="1"/>
  <c r="O67" i="1"/>
  <c r="N67" i="1"/>
  <c r="M67" i="1"/>
  <c r="L67" i="1"/>
  <c r="S149" i="1"/>
  <c r="O149" i="1"/>
  <c r="N149" i="1"/>
  <c r="M149" i="1"/>
  <c r="L149" i="1"/>
  <c r="J149" i="1"/>
  <c r="C149" i="1"/>
  <c r="B149" i="1"/>
  <c r="A149" i="1"/>
  <c r="J266" i="1"/>
  <c r="C266" i="1"/>
  <c r="A266" i="1"/>
  <c r="O235" i="1"/>
  <c r="N235" i="1"/>
  <c r="M235" i="1"/>
  <c r="L235" i="1"/>
  <c r="J235" i="1"/>
  <c r="A24" i="10"/>
  <c r="C235" i="1"/>
  <c r="A235" i="1"/>
  <c r="J137" i="1"/>
  <c r="J136" i="1"/>
  <c r="J135" i="1"/>
  <c r="C137" i="1"/>
  <c r="B137" i="1"/>
  <c r="A137" i="1"/>
  <c r="C136" i="1"/>
  <c r="B136" i="1"/>
  <c r="A136" i="1"/>
  <c r="C135" i="1"/>
  <c r="B135" i="1"/>
  <c r="A135" i="1"/>
  <c r="J101" i="1"/>
  <c r="C101" i="1"/>
  <c r="B101" i="1"/>
  <c r="A101" i="1"/>
  <c r="J71" i="1"/>
  <c r="C71" i="1"/>
  <c r="B71" i="1"/>
  <c r="A71" i="1"/>
  <c r="J87" i="1"/>
  <c r="C87" i="1"/>
  <c r="B87" i="1"/>
  <c r="A87" i="1"/>
  <c r="J148" i="1"/>
  <c r="C148" i="1"/>
  <c r="B148" i="1"/>
  <c r="A148" i="1"/>
  <c r="O265" i="1"/>
  <c r="N265" i="1"/>
  <c r="M265" i="1"/>
  <c r="L265" i="1"/>
  <c r="J265" i="1"/>
  <c r="C265" i="1"/>
  <c r="A265" i="1"/>
  <c r="O234" i="1"/>
  <c r="N234" i="1"/>
  <c r="M234" i="1"/>
  <c r="L234" i="1"/>
  <c r="J234" i="1"/>
  <c r="C234" i="1"/>
  <c r="A234" i="1"/>
  <c r="J134" i="1"/>
  <c r="J133" i="1"/>
  <c r="J132" i="1"/>
  <c r="C134" i="1"/>
  <c r="B134" i="1"/>
  <c r="A134" i="1"/>
  <c r="C133" i="1"/>
  <c r="B133" i="1"/>
  <c r="A133" i="1"/>
  <c r="C132" i="1"/>
  <c r="B132" i="1"/>
  <c r="A132" i="1"/>
  <c r="J100" i="1"/>
  <c r="C100" i="1"/>
  <c r="B100" i="1"/>
  <c r="A100" i="1"/>
  <c r="R70" i="1"/>
  <c r="Q70" i="1"/>
  <c r="R63" i="1"/>
  <c r="Q63" i="1"/>
  <c r="R62" i="1"/>
  <c r="Q62" i="1"/>
  <c r="R61" i="1"/>
  <c r="Q61" i="1"/>
  <c r="O70" i="1"/>
  <c r="N70" i="1"/>
  <c r="M70" i="1"/>
  <c r="L70" i="1"/>
  <c r="J70" i="1"/>
  <c r="C70" i="1"/>
  <c r="B70" i="1"/>
  <c r="A70" i="1"/>
  <c r="J86" i="1"/>
  <c r="C86" i="1"/>
  <c r="B86" i="1"/>
  <c r="A86" i="1"/>
  <c r="J202" i="1"/>
  <c r="C202" i="1"/>
  <c r="B202" i="1"/>
  <c r="A202" i="1"/>
  <c r="J218" i="1"/>
  <c r="C218" i="1"/>
  <c r="B218" i="1"/>
  <c r="A218" i="1"/>
  <c r="S10" i="1"/>
  <c r="R10" i="1"/>
  <c r="Q10" i="1"/>
  <c r="R8" i="1"/>
  <c r="Q8" i="1"/>
  <c r="R7" i="1"/>
  <c r="Q7" i="1"/>
  <c r="R6" i="1"/>
  <c r="Q6" i="1"/>
  <c r="R5" i="1"/>
  <c r="Q5" i="1"/>
  <c r="R4" i="1"/>
  <c r="Q4" i="1"/>
  <c r="O10" i="1"/>
  <c r="N10" i="1"/>
  <c r="M10" i="1"/>
  <c r="L10" i="1"/>
  <c r="J10" i="1"/>
  <c r="B10" i="1"/>
  <c r="C10" i="1"/>
  <c r="A10" i="1"/>
  <c r="J201" i="1"/>
  <c r="C201" i="1"/>
  <c r="B201" i="1"/>
  <c r="A201" i="1"/>
  <c r="T160" i="1"/>
  <c r="T159" i="1"/>
  <c r="T158" i="1"/>
  <c r="T157" i="1"/>
  <c r="T156" i="1"/>
  <c r="T155" i="1"/>
  <c r="T154" i="1"/>
  <c r="T27" i="1"/>
  <c r="T28" i="1"/>
  <c r="T29" i="1"/>
  <c r="T30" i="1"/>
  <c r="T31" i="1"/>
  <c r="T32" i="1"/>
  <c r="T33" i="1"/>
  <c r="T34" i="1"/>
  <c r="T35" i="1"/>
  <c r="T36" i="1"/>
  <c r="T37" i="1"/>
  <c r="T38" i="1"/>
  <c r="T39" i="1"/>
  <c r="T40" i="1"/>
  <c r="T41" i="1"/>
  <c r="T42" i="1"/>
  <c r="T43" i="1"/>
  <c r="G152" i="13"/>
  <c r="B161" i="13"/>
  <c r="M29" i="1"/>
  <c r="M35" i="1"/>
  <c r="M41" i="1"/>
  <c r="G140" i="13"/>
  <c r="G141" i="13"/>
  <c r="G142" i="13"/>
  <c r="G143" i="13"/>
  <c r="G144" i="13"/>
  <c r="G145" i="13"/>
  <c r="G146" i="13"/>
  <c r="G139" i="13"/>
  <c r="G147" i="13"/>
  <c r="G148" i="13"/>
  <c r="B159" i="13"/>
  <c r="M30" i="1"/>
  <c r="M36" i="1"/>
  <c r="M42" i="1"/>
  <c r="G149" i="13"/>
  <c r="G150" i="13"/>
  <c r="G151" i="13"/>
  <c r="B160" i="13"/>
  <c r="G153" i="13"/>
  <c r="B162" i="13"/>
  <c r="G154" i="13"/>
  <c r="G155" i="13"/>
  <c r="G156" i="13"/>
  <c r="B163" i="13"/>
  <c r="M27" i="1"/>
  <c r="M33" i="1"/>
  <c r="M39" i="1"/>
  <c r="B167" i="13"/>
  <c r="M32" i="1"/>
  <c r="M38" i="1"/>
  <c r="M34" i="1"/>
  <c r="M40" i="1"/>
  <c r="M31" i="1"/>
  <c r="M37" i="1"/>
  <c r="M43" i="1"/>
  <c r="B186" i="13"/>
  <c r="B181" i="13"/>
  <c r="B176" i="13"/>
  <c r="B171" i="13"/>
  <c r="B172" i="13"/>
  <c r="M45" i="1"/>
  <c r="A127" i="13"/>
  <c r="A128" i="13"/>
  <c r="A130" i="13"/>
  <c r="A116" i="13"/>
  <c r="A117" i="13"/>
  <c r="A101" i="13"/>
  <c r="A102" i="13"/>
  <c r="A103" i="13"/>
  <c r="B88" i="13"/>
  <c r="M3" i="1"/>
  <c r="A91" i="13"/>
  <c r="A93" i="13"/>
  <c r="A94" i="13"/>
  <c r="A96" i="13"/>
  <c r="M4" i="1"/>
  <c r="A120" i="13"/>
  <c r="A121" i="13"/>
  <c r="A118" i="13"/>
  <c r="A122" i="13"/>
  <c r="A105" i="13"/>
  <c r="A106" i="13"/>
  <c r="A107" i="13"/>
  <c r="M5" i="1"/>
  <c r="J280" i="1"/>
  <c r="J279" i="1"/>
  <c r="J278" i="1"/>
  <c r="J277" i="1"/>
  <c r="J276" i="1"/>
  <c r="J275" i="1"/>
  <c r="J274" i="1"/>
  <c r="J273" i="1"/>
  <c r="J272" i="1"/>
  <c r="J271" i="1"/>
  <c r="J270" i="1"/>
  <c r="J269" i="1"/>
  <c r="J268" i="1"/>
  <c r="J267"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7" i="1"/>
  <c r="J216" i="1"/>
  <c r="J215" i="1"/>
  <c r="J214" i="1"/>
  <c r="J213" i="1"/>
  <c r="J212" i="1"/>
  <c r="J211" i="1"/>
  <c r="J210" i="1"/>
  <c r="J209" i="1"/>
  <c r="J208" i="1"/>
  <c r="J207" i="1"/>
  <c r="J206" i="1"/>
  <c r="J205" i="1"/>
  <c r="J200" i="1"/>
  <c r="J199" i="1"/>
  <c r="J198" i="1"/>
  <c r="J197" i="1"/>
  <c r="J196" i="1"/>
  <c r="J195" i="1"/>
  <c r="J194" i="1"/>
  <c r="J193" i="1"/>
  <c r="J192" i="1"/>
  <c r="J191" i="1"/>
  <c r="J190" i="1"/>
  <c r="J189" i="1"/>
  <c r="J188" i="1"/>
  <c r="J186" i="1"/>
  <c r="J185" i="1"/>
  <c r="J184" i="1"/>
  <c r="J183" i="1"/>
  <c r="J182" i="1"/>
  <c r="J181" i="1"/>
  <c r="J160" i="1"/>
  <c r="J159" i="1"/>
  <c r="J158" i="1"/>
  <c r="J157" i="1"/>
  <c r="J156" i="1"/>
  <c r="J155" i="1"/>
  <c r="J154" i="1"/>
  <c r="C131" i="1"/>
  <c r="B131" i="1"/>
  <c r="A131" i="1"/>
  <c r="C130" i="1"/>
  <c r="B130" i="1"/>
  <c r="A130" i="1"/>
  <c r="C129" i="1"/>
  <c r="B129" i="1"/>
  <c r="A129" i="1"/>
  <c r="C128" i="1"/>
  <c r="B128" i="1"/>
  <c r="A128" i="1"/>
  <c r="C127" i="1"/>
  <c r="B127" i="1"/>
  <c r="A127" i="1"/>
  <c r="C126" i="1"/>
  <c r="B126" i="1"/>
  <c r="A126"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J147" i="1"/>
  <c r="J146" i="1"/>
  <c r="J145" i="1"/>
  <c r="J144" i="1"/>
  <c r="J143" i="1"/>
  <c r="J142" i="1"/>
  <c r="J141"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03" i="1"/>
  <c r="J99" i="1"/>
  <c r="J98" i="1"/>
  <c r="J97" i="1"/>
  <c r="J96" i="1"/>
  <c r="J95" i="1"/>
  <c r="J94" i="1"/>
  <c r="J93" i="1"/>
  <c r="J85" i="1"/>
  <c r="J84" i="1"/>
  <c r="J83" i="1"/>
  <c r="J82" i="1"/>
  <c r="J81" i="1"/>
  <c r="J80" i="1"/>
  <c r="J79" i="1"/>
  <c r="J78" i="1"/>
  <c r="J77" i="1"/>
  <c r="J69" i="1"/>
  <c r="J68" i="1"/>
  <c r="J67" i="1"/>
  <c r="J66" i="1"/>
  <c r="J65" i="1"/>
  <c r="J64" i="1"/>
  <c r="J63" i="1"/>
  <c r="J62" i="1"/>
  <c r="J61" i="1"/>
  <c r="J59" i="1"/>
  <c r="J58" i="1"/>
  <c r="J57" i="1"/>
  <c r="J56" i="1"/>
  <c r="J55" i="1"/>
  <c r="J53" i="1"/>
  <c r="J52" i="1"/>
  <c r="J51" i="1"/>
  <c r="J50" i="1"/>
  <c r="J49" i="1"/>
  <c r="J43" i="1"/>
  <c r="J42" i="1"/>
  <c r="J41" i="1"/>
  <c r="J40" i="1"/>
  <c r="J39" i="1"/>
  <c r="J38" i="1"/>
  <c r="J37" i="1"/>
  <c r="J36" i="1"/>
  <c r="J35" i="1"/>
  <c r="J34" i="1"/>
  <c r="J33" i="1"/>
  <c r="J32" i="1"/>
  <c r="J31" i="1"/>
  <c r="J30" i="1"/>
  <c r="J29" i="1"/>
  <c r="J28" i="1"/>
  <c r="J27" i="1"/>
  <c r="J25" i="1"/>
  <c r="J24" i="1"/>
  <c r="J22" i="1"/>
  <c r="J21" i="1"/>
  <c r="J20" i="1"/>
  <c r="J19" i="1"/>
  <c r="J18" i="1"/>
  <c r="J17" i="1"/>
  <c r="J16" i="1"/>
  <c r="J15" i="1"/>
  <c r="J14" i="1"/>
  <c r="J13" i="1"/>
  <c r="J12" i="1"/>
  <c r="J8" i="1"/>
  <c r="J7" i="1"/>
  <c r="J6" i="1"/>
  <c r="J5" i="1"/>
  <c r="J4" i="1"/>
  <c r="R184" i="1"/>
  <c r="Q184" i="1"/>
  <c r="R183" i="1"/>
  <c r="Q183" i="1"/>
  <c r="R182" i="1"/>
  <c r="Q182" i="1"/>
  <c r="R181" i="1"/>
  <c r="Q181" i="1"/>
  <c r="O184" i="1"/>
  <c r="O183" i="1"/>
  <c r="O182" i="1"/>
  <c r="O181" i="1"/>
  <c r="N184" i="1"/>
  <c r="M184" i="1"/>
  <c r="L184" i="1"/>
  <c r="N183" i="1"/>
  <c r="M183" i="1"/>
  <c r="L183" i="1"/>
  <c r="N182" i="1"/>
  <c r="M182" i="1"/>
  <c r="L182" i="1"/>
  <c r="N181" i="1"/>
  <c r="M181" i="1"/>
  <c r="L181" i="1"/>
  <c r="B181" i="1"/>
  <c r="C181" i="1"/>
  <c r="B182" i="1"/>
  <c r="C182" i="1"/>
  <c r="B183" i="1"/>
  <c r="C183" i="1"/>
  <c r="B184" i="1"/>
  <c r="C184" i="1"/>
  <c r="B185" i="1"/>
  <c r="C185" i="1"/>
  <c r="B186" i="1"/>
  <c r="C186" i="1"/>
  <c r="A182" i="1"/>
  <c r="A183" i="1"/>
  <c r="A184" i="1"/>
  <c r="A185" i="1"/>
  <c r="A186" i="1"/>
  <c r="A181" i="1"/>
  <c r="N61" i="1"/>
  <c r="O61" i="1"/>
  <c r="N62" i="1"/>
  <c r="O62" i="1"/>
  <c r="N63" i="1"/>
  <c r="O63" i="1"/>
  <c r="M63" i="1"/>
  <c r="L63" i="1"/>
  <c r="M62" i="1"/>
  <c r="L62" i="1"/>
  <c r="M61" i="1"/>
  <c r="L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57" i="1"/>
  <c r="B264" i="1"/>
  <c r="B256" i="1"/>
  <c r="B226" i="1"/>
  <c r="B225" i="1"/>
  <c r="A21" i="1"/>
  <c r="B21" i="1"/>
  <c r="C21" i="1"/>
  <c r="A22" i="1"/>
  <c r="B22" i="1"/>
  <c r="C22" i="1"/>
  <c r="A84" i="1"/>
  <c r="B84" i="1"/>
  <c r="C84" i="1"/>
  <c r="A85" i="1"/>
  <c r="B85" i="1"/>
  <c r="C85" i="1"/>
  <c r="Q24" i="1"/>
  <c r="Q25" i="1"/>
  <c r="R25" i="1"/>
  <c r="R24" i="1"/>
  <c r="O25" i="1"/>
  <c r="O24" i="1"/>
  <c r="L25" i="1"/>
  <c r="M25" i="1"/>
  <c r="N25" i="1"/>
  <c r="M24" i="1"/>
  <c r="N24" i="1"/>
  <c r="L24" i="1"/>
  <c r="A25" i="1"/>
  <c r="B25" i="1"/>
  <c r="C25" i="1"/>
  <c r="B24" i="1"/>
  <c r="C24" i="1"/>
  <c r="A24" i="1"/>
  <c r="S32" i="1"/>
  <c r="S33" i="1"/>
  <c r="S34" i="1"/>
  <c r="S35" i="1"/>
  <c r="S36" i="1"/>
  <c r="S37" i="1"/>
  <c r="S38" i="1"/>
  <c r="S39" i="1"/>
  <c r="S40" i="1"/>
  <c r="S41" i="1"/>
  <c r="S42" i="1"/>
  <c r="S43"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R27" i="1"/>
  <c r="Q27" i="1"/>
  <c r="L32" i="1"/>
  <c r="N32" i="1"/>
  <c r="O32" i="1"/>
  <c r="L33" i="1"/>
  <c r="N33" i="1"/>
  <c r="O33" i="1"/>
  <c r="L34" i="1"/>
  <c r="N34" i="1"/>
  <c r="O34" i="1"/>
  <c r="L35" i="1"/>
  <c r="N35" i="1"/>
  <c r="O35" i="1"/>
  <c r="L36" i="1"/>
  <c r="N36" i="1"/>
  <c r="O36" i="1"/>
  <c r="L37" i="1"/>
  <c r="N37" i="1"/>
  <c r="O37" i="1"/>
  <c r="L38" i="1"/>
  <c r="N38" i="1"/>
  <c r="O38" i="1"/>
  <c r="L39" i="1"/>
  <c r="N39" i="1"/>
  <c r="O39" i="1"/>
  <c r="L40" i="1"/>
  <c r="N40" i="1"/>
  <c r="O40" i="1"/>
  <c r="L41" i="1"/>
  <c r="N41" i="1"/>
  <c r="O41" i="1"/>
  <c r="L42" i="1"/>
  <c r="N42" i="1"/>
  <c r="O42" i="1"/>
  <c r="L43" i="1"/>
  <c r="N43" i="1"/>
  <c r="O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M153" i="1"/>
  <c r="M154" i="1"/>
  <c r="M89" i="1"/>
  <c r="M48" i="1"/>
  <c r="M50" i="1"/>
  <c r="S213" i="1"/>
  <c r="S212" i="1"/>
  <c r="S206" i="1"/>
  <c r="S205" i="1"/>
  <c r="S160" i="1"/>
  <c r="S159" i="1"/>
  <c r="S158" i="1"/>
  <c r="S157" i="1"/>
  <c r="S156" i="1"/>
  <c r="S155" i="1"/>
  <c r="S154" i="1"/>
  <c r="S144" i="1"/>
  <c r="S145" i="1"/>
  <c r="S146" i="1"/>
  <c r="S147" i="1"/>
  <c r="S49" i="1"/>
  <c r="S50" i="1"/>
  <c r="S51" i="1"/>
  <c r="S52" i="1"/>
  <c r="S53" i="1"/>
  <c r="S28" i="1"/>
  <c r="S29" i="1"/>
  <c r="S30" i="1"/>
  <c r="S31" i="1"/>
  <c r="S27" i="1"/>
  <c r="O280" i="1"/>
  <c r="N280" i="1"/>
  <c r="M280" i="1"/>
  <c r="L280" i="1"/>
  <c r="O279" i="1"/>
  <c r="N279" i="1"/>
  <c r="M279" i="1"/>
  <c r="L279" i="1"/>
  <c r="O278" i="1"/>
  <c r="N278" i="1"/>
  <c r="M278" i="1"/>
  <c r="L278" i="1"/>
  <c r="O277" i="1"/>
  <c r="N277" i="1"/>
  <c r="M277" i="1"/>
  <c r="L277" i="1"/>
  <c r="O276" i="1"/>
  <c r="N276" i="1"/>
  <c r="M276" i="1"/>
  <c r="L276" i="1"/>
  <c r="C280" i="1"/>
  <c r="A280" i="1"/>
  <c r="C279" i="1"/>
  <c r="A279" i="1"/>
  <c r="C278" i="1"/>
  <c r="A278" i="1"/>
  <c r="C277" i="1"/>
  <c r="A277" i="1"/>
  <c r="C276" i="1"/>
  <c r="A276"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C274" i="1"/>
  <c r="A274" i="1"/>
  <c r="C273" i="1"/>
  <c r="A273" i="1"/>
  <c r="C272" i="1"/>
  <c r="A272" i="1"/>
  <c r="C271" i="1"/>
  <c r="A271" i="1"/>
  <c r="C270" i="1"/>
  <c r="A270" i="1"/>
  <c r="C269" i="1"/>
  <c r="A269" i="1"/>
  <c r="C268" i="1"/>
  <c r="A268" i="1"/>
  <c r="O264" i="1"/>
  <c r="N264" i="1"/>
  <c r="M264" i="1"/>
  <c r="L264" i="1"/>
  <c r="O259" i="1"/>
  <c r="N259" i="1"/>
  <c r="M259" i="1"/>
  <c r="L259" i="1"/>
  <c r="O258" i="1"/>
  <c r="N258" i="1"/>
  <c r="M258" i="1"/>
  <c r="L258" i="1"/>
  <c r="C264" i="1"/>
  <c r="A264" i="1"/>
  <c r="C263" i="1"/>
  <c r="B263" i="1"/>
  <c r="A263" i="1"/>
  <c r="C262" i="1"/>
  <c r="B262" i="1"/>
  <c r="A262" i="1"/>
  <c r="C261" i="1"/>
  <c r="B261" i="1"/>
  <c r="A261" i="1"/>
  <c r="C260" i="1"/>
  <c r="A260" i="1"/>
  <c r="C259" i="1"/>
  <c r="B259" i="1"/>
  <c r="A259" i="1"/>
  <c r="C258" i="1"/>
  <c r="B258" i="1"/>
  <c r="A258" i="1"/>
  <c r="O249" i="1"/>
  <c r="N249" i="1"/>
  <c r="M249" i="1"/>
  <c r="L249" i="1"/>
  <c r="O248" i="1"/>
  <c r="N248" i="1"/>
  <c r="M248" i="1"/>
  <c r="L248" i="1"/>
  <c r="O247" i="1"/>
  <c r="N247" i="1"/>
  <c r="M247" i="1"/>
  <c r="L247" i="1"/>
  <c r="O246" i="1"/>
  <c r="N246" i="1"/>
  <c r="M246" i="1"/>
  <c r="L246" i="1"/>
  <c r="O245" i="1"/>
  <c r="N245" i="1"/>
  <c r="M245" i="1"/>
  <c r="L245" i="1"/>
  <c r="C249" i="1"/>
  <c r="A249" i="1"/>
  <c r="C248" i="1"/>
  <c r="A248" i="1"/>
  <c r="C247" i="1"/>
  <c r="A247" i="1"/>
  <c r="C246" i="1"/>
  <c r="A246" i="1"/>
  <c r="C245" i="1"/>
  <c r="A245" i="1"/>
  <c r="O255" i="1"/>
  <c r="N255" i="1"/>
  <c r="M255" i="1"/>
  <c r="L255" i="1"/>
  <c r="O254" i="1"/>
  <c r="N254" i="1"/>
  <c r="M254" i="1"/>
  <c r="L254" i="1"/>
  <c r="O253" i="1"/>
  <c r="N253" i="1"/>
  <c r="M253" i="1"/>
  <c r="L253" i="1"/>
  <c r="O251" i="1"/>
  <c r="N251" i="1"/>
  <c r="M251" i="1"/>
  <c r="L251" i="1"/>
  <c r="C255" i="1"/>
  <c r="B255" i="1"/>
  <c r="A255" i="1"/>
  <c r="C254" i="1"/>
  <c r="B254" i="1"/>
  <c r="A254" i="1"/>
  <c r="C253" i="1"/>
  <c r="B253" i="1"/>
  <c r="A253" i="1"/>
  <c r="C252" i="1"/>
  <c r="B252" i="1"/>
  <c r="A252" i="1"/>
  <c r="C251" i="1"/>
  <c r="B251" i="1"/>
  <c r="A251" i="1"/>
  <c r="O224" i="1"/>
  <c r="N224" i="1"/>
  <c r="M224" i="1"/>
  <c r="L224" i="1"/>
  <c r="O223" i="1"/>
  <c r="N223" i="1"/>
  <c r="M223" i="1"/>
  <c r="L223" i="1"/>
  <c r="O222" i="1"/>
  <c r="N222" i="1"/>
  <c r="M222" i="1"/>
  <c r="L222" i="1"/>
  <c r="O221" i="1"/>
  <c r="N221" i="1"/>
  <c r="M221" i="1"/>
  <c r="L221" i="1"/>
  <c r="O220" i="1"/>
  <c r="N220" i="1"/>
  <c r="M220" i="1"/>
  <c r="L220" i="1"/>
  <c r="O243" i="1"/>
  <c r="N243" i="1"/>
  <c r="M243" i="1"/>
  <c r="L243" i="1"/>
  <c r="O242" i="1"/>
  <c r="N242" i="1"/>
  <c r="M242" i="1"/>
  <c r="L242" i="1"/>
  <c r="O241" i="1"/>
  <c r="N241" i="1"/>
  <c r="M241" i="1"/>
  <c r="L241" i="1"/>
  <c r="O240" i="1"/>
  <c r="N240" i="1"/>
  <c r="M240" i="1"/>
  <c r="L240" i="1"/>
  <c r="O239" i="1"/>
  <c r="N239" i="1"/>
  <c r="M239" i="1"/>
  <c r="L239" i="1"/>
  <c r="O238" i="1"/>
  <c r="N238" i="1"/>
  <c r="M238" i="1"/>
  <c r="L238" i="1"/>
  <c r="O237" i="1"/>
  <c r="N237" i="1"/>
  <c r="M237" i="1"/>
  <c r="L237" i="1"/>
  <c r="C243" i="1"/>
  <c r="A243" i="1"/>
  <c r="C242" i="1"/>
  <c r="A242" i="1"/>
  <c r="C241" i="1"/>
  <c r="A241" i="1"/>
  <c r="C240" i="1"/>
  <c r="A240" i="1"/>
  <c r="C239" i="1"/>
  <c r="A239" i="1"/>
  <c r="C238" i="1"/>
  <c r="A238" i="1"/>
  <c r="C237" i="1"/>
  <c r="A237" i="1"/>
  <c r="A159" i="1"/>
  <c r="O233" i="1"/>
  <c r="N233" i="1"/>
  <c r="M233" i="1"/>
  <c r="L233" i="1"/>
  <c r="O232" i="1"/>
  <c r="N232" i="1"/>
  <c r="M232" i="1"/>
  <c r="L232" i="1"/>
  <c r="O231" i="1"/>
  <c r="N231" i="1"/>
  <c r="M231" i="1"/>
  <c r="L231" i="1"/>
  <c r="O230" i="1"/>
  <c r="N230" i="1"/>
  <c r="M230" i="1"/>
  <c r="L230" i="1"/>
  <c r="O229" i="1"/>
  <c r="N229" i="1"/>
  <c r="M229" i="1"/>
  <c r="L229" i="1"/>
  <c r="O228" i="1"/>
  <c r="N228" i="1"/>
  <c r="M228" i="1"/>
  <c r="L228" i="1"/>
  <c r="O227" i="1"/>
  <c r="N227" i="1"/>
  <c r="M227" i="1"/>
  <c r="L227" i="1"/>
  <c r="A228" i="1"/>
  <c r="B228" i="1"/>
  <c r="C228" i="1"/>
  <c r="A229" i="1"/>
  <c r="B229" i="1"/>
  <c r="C229" i="1"/>
  <c r="A230" i="1"/>
  <c r="B230" i="1"/>
  <c r="C230" i="1"/>
  <c r="A231" i="1"/>
  <c r="B231" i="1"/>
  <c r="C231" i="1"/>
  <c r="A232" i="1"/>
  <c r="B232" i="1"/>
  <c r="C232" i="1"/>
  <c r="A233" i="1"/>
  <c r="B233" i="1"/>
  <c r="C233" i="1"/>
  <c r="B227" i="1"/>
  <c r="C227" i="1"/>
  <c r="A227" i="1"/>
  <c r="A221" i="1"/>
  <c r="B221" i="1"/>
  <c r="C221" i="1"/>
  <c r="A222" i="1"/>
  <c r="B222" i="1"/>
  <c r="C222" i="1"/>
  <c r="A223" i="1"/>
  <c r="B223" i="1"/>
  <c r="C223" i="1"/>
  <c r="A224" i="1"/>
  <c r="B224" i="1"/>
  <c r="C224" i="1"/>
  <c r="B220" i="1"/>
  <c r="C220" i="1"/>
  <c r="A220" i="1"/>
  <c r="O196" i="1"/>
  <c r="N196" i="1"/>
  <c r="M196" i="1"/>
  <c r="L196" i="1"/>
  <c r="O195" i="1"/>
  <c r="N195" i="1"/>
  <c r="M195" i="1"/>
  <c r="L195" i="1"/>
  <c r="O193" i="1"/>
  <c r="N193" i="1"/>
  <c r="M193" i="1"/>
  <c r="L193" i="1"/>
  <c r="O190" i="1"/>
  <c r="N190" i="1"/>
  <c r="M190" i="1"/>
  <c r="L190" i="1"/>
  <c r="O189" i="1"/>
  <c r="N189" i="1"/>
  <c r="M189" i="1"/>
  <c r="L189" i="1"/>
  <c r="L144" i="1"/>
  <c r="M144" i="1"/>
  <c r="N144" i="1"/>
  <c r="O144" i="1"/>
  <c r="L145" i="1"/>
  <c r="M145" i="1"/>
  <c r="N145" i="1"/>
  <c r="O145" i="1"/>
  <c r="L146" i="1"/>
  <c r="M146" i="1"/>
  <c r="N146" i="1"/>
  <c r="O146" i="1"/>
  <c r="L147" i="1"/>
  <c r="M147" i="1"/>
  <c r="N147" i="1"/>
  <c r="O147" i="1"/>
  <c r="C200" i="1"/>
  <c r="B200" i="1"/>
  <c r="A200"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B188" i="1"/>
  <c r="C188" i="1"/>
  <c r="A188" i="1"/>
  <c r="C159" i="1"/>
  <c r="B159" i="1"/>
  <c r="O159" i="1"/>
  <c r="N159" i="1"/>
  <c r="L159" i="1"/>
  <c r="L155" i="1"/>
  <c r="N155" i="1"/>
  <c r="O155" i="1"/>
  <c r="L156" i="1"/>
  <c r="N156" i="1"/>
  <c r="O156" i="1"/>
  <c r="L157" i="1"/>
  <c r="N157" i="1"/>
  <c r="O157" i="1"/>
  <c r="L158" i="1"/>
  <c r="N158" i="1"/>
  <c r="O158" i="1"/>
  <c r="L160" i="1"/>
  <c r="N160" i="1"/>
  <c r="O160" i="1"/>
  <c r="N154" i="1"/>
  <c r="O154" i="1"/>
  <c r="L154" i="1"/>
  <c r="A160" i="1"/>
  <c r="A158" i="1"/>
  <c r="A157" i="1"/>
  <c r="A156" i="1"/>
  <c r="A155" i="1"/>
  <c r="C160" i="1"/>
  <c r="B160" i="1"/>
  <c r="C158" i="1"/>
  <c r="B158" i="1"/>
  <c r="C157" i="1"/>
  <c r="B157" i="1"/>
  <c r="C156" i="1"/>
  <c r="B156" i="1"/>
  <c r="C155" i="1"/>
  <c r="B155" i="1"/>
  <c r="C154" i="1"/>
  <c r="B154" i="1"/>
  <c r="A154" i="1"/>
  <c r="M78" i="1"/>
  <c r="N78" i="1"/>
  <c r="O78" i="1"/>
  <c r="L78" i="1"/>
  <c r="A78" i="1"/>
  <c r="B78" i="1"/>
  <c r="C78" i="1"/>
  <c r="A79" i="1"/>
  <c r="B79" i="1"/>
  <c r="C79" i="1"/>
  <c r="A80" i="1"/>
  <c r="B80" i="1"/>
  <c r="C80" i="1"/>
  <c r="A81" i="1"/>
  <c r="B81" i="1"/>
  <c r="C81" i="1"/>
  <c r="A82" i="1"/>
  <c r="B82" i="1"/>
  <c r="C82" i="1"/>
  <c r="A83" i="1"/>
  <c r="B83" i="1"/>
  <c r="C83" i="1"/>
  <c r="B77" i="1"/>
  <c r="C77" i="1"/>
  <c r="A77" i="1"/>
  <c r="A94" i="1"/>
  <c r="B94" i="1"/>
  <c r="C94" i="1"/>
  <c r="A95" i="1"/>
  <c r="B95" i="1"/>
  <c r="C95" i="1"/>
  <c r="A96" i="1"/>
  <c r="B96" i="1"/>
  <c r="C96" i="1"/>
  <c r="A97" i="1"/>
  <c r="B97" i="1"/>
  <c r="C97" i="1"/>
  <c r="A98" i="1"/>
  <c r="B98" i="1"/>
  <c r="C98" i="1"/>
  <c r="A99" i="1"/>
  <c r="B99" i="1"/>
  <c r="C99" i="1"/>
  <c r="B93" i="1"/>
  <c r="C93" i="1"/>
  <c r="A93" i="1"/>
  <c r="O58" i="1"/>
  <c r="N58" i="1"/>
  <c r="M58" i="1"/>
  <c r="L58" i="1"/>
  <c r="M55" i="1"/>
  <c r="N55" i="1"/>
  <c r="O55" i="1"/>
  <c r="L55" i="1"/>
  <c r="A56" i="1"/>
  <c r="B56" i="1"/>
  <c r="C56" i="1"/>
  <c r="A57" i="1"/>
  <c r="B57" i="1"/>
  <c r="C57" i="1"/>
  <c r="A58" i="1"/>
  <c r="B58" i="1"/>
  <c r="C58" i="1"/>
  <c r="A59" i="1"/>
  <c r="B59" i="1"/>
  <c r="C59" i="1"/>
  <c r="B55" i="1"/>
  <c r="C55" i="1"/>
  <c r="A55" i="1"/>
  <c r="O50" i="1"/>
  <c r="N50" i="1"/>
  <c r="L50" i="1"/>
  <c r="O53" i="1"/>
  <c r="N53" i="1"/>
  <c r="L53" i="1"/>
  <c r="O52" i="1"/>
  <c r="N52" i="1"/>
  <c r="L52" i="1"/>
  <c r="O51" i="1"/>
  <c r="N51" i="1"/>
  <c r="L51" i="1"/>
  <c r="O49" i="1"/>
  <c r="N49" i="1"/>
  <c r="L49" i="1"/>
  <c r="A50" i="1"/>
  <c r="B50" i="1"/>
  <c r="C50" i="1"/>
  <c r="A51" i="1"/>
  <c r="B51" i="1"/>
  <c r="C51" i="1"/>
  <c r="A52" i="1"/>
  <c r="B52" i="1"/>
  <c r="C52" i="1"/>
  <c r="A53" i="1"/>
  <c r="B53" i="1"/>
  <c r="C53" i="1"/>
  <c r="B49" i="1"/>
  <c r="C49" i="1"/>
  <c r="A49" i="1"/>
  <c r="O31" i="1"/>
  <c r="N31" i="1"/>
  <c r="L31" i="1"/>
  <c r="O30" i="1"/>
  <c r="N30" i="1"/>
  <c r="L30" i="1"/>
  <c r="O29" i="1"/>
  <c r="N29" i="1"/>
  <c r="L29" i="1"/>
  <c r="O28" i="1"/>
  <c r="N28" i="1"/>
  <c r="L28" i="1"/>
  <c r="O27" i="1"/>
  <c r="N27" i="1"/>
  <c r="L27" i="1"/>
  <c r="A28" i="1"/>
  <c r="B28" i="1"/>
  <c r="C28" i="1"/>
  <c r="A29" i="1"/>
  <c r="B29" i="1"/>
  <c r="C29" i="1"/>
  <c r="A30" i="1"/>
  <c r="B30" i="1"/>
  <c r="C30" i="1"/>
  <c r="A31" i="1"/>
  <c r="B31" i="1"/>
  <c r="C31" i="1"/>
  <c r="B27" i="1"/>
  <c r="C27" i="1"/>
  <c r="A27" i="1"/>
  <c r="A12" i="1"/>
  <c r="B12" i="1"/>
  <c r="C12" i="1"/>
  <c r="O17" i="1"/>
  <c r="N17" i="1"/>
  <c r="M17" i="1"/>
  <c r="L17" i="1"/>
  <c r="L13" i="1"/>
  <c r="N13" i="1"/>
  <c r="O13" i="1"/>
  <c r="M13" i="1"/>
  <c r="O8" i="1"/>
  <c r="N8" i="1"/>
  <c r="L8" i="1"/>
  <c r="O7" i="1"/>
  <c r="N7" i="1"/>
  <c r="L7" i="1"/>
  <c r="O6" i="1"/>
  <c r="N6" i="1"/>
  <c r="L6" i="1"/>
  <c r="O5" i="1"/>
  <c r="N5" i="1"/>
  <c r="L5" i="1"/>
  <c r="O4" i="1"/>
  <c r="N4" i="1"/>
  <c r="L4" i="1"/>
  <c r="A5" i="1"/>
  <c r="B5" i="1"/>
  <c r="C5" i="1"/>
  <c r="A6" i="1"/>
  <c r="B6" i="1"/>
  <c r="C6" i="1"/>
  <c r="A7" i="1"/>
  <c r="B7" i="1"/>
  <c r="C7" i="1"/>
  <c r="A8" i="1"/>
  <c r="B8" i="1"/>
  <c r="C8" i="1"/>
  <c r="B4" i="1"/>
  <c r="C4" i="1"/>
  <c r="A4" i="1"/>
  <c r="N213" i="1"/>
  <c r="N212" i="1"/>
  <c r="N206" i="1"/>
  <c r="N205" i="1"/>
  <c r="C217" i="1"/>
  <c r="B217" i="1"/>
  <c r="A217" i="1"/>
  <c r="A225" i="1"/>
  <c r="C216" i="1"/>
  <c r="B216" i="1"/>
  <c r="A216" i="1"/>
  <c r="C215" i="1"/>
  <c r="B215" i="1"/>
  <c r="A215" i="1"/>
  <c r="C214" i="1"/>
  <c r="B214" i="1"/>
  <c r="A214" i="1"/>
  <c r="C213" i="1"/>
  <c r="B213" i="1"/>
  <c r="A213" i="1"/>
  <c r="C212" i="1"/>
  <c r="B212" i="1"/>
  <c r="A212" i="1"/>
  <c r="C211" i="1"/>
  <c r="B211" i="1"/>
  <c r="A211" i="1"/>
  <c r="C210" i="1"/>
  <c r="B210" i="1"/>
  <c r="A210" i="1"/>
  <c r="C209" i="1"/>
  <c r="B209" i="1"/>
  <c r="A209" i="1"/>
  <c r="C208" i="1"/>
  <c r="B208" i="1"/>
  <c r="A208" i="1"/>
  <c r="C207" i="1"/>
  <c r="B207" i="1"/>
  <c r="A207" i="1"/>
  <c r="C206" i="1"/>
  <c r="B206" i="1"/>
  <c r="A206" i="1"/>
  <c r="C205" i="1"/>
  <c r="B205" i="1"/>
  <c r="A205" i="1"/>
  <c r="O213" i="1"/>
  <c r="M213" i="1"/>
  <c r="O212" i="1"/>
  <c r="M212" i="1"/>
  <c r="O206" i="1"/>
  <c r="M206" i="1"/>
  <c r="O205" i="1"/>
  <c r="M205" i="1"/>
  <c r="L213" i="1"/>
  <c r="L212" i="1"/>
  <c r="L206" i="1"/>
  <c r="L205" i="1"/>
  <c r="C145" i="1"/>
  <c r="B145" i="1"/>
  <c r="A145" i="1"/>
  <c r="C147" i="1"/>
  <c r="B147" i="1"/>
  <c r="A147" i="1"/>
  <c r="C146" i="1"/>
  <c r="B146" i="1"/>
  <c r="A146" i="1"/>
  <c r="C144" i="1"/>
  <c r="B144" i="1"/>
  <c r="A144" i="1"/>
  <c r="C143" i="1"/>
  <c r="B143" i="1"/>
  <c r="A143" i="1"/>
  <c r="C142" i="1"/>
  <c r="B142" i="1"/>
  <c r="A142" i="1"/>
  <c r="C141" i="1"/>
  <c r="B141" i="1"/>
  <c r="A141" i="1"/>
  <c r="C20" i="1"/>
  <c r="B20" i="1"/>
  <c r="A20" i="1"/>
  <c r="C19" i="1"/>
  <c r="B19" i="1"/>
  <c r="A19" i="1"/>
  <c r="C18" i="1"/>
  <c r="B18" i="1"/>
  <c r="A18" i="1"/>
  <c r="C17" i="1"/>
  <c r="B17" i="1"/>
  <c r="A17" i="1"/>
  <c r="C16" i="1"/>
  <c r="B16" i="1"/>
  <c r="A16" i="1"/>
  <c r="C15" i="1"/>
  <c r="B15" i="1"/>
  <c r="A15" i="1"/>
  <c r="C14" i="1"/>
  <c r="B14" i="1"/>
  <c r="A14" i="1"/>
  <c r="C13" i="1"/>
  <c r="B13" i="1"/>
  <c r="A13" i="1"/>
  <c r="M156" i="1"/>
  <c r="M160" i="1"/>
  <c r="A111" i="13"/>
  <c r="M6" i="1"/>
  <c r="M7" i="1"/>
  <c r="A131" i="13"/>
  <c r="M8" i="1"/>
  <c r="B260" i="1"/>
  <c r="B265" i="1"/>
  <c r="B266" i="1"/>
  <c r="M159" i="1"/>
  <c r="M155" i="1"/>
  <c r="M157" i="1"/>
  <c r="M158" i="1"/>
  <c r="B234" i="1"/>
  <c r="B235" i="1"/>
  <c r="M49" i="1"/>
  <c r="M51" i="1"/>
  <c r="M52" i="1"/>
  <c r="M53" i="1"/>
  <c r="B236" i="1"/>
  <c r="B267" i="1"/>
  <c r="B244" i="1"/>
  <c r="B240" i="1"/>
  <c r="B241" i="1"/>
  <c r="B237" i="1"/>
  <c r="B242" i="1"/>
  <c r="B238" i="1"/>
  <c r="B243" i="1"/>
  <c r="B239" i="1"/>
  <c r="B275" i="1"/>
  <c r="B271" i="1"/>
  <c r="B272" i="1"/>
  <c r="B268" i="1"/>
  <c r="B273" i="1"/>
  <c r="B269" i="1"/>
  <c r="B274" i="1"/>
  <c r="B270" i="1"/>
  <c r="B280" i="1"/>
  <c r="B276" i="1"/>
  <c r="B277" i="1"/>
  <c r="B278" i="1"/>
  <c r="B279" i="1"/>
  <c r="B248" i="1"/>
  <c r="B249" i="1"/>
  <c r="B245" i="1"/>
  <c r="B246" i="1"/>
  <c r="B2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tc={768ED357-7F89-47B8-8B33-1BF090F9D63A}</author>
    <author>Jeffrey Rissman</author>
  </authors>
  <commentList>
    <comment ref="D3" authorId="0" shapeId="0" xr:uid="{768ED357-7F89-47B8-8B33-1BF090F9D63A}">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4" authorId="1" shapeId="0" xr:uid="{17F7B148-2C31-4F7F-B445-6FD4BC93C01C}">
      <text>
        <r>
          <rPr>
            <b/>
            <sz val="9"/>
            <color indexed="81"/>
            <rFont val="Tahoma"/>
            <family val="2"/>
          </rPr>
          <t>Jeffrey Rissman:</t>
        </r>
        <r>
          <rPr>
            <sz val="9"/>
            <color indexed="81"/>
            <rFont val="Tahoma"/>
            <family val="2"/>
          </rPr>
          <t xml:space="preserve">
Leave the cells in this column blank unless/until the Poland EPS is updated to a version that supports setting policy implementation schedules in the web app.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 authorId="0" shapeId="0" xr:uid="{00000000-0006-0000-0100-000001000000}">
      <text>
        <r>
          <rPr>
            <b/>
            <sz val="9"/>
            <color indexed="81"/>
            <rFont val="Tahoma"/>
            <family val="2"/>
          </rPr>
          <t>Jeffrey Rissman:</t>
        </r>
        <r>
          <rPr>
            <sz val="9"/>
            <color indexed="81"/>
            <rFont val="Tahoma"/>
            <family val="2"/>
          </rPr>
          <t xml:space="preserve">
Leave the cells in this column blank unless/until the Poland EPS is updated to a version that supports setting policy implementation schedules in the web app.</t>
        </r>
      </text>
    </comment>
    <comment ref="K86"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<sst xmlns="http://schemas.openxmlformats.org/spreadsheetml/2006/main" count="2368" uniqueCount="757">
  <si>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</si>
  <si>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</si>
  <si>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</si>
  <si>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</si>
  <si>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</si>
  <si>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</si>
  <si>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</si>
  <si>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</si>
  <si>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</si>
  <si>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</si>
  <si>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</si>
  <si>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</si>
  <si>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</si>
  <si>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</si>
  <si>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</si>
  <si>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</si>
  <si>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</si>
  <si>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</si>
  <si>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</si>
  <si>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</si>
  <si>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</si>
  <si>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</si>
  <si>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</si>
  <si>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</si>
  <si>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</si>
  <si>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</si>
  <si>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</si>
  <si>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</si>
  <si>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</si>
  <si>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</si>
  <si>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</si>
  <si>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</si>
  <si>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</si>
  <si>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</si>
  <si>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</si>
  <si>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</si>
  <si>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</si>
  <si>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</si>
  <si>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</si>
  <si>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</si>
  <si>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</si>
  <si>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</si>
  <si>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</si>
  <si>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</si>
  <si>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</si>
  <si>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</si>
  <si>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</si>
  <si>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</si>
  <si>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</si>
  <si>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</si>
  <si>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</si>
  <si>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</si>
  <si>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</si>
  <si>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</si>
  <si>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</si>
  <si>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</si>
  <si>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</si>
  <si>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</si>
  <si>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</si>
  <si>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</si>
  <si>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</si>
  <si>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</si>
  <si>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</si>
  <si>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</si>
  <si>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</si>
  <si>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</si>
  <si>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</si>
  <si>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</si>
  <si>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</si>
  <si>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</si>
  <si>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</si>
  <si>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</si>
  <si>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</si>
  <si>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</si>
  <si>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</si>
  <si>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</si>
  <si>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</si>
  <si>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</si>
  <si>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</si>
  <si>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</si>
  <si>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</si>
  <si>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</si>
  <si>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</si>
  <si>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</si>
  <si>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</si>
  <si>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</si>
  <si>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</si>
  <si>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</si>
  <si>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</si>
  <si>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</si>
  <si>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</si>
  <si>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</si>
  <si>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</si>
  <si>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</si>
  <si>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</si>
  <si>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</si>
  <si>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</si>
  <si>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</si>
  <si>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</si>
  <si>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</si>
  <si>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</si>
  <si>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</si>
  <si>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</si>
  <si>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</si>
  <si>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</si>
  <si>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</si>
  <si>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</si>
  <si>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</si>
  <si>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</si>
  <si>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</si>
  <si>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</si>
  <si>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</si>
  <si>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</si>
  <si>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</si>
  <si>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</si>
  <si>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</si>
  <si>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</si>
  <si>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</si>
  <si>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</si>
  <si>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</si>
  <si>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</si>
  <si>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</si>
  <si>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</si>
  <si>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</si>
  <si>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</si>
  <si>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</si>
  <si>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</si>
  <si>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</si>
  <si>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</si>
  <si>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</si>
  <si>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</si>
  <si>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</si>
  <si>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</si>
  <si>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</si>
  <si>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</si>
  <si>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</si>
  <si>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</si>
  <si>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</si>
  <si>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</si>
  <si>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</si>
  <si>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</si>
  <si>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</si>
  <si>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</si>
  <si>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</si>
  <si>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</si>
  <si>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</si>
  <si>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</si>
  <si>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</si>
  <si>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</si>
  <si>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</si>
  <si>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</si>
  <si>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</si>
  <si>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</si>
  <si>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</si>
  <si>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</si>
  <si>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</si>
  <si>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</si>
  <si>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</si>
  <si>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</si>
  <si>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</si>
  <si>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</si>
  <si>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</si>
  <si>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</si>
  <si>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</si>
  <si>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</si>
  <si>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</si>
  <si>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</si>
  <si>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</si>
  <si>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</si>
  <si>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</si>
  <si>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</si>
  <si>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</si>
  <si>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</si>
  <si>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</si>
  <si>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</si>
  <si>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</si>
  <si>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</si>
  <si>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</si>
  <si>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</si>
  <si>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</si>
  <si>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</si>
  <si>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</si>
  <si>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</si>
  <si>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</si>
  <si>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</si>
  <si>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</si>
  <si>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</si>
  <si>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</si>
  <si>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</si>
  <si>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</si>
  <si>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</si>
  <si>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</si>
  <si>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</si>
  <si>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</si>
  <si>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</si>
  <si>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</si>
  <si>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</si>
  <si>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</si>
  <si>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</si>
  <si>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</si>
  <si>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</si>
  <si>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</si>
  <si>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</si>
  <si>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</si>
  <si>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</si>
  <si>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</si>
  <si>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</si>
  <si>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</si>
  <si>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</si>
  <si>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</si>
  <si>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</si>
  <si>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</si>
  <si>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</si>
  <si>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</si>
  <si>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</si>
  <si>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</si>
  <si>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</si>
  <si>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</si>
  <si>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</si>
  <si>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</si>
  <si>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</si>
  <si>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</si>
  <si>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</si>
  <si>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</si>
  <si>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</si>
  <si>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</si>
  <si>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</si>
  <si>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</si>
  <si>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</si>
  <si>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</si>
  <si>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</si>
  <si>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</si>
  <si>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</si>
  <si>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</si>
  <si>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</si>
  <si>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</si>
  <si>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</si>
  <si>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</si>
  <si>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</si>
  <si>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</si>
  <si>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</si>
  <si>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</si>
  <si>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</si>
  <si>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</si>
  <si>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</si>
  <si>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</si>
  <si>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</si>
  <si>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</si>
  <si>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</si>
  <si>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</si>
  <si>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</si>
  <si>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</si>
  <si>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</si>
  <si>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</si>
  <si>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</si>
  <si>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</si>
  <si>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</si>
  <si>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</si>
  <si>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</si>
  <si>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</si>
  <si>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</si>
  <si>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</si>
  <si>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</si>
  <si>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</si>
  <si>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</si>
  <si>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</si>
  <si>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</si>
  <si>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</si>
  <si>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</si>
  <si>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</si>
  <si>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</si>
  <si>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</si>
  <si>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</si>
  <si>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</si>
  <si>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</si>
  <si>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</si>
  <si>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</si>
  <si>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</si>
  <si>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</si>
  <si>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</si>
  <si>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</si>
  <si>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</si>
  <si>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</si>
  <si>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</si>
  <si>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</si>
  <si>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</si>
  <si>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</si>
  <si>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</si>
  <si>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</si>
  <si>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</si>
  <si>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</si>
  <si>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</si>
  <si>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</si>
  <si>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</si>
  <si>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</si>
  <si>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</si>
  <si>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</si>
  <si>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</si>
  <si>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</si>
  <si>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</si>
  <si>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</si>
  <si>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</si>
  <si>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</si>
  <si>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</si>
  <si>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</si>
  <si>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</si>
  <si>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</si>
  <si>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</si>
  <si>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</si>
  <si>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</si>
  <si>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</si>
  <si>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</si>
  <si>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</si>
  <si>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</si>
  <si>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</si>
  <si>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</si>
  <si>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</si>
  <si>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</si>
  <si>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</si>
  <si>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</si>
  <si>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</si>
  <si>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</si>
  <si>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</si>
  <si>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</si>
  <si>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</si>
  <si>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</si>
  <si>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</si>
  <si>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</si>
  <si>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</si>
  <si>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</si>
  <si>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</si>
  <si>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</si>
  <si>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</si>
  <si>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</si>
  <si>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</si>
  <si>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</si>
  <si>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</si>
  <si>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</si>
  <si>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</si>
  <si>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</si>
  <si>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</si>
  <si>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</si>
  <si>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</si>
  <si>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</si>
  <si>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</si>
  <si>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</si>
  <si>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</si>
  <si>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</si>
  <si>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</si>
  <si>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</si>
  <si>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</si>
  <si>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</si>
  <si>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</si>
  <si>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</si>
  <si>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</si>
  <si>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</si>
  <si>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</si>
  <si>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</si>
  <si>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</si>
  <si>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</si>
  <si>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</si>
  <si>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</si>
  <si>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</si>
  <si>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</si>
  <si>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</si>
  <si>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</si>
  <si>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</si>
  <si>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</si>
  <si>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</si>
  <si>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</si>
  <si>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</si>
  <si>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</si>
  <si>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</si>
  <si>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</si>
  <si>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</si>
  <si>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</si>
  <si>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</si>
  <si>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</si>
  <si>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</si>
  <si>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</si>
  <si>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</si>
  <si>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</si>
  <si>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</si>
  <si>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</si>
  <si>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</si>
  <si>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</si>
  <si>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</si>
  <si>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</si>
  <si>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</si>
  <si>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</si>
  <si>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</si>
  <si>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</si>
  <si>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</si>
  <si>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</si>
  <si>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</si>
  <si>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</si>
  <si>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</si>
  <si>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</si>
  <si>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</si>
  <si>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</si>
  <si>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</si>
  <si>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</si>
  <si>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</si>
  <si>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</si>
  <si>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</si>
  <si>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</si>
  <si>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</si>
  <si>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</si>
  <si>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</si>
  <si>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</si>
  <si>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</si>
  <si>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</si>
  <si>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</si>
  <si>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</si>
  <si>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</si>
  <si>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</si>
  <si>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</si>
  <si>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</si>
  <si>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</si>
  <si>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</si>
  <si>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</si>
  <si>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</si>
  <si>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</si>
  <si>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</si>
  <si>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Natural Gas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</si>
  <si>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</si>
  <si>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</si>
  <si>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</si>
  <si>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</si>
  <si>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</si>
  <si>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</si>
  <si>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</si>
  <si>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</si>
  <si>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</si>
  <si>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</si>
  <si>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</si>
  <si>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</si>
  <si>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</si>
  <si>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</si>
  <si>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</si>
  <si>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</si>
  <si>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</si>
  <si>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</si>
  <si>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</si>
  <si>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</si>
  <si>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</si>
  <si>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</si>
  <si>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</si>
  <si>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</si>
  <si>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</si>
  <si>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</si>
  <si>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</si>
  <si>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</si>
  <si>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</si>
  <si>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</si>
  <si>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</si>
  <si>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</si>
  <si>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</si>
  <si>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</si>
  <si>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</si>
  <si>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</si>
  <si>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</si>
  <si>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</si>
  <si>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</si>
  <si>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</si>
  <si>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</si>
  <si>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</si>
  <si>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</si>
  <si>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</si>
  <si>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</si>
  <si>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</si>
  <si>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</si>
  <si>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</si>
  <si>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</si>
  <si>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</si>
  <si>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</si>
  <si>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</si>
  <si>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</si>
  <si>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</si>
  <si>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</si>
  <si>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</si>
  <si>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</si>
  <si>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</si>
  <si>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</si>
  <si>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</si>
  <si>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</si>
  <si>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</si>
  <si>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</si>
  <si>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</si>
  <si>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</si>
  <si>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</si>
  <si>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</si>
  <si>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</si>
  <si>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</si>
  <si>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</si>
  <si>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</si>
  <si>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</si>
  <si>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</si>
  <si>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</si>
  <si>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</si>
  <si>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</si>
  <si>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</si>
  <si>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</si>
  <si>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</si>
  <si>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</si>
  <si>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</si>
  <si>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</si>
  <si>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</si>
  <si>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</si>
  <si>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</si>
  <si>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</si>
  <si>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</si>
  <si>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</si>
  <si>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</si>
  <si>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</si>
  <si>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</si>
  <si>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</si>
  <si>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</si>
  <si>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</si>
  <si>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</si>
  <si>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</si>
  <si>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</si>
  <si>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</si>
  <si>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</si>
  <si>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</si>
  <si>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</si>
  <si>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</si>
  <si>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</si>
  <si>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</si>
  <si>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</si>
  <si>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</si>
  <si>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</si>
  <si>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</si>
  <si>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</si>
  <si>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</si>
  <si>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</si>
  <si>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</si>
  <si>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</si>
  <si>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</si>
  <si>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</si>
  <si>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</si>
  <si>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</si>
  <si>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</si>
  <si>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</si>
  <si>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</si>
  <si>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</si>
  <si>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</si>
  <si>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</si>
  <si>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</si>
  <si>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</si>
  <si>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</si>
  <si>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</si>
  <si>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</si>
  <si>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</si>
  <si>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</si>
  <si>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</si>
  <si>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</si>
  <si>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</si>
  <si>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</si>
  <si>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</si>
  <si>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</si>
  <si>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</si>
  <si>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</si>
  <si>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</si>
  <si>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</si>
  <si>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</si>
  <si>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</si>
  <si>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</si>
  <si>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</si>
  <si>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</si>
  <si>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</si>
  <si>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</si>
  <si>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</si>
  <si>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</si>
  <si>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</si>
  <si>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</si>
  <si>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</si>
  <si>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</si>
  <si>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</si>
  <si>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</si>
  <si>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</si>
  <si>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</si>
  <si>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</si>
  <si>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Normal (no revenue use assumption), Revenue-neutral carbon tax</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</si>
  <si>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</si>
  <si>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</si>
  <si>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</si>
  <si>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</si>
  <si>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</si>
  <si>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</si>
  <si>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</si>
  <si>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</si>
  <si>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</si>
  <si>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</si>
  <si>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</si>
  <si>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</si>
  <si>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</si>
  <si>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</si>
  <si>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</si>
  <si>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</si>
  <si>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</si>
  <si>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</si>
  <si>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</si>
  <si>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</si>
  <si>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</si>
  <si>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</si>
  <si>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</si>
  <si>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</si>
  <si>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</si>
  <si>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</si>
  <si>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Energy, Land Use, Process Emissions</t>
  </si>
  <si>
    <t>c01b00, 00b050, 969696</t>
  </si>
  <si>
    <t>quads / year</t>
  </si>
  <si>
    <t>Geothermal, Liquid Biofuels, Biomass, Solar, Wind, Hydro, Nuclear, Petroleum, Natural Gas, Lignite, Hard Coal</t>
  </si>
  <si>
    <t>620e7a, bfb088, 00b050, ffff00, c2dffd, 004185, 04ffaf, 000000, c01b00, 004d10, 969696</t>
  </si>
  <si>
    <t>billion 2012 złoty / year, billion 2012 złoty / year</t>
  </si>
  <si>
    <t>billion 2012 złoty / year</t>
  </si>
  <si>
    <t>2012 złoty / ton CO2e abated, Annual average abatement potential (MtCO2e)</t>
  </si>
  <si>
    <t>Buildings, Transportation, Electricity, Industry, District Heating, Land Use</t>
  </si>
  <si>
    <t>087bf1, c01b00, ffff00, 969696, 620e7a, 00b050</t>
  </si>
  <si>
    <t>European Commission Suggested Target</t>
  </si>
  <si>
    <t>In 2016, the European Commission suggested that Poland aim to reduce emissions in 2030 by 7% relative to 2005 levels.</t>
  </si>
  <si>
    <t>40% Reduction vs. 2005 Levels</t>
  </si>
  <si>
    <t>The European Union announed a goal to reduce emissions by 80% relative to 2005 levels in 2050.  This target represents Poland contributing to this goal by reducing its emissions by 40% relative to 2005 levels.</t>
  </si>
  <si>
    <t>http://wbj.pl/gowin-electric-buses-coming-to-polish-cities/</t>
  </si>
  <si>
    <t>złoty/MWh</t>
  </si>
  <si>
    <t>złoty/metric ton CO2e</t>
  </si>
  <si>
    <t>Output Buildings Sector CO2e Emissions; Output Transportation Sector CO2e Emissions; Output Electricity Sector CO2e Emissions; Output Industry Sector CO2e Emissions; Output District Heating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</si>
  <si>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</si>
  <si>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</si>
  <si>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</si>
  <si>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</si>
  <si>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</si>
  <si>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</si>
  <si>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</si>
  <si>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</si>
  <si>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</si>
  <si>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</si>
  <si>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Policy Schedule Subscript</t>
  </si>
  <si>
    <t>First Tier Menu Name</t>
  </si>
  <si>
    <t>Second Tier Menu Name</t>
  </si>
  <si>
    <t>Emissions: CO2e</t>
  </si>
  <si>
    <t>Total (includes land use)</t>
  </si>
  <si>
    <t>By Sector</t>
  </si>
  <si>
    <t>Emissions (by Pollutant)</t>
  </si>
  <si>
    <t>CO2</t>
  </si>
  <si>
    <t>CH4</t>
  </si>
  <si>
    <t>N2O</t>
  </si>
  <si>
    <t>F-gases (in CO2e)</t>
  </si>
  <si>
    <t>PM2.5</t>
  </si>
  <si>
    <t>PM10</t>
  </si>
  <si>
    <t>BC</t>
  </si>
  <si>
    <t>OC</t>
  </si>
  <si>
    <t>NOx</t>
  </si>
  <si>
    <t>VOC</t>
  </si>
  <si>
    <t>SOx</t>
  </si>
  <si>
    <t>CO</t>
  </si>
  <si>
    <t>NPV through 2050</t>
  </si>
  <si>
    <t>NPV through 2030</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</si>
  <si>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</si>
  <si>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</si>
  <si>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</si>
  <si>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</si>
  <si>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</si>
  <si>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</si>
  <si>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</si>
  <si>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</si>
  <si>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</si>
  <si>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</si>
  <si>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</si>
  <si>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</si>
  <si>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Petroleum Fuels</t>
  </si>
  <si>
    <t>By Source Type</t>
  </si>
  <si>
    <t>Output Total CO2 Emissions</t>
  </si>
  <si>
    <t>Output Total CH4 Emissions</t>
  </si>
  <si>
    <t>Output Total N2O Emissions</t>
  </si>
  <si>
    <t>Output Total F Gas Emissions in CO2e</t>
  </si>
  <si>
    <t>thousand metric tons / year</t>
  </si>
  <si>
    <t>Output Total PM25 Emissions</t>
  </si>
  <si>
    <t>Output Total PM10 Emissions</t>
  </si>
  <si>
    <t>Output Total BC Emissions</t>
  </si>
  <si>
    <t>Output Total OC Emissions</t>
  </si>
  <si>
    <t>Output Total NOx Emissions</t>
  </si>
  <si>
    <t>Output Total VOC Emissions</t>
  </si>
  <si>
    <t>Output Total SOx Emissions</t>
  </si>
  <si>
    <t>Output Total CO Emissions</t>
  </si>
  <si>
    <t>Primary Energy Consumption</t>
  </si>
  <si>
    <t>By Energy Source</t>
  </si>
  <si>
    <t>Output Total Electricity Demand</t>
  </si>
  <si>
    <t>millions of short tons / year</t>
  </si>
  <si>
    <t>Output Total Hard Coal Consumption</t>
  </si>
  <si>
    <t>Output Total Lignite Consumption</t>
  </si>
  <si>
    <t>trillion cubic feet / year</t>
  </si>
  <si>
    <t>Output Total Natural Gas Consumption</t>
  </si>
  <si>
    <t>million barrels / year</t>
  </si>
  <si>
    <t>Output Total Petroleum Fuels Consumption</t>
  </si>
  <si>
    <t>Variable Names in Graph Key (for multiple variable graphs)</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</si>
  <si>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</si>
  <si>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</si>
  <si>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</si>
  <si>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</si>
  <si>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</si>
  <si>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</si>
  <si>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</si>
  <si>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</si>
  <si>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</si>
  <si>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</si>
  <si>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</si>
  <si>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</si>
  <si>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</si>
  <si>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</si>
  <si>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</si>
  <si>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Poland, all fuels are subject to a 23% VAT in the BAU case.</t>
  </si>
  <si>
    <t>**Description:** This policy reduces the subsidies paid for the production of the selected energy source(s) in the BAU case.</t>
  </si>
  <si>
    <t>**Description:**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t>
  </si>
  <si>
    <t>**Description:** This policy specifies the fraction of the potential annual amount of carbon capture and sequestration (CCS) that is achieved in 2050, above the amount predicted in the business-as-usual scenario. // **Guidance for setting values:** If this policy is fully implemented, Poland will sequester an additional 87 million tons of CO2 in 2050 (on top of a BAU Scenario quantity of 0 tons).</t>
  </si>
  <si>
    <t>**Description:** This policy causes a percentage of the district heat that would be generated by burning coal to instead be generated by burning natural gas. // **Guidance for setting values:** In the BAU Scenario, the fraction of heat derived from coal is constant at 82% and from natural gas is constant at 9%.  Therefore, a policy setting of 50% would increase the natural gas fraction to 50% in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</si>
  <si>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63%.  Therefore, a policy setting of 50% would increase the CHP fraction to 82% in 2050.</t>
  </si>
  <si>
    <t>**Description:** This policy reduces greenhouse gas emissions from agriculture through livestock-related measures, such as feed supplements or drugs to prevent enteric methane formation.</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</si>
  <si>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</si>
  <si>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88 thousand acres per year in 2050 (roughly equal to 0.1% of the land area of Poland per year).</t>
  </si>
  <si>
    <t>**Description:** This policy reduces emissions of greenhouse gases from the industry sector by improving worker training and equipment maintenance. // **Guidance for setting values:** A setting of 100% reduces CO2e emissions by 0.05 million metrics tons in 2050.</t>
  </si>
  <si>
    <t>**Description:** This policy reduces emissions of high-GWP, fluorinated gases (F-gases) from the industry sector by improving production processes and by substituing less-harmful chemicals. // **Guidance for setting values:** A setting of 100% reduces emissions of F-gases by 12.5 million metric tons CO2e in 2050.</t>
  </si>
  <si>
    <t>**Description:** This policy reduces methane emissions from the industry sector by increasing the burning of methane that is currently being released into the atmosphere due to industrial processes. // **Guidance for setting values:** A setting of 100% reduces methane emissions by 0.8 million metric tons CO2e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</si>
  <si>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A setting of 100% reduces methane emissions from industry by 7.8 million metric tons CO2e in 2050.</t>
  </si>
  <si>
    <t>**Description:** This policy reduces greenhouse gas emissions from the industry sector by switching the fuel used by facilities from natural gas to electricity. // **Guidance for setting values:** In the BAU scenario, 36% of industry fuel use in 2050 is from natural gas. A policy setting of 25% reduces natural use in industry in 2050 to 27%.</t>
  </si>
  <si>
    <t>**Description:** This policy reduces greenhouse gas emissions from the industry sector by switching the fuel used by facilities from coal to natural gas. // **Guidance for setting values:** In the BAU scenario, 17% of industry fuel use in 2050 is from coal. A policy setting of 25% reduces coal use in industry in 2050 to 12.8%.</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</si>
  <si>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</si>
  <si>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</si>
  <si>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A setting of 100% reduces fuel used in industry by 1.6-8.8% in 2050, depending on the industry.</t>
  </si>
  <si>
    <t>**Description:** This policy reduces fuel consumption in the industry sector by increasing the use of cogeneration (also known as combined heat and power) and recovery of waste heat (to perform useful work). // **Guidance for setting values:** A setting of 100% reduces fuel used in industry by 2.8% in 2050.</t>
  </si>
  <si>
    <t>**Description:** This policy reduces CO2 emissions from the cement industry by substituing other inputs, such as fly ash, for a portion of the clinker in cement. // **Guidance for setting values:**  A setting of 100% reduces process emissions from cement manufacturing by 8% in 2050.</t>
  </si>
  <si>
    <t>**Description:**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t>
  </si>
  <si>
    <t>**Description:** This policy specifies an increase in the fraction of potential electricity generation that must come from qualifying renewable sources (wind, solar, and biomass) in 2050.  This policy adds to BAU renewable portfolio standards, which rise from 13% in 2015 to 19% in 2020 and remain constant thereafter. // **Guidance for setting values:** In the Energy Policy of Poland until 2030, the government predicts that renewables could make up 25% of Poland's generation capacity by 2030, which would imply a lever setting of 6% (on top of the 19% BAU RPS). That number could be higher by 2050, depending on the European Union's laws.</t>
  </si>
  <si>
    <t>**Description:** This policy specifies the reduction in transmission and distribution losses that will be achieved by 2050. // **Guidance for setting values:** Poland has transmission and distribution losses of about 6%.  Germany, Japan, Finland, and the Netherlands have T&amp;D losses of around 4%.  Therefore, a 33% policy setting would cause Poland to match these countries' current level of T&amp;D losses by 2050.</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</si>
  <si>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</si>
  <si>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there is no forecast increase in transmission capacity within Poland.</t>
  </si>
  <si>
    <t>**Description:** This policy causes grid-scale electricity storage from chemical batteries to grow at the specified percentage, annually, above the amount predicted in the BAU Scenario. // **Guidance for setting values:** In the BAU case, Poland's installed battery capacity reaches 0.2 GW in 2050. A policy setting of 16% increases this amount to 32.6 GW in 2050.</t>
  </si>
  <si>
    <t>**Description:** This policy causes the specified quantity of otherwise non-retiring capacity of the selected type(s) to be retired each year.</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</si>
  <si>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1.5 GW of demand response capacity in 2050 (on top of a BAU quantity of 1 GW).</t>
  </si>
  <si>
    <t>**Description:** This policy increases or decreases the amount of electricity imported to Poland from the Czech Republic, Germany, Sweden, Slovakia, Belarus, and Ukraine.  It does not cause the construction or removal of transmission lines linking these countries. // **Guidance for setting values:** From 2011-2015, electricity imports into Poland grew by 108%.</t>
  </si>
  <si>
    <t>**Description:** This policy increases or decreases the amount of electricity exported from Poland to the Czech Republic, Germany, Sweden, Slovakia, Belarus, and Ukraine.  It does not cause the construction or removal of transmission lines linking these countries. // **Guidance for setting values:** From 2011-2015, electricity exports from Poland grew by 23%.</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</si>
  <si>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</si>
  <si>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</si>
  <si>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</si>
  <si>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</si>
  <si>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causes the government to reimburse building owners for a percentage of the cost of new distributed solar PV capacity that is installed on or around buildings. // **Guidance for setting values:** Poland does not currently offer any subsidy for solar PV systems.  Subsidies for PV installations vary across Europe. As an example, Austria offers a subsidy of up to 40% of the installed price of solar systems.</t>
  </si>
  <si>
    <t>**Description:** This policy requires at least the specified percentage of total retail electricity demand to be generated by residential and commercial buildings' distributed solar systems (typically rooftop PV). // **Guidance for setting values:** Germany, with a climate similar to that of Poland, attained more than 5% of its electricity from distributed solar PV in 2012.  Much higher percentages are likely possible by 2050.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</si>
  <si>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</si>
  <si>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</si>
  <si>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replaces the specified fraction of newly sold non-electric building components in buildings of the selected type(s) with electricity-using components.</t>
  </si>
  <si>
    <t>**Description:**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</si>
  <si>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</si>
  <si>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</si>
  <si>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$2000/(.01 gal/mile), or 7,900zł/(.024 l/km), results in a $2000 (7,900zł) fee on a car that achieves 20 mpg (8.5 l/km) when the pivot point is 25 mpg (10.6 l/km).  (20 mpg is 0.04 gpm.  25 mpg is 0.05 gpm.  The difference is -.01 gpm.  So in order to levy a $2000 fee on the 20 mpg car when the pivot point is 25 mpg, we need a rate of $2000/.01 gpm.)</t>
  </si>
  <si>
    <t>It matches policies to the listing in the "PolicyLevers" tab using the "Vensim Variable Name" column.</t>
  </si>
  <si>
    <t>This tab contains information about each policy that does not vary by subscripted element of that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</si>
</sst>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2"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9"/>
      <color indexed="81"/>
      <name val="Tahoma"/>
      <family val="2"/>
    </font>
    <font>
      <sz val="9"/>
      <color indexed="81"/>
      <name val="Tahoma"/>
      <family val="2"/>
    </font>
    <font>
      <sz val="9"/>
      <color indexed="81"/>
      <name val="Tahoma"/>
      <charset val="1"/>
    </font>
    <font>
      <sz val="11"/>
      <color theme="0" tint="-0.249977111117893"/>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rgb="FFFFFF00"/>
        <bgColor indexed="64"/>
      </patternFill>
    </fill>
  </fills>
  <borders count="2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8">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2" fillId="0" borderId="0"/>
  </cellStyleXfs>
  <cellXfs count="150">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2" xfId="0" applyNumberForma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49" fontId="6"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0" fillId="7" borderId="0" xfId="0" applyNumberFormat="1" applyFont="1" applyFill="1" applyBorder="1" applyAlignment="1">
      <alignment wrapText="1"/>
    </xf>
    <xf numFmtId="0" fontId="0" fillId="0" borderId="0" xfId="0" applyAlignment="1"/>
    <xf numFmtId="0" fontId="0" fillId="0" borderId="0" xfId="0" applyAlignment="1">
      <alignment wrapText="1"/>
    </xf>
    <xf numFmtId="168" fontId="0" fillId="0" borderId="0" xfId="0" applyNumberFormat="1" applyAlignment="1">
      <alignment wrapText="1"/>
    </xf>
    <xf numFmtId="49" fontId="2" fillId="7" borderId="0" xfId="0" applyNumberFormat="1" applyFont="1" applyFill="1" applyBorder="1" applyAlignment="1">
      <alignment wrapText="1"/>
    </xf>
    <xf numFmtId="49" fontId="3" fillId="7" borderId="0" xfId="0" applyNumberFormat="1" applyFont="1" applyFill="1" applyBorder="1" applyAlignment="1">
      <alignment wrapText="1"/>
    </xf>
    <xf numFmtId="9" fontId="0" fillId="7" borderId="0" xfId="1" applyNumberFormat="1" applyFont="1" applyFill="1" applyBorder="1" applyAlignment="1">
      <alignment wrapText="1"/>
    </xf>
    <xf numFmtId="0" fontId="3" fillId="7" borderId="0" xfId="0" applyFont="1" applyFill="1" applyBorder="1" applyAlignment="1">
      <alignment wrapText="1"/>
    </xf>
    <xf numFmtId="1" fontId="0" fillId="7" borderId="0" xfId="0" applyNumberFormat="1" applyFont="1" applyFill="1" applyBorder="1" applyAlignment="1">
      <alignment wrapText="1"/>
    </xf>
    <xf numFmtId="0" fontId="0" fillId="7" borderId="0" xfId="0" applyNumberFormat="1" applyFont="1" applyFill="1" applyBorder="1" applyAlignment="1">
      <alignment horizontal="left" wrapText="1"/>
    </xf>
    <xf numFmtId="0" fontId="2" fillId="7" borderId="0" xfId="0" applyFont="1" applyFill="1" applyBorder="1" applyAlignment="1">
      <alignment wrapText="1"/>
    </xf>
    <xf numFmtId="0" fontId="0" fillId="7" borderId="0" xfId="0" applyFont="1" applyFill="1" applyBorder="1" applyAlignment="1">
      <alignment wrapText="1"/>
    </xf>
    <xf numFmtId="9" fontId="3" fillId="7" borderId="0" xfId="1" applyNumberFormat="1" applyFont="1" applyFill="1" applyBorder="1" applyAlignment="1">
      <alignment wrapText="1"/>
    </xf>
    <xf numFmtId="164" fontId="3" fillId="7" borderId="0" xfId="1" applyNumberFormat="1" applyFont="1" applyFill="1" applyBorder="1" applyAlignment="1">
      <alignment wrapText="1"/>
    </xf>
    <xf numFmtId="49" fontId="3" fillId="7" borderId="0" xfId="1" applyNumberFormat="1" applyFont="1" applyFill="1" applyBorder="1" applyAlignment="1">
      <alignment wrapText="1"/>
    </xf>
    <xf numFmtId="9" fontId="0" fillId="7" borderId="0" xfId="0" applyNumberFormat="1" applyFont="1" applyFill="1" applyBorder="1" applyAlignment="1">
      <alignment wrapText="1"/>
    </xf>
    <xf numFmtId="0" fontId="2" fillId="8" borderId="0" xfId="0" applyNumberFormat="1" applyFont="1" applyFill="1" applyBorder="1" applyAlignment="1">
      <alignment wrapText="1"/>
    </xf>
    <xf numFmtId="0" fontId="2" fillId="8" borderId="0" xfId="0" applyNumberFormat="1" applyFont="1" applyFill="1" applyBorder="1" applyAlignment="1">
      <alignment horizontal="left" wrapText="1"/>
    </xf>
    <xf numFmtId="9" fontId="2" fillId="8" borderId="0" xfId="1" applyNumberFormat="1" applyFont="1" applyFill="1" applyBorder="1" applyAlignment="1">
      <alignment wrapText="1"/>
    </xf>
    <xf numFmtId="0" fontId="2" fillId="8" borderId="0" xfId="0" applyFont="1" applyFill="1" applyBorder="1" applyAlignment="1">
      <alignment wrapText="1"/>
    </xf>
    <xf numFmtId="9" fontId="2" fillId="8" borderId="0" xfId="0" applyNumberFormat="1" applyFont="1" applyFill="1" applyBorder="1" applyAlignment="1">
      <alignment wrapText="1"/>
    </xf>
    <xf numFmtId="49" fontId="2" fillId="8" borderId="0" xfId="0" applyNumberFormat="1" applyFont="1" applyFill="1" applyBorder="1" applyAlignment="1">
      <alignment horizontal="left" wrapText="1"/>
    </xf>
    <xf numFmtId="0" fontId="0" fillId="0" borderId="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2" fillId="0" borderId="0" xfId="0" applyNumberFormat="1" applyFont="1" applyFill="1" applyBorder="1" applyAlignment="1">
      <alignment wrapText="1"/>
    </xf>
    <xf numFmtId="0" fontId="0" fillId="0" borderId="0" xfId="0" applyNumberFormat="1" applyAlignment="1">
      <alignment wrapText="1"/>
    </xf>
    <xf numFmtId="0" fontId="8" fillId="2" borderId="22" xfId="0" applyFont="1" applyFill="1" applyBorder="1" applyAlignment="1">
      <alignment horizontal="left" wrapText="1"/>
    </xf>
    <xf numFmtId="0" fontId="0" fillId="0" borderId="0" xfId="0"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49" fontId="2" fillId="0" borderId="0" xfId="0" applyNumberFormat="1" applyFont="1" applyAlignment="1">
      <alignment wrapText="1"/>
    </xf>
    <xf numFmtId="9" fontId="2" fillId="0" borderId="0" xfId="1" applyFont="1" applyFill="1" applyBorder="1" applyAlignment="1">
      <alignment wrapText="1"/>
    </xf>
    <xf numFmtId="164" fontId="2" fillId="0" borderId="0" xfId="0" applyNumberFormat="1" applyFont="1" applyAlignment="1">
      <alignment wrapText="1"/>
    </xf>
    <xf numFmtId="9" fontId="2" fillId="0" borderId="0" xfId="0" applyNumberFormat="1" applyFont="1" applyAlignment="1">
      <alignment wrapText="1"/>
    </xf>
    <xf numFmtId="9" fontId="2" fillId="8" borderId="0" xfId="1" applyFont="1" applyFill="1" applyBorder="1" applyAlignment="1">
      <alignment wrapText="1"/>
    </xf>
    <xf numFmtId="49" fontId="0" fillId="7" borderId="0" xfId="0" applyNumberFormat="1" applyFill="1" applyAlignment="1">
      <alignment wrapText="1"/>
    </xf>
    <xf numFmtId="0" fontId="2" fillId="8" borderId="0" xfId="0" applyFont="1" applyFill="1" applyAlignment="1">
      <alignment wrapText="1"/>
    </xf>
    <xf numFmtId="0" fontId="0" fillId="7" borderId="0" xfId="0" applyFill="1" applyAlignment="1">
      <alignment wrapText="1"/>
    </xf>
    <xf numFmtId="49" fontId="2" fillId="7" borderId="0" xfId="0" applyNumberFormat="1" applyFont="1" applyFill="1" applyAlignment="1">
      <alignment wrapText="1"/>
    </xf>
    <xf numFmtId="0" fontId="2" fillId="7" borderId="0" xfId="0" applyFont="1" applyFill="1" applyAlignment="1">
      <alignment wrapText="1"/>
    </xf>
    <xf numFmtId="49" fontId="0" fillId="0" borderId="0" xfId="0" applyNumberFormat="1" applyAlignment="1">
      <alignment horizontal="left" wrapText="1"/>
    </xf>
    <xf numFmtId="9" fontId="2" fillId="8" borderId="0" xfId="0" applyNumberFormat="1" applyFont="1" applyFill="1" applyAlignment="1">
      <alignment wrapText="1"/>
    </xf>
    <xf numFmtId="9" fontId="0" fillId="7" borderId="0" xfId="0" applyNumberFormat="1" applyFill="1" applyAlignment="1">
      <alignment wrapText="1"/>
    </xf>
    <xf numFmtId="0" fontId="2" fillId="8" borderId="0" xfId="0" applyFont="1" applyFill="1" applyAlignment="1">
      <alignment horizontal="left" wrapText="1"/>
    </xf>
    <xf numFmtId="1" fontId="0" fillId="7" borderId="0" xfId="0" applyNumberFormat="1" applyFill="1" applyAlignment="1">
      <alignment wrapText="1"/>
    </xf>
    <xf numFmtId="1" fontId="0" fillId="0" borderId="0" xfId="0" applyNumberFormat="1" applyAlignment="1">
      <alignment wrapText="1"/>
    </xf>
    <xf numFmtId="9" fontId="0" fillId="7" borderId="0" xfId="1" applyFont="1" applyFill="1" applyBorder="1" applyAlignment="1">
      <alignment wrapText="1"/>
    </xf>
    <xf numFmtId="0" fontId="8" fillId="2" borderId="0" xfId="7" applyFont="1" applyFill="1" applyAlignment="1">
      <alignment wrapText="1"/>
    </xf>
    <xf numFmtId="0" fontId="8" fillId="2" borderId="0" xfId="7" applyFont="1" applyFill="1" applyAlignment="1">
      <alignment horizontal="right" wrapText="1"/>
    </xf>
    <xf numFmtId="0" fontId="8" fillId="2" borderId="0" xfId="7" applyFont="1" applyFill="1" applyAlignment="1">
      <alignment horizontal="left" wrapText="1"/>
    </xf>
    <xf numFmtId="0" fontId="2" fillId="0" borderId="0" xfId="7"/>
    <xf numFmtId="0" fontId="7" fillId="0" borderId="0" xfId="7" applyFont="1"/>
    <xf numFmtId="0" fontId="1" fillId="0" borderId="0" xfId="7" applyFont="1"/>
    <xf numFmtId="9" fontId="0" fillId="0" borderId="0" xfId="0" applyNumberFormat="1" applyFill="1" applyAlignment="1">
      <alignment wrapText="1"/>
    </xf>
    <xf numFmtId="0" fontId="21" fillId="0" borderId="0" xfId="0" applyNumberFormat="1" applyFont="1" applyFill="1" applyBorder="1" applyAlignment="1">
      <alignment wrapText="1"/>
    </xf>
  </cellXfs>
  <cellStyles count="8">
    <cellStyle name="Body: normal cell 2" xfId="5" xr:uid="{00000000-0005-0000-0000-000000000000}"/>
    <cellStyle name="Comma 6" xfId="6" xr:uid="{00000000-0005-0000-0000-000001000000}"/>
    <cellStyle name="Header: bottom row 2" xfId="4" xr:uid="{00000000-0005-0000-0000-000002000000}"/>
    <cellStyle name="Hyperlink" xfId="2" builtinId="8"/>
    <cellStyle name="Normal" xfId="0" builtinId="0"/>
    <cellStyle name="Normal 2" xfId="3" xr:uid="{00000000-0005-0000-0000-000005000000}"/>
    <cellStyle name="Normal 2 2" xfId="7" xr:uid="{F06543FA-1FE2-4693-9EB6-F7487AC4C1E0}"/>
    <cellStyle name="Percent" xfId="1" builtinId="5"/>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EADA7409-22F7-4C6A-8FA4-5A61EE0F2797}"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EADA7409-22F7-4C6A-8FA4-5A61EE0F2797}" id="{768ED357-7F89-47B8-8B33-1BF090F9D63A}">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fas.org/sgp/crs/misc/R40562.pdf,%20p.3,%20paragraph%201"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6328125" defaultRowHeight="14.75" x14ac:dyDescent="0.75"/>
  <cols>
    <col min="1" max="16384" width="8.86328125" style="11"/>
  </cols>
  <sheetData>
    <row r="1" spans="1:1" x14ac:dyDescent="0.75">
      <c r="A1" s="15" t="s">
        <v>123</v>
      </c>
    </row>
    <row r="3" spans="1:1" x14ac:dyDescent="0.75">
      <c r="A3" s="11" t="s">
        <v>124</v>
      </c>
    </row>
    <row r="4" spans="1:1" x14ac:dyDescent="0.75">
      <c r="A4" s="11" t="s">
        <v>181</v>
      </c>
    </row>
    <row r="5" spans="1:1" x14ac:dyDescent="0.75">
      <c r="A5" s="11" t="s">
        <v>129</v>
      </c>
    </row>
    <row r="6" spans="1:1" x14ac:dyDescent="0.75">
      <c r="A6" s="11" t="s">
        <v>125</v>
      </c>
    </row>
    <row r="8" spans="1:1" x14ac:dyDescent="0.75">
      <c r="A8" s="11" t="s">
        <v>126</v>
      </c>
    </row>
    <row r="9" spans="1:1" x14ac:dyDescent="0.75">
      <c r="A9" s="11" t="s">
        <v>127</v>
      </c>
    </row>
    <row r="10" spans="1:1" x14ac:dyDescent="0.75">
      <c r="A10" s="54" t="s">
        <v>128</v>
      </c>
    </row>
    <row r="11" spans="1:1" x14ac:dyDescent="0.75">
      <c r="A11" s="54"/>
    </row>
    <row r="12" spans="1:1" x14ac:dyDescent="0.75">
      <c r="A12" s="11" t="s">
        <v>130</v>
      </c>
    </row>
    <row r="13" spans="1:1" x14ac:dyDescent="0.75">
      <c r="A13" s="11" t="s">
        <v>131</v>
      </c>
    </row>
    <row r="14" spans="1:1" x14ac:dyDescent="0.75">
      <c r="A14" s="11" t="s">
        <v>132</v>
      </c>
    </row>
    <row r="23" spans="1:1" x14ac:dyDescent="0.75">
      <c r="A23" s="11" t="s">
        <v>604</v>
      </c>
    </row>
    <row r="24" spans="1:1" x14ac:dyDescent="0.75">
      <c r="A24" s="11">
        <f>MAX(PolicyLevers!H2:H1001)</f>
        <v>187</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C8AC4-BB8F-42F4-9F46-86352E18996E}">
  <sheetPr>
    <tabColor rgb="FF92D050"/>
  </sheetPr>
  <dimension ref="A1:J123"/>
  <sheetViews>
    <sheetView tabSelected="1" zoomScale="90" zoomScaleNormal="90" workbookViewId="0">
      <selection activeCell="D34" sqref="D34"/>
    </sheetView>
  </sheetViews>
  <sheetFormatPr defaultRowHeight="14.75" x14ac:dyDescent="0.75"/>
  <cols>
    <col min="1" max="1" width="13.54296875" customWidth="1"/>
    <col min="2" max="2" width="18.2265625" customWidth="1"/>
    <col min="3" max="5" width="20.1796875" customWidth="1"/>
    <col min="6" max="6" width="8.54296875" customWidth="1"/>
    <col min="7" max="7" width="8.81640625" customWidth="1"/>
    <col min="8" max="8" width="8.6328125" customWidth="1"/>
    <col min="9" max="9" width="12.26953125" customWidth="1"/>
    <col min="10" max="10" width="129.953125" customWidth="1"/>
  </cols>
  <sheetData>
    <row r="1" spans="1:10" x14ac:dyDescent="0.75">
      <c r="A1" s="147" t="s">
        <v>756</v>
      </c>
      <c r="B1" s="145"/>
      <c r="C1" s="145"/>
      <c r="D1" s="145"/>
      <c r="E1" s="145"/>
      <c r="F1" s="145"/>
      <c r="G1" s="145"/>
      <c r="H1" s="145"/>
      <c r="I1" s="145"/>
      <c r="J1" s="145"/>
    </row>
    <row r="2" spans="1:10" x14ac:dyDescent="0.75">
      <c r="A2" s="146" t="s">
        <v>755</v>
      </c>
      <c r="B2" s="145"/>
      <c r="C2" s="145"/>
      <c r="D2" s="145"/>
      <c r="E2" s="145"/>
      <c r="F2" s="145"/>
      <c r="G2" s="145"/>
      <c r="H2" s="145"/>
      <c r="I2" s="145"/>
      <c r="J2" s="145"/>
    </row>
    <row r="3" spans="1:10" ht="44.4" customHeight="1" x14ac:dyDescent="0.75">
      <c r="A3" s="142" t="s">
        <v>3</v>
      </c>
      <c r="B3" s="142" t="s">
        <v>0</v>
      </c>
      <c r="C3" s="142" t="s">
        <v>1</v>
      </c>
      <c r="D3" s="144" t="s">
        <v>471</v>
      </c>
      <c r="E3" s="142" t="s">
        <v>638</v>
      </c>
      <c r="F3" s="143" t="s">
        <v>86</v>
      </c>
      <c r="G3" s="143" t="s">
        <v>87</v>
      </c>
      <c r="H3" s="143" t="s">
        <v>99</v>
      </c>
      <c r="I3" s="142" t="s">
        <v>37</v>
      </c>
      <c r="J3" s="142" t="s">
        <v>2</v>
      </c>
    </row>
    <row r="4" spans="1:10" ht="100" customHeight="1" x14ac:dyDescent="0.75">
      <c r="A4" s="123" t="s">
        <v>4</v>
      </c>
      <c r="B4" s="123" t="s">
        <v>11</v>
      </c>
      <c r="C4" s="123" t="s">
        <v>133</v>
      </c>
      <c r="D4" s="135" t="s">
        <v>11</v>
      </c>
      <c r="E4" s="131"/>
      <c r="F4" s="124">
        <v>0</v>
      </c>
      <c r="G4" s="124">
        <v>1</v>
      </c>
      <c r="H4" s="122">
        <v>0.02</v>
      </c>
      <c r="I4" s="123" t="s">
        <v>586</v>
      </c>
      <c r="J4" s="130" t="s">
        <v>754</v>
      </c>
    </row>
    <row r="5" spans="1:10" ht="126" customHeight="1" x14ac:dyDescent="0.75">
      <c r="A5" s="123" t="s">
        <v>4</v>
      </c>
      <c r="B5" s="123" t="s">
        <v>5</v>
      </c>
      <c r="C5" s="123" t="s">
        <v>384</v>
      </c>
      <c r="D5" s="135" t="s">
        <v>472</v>
      </c>
      <c r="E5" s="131"/>
      <c r="F5" s="124">
        <v>0</v>
      </c>
      <c r="G5" s="124">
        <f>PolicyLevers!M3</f>
        <v>1</v>
      </c>
      <c r="H5" s="124">
        <v>0.02</v>
      </c>
      <c r="I5" s="123" t="s">
        <v>134</v>
      </c>
      <c r="J5" s="130" t="s">
        <v>753</v>
      </c>
    </row>
    <row r="6" spans="1:10" ht="118.5" customHeight="1" x14ac:dyDescent="0.75">
      <c r="A6" s="123" t="s">
        <v>4</v>
      </c>
      <c r="B6" s="123" t="s">
        <v>12</v>
      </c>
      <c r="C6" s="123" t="s">
        <v>385</v>
      </c>
      <c r="D6" s="123" t="s">
        <v>12</v>
      </c>
      <c r="E6" s="131"/>
      <c r="F6" s="122">
        <v>0</v>
      </c>
      <c r="G6" s="122">
        <v>1</v>
      </c>
      <c r="H6" s="122">
        <v>0.01</v>
      </c>
      <c r="I6" s="123" t="s">
        <v>48</v>
      </c>
      <c r="J6" s="123" t="s">
        <v>752</v>
      </c>
    </row>
    <row r="7" spans="1:10" ht="94.25" customHeight="1" x14ac:dyDescent="0.75">
      <c r="A7" s="123" t="s">
        <v>4</v>
      </c>
      <c r="B7" s="123" t="s">
        <v>13</v>
      </c>
      <c r="C7" s="123" t="s">
        <v>386</v>
      </c>
      <c r="D7" s="123" t="s">
        <v>13</v>
      </c>
      <c r="E7" s="129"/>
      <c r="F7" s="124">
        <v>0</v>
      </c>
      <c r="G7" s="124">
        <v>1</v>
      </c>
      <c r="H7" s="124">
        <v>0.01</v>
      </c>
      <c r="I7" s="123" t="s">
        <v>47</v>
      </c>
      <c r="J7" s="132" t="s">
        <v>751</v>
      </c>
    </row>
    <row r="8" spans="1:10" ht="54.75" customHeight="1" x14ac:dyDescent="0.75">
      <c r="A8" s="123" t="s">
        <v>88</v>
      </c>
      <c r="B8" s="123" t="s">
        <v>17</v>
      </c>
      <c r="C8" s="123" t="s">
        <v>387</v>
      </c>
      <c r="D8" s="123" t="s">
        <v>17</v>
      </c>
      <c r="E8" s="131"/>
      <c r="F8" s="124">
        <v>0</v>
      </c>
      <c r="G8" s="124">
        <v>1</v>
      </c>
      <c r="H8" s="124">
        <v>0.01</v>
      </c>
      <c r="I8" s="123" t="s">
        <v>136</v>
      </c>
      <c r="J8" s="123" t="s">
        <v>750</v>
      </c>
    </row>
    <row r="9" spans="1:10" ht="100" customHeight="1" x14ac:dyDescent="0.75">
      <c r="A9" s="123" t="s">
        <v>88</v>
      </c>
      <c r="B9" s="123" t="s">
        <v>121</v>
      </c>
      <c r="C9" s="123" t="s">
        <v>388</v>
      </c>
      <c r="D9" s="123" t="s">
        <v>121</v>
      </c>
      <c r="E9" s="131"/>
      <c r="F9" s="124">
        <v>0</v>
      </c>
      <c r="G9" s="141">
        <v>0.6</v>
      </c>
      <c r="H9" s="124">
        <v>0.01</v>
      </c>
      <c r="I9" s="123" t="s">
        <v>41</v>
      </c>
      <c r="J9" s="130" t="s">
        <v>749</v>
      </c>
    </row>
    <row r="10" spans="1:10" ht="57.75" customHeight="1" x14ac:dyDescent="0.75">
      <c r="A10" s="123" t="s">
        <v>88</v>
      </c>
      <c r="B10" s="123" t="s">
        <v>16</v>
      </c>
      <c r="C10" s="123" t="s">
        <v>7</v>
      </c>
      <c r="D10" s="123" t="s">
        <v>16</v>
      </c>
      <c r="E10" s="131"/>
      <c r="F10" s="88">
        <v>0</v>
      </c>
      <c r="G10" s="88">
        <v>1</v>
      </c>
      <c r="H10" s="88">
        <v>1</v>
      </c>
      <c r="I10" s="123" t="s">
        <v>38</v>
      </c>
      <c r="J10" s="123" t="s">
        <v>748</v>
      </c>
    </row>
    <row r="11" spans="1:10" ht="53.5" customHeight="1" x14ac:dyDescent="0.75">
      <c r="A11" s="123" t="s">
        <v>88</v>
      </c>
      <c r="B11" s="123" t="s">
        <v>336</v>
      </c>
      <c r="C11" s="123" t="s">
        <v>390</v>
      </c>
      <c r="D11" s="135" t="s">
        <v>473</v>
      </c>
      <c r="E11" s="131"/>
      <c r="F11" s="88">
        <v>0</v>
      </c>
      <c r="G11" s="148">
        <f>PolicyLevers!M45</f>
        <v>0.24</v>
      </c>
      <c r="H11" s="121">
        <v>5.0000000000000001E-3</v>
      </c>
      <c r="I11" s="123" t="s">
        <v>337</v>
      </c>
      <c r="J11" s="130" t="s">
        <v>747</v>
      </c>
    </row>
    <row r="12" spans="1:10" ht="47" customHeight="1" x14ac:dyDescent="0.75">
      <c r="A12" s="123" t="s">
        <v>88</v>
      </c>
      <c r="B12" s="123" t="s">
        <v>340</v>
      </c>
      <c r="C12" s="123" t="s">
        <v>343</v>
      </c>
      <c r="D12" s="135" t="s">
        <v>473</v>
      </c>
      <c r="E12" s="131"/>
      <c r="F12" s="88">
        <v>0</v>
      </c>
      <c r="G12" s="124">
        <v>0.5</v>
      </c>
      <c r="H12" s="122">
        <v>0.01</v>
      </c>
      <c r="I12" s="123" t="s">
        <v>344</v>
      </c>
      <c r="J12" s="132" t="s">
        <v>746</v>
      </c>
    </row>
    <row r="13" spans="1:10" ht="54.75" customHeight="1" x14ac:dyDescent="0.75">
      <c r="A13" s="123" t="s">
        <v>88</v>
      </c>
      <c r="B13" s="123" t="s">
        <v>15</v>
      </c>
      <c r="C13" s="123" t="s">
        <v>149</v>
      </c>
      <c r="D13" s="123" t="s">
        <v>15</v>
      </c>
      <c r="E13" s="131"/>
      <c r="F13" s="88">
        <v>0</v>
      </c>
      <c r="G13" s="88">
        <v>1</v>
      </c>
      <c r="H13" s="88">
        <v>1</v>
      </c>
      <c r="I13" s="123" t="s">
        <v>38</v>
      </c>
      <c r="J13" s="123" t="s">
        <v>745</v>
      </c>
    </row>
    <row r="14" spans="1:10" ht="211.25" customHeight="1" x14ac:dyDescent="0.75">
      <c r="A14" s="123" t="s">
        <v>88</v>
      </c>
      <c r="B14" s="123" t="s">
        <v>18</v>
      </c>
      <c r="C14" s="123" t="s">
        <v>229</v>
      </c>
      <c r="D14" s="123" t="s">
        <v>18</v>
      </c>
      <c r="E14" s="131"/>
      <c r="F14" s="124">
        <v>0</v>
      </c>
      <c r="G14" s="79">
        <f>PolicyLevers!M48</f>
        <v>3.4000000000000002E-2</v>
      </c>
      <c r="H14" s="79">
        <v>1E-3</v>
      </c>
      <c r="I14" s="123" t="s">
        <v>46</v>
      </c>
      <c r="J14" s="123" t="s">
        <v>744</v>
      </c>
    </row>
    <row r="15" spans="1:10" ht="53.5" customHeight="1" x14ac:dyDescent="0.75">
      <c r="A15" s="123" t="s">
        <v>88</v>
      </c>
      <c r="B15" s="123" t="s">
        <v>14</v>
      </c>
      <c r="C15" s="123" t="s">
        <v>6</v>
      </c>
      <c r="D15" s="123" t="s">
        <v>14</v>
      </c>
      <c r="E15" s="131"/>
      <c r="F15" s="88">
        <v>0</v>
      </c>
      <c r="G15" s="88">
        <v>1</v>
      </c>
      <c r="H15" s="88">
        <v>1</v>
      </c>
      <c r="I15" s="123" t="s">
        <v>38</v>
      </c>
      <c r="J15" s="130" t="s">
        <v>743</v>
      </c>
    </row>
    <row r="16" spans="1:10" ht="41.75" customHeight="1" x14ac:dyDescent="0.75">
      <c r="A16" s="125" t="s">
        <v>8</v>
      </c>
      <c r="B16" s="125" t="s">
        <v>445</v>
      </c>
      <c r="C16" s="125" t="s">
        <v>446</v>
      </c>
      <c r="D16" s="125" t="s">
        <v>445</v>
      </c>
      <c r="E16" s="131"/>
      <c r="F16" s="3">
        <v>0</v>
      </c>
      <c r="G16" s="3">
        <v>1</v>
      </c>
      <c r="H16" s="3">
        <v>1</v>
      </c>
      <c r="I16" s="125" t="s">
        <v>38</v>
      </c>
      <c r="J16" s="123" t="s">
        <v>742</v>
      </c>
    </row>
    <row r="17" spans="1:10" ht="52.5" customHeight="1" x14ac:dyDescent="0.75">
      <c r="A17" s="125" t="s">
        <v>8</v>
      </c>
      <c r="B17" s="125" t="s">
        <v>345</v>
      </c>
      <c r="C17" s="125" t="s">
        <v>348</v>
      </c>
      <c r="D17" s="125" t="s">
        <v>474</v>
      </c>
      <c r="E17" s="131"/>
      <c r="F17" s="128">
        <v>-0.5</v>
      </c>
      <c r="G17" s="128">
        <v>1</v>
      </c>
      <c r="H17" s="128">
        <v>0.02</v>
      </c>
      <c r="I17" s="125" t="s">
        <v>349</v>
      </c>
      <c r="J17" s="130" t="s">
        <v>741</v>
      </c>
    </row>
    <row r="18" spans="1:10" ht="51.75" customHeight="1" x14ac:dyDescent="0.75">
      <c r="A18" s="125" t="s">
        <v>8</v>
      </c>
      <c r="B18" s="125" t="s">
        <v>346</v>
      </c>
      <c r="C18" s="125" t="s">
        <v>347</v>
      </c>
      <c r="D18" s="125" t="s">
        <v>474</v>
      </c>
      <c r="E18" s="131"/>
      <c r="F18" s="128">
        <v>-0.5</v>
      </c>
      <c r="G18" s="128">
        <v>1</v>
      </c>
      <c r="H18" s="128">
        <v>0.02</v>
      </c>
      <c r="I18" s="125" t="s">
        <v>350</v>
      </c>
      <c r="J18" s="130" t="s">
        <v>740</v>
      </c>
    </row>
    <row r="19" spans="1:10" ht="46" customHeight="1" x14ac:dyDescent="0.75">
      <c r="A19" s="123" t="s">
        <v>8</v>
      </c>
      <c r="B19" s="123" t="s">
        <v>392</v>
      </c>
      <c r="C19" s="123" t="s">
        <v>391</v>
      </c>
      <c r="D19" s="123" t="s">
        <v>392</v>
      </c>
      <c r="E19" s="131"/>
      <c r="F19" s="88"/>
      <c r="G19" s="88"/>
      <c r="H19" s="88"/>
      <c r="I19" s="123"/>
      <c r="J19" s="88"/>
    </row>
    <row r="20" spans="1:10" ht="55.75" customHeight="1" x14ac:dyDescent="0.75">
      <c r="A20" s="123" t="s">
        <v>8</v>
      </c>
      <c r="B20" s="123" t="s">
        <v>20</v>
      </c>
      <c r="C20" s="123" t="s">
        <v>36</v>
      </c>
      <c r="D20" s="123" t="s">
        <v>20</v>
      </c>
      <c r="E20" s="131"/>
      <c r="F20" s="124">
        <v>0</v>
      </c>
      <c r="G20" s="122">
        <v>1</v>
      </c>
      <c r="H20" s="122">
        <v>0.01</v>
      </c>
      <c r="I20" s="123" t="s">
        <v>44</v>
      </c>
      <c r="J20" s="130" t="s">
        <v>739</v>
      </c>
    </row>
    <row r="21" spans="1:10" ht="48" customHeight="1" x14ac:dyDescent="0.75">
      <c r="A21" s="123" t="s">
        <v>8</v>
      </c>
      <c r="B21" s="123" t="s">
        <v>151</v>
      </c>
      <c r="C21" s="123" t="s">
        <v>150</v>
      </c>
      <c r="D21" s="123" t="s">
        <v>151</v>
      </c>
      <c r="E21" s="131"/>
      <c r="F21" s="140">
        <v>0</v>
      </c>
      <c r="G21" s="139">
        <v>1500</v>
      </c>
      <c r="H21" s="139">
        <v>20</v>
      </c>
      <c r="I21" s="123" t="s">
        <v>241</v>
      </c>
      <c r="J21" s="123" t="s">
        <v>738</v>
      </c>
    </row>
    <row r="22" spans="1:10" ht="55" customHeight="1" x14ac:dyDescent="0.75">
      <c r="A22" s="123" t="s">
        <v>8</v>
      </c>
      <c r="B22" s="123" t="s">
        <v>23</v>
      </c>
      <c r="C22" s="123" t="s">
        <v>411</v>
      </c>
      <c r="D22" s="123" t="s">
        <v>23</v>
      </c>
      <c r="E22" s="131"/>
      <c r="F22" s="124">
        <v>0</v>
      </c>
      <c r="G22" s="124">
        <v>0.16</v>
      </c>
      <c r="H22" s="79">
        <v>5.0000000000000001E-3</v>
      </c>
      <c r="I22" s="123" t="s">
        <v>39</v>
      </c>
      <c r="J22" s="130" t="s">
        <v>737</v>
      </c>
    </row>
    <row r="23" spans="1:10" ht="52.25" customHeight="1" x14ac:dyDescent="0.75">
      <c r="A23" s="123" t="s">
        <v>8</v>
      </c>
      <c r="B23" s="123" t="s">
        <v>156</v>
      </c>
      <c r="C23" s="123" t="s">
        <v>359</v>
      </c>
      <c r="D23" s="123" t="s">
        <v>156</v>
      </c>
      <c r="E23" s="131"/>
      <c r="F23" s="124">
        <v>0</v>
      </c>
      <c r="G23" s="124">
        <f>PolicyLevers!M89</f>
        <v>1.1299999999999999</v>
      </c>
      <c r="H23" s="124">
        <v>0.01</v>
      </c>
      <c r="I23" s="123" t="s">
        <v>157</v>
      </c>
      <c r="J23" s="130" t="s">
        <v>736</v>
      </c>
    </row>
    <row r="24" spans="1:10" ht="48" customHeight="1" x14ac:dyDescent="0.75">
      <c r="A24" s="123" t="s">
        <v>8</v>
      </c>
      <c r="B24" s="123" t="s">
        <v>76</v>
      </c>
      <c r="C24" s="123" t="s">
        <v>153</v>
      </c>
      <c r="D24" s="123" t="s">
        <v>76</v>
      </c>
      <c r="E24" s="138"/>
      <c r="F24" s="88"/>
      <c r="G24" s="88"/>
      <c r="H24" s="88"/>
      <c r="I24" s="123"/>
      <c r="J24" s="88"/>
    </row>
    <row r="25" spans="1:10" ht="44.75" customHeight="1" x14ac:dyDescent="0.75">
      <c r="A25" s="123" t="s">
        <v>8</v>
      </c>
      <c r="B25" s="123" t="s">
        <v>487</v>
      </c>
      <c r="C25" s="123" t="s">
        <v>488</v>
      </c>
      <c r="D25" s="123" t="s">
        <v>487</v>
      </c>
      <c r="E25" s="138"/>
      <c r="F25" s="88"/>
      <c r="G25" s="88"/>
      <c r="H25" s="88"/>
      <c r="I25" s="123"/>
      <c r="J25" s="3"/>
    </row>
    <row r="26" spans="1:10" ht="41" customHeight="1" x14ac:dyDescent="0.75">
      <c r="A26" s="123" t="s">
        <v>8</v>
      </c>
      <c r="B26" s="123" t="s">
        <v>22</v>
      </c>
      <c r="C26" s="123" t="s">
        <v>152</v>
      </c>
      <c r="D26" s="123" t="s">
        <v>22</v>
      </c>
      <c r="E26" s="138"/>
      <c r="F26" s="124">
        <v>0</v>
      </c>
      <c r="G26" s="88">
        <v>20</v>
      </c>
      <c r="H26" s="88">
        <v>1</v>
      </c>
      <c r="I26" s="125" t="s">
        <v>154</v>
      </c>
      <c r="J26" s="123"/>
    </row>
    <row r="27" spans="1:10" ht="193.75" customHeight="1" x14ac:dyDescent="0.75">
      <c r="A27" s="125" t="s">
        <v>8</v>
      </c>
      <c r="B27" s="125" t="s">
        <v>326</v>
      </c>
      <c r="C27" s="125" t="s">
        <v>327</v>
      </c>
      <c r="D27" s="125" t="s">
        <v>326</v>
      </c>
      <c r="E27" s="138"/>
      <c r="F27" s="128">
        <v>0</v>
      </c>
      <c r="G27" s="128">
        <v>0.6</v>
      </c>
      <c r="H27" s="128">
        <v>0.01</v>
      </c>
      <c r="I27" s="125" t="s">
        <v>331</v>
      </c>
      <c r="J27" s="130" t="s">
        <v>735</v>
      </c>
    </row>
    <row r="28" spans="1:10" ht="49.75" customHeight="1" x14ac:dyDescent="0.75">
      <c r="A28" s="125" t="s">
        <v>8</v>
      </c>
      <c r="B28" s="125" t="s">
        <v>322</v>
      </c>
      <c r="C28" s="125" t="s">
        <v>360</v>
      </c>
      <c r="D28" s="125" t="s">
        <v>475</v>
      </c>
      <c r="E28" s="131"/>
      <c r="F28" s="128">
        <v>0</v>
      </c>
      <c r="G28" s="128">
        <v>0.4</v>
      </c>
      <c r="H28" s="128">
        <v>0.01</v>
      </c>
      <c r="I28" s="125" t="s">
        <v>323</v>
      </c>
      <c r="J28" s="130" t="s">
        <v>734</v>
      </c>
    </row>
    <row r="29" spans="1:10" ht="88" customHeight="1" x14ac:dyDescent="0.75">
      <c r="A29" s="123" t="s">
        <v>8</v>
      </c>
      <c r="B29" s="123" t="s">
        <v>19</v>
      </c>
      <c r="C29" s="123" t="s">
        <v>389</v>
      </c>
      <c r="D29" s="123" t="s">
        <v>19</v>
      </c>
      <c r="E29" s="131"/>
      <c r="F29" s="124">
        <v>0</v>
      </c>
      <c r="G29" s="137">
        <v>0.81</v>
      </c>
      <c r="H29" s="137">
        <v>0.01</v>
      </c>
      <c r="I29" s="123" t="s">
        <v>45</v>
      </c>
      <c r="J29" s="130" t="s">
        <v>733</v>
      </c>
    </row>
    <row r="30" spans="1:10" ht="57.25" customHeight="1" x14ac:dyDescent="0.75">
      <c r="A30" s="123" t="s">
        <v>8</v>
      </c>
      <c r="B30" s="123" t="s">
        <v>21</v>
      </c>
      <c r="C30" s="123" t="s">
        <v>155</v>
      </c>
      <c r="D30" s="123" t="s">
        <v>21</v>
      </c>
      <c r="E30" s="131"/>
      <c r="F30" s="88"/>
      <c r="G30" s="88"/>
      <c r="H30" s="88"/>
      <c r="I30" s="123"/>
      <c r="J30" s="130" t="s">
        <v>732</v>
      </c>
    </row>
    <row r="31" spans="1:10" ht="44.25" customHeight="1" x14ac:dyDescent="0.75">
      <c r="A31" s="123" t="s">
        <v>9</v>
      </c>
      <c r="B31" s="123" t="s">
        <v>26</v>
      </c>
      <c r="C31" s="123" t="s">
        <v>361</v>
      </c>
      <c r="D31" s="123" t="s">
        <v>26</v>
      </c>
      <c r="E31" s="136"/>
      <c r="F31" s="124">
        <v>0</v>
      </c>
      <c r="G31" s="122">
        <v>1</v>
      </c>
      <c r="H31" s="122">
        <v>0.01</v>
      </c>
      <c r="I31" s="123" t="s">
        <v>44</v>
      </c>
      <c r="J31" s="130" t="s">
        <v>731</v>
      </c>
    </row>
    <row r="32" spans="1:10" ht="43.25" customHeight="1" x14ac:dyDescent="0.75">
      <c r="A32" s="123" t="s">
        <v>9</v>
      </c>
      <c r="B32" s="123" t="s">
        <v>30</v>
      </c>
      <c r="C32" s="123" t="s">
        <v>362</v>
      </c>
      <c r="D32" s="123" t="s">
        <v>30</v>
      </c>
      <c r="E32" s="131"/>
      <c r="F32" s="124">
        <v>0</v>
      </c>
      <c r="G32" s="122">
        <v>1</v>
      </c>
      <c r="H32" s="122">
        <v>0.01</v>
      </c>
      <c r="I32" s="123" t="s">
        <v>44</v>
      </c>
      <c r="J32" s="130" t="s">
        <v>730</v>
      </c>
    </row>
    <row r="33" spans="1:10" ht="64.75" customHeight="1" x14ac:dyDescent="0.75">
      <c r="A33" s="123" t="s">
        <v>9</v>
      </c>
      <c r="B33" s="123" t="s">
        <v>28</v>
      </c>
      <c r="C33" s="123" t="s">
        <v>75</v>
      </c>
      <c r="D33" s="123" t="s">
        <v>28</v>
      </c>
      <c r="E33" s="131"/>
      <c r="F33" s="124">
        <v>0</v>
      </c>
      <c r="G33" s="122">
        <v>1</v>
      </c>
      <c r="H33" s="122">
        <v>0.01</v>
      </c>
      <c r="I33" s="123" t="s">
        <v>44</v>
      </c>
      <c r="J33" s="130" t="s">
        <v>729</v>
      </c>
    </row>
    <row r="34" spans="1:10" ht="79.5" customHeight="1" x14ac:dyDescent="0.75">
      <c r="A34" s="123" t="s">
        <v>9</v>
      </c>
      <c r="B34" s="123" t="s">
        <v>122</v>
      </c>
      <c r="C34" s="123" t="s">
        <v>363</v>
      </c>
      <c r="D34" s="123" t="s">
        <v>122</v>
      </c>
      <c r="E34" s="131"/>
      <c r="F34" s="122">
        <v>0</v>
      </c>
      <c r="G34" s="148">
        <f>PolicyLevers!M153</f>
        <v>0.08</v>
      </c>
      <c r="H34" s="121">
        <v>5.0000000000000001E-3</v>
      </c>
      <c r="I34" s="123" t="s">
        <v>41</v>
      </c>
      <c r="J34" s="130" t="s">
        <v>728</v>
      </c>
    </row>
    <row r="35" spans="1:10" ht="46.75" customHeight="1" x14ac:dyDescent="0.75">
      <c r="A35" s="123" t="s">
        <v>9</v>
      </c>
      <c r="B35" s="123" t="s">
        <v>29</v>
      </c>
      <c r="C35" s="123" t="s">
        <v>364</v>
      </c>
      <c r="D35" s="123" t="s">
        <v>29</v>
      </c>
      <c r="E35" s="131"/>
      <c r="F35" s="124">
        <v>0</v>
      </c>
      <c r="G35" s="122">
        <v>1</v>
      </c>
      <c r="H35" s="122">
        <v>0.01</v>
      </c>
      <c r="I35" s="123" t="s">
        <v>44</v>
      </c>
      <c r="J35" s="123" t="s">
        <v>727</v>
      </c>
    </row>
    <row r="36" spans="1:10" ht="49.25" customHeight="1" x14ac:dyDescent="0.75">
      <c r="A36" s="123" t="s">
        <v>9</v>
      </c>
      <c r="B36" s="123" t="s">
        <v>594</v>
      </c>
      <c r="C36" s="123" t="s">
        <v>595</v>
      </c>
      <c r="D36" s="123" t="s">
        <v>476</v>
      </c>
      <c r="E36" s="131"/>
      <c r="F36" s="124">
        <v>0</v>
      </c>
      <c r="G36" s="124">
        <v>0.25</v>
      </c>
      <c r="H36" s="121">
        <v>5.0000000000000001E-3</v>
      </c>
      <c r="I36" s="123" t="s">
        <v>40</v>
      </c>
      <c r="J36" s="132" t="s">
        <v>726</v>
      </c>
    </row>
    <row r="37" spans="1:10" ht="51.75" customHeight="1" x14ac:dyDescent="0.75">
      <c r="A37" s="123" t="s">
        <v>9</v>
      </c>
      <c r="B37" s="123" t="s">
        <v>412</v>
      </c>
      <c r="C37" s="123" t="s">
        <v>413</v>
      </c>
      <c r="D37" s="123" t="s">
        <v>476</v>
      </c>
      <c r="E37" s="131"/>
      <c r="F37" s="124">
        <v>0</v>
      </c>
      <c r="G37" s="124">
        <v>0.25</v>
      </c>
      <c r="H37" s="121">
        <v>5.0000000000000001E-3</v>
      </c>
      <c r="I37" s="123" t="s">
        <v>414</v>
      </c>
      <c r="J37" s="132" t="s">
        <v>725</v>
      </c>
    </row>
    <row r="38" spans="1:10" ht="51.75" customHeight="1" x14ac:dyDescent="0.75">
      <c r="A38" s="123" t="s">
        <v>9</v>
      </c>
      <c r="B38" s="123" t="s">
        <v>27</v>
      </c>
      <c r="C38" s="123" t="s">
        <v>365</v>
      </c>
      <c r="D38" s="135" t="s">
        <v>477</v>
      </c>
      <c r="E38" s="131"/>
      <c r="F38" s="124">
        <v>0</v>
      </c>
      <c r="G38" s="122">
        <v>1</v>
      </c>
      <c r="H38" s="122">
        <v>0.01</v>
      </c>
      <c r="I38" s="123" t="s">
        <v>44</v>
      </c>
      <c r="J38" s="132" t="s">
        <v>724</v>
      </c>
    </row>
    <row r="39" spans="1:10" ht="52.25" customHeight="1" x14ac:dyDescent="0.75">
      <c r="A39" s="123" t="s">
        <v>9</v>
      </c>
      <c r="B39" s="123" t="s">
        <v>24</v>
      </c>
      <c r="C39" s="123" t="s">
        <v>366</v>
      </c>
      <c r="D39" s="135" t="s">
        <v>477</v>
      </c>
      <c r="E39" s="131"/>
      <c r="F39" s="124">
        <v>0</v>
      </c>
      <c r="G39" s="122">
        <v>1</v>
      </c>
      <c r="H39" s="122">
        <v>0.01</v>
      </c>
      <c r="I39" s="123" t="s">
        <v>44</v>
      </c>
      <c r="J39" s="132" t="s">
        <v>723</v>
      </c>
    </row>
    <row r="40" spans="1:10" ht="47.75" customHeight="1" x14ac:dyDescent="0.75">
      <c r="A40" s="123" t="s">
        <v>9</v>
      </c>
      <c r="B40" s="123" t="s">
        <v>468</v>
      </c>
      <c r="C40" s="123" t="s">
        <v>367</v>
      </c>
      <c r="D40" s="123" t="s">
        <v>468</v>
      </c>
      <c r="E40" s="131"/>
      <c r="F40" s="124">
        <v>0</v>
      </c>
      <c r="G40" s="122">
        <v>1</v>
      </c>
      <c r="H40" s="122">
        <v>0.01</v>
      </c>
      <c r="I40" s="123" t="s">
        <v>44</v>
      </c>
      <c r="J40" s="132" t="s">
        <v>722</v>
      </c>
    </row>
    <row r="41" spans="1:10" ht="56.75" customHeight="1" x14ac:dyDescent="0.75">
      <c r="A41" s="123" t="s">
        <v>9</v>
      </c>
      <c r="B41" s="123" t="s">
        <v>25</v>
      </c>
      <c r="C41" s="123" t="s">
        <v>368</v>
      </c>
      <c r="D41" s="123" t="s">
        <v>25</v>
      </c>
      <c r="E41" s="131"/>
      <c r="F41" s="124">
        <v>0</v>
      </c>
      <c r="G41" s="122">
        <v>1</v>
      </c>
      <c r="H41" s="122">
        <v>0.01</v>
      </c>
      <c r="I41" s="123" t="s">
        <v>44</v>
      </c>
      <c r="J41" s="132" t="s">
        <v>721</v>
      </c>
    </row>
    <row r="42" spans="1:10" ht="49.5" customHeight="1" x14ac:dyDescent="0.75">
      <c r="A42" s="123" t="s">
        <v>174</v>
      </c>
      <c r="B42" s="123" t="s">
        <v>178</v>
      </c>
      <c r="C42" s="123" t="s">
        <v>569</v>
      </c>
      <c r="D42" s="123" t="s">
        <v>178</v>
      </c>
      <c r="E42" s="131"/>
      <c r="F42" s="124">
        <v>0</v>
      </c>
      <c r="G42" s="122">
        <v>1</v>
      </c>
      <c r="H42" s="122">
        <v>0.01</v>
      </c>
      <c r="I42" s="123" t="s">
        <v>44</v>
      </c>
      <c r="J42" s="132" t="s">
        <v>720</v>
      </c>
    </row>
    <row r="43" spans="1:10" ht="49" customHeight="1" x14ac:dyDescent="0.75">
      <c r="A43" s="123" t="s">
        <v>174</v>
      </c>
      <c r="B43" s="123" t="s">
        <v>334</v>
      </c>
      <c r="C43" s="123" t="s">
        <v>578</v>
      </c>
      <c r="D43" s="123" t="s">
        <v>334</v>
      </c>
      <c r="E43" s="131"/>
      <c r="F43" s="124"/>
      <c r="G43" s="122"/>
      <c r="H43" s="122"/>
      <c r="I43" s="123"/>
      <c r="J43" s="88"/>
    </row>
    <row r="44" spans="1:10" ht="43" customHeight="1" x14ac:dyDescent="0.75">
      <c r="A44" s="123" t="s">
        <v>174</v>
      </c>
      <c r="B44" s="123" t="s">
        <v>574</v>
      </c>
      <c r="C44" s="123" t="s">
        <v>575</v>
      </c>
      <c r="D44" s="123" t="s">
        <v>574</v>
      </c>
      <c r="E44" s="131"/>
      <c r="F44" s="124"/>
      <c r="G44" s="122"/>
      <c r="H44" s="122"/>
      <c r="I44" s="123"/>
      <c r="J44" s="88"/>
    </row>
    <row r="45" spans="1:10" ht="42.5" customHeight="1" x14ac:dyDescent="0.75">
      <c r="A45" s="123" t="s">
        <v>174</v>
      </c>
      <c r="B45" s="123" t="s">
        <v>240</v>
      </c>
      <c r="C45" s="123" t="s">
        <v>570</v>
      </c>
      <c r="D45" s="123" t="s">
        <v>240</v>
      </c>
      <c r="E45" s="131"/>
      <c r="F45" s="124">
        <v>0</v>
      </c>
      <c r="G45" s="122">
        <v>1</v>
      </c>
      <c r="H45" s="122">
        <v>0.01</v>
      </c>
      <c r="I45" s="123" t="s">
        <v>44</v>
      </c>
      <c r="J45" s="123"/>
    </row>
    <row r="46" spans="1:10" ht="45" customHeight="1" x14ac:dyDescent="0.75">
      <c r="A46" s="123" t="s">
        <v>174</v>
      </c>
      <c r="B46" s="123" t="s">
        <v>175</v>
      </c>
      <c r="C46" s="123" t="s">
        <v>369</v>
      </c>
      <c r="D46" s="123" t="s">
        <v>175</v>
      </c>
      <c r="E46" s="131"/>
      <c r="F46" s="124">
        <v>0</v>
      </c>
      <c r="G46" s="122">
        <v>1</v>
      </c>
      <c r="H46" s="122">
        <v>0.01</v>
      </c>
      <c r="I46" s="123" t="s">
        <v>44</v>
      </c>
      <c r="J46" s="123" t="s">
        <v>719</v>
      </c>
    </row>
    <row r="47" spans="1:10" ht="52" customHeight="1" x14ac:dyDescent="0.75">
      <c r="A47" s="123" t="s">
        <v>174</v>
      </c>
      <c r="B47" s="123" t="s">
        <v>179</v>
      </c>
      <c r="C47" s="123" t="s">
        <v>571</v>
      </c>
      <c r="D47" s="123" t="s">
        <v>179</v>
      </c>
      <c r="E47" s="131"/>
      <c r="F47" s="124">
        <v>0</v>
      </c>
      <c r="G47" s="122">
        <v>1</v>
      </c>
      <c r="H47" s="122">
        <v>0.01</v>
      </c>
      <c r="I47" s="123" t="s">
        <v>44</v>
      </c>
      <c r="J47" s="3"/>
    </row>
    <row r="48" spans="1:10" ht="52.25" customHeight="1" x14ac:dyDescent="0.75">
      <c r="A48" s="123" t="s">
        <v>174</v>
      </c>
      <c r="B48" s="123" t="s">
        <v>177</v>
      </c>
      <c r="C48" s="123" t="s">
        <v>370</v>
      </c>
      <c r="D48" s="123" t="s">
        <v>177</v>
      </c>
      <c r="E48" s="131"/>
      <c r="F48" s="124">
        <v>0</v>
      </c>
      <c r="G48" s="122">
        <v>1</v>
      </c>
      <c r="H48" s="122">
        <v>0.01</v>
      </c>
      <c r="I48" s="123" t="s">
        <v>44</v>
      </c>
      <c r="J48" s="123" t="s">
        <v>718</v>
      </c>
    </row>
    <row r="49" spans="1:10" ht="54" customHeight="1" x14ac:dyDescent="0.75">
      <c r="A49" s="123" t="s">
        <v>174</v>
      </c>
      <c r="B49" s="123" t="s">
        <v>572</v>
      </c>
      <c r="C49" s="123" t="s">
        <v>573</v>
      </c>
      <c r="D49" s="123" t="s">
        <v>572</v>
      </c>
      <c r="E49" s="131"/>
      <c r="F49" s="124"/>
      <c r="G49" s="122"/>
      <c r="H49" s="122"/>
      <c r="I49" s="123"/>
      <c r="J49" s="88"/>
    </row>
    <row r="50" spans="1:10" ht="55.25" customHeight="1" x14ac:dyDescent="0.75">
      <c r="A50" s="123" t="s">
        <v>174</v>
      </c>
      <c r="B50" s="123" t="s">
        <v>176</v>
      </c>
      <c r="C50" s="123" t="s">
        <v>371</v>
      </c>
      <c r="D50" s="123" t="s">
        <v>176</v>
      </c>
      <c r="E50" s="131"/>
      <c r="F50" s="124">
        <v>0</v>
      </c>
      <c r="G50" s="122">
        <v>1</v>
      </c>
      <c r="H50" s="122">
        <v>0.01</v>
      </c>
      <c r="I50" s="123" t="s">
        <v>44</v>
      </c>
      <c r="J50" s="88"/>
    </row>
    <row r="51" spans="1:10" ht="68.5" customHeight="1" x14ac:dyDescent="0.75">
      <c r="A51" s="125" t="s">
        <v>469</v>
      </c>
      <c r="B51" s="125" t="s">
        <v>73</v>
      </c>
      <c r="C51" s="125" t="s">
        <v>372</v>
      </c>
      <c r="D51" s="125" t="s">
        <v>73</v>
      </c>
      <c r="E51" s="131"/>
      <c r="F51" s="128">
        <v>0</v>
      </c>
      <c r="G51" s="128">
        <v>1</v>
      </c>
      <c r="H51" s="128">
        <v>0.01</v>
      </c>
      <c r="I51" s="125" t="s">
        <v>74</v>
      </c>
      <c r="J51" s="134" t="s">
        <v>717</v>
      </c>
    </row>
    <row r="52" spans="1:10" ht="58.25" customHeight="1" x14ac:dyDescent="0.75">
      <c r="A52" s="125" t="s">
        <v>469</v>
      </c>
      <c r="B52" s="125" t="s">
        <v>594</v>
      </c>
      <c r="C52" s="125" t="s">
        <v>596</v>
      </c>
      <c r="D52" s="125" t="s">
        <v>478</v>
      </c>
      <c r="E52" s="131"/>
      <c r="F52" s="128">
        <v>0</v>
      </c>
      <c r="G52" s="128">
        <v>1</v>
      </c>
      <c r="H52" s="128">
        <v>0.01</v>
      </c>
      <c r="I52" s="123" t="s">
        <v>40</v>
      </c>
      <c r="J52" s="133" t="s">
        <v>716</v>
      </c>
    </row>
    <row r="53" spans="1:10" ht="57.25" customHeight="1" x14ac:dyDescent="0.75">
      <c r="A53" s="123" t="s">
        <v>10</v>
      </c>
      <c r="B53" s="123" t="s">
        <v>34</v>
      </c>
      <c r="C53" s="123" t="s">
        <v>72</v>
      </c>
      <c r="D53" s="123" t="s">
        <v>34</v>
      </c>
      <c r="E53" s="131"/>
      <c r="F53" s="124">
        <v>0</v>
      </c>
      <c r="G53" s="124">
        <v>1</v>
      </c>
      <c r="H53" s="124">
        <v>0.01</v>
      </c>
      <c r="I53" s="123" t="s">
        <v>44</v>
      </c>
      <c r="J53" s="132" t="s">
        <v>715</v>
      </c>
    </row>
    <row r="54" spans="1:10" ht="66.5" customHeight="1" x14ac:dyDescent="0.75">
      <c r="A54" s="123" t="s">
        <v>10</v>
      </c>
      <c r="B54" s="123" t="s">
        <v>32</v>
      </c>
      <c r="C54" s="123" t="s">
        <v>32</v>
      </c>
      <c r="D54" s="123" t="s">
        <v>32</v>
      </c>
      <c r="E54" s="131"/>
      <c r="F54" s="88">
        <v>0</v>
      </c>
      <c r="G54" s="132">
        <v>500</v>
      </c>
      <c r="H54" s="88">
        <v>5</v>
      </c>
      <c r="I54" s="130" t="s">
        <v>626</v>
      </c>
      <c r="J54" s="130" t="s">
        <v>714</v>
      </c>
    </row>
    <row r="55" spans="1:10" ht="43" customHeight="1" x14ac:dyDescent="0.75">
      <c r="A55" s="123" t="s">
        <v>10</v>
      </c>
      <c r="B55" s="123" t="s">
        <v>33</v>
      </c>
      <c r="C55" s="123" t="s">
        <v>182</v>
      </c>
      <c r="D55" s="123" t="s">
        <v>33</v>
      </c>
      <c r="E55" s="131"/>
      <c r="F55" s="128">
        <v>0</v>
      </c>
      <c r="G55" s="128">
        <v>1</v>
      </c>
      <c r="H55" s="128">
        <v>0.01</v>
      </c>
      <c r="I55" s="123" t="s">
        <v>183</v>
      </c>
      <c r="J55" s="123" t="s">
        <v>713</v>
      </c>
    </row>
    <row r="56" spans="1:10" ht="54.75" customHeight="1" x14ac:dyDescent="0.75">
      <c r="A56" s="125" t="s">
        <v>10</v>
      </c>
      <c r="B56" s="125" t="s">
        <v>186</v>
      </c>
      <c r="C56" s="125" t="s">
        <v>185</v>
      </c>
      <c r="D56" s="125" t="s">
        <v>186</v>
      </c>
      <c r="E56" s="129"/>
      <c r="F56" s="88"/>
      <c r="G56" s="88"/>
      <c r="H56" s="88"/>
      <c r="I56" s="125"/>
      <c r="J56" s="123"/>
    </row>
    <row r="57" spans="1:10" ht="40.5" customHeight="1" x14ac:dyDescent="0.75">
      <c r="A57" s="123" t="s">
        <v>10</v>
      </c>
      <c r="B57" s="123" t="s">
        <v>31</v>
      </c>
      <c r="C57" s="123" t="s">
        <v>373</v>
      </c>
      <c r="D57" s="123" t="s">
        <v>31</v>
      </c>
      <c r="E57" s="129"/>
      <c r="F57" s="124">
        <v>0</v>
      </c>
      <c r="G57" s="124">
        <v>0.2</v>
      </c>
      <c r="H57" s="127">
        <v>5.0000000000000001E-3</v>
      </c>
      <c r="I57" s="123" t="s">
        <v>184</v>
      </c>
      <c r="J57" s="130" t="s">
        <v>712</v>
      </c>
    </row>
    <row r="58" spans="1:10" ht="100" customHeight="1" x14ac:dyDescent="0.75">
      <c r="A58" s="123" t="s">
        <v>35</v>
      </c>
      <c r="B58" s="123" t="s">
        <v>417</v>
      </c>
      <c r="C58" s="123" t="s">
        <v>374</v>
      </c>
      <c r="D58" s="123" t="s">
        <v>479</v>
      </c>
      <c r="E58" s="129"/>
      <c r="F58" s="122">
        <v>0</v>
      </c>
      <c r="G58" s="122">
        <v>0.4</v>
      </c>
      <c r="H58" s="124">
        <v>0.01</v>
      </c>
      <c r="I58" s="123" t="s">
        <v>42</v>
      </c>
      <c r="J58" s="123" t="s">
        <v>711</v>
      </c>
    </row>
    <row r="59" spans="1:10" ht="100" customHeight="1" x14ac:dyDescent="0.75">
      <c r="A59" s="123" t="s">
        <v>35</v>
      </c>
      <c r="B59" s="123" t="s">
        <v>417</v>
      </c>
      <c r="C59" s="123" t="s">
        <v>375</v>
      </c>
      <c r="D59" s="123" t="s">
        <v>479</v>
      </c>
      <c r="E59" s="129"/>
      <c r="F59" s="122">
        <v>0</v>
      </c>
      <c r="G59" s="122">
        <v>0.4</v>
      </c>
      <c r="H59" s="124">
        <v>0.01</v>
      </c>
      <c r="I59" s="123" t="s">
        <v>42</v>
      </c>
      <c r="J59" s="123" t="s">
        <v>711</v>
      </c>
    </row>
    <row r="60" spans="1:10" ht="100" customHeight="1" x14ac:dyDescent="0.75">
      <c r="A60" s="123" t="s">
        <v>35</v>
      </c>
      <c r="B60" s="123" t="s">
        <v>417</v>
      </c>
      <c r="C60" s="123" t="s">
        <v>376</v>
      </c>
      <c r="D60" s="123" t="s">
        <v>479</v>
      </c>
      <c r="E60" s="129"/>
      <c r="F60" s="122">
        <v>0</v>
      </c>
      <c r="G60" s="122">
        <v>0.4</v>
      </c>
      <c r="H60" s="124">
        <v>0.01</v>
      </c>
      <c r="I60" s="123" t="s">
        <v>42</v>
      </c>
      <c r="J60" s="123" t="s">
        <v>711</v>
      </c>
    </row>
    <row r="61" spans="1:10" ht="100" customHeight="1" x14ac:dyDescent="0.75">
      <c r="A61" s="123" t="s">
        <v>35</v>
      </c>
      <c r="B61" s="123" t="s">
        <v>417</v>
      </c>
      <c r="C61" s="123" t="s">
        <v>377</v>
      </c>
      <c r="D61" s="123" t="s">
        <v>479</v>
      </c>
      <c r="E61" s="129"/>
      <c r="F61" s="122">
        <v>0</v>
      </c>
      <c r="G61" s="122">
        <v>0.4</v>
      </c>
      <c r="H61" s="124">
        <v>0.01</v>
      </c>
      <c r="I61" s="123" t="s">
        <v>42</v>
      </c>
      <c r="J61" s="123" t="s">
        <v>711</v>
      </c>
    </row>
    <row r="62" spans="1:10" ht="100" customHeight="1" x14ac:dyDescent="0.75">
      <c r="A62" s="123" t="s">
        <v>35</v>
      </c>
      <c r="B62" s="123" t="s">
        <v>417</v>
      </c>
      <c r="C62" s="125" t="s">
        <v>378</v>
      </c>
      <c r="D62" s="123" t="s">
        <v>479</v>
      </c>
      <c r="E62" s="129"/>
      <c r="F62" s="122">
        <v>0</v>
      </c>
      <c r="G62" s="122">
        <v>0.4</v>
      </c>
      <c r="H62" s="124">
        <v>0.01</v>
      </c>
      <c r="I62" s="123" t="s">
        <v>42</v>
      </c>
      <c r="J62" s="123" t="s">
        <v>711</v>
      </c>
    </row>
    <row r="63" spans="1:10" ht="100" customHeight="1" x14ac:dyDescent="0.75">
      <c r="A63" s="123" t="s">
        <v>35</v>
      </c>
      <c r="B63" s="123" t="s">
        <v>444</v>
      </c>
      <c r="C63" s="123" t="s">
        <v>379</v>
      </c>
      <c r="D63" s="123" t="s">
        <v>480</v>
      </c>
      <c r="E63" s="129"/>
      <c r="F63" s="122">
        <v>0</v>
      </c>
      <c r="G63" s="122">
        <v>0.4</v>
      </c>
      <c r="H63" s="124">
        <v>0.01</v>
      </c>
      <c r="I63" s="123" t="s">
        <v>43</v>
      </c>
      <c r="J63" s="123" t="s">
        <v>710</v>
      </c>
    </row>
    <row r="64" spans="1:10" ht="100" customHeight="1" x14ac:dyDescent="0.75">
      <c r="A64" s="123" t="s">
        <v>35</v>
      </c>
      <c r="B64" s="123" t="s">
        <v>444</v>
      </c>
      <c r="C64" s="123" t="s">
        <v>380</v>
      </c>
      <c r="D64" s="123" t="s">
        <v>480</v>
      </c>
      <c r="E64" s="129"/>
      <c r="F64" s="122">
        <v>0</v>
      </c>
      <c r="G64" s="122">
        <v>0.4</v>
      </c>
      <c r="H64" s="124">
        <v>0.01</v>
      </c>
      <c r="I64" s="123" t="s">
        <v>43</v>
      </c>
      <c r="J64" s="123" t="s">
        <v>710</v>
      </c>
    </row>
    <row r="65" spans="1:10" ht="100" customHeight="1" x14ac:dyDescent="0.75">
      <c r="A65" s="123" t="s">
        <v>35</v>
      </c>
      <c r="B65" s="123" t="s">
        <v>444</v>
      </c>
      <c r="C65" s="123" t="s">
        <v>381</v>
      </c>
      <c r="D65" s="123" t="s">
        <v>480</v>
      </c>
      <c r="E65" s="129"/>
      <c r="F65" s="122">
        <v>0</v>
      </c>
      <c r="G65" s="122">
        <v>0.4</v>
      </c>
      <c r="H65" s="124">
        <v>0.01</v>
      </c>
      <c r="I65" s="123" t="s">
        <v>43</v>
      </c>
      <c r="J65" s="123" t="s">
        <v>710</v>
      </c>
    </row>
    <row r="66" spans="1:10" ht="100" customHeight="1" x14ac:dyDescent="0.75">
      <c r="A66" s="123" t="s">
        <v>35</v>
      </c>
      <c r="B66" s="123" t="s">
        <v>444</v>
      </c>
      <c r="C66" s="123" t="s">
        <v>382</v>
      </c>
      <c r="D66" s="123" t="s">
        <v>480</v>
      </c>
      <c r="E66" s="129"/>
      <c r="F66" s="122">
        <v>0</v>
      </c>
      <c r="G66" s="122">
        <v>0.4</v>
      </c>
      <c r="H66" s="124">
        <v>0.01</v>
      </c>
      <c r="I66" s="123" t="s">
        <v>43</v>
      </c>
      <c r="J66" s="123" t="s">
        <v>710</v>
      </c>
    </row>
    <row r="67" spans="1:10" ht="100" customHeight="1" x14ac:dyDescent="0.75">
      <c r="A67" s="123" t="s">
        <v>35</v>
      </c>
      <c r="B67" s="123" t="s">
        <v>444</v>
      </c>
      <c r="C67" s="123" t="s">
        <v>383</v>
      </c>
      <c r="D67" s="123" t="s">
        <v>480</v>
      </c>
      <c r="E67" s="129"/>
      <c r="F67" s="122">
        <v>0</v>
      </c>
      <c r="G67" s="122">
        <v>0.4</v>
      </c>
      <c r="H67" s="124">
        <v>0.01</v>
      </c>
      <c r="I67" s="123" t="s">
        <v>43</v>
      </c>
      <c r="J67" s="123" t="s">
        <v>710</v>
      </c>
    </row>
    <row r="68" spans="1:10" ht="100" customHeight="1" x14ac:dyDescent="0.75">
      <c r="A68" s="3"/>
      <c r="B68" s="3"/>
      <c r="C68" s="3"/>
      <c r="D68" s="3"/>
      <c r="E68" s="3"/>
      <c r="F68" s="126"/>
      <c r="G68" s="126"/>
      <c r="H68" s="126"/>
      <c r="I68" s="125"/>
      <c r="J68" s="123"/>
    </row>
    <row r="69" spans="1:10" ht="100" customHeight="1" x14ac:dyDescent="0.75">
      <c r="A69" s="3"/>
      <c r="B69" s="3"/>
      <c r="C69" s="3"/>
      <c r="D69" s="3"/>
      <c r="E69" s="88"/>
      <c r="F69" s="88"/>
      <c r="G69" s="88"/>
      <c r="H69" s="88"/>
      <c r="I69" s="125"/>
      <c r="J69" s="123"/>
    </row>
    <row r="70" spans="1:10" ht="100" customHeight="1" x14ac:dyDescent="0.75">
      <c r="A70" s="3"/>
      <c r="B70" s="3"/>
      <c r="C70" s="3"/>
      <c r="D70" s="3"/>
      <c r="E70" s="3"/>
      <c r="F70" s="128"/>
      <c r="G70" s="128"/>
      <c r="H70" s="128"/>
      <c r="I70" s="123"/>
      <c r="J70" s="123"/>
    </row>
    <row r="71" spans="1:10" ht="100" customHeight="1" x14ac:dyDescent="0.75">
      <c r="A71" s="88"/>
      <c r="B71" s="88"/>
      <c r="C71" s="88"/>
      <c r="D71" s="88"/>
      <c r="E71" s="88"/>
      <c r="F71" s="124"/>
      <c r="G71" s="124"/>
      <c r="H71" s="127"/>
      <c r="I71" s="123"/>
      <c r="J71" s="123"/>
    </row>
    <row r="72" spans="1:10" ht="100" customHeight="1" x14ac:dyDescent="0.75">
      <c r="A72" s="88"/>
      <c r="B72" s="88"/>
      <c r="C72" s="88"/>
      <c r="D72" s="88"/>
      <c r="E72" s="88"/>
      <c r="F72" s="122"/>
      <c r="G72" s="122"/>
      <c r="H72" s="124"/>
      <c r="I72" s="123"/>
      <c r="J72" s="123"/>
    </row>
    <row r="73" spans="1:10" ht="40" customHeight="1" x14ac:dyDescent="0.75">
      <c r="A73" s="88"/>
      <c r="B73" s="88"/>
      <c r="C73" s="88"/>
      <c r="D73" s="88"/>
      <c r="E73" s="88"/>
      <c r="F73" s="122"/>
      <c r="G73" s="122"/>
      <c r="H73" s="124"/>
      <c r="I73" s="123"/>
      <c r="J73" s="123"/>
    </row>
    <row r="74" spans="1:10" ht="40" customHeight="1" x14ac:dyDescent="0.75">
      <c r="A74" s="88"/>
      <c r="B74" s="88"/>
      <c r="C74" s="88"/>
      <c r="D74" s="88"/>
      <c r="E74" s="88"/>
      <c r="F74" s="122"/>
      <c r="G74" s="122"/>
      <c r="H74" s="124"/>
      <c r="I74" s="123"/>
      <c r="J74" s="123"/>
    </row>
    <row r="75" spans="1:10" ht="40" customHeight="1" x14ac:dyDescent="0.75">
      <c r="A75" s="88"/>
      <c r="B75" s="88"/>
      <c r="C75" s="88"/>
      <c r="D75" s="88"/>
      <c r="E75" s="88"/>
      <c r="F75" s="122"/>
      <c r="G75" s="122"/>
      <c r="H75" s="124"/>
      <c r="I75" s="123"/>
      <c r="J75" s="123"/>
    </row>
    <row r="76" spans="1:10" ht="40" customHeight="1" x14ac:dyDescent="0.75">
      <c r="A76" s="88"/>
      <c r="B76" s="88"/>
      <c r="C76" s="3"/>
      <c r="D76" s="88"/>
      <c r="E76" s="88"/>
      <c r="F76" s="122"/>
      <c r="G76" s="122"/>
      <c r="H76" s="124"/>
      <c r="I76" s="123"/>
      <c r="J76" s="123"/>
    </row>
    <row r="77" spans="1:10" ht="40" customHeight="1" x14ac:dyDescent="0.75">
      <c r="A77" s="3"/>
      <c r="B77" s="3"/>
      <c r="C77" s="3"/>
      <c r="D77" s="3"/>
      <c r="E77" s="126"/>
      <c r="F77" s="122"/>
      <c r="G77" s="122"/>
      <c r="H77" s="124"/>
      <c r="I77" s="123"/>
      <c r="J77" s="125"/>
    </row>
    <row r="78" spans="1:10" ht="40" customHeight="1" x14ac:dyDescent="0.75">
      <c r="A78" s="88"/>
      <c r="B78" s="88"/>
      <c r="C78" s="88"/>
      <c r="D78" s="88"/>
      <c r="E78" s="88"/>
      <c r="F78" s="122"/>
      <c r="G78" s="122"/>
      <c r="H78" s="124"/>
      <c r="I78" s="123"/>
      <c r="J78" s="123"/>
    </row>
    <row r="79" spans="1:10" ht="40" customHeight="1" x14ac:dyDescent="0.75">
      <c r="A79" s="88"/>
      <c r="B79" s="88"/>
      <c r="C79" s="88"/>
      <c r="D79" s="88"/>
      <c r="E79" s="88"/>
      <c r="F79" s="122"/>
      <c r="G79" s="122"/>
      <c r="H79" s="124"/>
      <c r="I79" s="123"/>
      <c r="J79" s="123"/>
    </row>
    <row r="80" spans="1:10" ht="40" customHeight="1" x14ac:dyDescent="0.75">
      <c r="A80" s="88"/>
      <c r="B80" s="88"/>
      <c r="C80" s="88"/>
      <c r="D80" s="88"/>
      <c r="E80" s="88"/>
      <c r="F80" s="122"/>
      <c r="G80" s="122"/>
      <c r="H80" s="124"/>
      <c r="I80" s="123"/>
      <c r="J80" s="123"/>
    </row>
    <row r="81" spans="1:10" ht="40" customHeight="1" x14ac:dyDescent="0.75">
      <c r="A81" s="88"/>
      <c r="B81" s="88"/>
      <c r="C81" s="88"/>
      <c r="D81" s="88"/>
      <c r="E81" s="88"/>
      <c r="F81" s="122"/>
      <c r="G81" s="122"/>
      <c r="H81" s="124"/>
      <c r="I81" s="123"/>
      <c r="J81" s="123"/>
    </row>
    <row r="82" spans="1:10" ht="40" customHeight="1" x14ac:dyDescent="0.75">
      <c r="A82" s="88"/>
      <c r="B82" s="88"/>
      <c r="C82" s="88"/>
      <c r="D82" s="88"/>
      <c r="E82" s="88"/>
      <c r="F82" s="122"/>
      <c r="G82" s="122"/>
      <c r="H82" s="124"/>
      <c r="I82" s="123"/>
      <c r="J82" s="123"/>
    </row>
    <row r="83" spans="1:10" ht="40" customHeight="1" x14ac:dyDescent="0.75">
      <c r="A83" s="88"/>
      <c r="B83" s="88"/>
      <c r="C83" s="88"/>
      <c r="D83" s="88"/>
      <c r="E83" s="88"/>
      <c r="F83" s="122"/>
      <c r="G83" s="121"/>
      <c r="H83" s="121"/>
      <c r="I83" s="88"/>
      <c r="J83" s="88"/>
    </row>
    <row r="84" spans="1:10" ht="40" customHeight="1" x14ac:dyDescent="0.75">
      <c r="A84" s="88"/>
      <c r="B84" s="3"/>
      <c r="C84" s="3"/>
      <c r="D84" s="88"/>
      <c r="E84" s="88"/>
      <c r="F84" s="88"/>
      <c r="G84" s="88"/>
      <c r="H84" s="88"/>
      <c r="I84" s="123"/>
      <c r="J84" s="88"/>
    </row>
    <row r="85" spans="1:10" ht="40" customHeight="1" x14ac:dyDescent="0.75">
      <c r="A85" s="88"/>
      <c r="B85" s="88"/>
      <c r="C85" s="88"/>
      <c r="D85" s="88"/>
      <c r="E85" s="88"/>
      <c r="F85" s="122"/>
      <c r="G85" s="122"/>
      <c r="H85" s="124"/>
      <c r="I85" s="123"/>
      <c r="J85" s="123"/>
    </row>
    <row r="86" spans="1:10" ht="40" customHeight="1" x14ac:dyDescent="0.75">
      <c r="A86" s="88"/>
      <c r="B86" s="88"/>
      <c r="C86" s="88"/>
      <c r="D86" s="88"/>
      <c r="E86" s="88"/>
      <c r="F86" s="121"/>
      <c r="G86" s="121"/>
      <c r="H86" s="121"/>
      <c r="I86" s="88"/>
      <c r="J86" s="123"/>
    </row>
    <row r="87" spans="1:10" ht="40" customHeight="1" x14ac:dyDescent="0.75">
      <c r="A87" s="123"/>
      <c r="B87" s="123"/>
      <c r="C87" s="123"/>
      <c r="D87" s="88"/>
      <c r="E87" s="88"/>
      <c r="F87" s="122"/>
      <c r="G87" s="122"/>
      <c r="H87" s="124"/>
      <c r="I87" s="123"/>
      <c r="J87" s="123"/>
    </row>
    <row r="88" spans="1:10" ht="40" customHeight="1" x14ac:dyDescent="0.75">
      <c r="A88" s="123"/>
      <c r="B88" s="123"/>
      <c r="C88" s="123"/>
      <c r="D88" s="88"/>
      <c r="E88" s="88"/>
      <c r="F88" s="122"/>
      <c r="G88" s="122"/>
      <c r="H88" s="124"/>
      <c r="I88" s="123"/>
      <c r="J88" s="123"/>
    </row>
    <row r="89" spans="1:10" ht="40" customHeight="1" x14ac:dyDescent="0.75">
      <c r="A89" s="123"/>
      <c r="B89" s="123"/>
      <c r="C89" s="123"/>
      <c r="D89" s="88"/>
      <c r="E89" s="88"/>
      <c r="F89" s="122"/>
      <c r="G89" s="122"/>
      <c r="H89" s="124"/>
      <c r="I89" s="123"/>
      <c r="J89" s="123"/>
    </row>
    <row r="90" spans="1:10" ht="40" customHeight="1" x14ac:dyDescent="0.75">
      <c r="A90" s="123"/>
      <c r="B90" s="123"/>
      <c r="C90" s="123"/>
      <c r="D90" s="88"/>
      <c r="E90" s="88"/>
      <c r="F90" s="122"/>
      <c r="G90" s="122"/>
      <c r="H90" s="124"/>
      <c r="I90" s="123"/>
      <c r="J90" s="123"/>
    </row>
    <row r="91" spans="1:10" ht="40" customHeight="1" x14ac:dyDescent="0.75">
      <c r="A91" s="88"/>
      <c r="B91" s="88"/>
      <c r="C91" s="88"/>
      <c r="D91" s="88"/>
      <c r="E91" s="88"/>
      <c r="F91" s="122"/>
      <c r="G91" s="122"/>
      <c r="H91" s="121"/>
      <c r="I91" s="88"/>
      <c r="J91" s="88"/>
    </row>
    <row r="92" spans="1:10" ht="40" customHeight="1" x14ac:dyDescent="0.75">
      <c r="A92" s="88"/>
      <c r="B92" s="88"/>
      <c r="C92" s="88"/>
      <c r="D92" s="88"/>
      <c r="E92" s="88"/>
      <c r="F92" s="88"/>
      <c r="G92" s="88"/>
      <c r="H92" s="88"/>
      <c r="I92" s="88"/>
      <c r="J92" s="88"/>
    </row>
    <row r="93" spans="1:10" ht="40" customHeight="1" x14ac:dyDescent="0.75">
      <c r="A93" s="88"/>
      <c r="B93" s="88"/>
      <c r="C93" s="88"/>
      <c r="D93" s="88"/>
      <c r="E93" s="88"/>
      <c r="F93" s="88"/>
      <c r="G93" s="88"/>
      <c r="H93" s="88"/>
      <c r="I93" s="88"/>
      <c r="J93" s="88"/>
    </row>
    <row r="94" spans="1:10" ht="40" customHeight="1" x14ac:dyDescent="0.75">
      <c r="A94" s="88"/>
      <c r="B94" s="88"/>
      <c r="C94" s="88"/>
      <c r="D94" s="88"/>
      <c r="E94" s="88"/>
      <c r="F94" s="88"/>
      <c r="G94" s="88"/>
      <c r="H94" s="88"/>
      <c r="I94" s="88"/>
      <c r="J94" s="88"/>
    </row>
    <row r="95" spans="1:10" ht="80" customHeight="1" x14ac:dyDescent="0.75">
      <c r="A95" s="88"/>
      <c r="B95" s="88"/>
      <c r="C95" s="88"/>
      <c r="D95" s="88"/>
      <c r="E95" s="88"/>
      <c r="F95" s="88"/>
      <c r="G95" s="88"/>
      <c r="H95" s="88"/>
      <c r="I95" s="88"/>
      <c r="J95" s="88"/>
    </row>
    <row r="96" spans="1:10" ht="80" customHeight="1" x14ac:dyDescent="0.75">
      <c r="A96" s="88"/>
      <c r="B96" s="88"/>
      <c r="C96" s="88"/>
      <c r="D96" s="88"/>
      <c r="E96" s="88"/>
      <c r="F96" s="88"/>
      <c r="G96" s="88"/>
      <c r="H96" s="88"/>
      <c r="I96" s="88"/>
      <c r="J96" s="88"/>
    </row>
    <row r="97" spans="1:10" ht="80" customHeight="1" x14ac:dyDescent="0.75">
      <c r="A97" s="88"/>
      <c r="B97" s="88"/>
      <c r="C97" s="88"/>
      <c r="D97" s="88"/>
      <c r="E97" s="88"/>
      <c r="F97" s="88"/>
      <c r="G97" s="88"/>
      <c r="H97" s="88"/>
      <c r="I97" s="88"/>
      <c r="J97" s="88"/>
    </row>
    <row r="98" spans="1:10" ht="80" customHeight="1" x14ac:dyDescent="0.75">
      <c r="A98" s="88"/>
      <c r="B98" s="88"/>
      <c r="C98" s="88"/>
      <c r="D98" s="88"/>
      <c r="E98" s="88"/>
      <c r="F98" s="88"/>
      <c r="G98" s="88"/>
      <c r="H98" s="88"/>
      <c r="I98" s="88"/>
      <c r="J98" s="88"/>
    </row>
    <row r="99" spans="1:10" ht="80" customHeight="1" x14ac:dyDescent="0.75">
      <c r="A99" s="88"/>
      <c r="B99" s="88"/>
      <c r="C99" s="88"/>
      <c r="D99" s="88"/>
      <c r="E99" s="88"/>
      <c r="F99" s="88"/>
      <c r="G99" s="88"/>
      <c r="H99" s="88"/>
      <c r="I99" s="88"/>
      <c r="J99" s="88"/>
    </row>
    <row r="100" spans="1:10" ht="40" customHeight="1" x14ac:dyDescent="0.75">
      <c r="A100" s="88"/>
      <c r="B100" s="88"/>
      <c r="C100" s="88"/>
      <c r="D100" s="88"/>
      <c r="E100" s="88"/>
      <c r="F100" s="88"/>
      <c r="G100" s="88"/>
      <c r="H100" s="88"/>
      <c r="I100" s="88"/>
      <c r="J100" s="88"/>
    </row>
    <row r="101" spans="1:10" ht="40" customHeight="1" x14ac:dyDescent="0.75"/>
    <row r="102" spans="1:10" ht="40" customHeight="1" x14ac:dyDescent="0.75"/>
    <row r="103" spans="1:10" ht="40" customHeight="1" x14ac:dyDescent="0.75"/>
    <row r="104" spans="1:10" ht="40" customHeight="1" x14ac:dyDescent="0.75"/>
    <row r="105" spans="1:10" ht="40" customHeight="1" x14ac:dyDescent="0.75"/>
    <row r="106" spans="1:10" ht="40" customHeight="1" x14ac:dyDescent="0.75"/>
    <row r="107" spans="1:10" ht="40" customHeight="1" x14ac:dyDescent="0.75"/>
    <row r="108" spans="1:10" ht="40" customHeight="1" x14ac:dyDescent="0.75"/>
    <row r="109" spans="1:10" ht="40" customHeight="1" x14ac:dyDescent="0.75"/>
    <row r="110" spans="1:10" ht="40" customHeight="1" x14ac:dyDescent="0.75"/>
    <row r="111" spans="1:10" ht="40" customHeight="1" x14ac:dyDescent="0.75"/>
    <row r="112" spans="1:10" ht="40" customHeight="1" x14ac:dyDescent="0.75"/>
    <row r="113" ht="40" customHeight="1" x14ac:dyDescent="0.75"/>
    <row r="114" ht="40" customHeight="1" x14ac:dyDescent="0.75"/>
    <row r="115" ht="40" customHeight="1" x14ac:dyDescent="0.75"/>
    <row r="116" ht="40" customHeight="1" x14ac:dyDescent="0.75"/>
    <row r="117" ht="40" customHeight="1" x14ac:dyDescent="0.75"/>
    <row r="118" ht="40" customHeight="1" x14ac:dyDescent="0.75"/>
    <row r="119" ht="44.4" customHeight="1" x14ac:dyDescent="0.75"/>
    <row r="120" ht="44.4" customHeight="1" x14ac:dyDescent="0.75"/>
    <row r="121" ht="44.4" customHeight="1" x14ac:dyDescent="0.75"/>
    <row r="122" ht="44.4" customHeight="1" x14ac:dyDescent="0.75"/>
    <row r="123" ht="44.4" customHeight="1" x14ac:dyDescent="0.75"/>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80"/>
  <sheetViews>
    <sheetView workbookViewId="0">
      <pane ySplit="1" topLeftCell="A2" activePane="bottomLeft" state="frozen"/>
      <selection pane="bottomLeft" activeCell="P279" sqref="P279"/>
    </sheetView>
  </sheetViews>
  <sheetFormatPr defaultColWidth="9.1328125" defaultRowHeight="14.75" x14ac:dyDescent="0.75"/>
  <cols>
    <col min="1" max="1" width="18" style="5" customWidth="1"/>
    <col min="2" max="2" width="28.40625" style="5" customWidth="1"/>
    <col min="3" max="3" width="28.40625" style="2" customWidth="1"/>
    <col min="4" max="5" width="18.86328125" style="5" customWidth="1"/>
    <col min="6" max="7" width="23.1328125" style="5" customWidth="1"/>
    <col min="8" max="8" width="19.40625" style="58" customWidth="1"/>
    <col min="9" max="9" width="21.26953125" style="5" customWidth="1"/>
    <col min="10" max="10" width="21.26953125" style="6" customWidth="1"/>
    <col min="11" max="11" width="21.26953125" style="88" customWidth="1"/>
    <col min="12" max="12" width="19" style="5" customWidth="1"/>
    <col min="13" max="14" width="19.1328125" style="2" customWidth="1"/>
    <col min="15" max="15" width="28.40625" style="5" customWidth="1"/>
    <col min="16" max="16" width="117.26953125" style="5" customWidth="1"/>
    <col min="17" max="17" width="52.40625" style="5" customWidth="1"/>
    <col min="18" max="18" width="43.40625" style="3" customWidth="1"/>
    <col min="19" max="19" width="47.86328125" style="8" customWidth="1"/>
    <col min="20" max="20" width="37.26953125" style="9" customWidth="1"/>
    <col min="21" max="16384" width="9.1328125" style="5"/>
  </cols>
  <sheetData>
    <row r="1" spans="1:20" ht="29.5" x14ac:dyDescent="0.75">
      <c r="A1" s="59" t="s">
        <v>3</v>
      </c>
      <c r="B1" s="59" t="s">
        <v>0</v>
      </c>
      <c r="C1" s="59" t="s">
        <v>1</v>
      </c>
      <c r="D1" s="59" t="s">
        <v>49</v>
      </c>
      <c r="E1" s="59" t="s">
        <v>50</v>
      </c>
      <c r="F1" s="59" t="s">
        <v>100</v>
      </c>
      <c r="G1" s="59" t="s">
        <v>101</v>
      </c>
      <c r="H1" s="60" t="s">
        <v>609</v>
      </c>
      <c r="I1" s="59" t="s">
        <v>85</v>
      </c>
      <c r="J1" s="61" t="s">
        <v>471</v>
      </c>
      <c r="K1" s="1" t="s">
        <v>638</v>
      </c>
      <c r="L1" s="59" t="s">
        <v>86</v>
      </c>
      <c r="M1" s="59" t="s">
        <v>87</v>
      </c>
      <c r="N1" s="59" t="s">
        <v>99</v>
      </c>
      <c r="O1" s="59" t="s">
        <v>37</v>
      </c>
      <c r="P1" s="59" t="s">
        <v>2</v>
      </c>
      <c r="Q1" s="59" t="s">
        <v>585</v>
      </c>
      <c r="R1" s="59" t="s">
        <v>243</v>
      </c>
      <c r="S1" s="56" t="s">
        <v>188</v>
      </c>
      <c r="T1" s="56" t="s">
        <v>189</v>
      </c>
    </row>
    <row r="2" spans="1:20" ht="103.25" x14ac:dyDescent="0.75">
      <c r="A2" s="62" t="s">
        <v>4</v>
      </c>
      <c r="B2" s="62" t="s">
        <v>11</v>
      </c>
      <c r="C2" s="62" t="s">
        <v>133</v>
      </c>
      <c r="D2" s="62"/>
      <c r="E2" s="62"/>
      <c r="F2" s="62"/>
      <c r="G2" s="62"/>
      <c r="H2" s="63">
        <v>1</v>
      </c>
      <c r="I2" s="62" t="s">
        <v>57</v>
      </c>
      <c r="J2" s="64" t="s">
        <v>11</v>
      </c>
      <c r="K2" s="102"/>
      <c r="L2" s="69">
        <v>0</v>
      </c>
      <c r="M2" s="69">
        <v>1</v>
      </c>
      <c r="N2" s="70">
        <v>0.02</v>
      </c>
      <c r="O2" s="62" t="s">
        <v>586</v>
      </c>
      <c r="P2" s="149" t="str">
        <f>INDEX('Policy Characteristics'!J:J,MATCH($C2,'Policy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$2000/(.01 gal/mile), or 7,900zł/(.024 l/km), results in a $2000 (7,900zł) fee on a car that achieves 20 mpg (8.5 l/km) when the pivot point is 25 mpg (10.6 l/km).  (20 mpg is 0.04 gpm.  25 mpg is 0.05 gpm.  The difference is -.01 gpm.  So in order to levy a $2000 fee on the 20 mpg car when the pivot point is 25 mpg, we need a rate of $2000/.01 gpm.)</v>
      </c>
      <c r="Q2" s="62" t="s">
        <v>244</v>
      </c>
      <c r="R2" s="12" t="s">
        <v>245</v>
      </c>
      <c r="S2" s="62" t="s">
        <v>190</v>
      </c>
      <c r="T2" s="62" t="s">
        <v>221</v>
      </c>
    </row>
    <row r="3" spans="1:20" ht="103.25" x14ac:dyDescent="0.75">
      <c r="A3" s="62" t="s">
        <v>4</v>
      </c>
      <c r="B3" s="62" t="s">
        <v>5</v>
      </c>
      <c r="C3" s="62" t="s">
        <v>384</v>
      </c>
      <c r="D3" s="62" t="s">
        <v>51</v>
      </c>
      <c r="E3" s="62"/>
      <c r="F3" s="62" t="s">
        <v>51</v>
      </c>
      <c r="G3" s="62"/>
      <c r="H3" s="63">
        <v>2</v>
      </c>
      <c r="I3" s="62" t="s">
        <v>57</v>
      </c>
      <c r="J3" s="64" t="s">
        <v>472</v>
      </c>
      <c r="K3" s="102"/>
      <c r="L3" s="69">
        <v>0</v>
      </c>
      <c r="M3" s="69">
        <f>ROUND(MaxBoundCalculations!B88,1)</f>
        <v>1</v>
      </c>
      <c r="N3" s="69">
        <v>0.02</v>
      </c>
      <c r="O3" s="62" t="s">
        <v>134</v>
      </c>
      <c r="P3" s="149" t="str">
        <f>INDEX('Policy Characteristics'!J:J,MATCH($C3,'Policy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3" s="62" t="s">
        <v>246</v>
      </c>
      <c r="R3" s="12" t="s">
        <v>247</v>
      </c>
      <c r="S3" s="62" t="s">
        <v>191</v>
      </c>
      <c r="T3" s="62" t="s">
        <v>493</v>
      </c>
    </row>
    <row r="4" spans="1:20" ht="103.25" x14ac:dyDescent="0.75">
      <c r="A4" s="65" t="str">
        <f>A$3</f>
        <v>Transportation</v>
      </c>
      <c r="B4" s="65" t="str">
        <f t="shared" ref="B4:C8" si="0">B$3</f>
        <v>Fuel Economy Standard</v>
      </c>
      <c r="C4" s="65" t="str">
        <f t="shared" si="0"/>
        <v>Percentage Additional Improvement of Fuel Economy Std</v>
      </c>
      <c r="D4" s="62" t="s">
        <v>52</v>
      </c>
      <c r="E4" s="62"/>
      <c r="F4" s="62" t="s">
        <v>52</v>
      </c>
      <c r="G4" s="62"/>
      <c r="H4" s="63">
        <v>3</v>
      </c>
      <c r="I4" s="62" t="s">
        <v>57</v>
      </c>
      <c r="J4" s="65" t="str">
        <f>J$3</f>
        <v>Vehicle Fuel Economy Standards</v>
      </c>
      <c r="K4" s="103"/>
      <c r="L4" s="71">
        <f t="shared" ref="L4:R8" si="1">L$3</f>
        <v>0</v>
      </c>
      <c r="M4" s="72">
        <f>ROUND(MaxBoundCalculations!A96,2)+0.01</f>
        <v>0.66</v>
      </c>
      <c r="N4" s="71">
        <f t="shared" si="1"/>
        <v>0.02</v>
      </c>
      <c r="O4" s="65" t="str">
        <f t="shared" si="1"/>
        <v>% increase in miles/gal</v>
      </c>
      <c r="P4" s="149" t="str">
        <f>INDEX('Policy Characteristics'!J:J,MATCH($C4,'Policy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4" s="65" t="str">
        <f t="shared" si="1"/>
        <v>transportation-sector-main.html#fuel-econ-std</v>
      </c>
      <c r="R4" s="65" t="str">
        <f t="shared" si="1"/>
        <v>fuel-economy-standard.html</v>
      </c>
      <c r="S4" s="62" t="s">
        <v>192</v>
      </c>
      <c r="T4" s="62" t="s">
        <v>504</v>
      </c>
    </row>
    <row r="5" spans="1:20" ht="118" x14ac:dyDescent="0.75">
      <c r="A5" s="65" t="str">
        <f>A$3</f>
        <v>Transportation</v>
      </c>
      <c r="B5" s="65" t="str">
        <f t="shared" si="0"/>
        <v>Fuel Economy Standard</v>
      </c>
      <c r="C5" s="65" t="str">
        <f t="shared" si="0"/>
        <v>Percentage Additional Improvement of Fuel Economy Std</v>
      </c>
      <c r="D5" s="62" t="s">
        <v>53</v>
      </c>
      <c r="E5" s="62"/>
      <c r="F5" s="62" t="s">
        <v>104</v>
      </c>
      <c r="G5" s="62"/>
      <c r="H5" s="63">
        <v>4</v>
      </c>
      <c r="I5" s="62" t="s">
        <v>57</v>
      </c>
      <c r="J5" s="65" t="str">
        <f>J$3</f>
        <v>Vehicle Fuel Economy Standards</v>
      </c>
      <c r="K5" s="103"/>
      <c r="L5" s="71">
        <f t="shared" si="1"/>
        <v>0</v>
      </c>
      <c r="M5" s="73">
        <f>ROUND(MaxBoundCalculations!A107,2)</f>
        <v>0.54</v>
      </c>
      <c r="N5" s="71">
        <f t="shared" si="1"/>
        <v>0.02</v>
      </c>
      <c r="O5" s="65" t="str">
        <f t="shared" si="1"/>
        <v>% increase in miles/gal</v>
      </c>
      <c r="P5" s="149" t="str">
        <f>INDEX('Policy Characteristics'!J:J,MATCH($C5,'Policy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5" s="65" t="str">
        <f t="shared" si="1"/>
        <v>transportation-sector-main.html#fuel-econ-std</v>
      </c>
      <c r="R5" s="65" t="str">
        <f t="shared" si="1"/>
        <v>fuel-economy-standard.html</v>
      </c>
      <c r="S5" s="62" t="s">
        <v>200</v>
      </c>
      <c r="T5" s="62" t="s">
        <v>222</v>
      </c>
    </row>
    <row r="6" spans="1:20" ht="103.25" x14ac:dyDescent="0.75">
      <c r="A6" s="65" t="str">
        <f>A$3</f>
        <v>Transportation</v>
      </c>
      <c r="B6" s="65" t="str">
        <f t="shared" si="0"/>
        <v>Fuel Economy Standard</v>
      </c>
      <c r="C6" s="65" t="str">
        <f t="shared" si="0"/>
        <v>Percentage Additional Improvement of Fuel Economy Std</v>
      </c>
      <c r="D6" s="62" t="s">
        <v>54</v>
      </c>
      <c r="E6" s="62"/>
      <c r="F6" s="62" t="s">
        <v>105</v>
      </c>
      <c r="G6" s="62"/>
      <c r="H6" s="63">
        <v>5</v>
      </c>
      <c r="I6" s="62" t="s">
        <v>57</v>
      </c>
      <c r="J6" s="65" t="str">
        <f>J$3</f>
        <v>Vehicle Fuel Economy Standards</v>
      </c>
      <c r="K6" s="103"/>
      <c r="L6" s="71">
        <f t="shared" si="1"/>
        <v>0</v>
      </c>
      <c r="M6" s="73">
        <f>ROUND(MaxBoundCalculations!A111,2)</f>
        <v>0.2</v>
      </c>
      <c r="N6" s="71">
        <f t="shared" si="1"/>
        <v>0.02</v>
      </c>
      <c r="O6" s="65" t="str">
        <f t="shared" si="1"/>
        <v>% increase in miles/gal</v>
      </c>
      <c r="P6" s="149" t="str">
        <f>INDEX('Policy Characteristics'!J:J,MATCH($C6,'Policy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6" s="65" t="str">
        <f t="shared" si="1"/>
        <v>transportation-sector-main.html#fuel-econ-std</v>
      </c>
      <c r="R6" s="65" t="str">
        <f t="shared" si="1"/>
        <v>fuel-economy-standard.html</v>
      </c>
      <c r="S6" s="62" t="s">
        <v>200</v>
      </c>
      <c r="T6" s="62" t="s">
        <v>223</v>
      </c>
    </row>
    <row r="7" spans="1:20" ht="118" x14ac:dyDescent="0.75">
      <c r="A7" s="65" t="str">
        <f>A$3</f>
        <v>Transportation</v>
      </c>
      <c r="B7" s="65" t="str">
        <f t="shared" si="0"/>
        <v>Fuel Economy Standard</v>
      </c>
      <c r="C7" s="65" t="str">
        <f t="shared" si="0"/>
        <v>Percentage Additional Improvement of Fuel Economy Std</v>
      </c>
      <c r="D7" s="62" t="s">
        <v>55</v>
      </c>
      <c r="E7" s="62"/>
      <c r="F7" s="62" t="s">
        <v>106</v>
      </c>
      <c r="G7" s="62"/>
      <c r="H7" s="63">
        <v>6</v>
      </c>
      <c r="I7" s="62" t="s">
        <v>57</v>
      </c>
      <c r="J7" s="65" t="str">
        <f>J$3</f>
        <v>Vehicle Fuel Economy Standards</v>
      </c>
      <c r="K7" s="103"/>
      <c r="L7" s="71">
        <f t="shared" si="1"/>
        <v>0</v>
      </c>
      <c r="M7" s="73">
        <f>ROUND(MaxBoundCalculations!A122,2)</f>
        <v>0.2</v>
      </c>
      <c r="N7" s="71">
        <f t="shared" si="1"/>
        <v>0.02</v>
      </c>
      <c r="O7" s="65" t="str">
        <f t="shared" si="1"/>
        <v>% increase in miles/gal</v>
      </c>
      <c r="P7" s="149" t="str">
        <f>INDEX('Policy Characteristics'!J:J,MATCH($C7,'Policy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7" s="65" t="str">
        <f t="shared" si="1"/>
        <v>transportation-sector-main.html#fuel-econ-std</v>
      </c>
      <c r="R7" s="65" t="str">
        <f t="shared" si="1"/>
        <v>fuel-economy-standard.html</v>
      </c>
      <c r="S7" s="62" t="s">
        <v>200</v>
      </c>
      <c r="T7" s="62" t="s">
        <v>222</v>
      </c>
    </row>
    <row r="8" spans="1:20" ht="103.25" x14ac:dyDescent="0.75">
      <c r="A8" s="65" t="str">
        <f>A$3</f>
        <v>Transportation</v>
      </c>
      <c r="B8" s="65" t="str">
        <f t="shared" si="0"/>
        <v>Fuel Economy Standard</v>
      </c>
      <c r="C8" s="65" t="str">
        <f t="shared" si="0"/>
        <v>Percentage Additional Improvement of Fuel Economy Std</v>
      </c>
      <c r="D8" s="62" t="s">
        <v>135</v>
      </c>
      <c r="E8" s="62"/>
      <c r="F8" s="62" t="s">
        <v>187</v>
      </c>
      <c r="G8" s="62"/>
      <c r="H8" s="63">
        <v>7</v>
      </c>
      <c r="I8" s="62" t="s">
        <v>57</v>
      </c>
      <c r="J8" s="65" t="str">
        <f>J$3</f>
        <v>Vehicle Fuel Economy Standards</v>
      </c>
      <c r="K8" s="103"/>
      <c r="L8" s="71">
        <f t="shared" si="1"/>
        <v>0</v>
      </c>
      <c r="M8" s="73">
        <f>ROUND(MaxBoundCalculations!A131,2)</f>
        <v>0.74</v>
      </c>
      <c r="N8" s="71">
        <f t="shared" si="1"/>
        <v>0.02</v>
      </c>
      <c r="O8" s="65" t="str">
        <f t="shared" si="1"/>
        <v>% increase in miles/gal</v>
      </c>
      <c r="P8" s="149" t="str">
        <f>INDEX('Policy Characteristics'!J:J,MATCH($C8,'Policy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Euro 6 standards require a fuel economy equivalent value of 4 l/100km for new vehicles sold in 2021 or later.  Therefore, a 20% increase in fuel economy will result in a 2050 fuel economy of 3.4 l/100km. // **HDVs:** Euro 6 standards for trucks and buses in Europe require a fuel economy equivalent value of 34.5 l/100km and assume that fuel economy will improve by 1%/year through 2030. // **Aircraft:** New passenger aircraft fuel economy is projected to improve roughly 29% from 2016-2050 in the BAU case. // **Rail:** New freight train fuel economy is projected to improve roughly 26% from 2016-2050 in the BAU case. // **Ships:** New freight ship fuel economy is projected to improve roughly 30% from 2016-2050 in the BAU case. // **Motorbikes:** New motorbike fuel economy is not projected to change significantly from 2016-2050 in the BAU case.</v>
      </c>
      <c r="Q8" s="65" t="str">
        <f t="shared" si="1"/>
        <v>transportation-sector-main.html#fuel-econ-std</v>
      </c>
      <c r="R8" s="65" t="str">
        <f t="shared" si="1"/>
        <v>fuel-economy-standard.html</v>
      </c>
      <c r="S8" s="62" t="s">
        <v>200</v>
      </c>
      <c r="T8" s="62" t="s">
        <v>522</v>
      </c>
    </row>
    <row r="9" spans="1:20" ht="103.25" x14ac:dyDescent="0.75">
      <c r="A9" s="62" t="s">
        <v>4</v>
      </c>
      <c r="B9" s="62" t="s">
        <v>12</v>
      </c>
      <c r="C9" s="62" t="s">
        <v>385</v>
      </c>
      <c r="D9" s="62" t="s">
        <v>59</v>
      </c>
      <c r="E9" s="62"/>
      <c r="F9" s="62" t="s">
        <v>580</v>
      </c>
      <c r="G9" s="62"/>
      <c r="H9" s="63">
        <v>8</v>
      </c>
      <c r="I9" s="62" t="s">
        <v>57</v>
      </c>
      <c r="J9" s="62" t="s">
        <v>12</v>
      </c>
      <c r="K9" s="102"/>
      <c r="L9" s="70">
        <v>0</v>
      </c>
      <c r="M9" s="70">
        <v>1</v>
      </c>
      <c r="N9" s="70">
        <v>0.01</v>
      </c>
      <c r="O9" s="62" t="s">
        <v>48</v>
      </c>
      <c r="P9" s="149" t="str">
        <f>INDEX('Policy Characteristics'!J:J,MATCH($C9,'Policy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9" s="62" t="s">
        <v>248</v>
      </c>
      <c r="R9" s="12" t="s">
        <v>249</v>
      </c>
      <c r="S9" s="74" t="s">
        <v>581</v>
      </c>
      <c r="T9" s="62"/>
    </row>
    <row r="10" spans="1:20" ht="103.25" x14ac:dyDescent="0.75">
      <c r="A10" s="65" t="str">
        <f>A$9</f>
        <v>Transportation</v>
      </c>
      <c r="B10" s="65" t="str">
        <f t="shared" ref="B10:C10" si="2">B$9</f>
        <v>Transportation Demand Management</v>
      </c>
      <c r="C10" s="65" t="str">
        <f t="shared" si="2"/>
        <v>Fraction of TDM Package Implemented</v>
      </c>
      <c r="D10" s="62" t="s">
        <v>56</v>
      </c>
      <c r="E10" s="62"/>
      <c r="F10" s="62" t="s">
        <v>103</v>
      </c>
      <c r="G10" s="62"/>
      <c r="H10" s="63">
        <v>179</v>
      </c>
      <c r="I10" s="62" t="s">
        <v>57</v>
      </c>
      <c r="J10" s="65" t="str">
        <f>J$9</f>
        <v>Transportation Demand Management</v>
      </c>
      <c r="K10" s="104"/>
      <c r="L10" s="75">
        <f t="shared" ref="L10:S10" si="3">L$9</f>
        <v>0</v>
      </c>
      <c r="M10" s="75">
        <f t="shared" si="3"/>
        <v>1</v>
      </c>
      <c r="N10" s="75">
        <f t="shared" si="3"/>
        <v>0.01</v>
      </c>
      <c r="O10" s="68" t="str">
        <f t="shared" si="3"/>
        <v>% of TDM package implemented</v>
      </c>
      <c r="P10" s="149" t="str">
        <f>INDEX('Policy Characteristics'!J:J,MATCH($C10,'Policy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10" s="68" t="str">
        <f t="shared" si="3"/>
        <v>transportation-sector-main.html#tdm</v>
      </c>
      <c r="R10" s="68" t="str">
        <f t="shared" si="3"/>
        <v>transportation-demand-management.html</v>
      </c>
      <c r="S10" s="68" t="str">
        <f t="shared" si="3"/>
        <v>International Energy Agency, 2009, "Transport, Energy and CO2: Moving toward Sustainability", http://www.iea.org/publications/freepublications/publication/transport2009.pdf</v>
      </c>
      <c r="T10" s="62"/>
    </row>
    <row r="11" spans="1:20" ht="103.25" x14ac:dyDescent="0.75">
      <c r="A11" s="62" t="s">
        <v>4</v>
      </c>
      <c r="B11" s="62" t="s">
        <v>13</v>
      </c>
      <c r="C11" s="62" t="s">
        <v>386</v>
      </c>
      <c r="D11" s="62" t="s">
        <v>59</v>
      </c>
      <c r="E11" s="62" t="s">
        <v>51</v>
      </c>
      <c r="F11" s="62" t="s">
        <v>102</v>
      </c>
      <c r="G11" s="62" t="s">
        <v>51</v>
      </c>
      <c r="H11" s="63">
        <v>9</v>
      </c>
      <c r="I11" s="62" t="s">
        <v>57</v>
      </c>
      <c r="J11" s="62" t="s">
        <v>13</v>
      </c>
      <c r="K11" s="104"/>
      <c r="L11" s="69">
        <v>0</v>
      </c>
      <c r="M11" s="69">
        <v>1</v>
      </c>
      <c r="N11" s="69">
        <v>0.01</v>
      </c>
      <c r="O11" s="62" t="s">
        <v>47</v>
      </c>
      <c r="P11" s="149" t="str">
        <f>INDEX('Policy Characteristics'!J:J,MATCH($C11,'Policy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1" s="62" t="s">
        <v>250</v>
      </c>
      <c r="R11" s="12" t="s">
        <v>251</v>
      </c>
      <c r="S11" s="62" t="s">
        <v>193</v>
      </c>
      <c r="T11" s="62"/>
    </row>
    <row r="12" spans="1:20" s="7" customFormat="1" ht="103.25" x14ac:dyDescent="0.75">
      <c r="A12" s="65" t="str">
        <f t="shared" ref="A12:C22" si="4">A$11</f>
        <v>Transportation</v>
      </c>
      <c r="B12" s="65" t="str">
        <f t="shared" si="4"/>
        <v>Vehicle Electrification</v>
      </c>
      <c r="C12" s="65" t="str">
        <f t="shared" si="4"/>
        <v>Percent Nonelec Vehicles Shifted to Elec</v>
      </c>
      <c r="D12" s="12" t="s">
        <v>56</v>
      </c>
      <c r="E12" s="12" t="s">
        <v>51</v>
      </c>
      <c r="F12" s="12" t="s">
        <v>103</v>
      </c>
      <c r="G12" s="12" t="s">
        <v>51</v>
      </c>
      <c r="H12" s="63" t="s">
        <v>242</v>
      </c>
      <c r="I12" s="12" t="s">
        <v>58</v>
      </c>
      <c r="J12" s="65" t="str">
        <f t="shared" ref="J12:J22" si="5">J$11</f>
        <v>Vehicle Electrification</v>
      </c>
      <c r="K12" s="102"/>
      <c r="L12" s="76"/>
      <c r="M12" s="76"/>
      <c r="N12" s="76"/>
      <c r="O12" s="65"/>
      <c r="P12" s="149" t="str">
        <f>INDEX('Policy Characteristics'!J:J,MATCH($C12,'Policy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2" s="65"/>
      <c r="R12" s="12"/>
      <c r="S12" s="65"/>
      <c r="T12" s="65"/>
    </row>
    <row r="13" spans="1:20" s="7" customFormat="1" ht="103.25" x14ac:dyDescent="0.75">
      <c r="A13" s="65" t="str">
        <f t="shared" si="4"/>
        <v>Transportation</v>
      </c>
      <c r="B13" s="65" t="str">
        <f t="shared" si="4"/>
        <v>Vehicle Electrification</v>
      </c>
      <c r="C13" s="65" t="str">
        <f t="shared" si="4"/>
        <v>Percent Nonelec Vehicles Shifted to Elec</v>
      </c>
      <c r="D13" s="12" t="s">
        <v>59</v>
      </c>
      <c r="E13" s="12" t="s">
        <v>52</v>
      </c>
      <c r="F13" s="12" t="s">
        <v>102</v>
      </c>
      <c r="G13" s="12" t="s">
        <v>52</v>
      </c>
      <c r="H13" s="63">
        <v>10</v>
      </c>
      <c r="I13" s="12" t="s">
        <v>57</v>
      </c>
      <c r="J13" s="65" t="str">
        <f t="shared" si="5"/>
        <v>Vehicle Electrification</v>
      </c>
      <c r="K13" s="102"/>
      <c r="L13" s="71">
        <f>L$11</f>
        <v>0</v>
      </c>
      <c r="M13" s="71">
        <f>M$11</f>
        <v>1</v>
      </c>
      <c r="N13" s="71">
        <f>N$11</f>
        <v>0.01</v>
      </c>
      <c r="O13" s="65" t="str">
        <f>O$11</f>
        <v>% of non-electric vehicles replaced</v>
      </c>
      <c r="P13" s="149" t="str">
        <f>INDEX('Policy Characteristics'!J:J,MATCH($C13,'Policy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3" s="62" t="s">
        <v>250</v>
      </c>
      <c r="R13" s="12" t="s">
        <v>251</v>
      </c>
      <c r="S13" s="86" t="s">
        <v>624</v>
      </c>
      <c r="T13" s="62"/>
    </row>
    <row r="14" spans="1:20" s="7" customFormat="1" ht="103.25" x14ac:dyDescent="0.75">
      <c r="A14" s="65" t="str">
        <f t="shared" si="4"/>
        <v>Transportation</v>
      </c>
      <c r="B14" s="65" t="str">
        <f t="shared" si="4"/>
        <v>Vehicle Electrification</v>
      </c>
      <c r="C14" s="65" t="str">
        <f t="shared" si="4"/>
        <v>Percent Nonelec Vehicles Shifted to Elec</v>
      </c>
      <c r="D14" s="12" t="s">
        <v>56</v>
      </c>
      <c r="E14" s="12" t="s">
        <v>52</v>
      </c>
      <c r="F14" s="12" t="s">
        <v>103</v>
      </c>
      <c r="G14" s="12" t="s">
        <v>52</v>
      </c>
      <c r="H14" s="63" t="s">
        <v>242</v>
      </c>
      <c r="I14" s="12" t="s">
        <v>58</v>
      </c>
      <c r="J14" s="65" t="str">
        <f t="shared" si="5"/>
        <v>Vehicle Electrification</v>
      </c>
      <c r="K14" s="102"/>
      <c r="L14" s="76"/>
      <c r="M14" s="76"/>
      <c r="N14" s="76"/>
      <c r="O14" s="65"/>
      <c r="P14" s="149" t="str">
        <f>INDEX('Policy Characteristics'!J:J,MATCH($C14,'Policy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4" s="65"/>
      <c r="R14" s="12"/>
      <c r="S14" s="65"/>
      <c r="T14" s="65"/>
    </row>
    <row r="15" spans="1:20" s="7" customFormat="1" ht="103.25" x14ac:dyDescent="0.75">
      <c r="A15" s="65" t="str">
        <f t="shared" si="4"/>
        <v>Transportation</v>
      </c>
      <c r="B15" s="65" t="str">
        <f t="shared" si="4"/>
        <v>Vehicle Electrification</v>
      </c>
      <c r="C15" s="65" t="str">
        <f t="shared" si="4"/>
        <v>Percent Nonelec Vehicles Shifted to Elec</v>
      </c>
      <c r="D15" s="12" t="s">
        <v>59</v>
      </c>
      <c r="E15" s="12" t="s">
        <v>53</v>
      </c>
      <c r="F15" s="12" t="s">
        <v>102</v>
      </c>
      <c r="G15" s="12" t="s">
        <v>104</v>
      </c>
      <c r="H15" s="63" t="s">
        <v>242</v>
      </c>
      <c r="I15" s="12" t="s">
        <v>58</v>
      </c>
      <c r="J15" s="65" t="str">
        <f t="shared" si="5"/>
        <v>Vehicle Electrification</v>
      </c>
      <c r="K15" s="102"/>
      <c r="L15" s="76"/>
      <c r="M15" s="76"/>
      <c r="N15" s="76"/>
      <c r="O15" s="65"/>
      <c r="P15" s="149" t="str">
        <f>INDEX('Policy Characteristics'!J:J,MATCH($C15,'Policy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5" s="65"/>
      <c r="R15" s="12"/>
      <c r="S15" s="65"/>
      <c r="T15" s="65"/>
    </row>
    <row r="16" spans="1:20" s="7" customFormat="1" ht="103.25" x14ac:dyDescent="0.75">
      <c r="A16" s="65" t="str">
        <f t="shared" si="4"/>
        <v>Transportation</v>
      </c>
      <c r="B16" s="65" t="str">
        <f t="shared" si="4"/>
        <v>Vehicle Electrification</v>
      </c>
      <c r="C16" s="65" t="str">
        <f t="shared" si="4"/>
        <v>Percent Nonelec Vehicles Shifted to Elec</v>
      </c>
      <c r="D16" s="12" t="s">
        <v>56</v>
      </c>
      <c r="E16" s="12" t="s">
        <v>53</v>
      </c>
      <c r="F16" s="12" t="s">
        <v>103</v>
      </c>
      <c r="G16" s="12" t="s">
        <v>104</v>
      </c>
      <c r="H16" s="63" t="s">
        <v>242</v>
      </c>
      <c r="I16" s="12" t="s">
        <v>58</v>
      </c>
      <c r="J16" s="65" t="str">
        <f t="shared" si="5"/>
        <v>Vehicle Electrification</v>
      </c>
      <c r="K16" s="102"/>
      <c r="L16" s="76"/>
      <c r="M16" s="76"/>
      <c r="N16" s="76"/>
      <c r="O16" s="65"/>
      <c r="P16" s="149" t="str">
        <f>INDEX('Policy Characteristics'!J:J,MATCH($C16,'Policy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6" s="65"/>
      <c r="R16" s="12"/>
      <c r="S16" s="65"/>
      <c r="T16" s="65"/>
    </row>
    <row r="17" spans="1:20" s="7" customFormat="1" ht="103.25" x14ac:dyDescent="0.75">
      <c r="A17" s="65" t="str">
        <f t="shared" si="4"/>
        <v>Transportation</v>
      </c>
      <c r="B17" s="65" t="str">
        <f t="shared" si="4"/>
        <v>Vehicle Electrification</v>
      </c>
      <c r="C17" s="65" t="str">
        <f t="shared" si="4"/>
        <v>Percent Nonelec Vehicles Shifted to Elec</v>
      </c>
      <c r="D17" s="12" t="s">
        <v>59</v>
      </c>
      <c r="E17" s="12" t="s">
        <v>54</v>
      </c>
      <c r="F17" s="12" t="s">
        <v>102</v>
      </c>
      <c r="G17" s="12" t="s">
        <v>105</v>
      </c>
      <c r="H17" s="63">
        <v>11</v>
      </c>
      <c r="I17" s="90" t="s">
        <v>58</v>
      </c>
      <c r="J17" s="65" t="str">
        <f t="shared" si="5"/>
        <v>Vehicle Electrification</v>
      </c>
      <c r="K17" s="102"/>
      <c r="L17" s="71">
        <f>L$11</f>
        <v>0</v>
      </c>
      <c r="M17" s="71">
        <f>M$11</f>
        <v>1</v>
      </c>
      <c r="N17" s="71">
        <f>N$11</f>
        <v>0.01</v>
      </c>
      <c r="O17" s="65" t="str">
        <f>O$11</f>
        <v>% of non-electric vehicles replaced</v>
      </c>
      <c r="P17" s="149" t="str">
        <f>INDEX('Policy Characteristics'!J:J,MATCH($C17,'Policy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7" s="62" t="s">
        <v>250</v>
      </c>
      <c r="R17" s="12" t="s">
        <v>251</v>
      </c>
      <c r="S17" s="62" t="s">
        <v>200</v>
      </c>
      <c r="T17" s="65"/>
    </row>
    <row r="18" spans="1:20" s="7" customFormat="1" ht="103.25" x14ac:dyDescent="0.75">
      <c r="A18" s="65" t="str">
        <f t="shared" si="4"/>
        <v>Transportation</v>
      </c>
      <c r="B18" s="65" t="str">
        <f t="shared" si="4"/>
        <v>Vehicle Electrification</v>
      </c>
      <c r="C18" s="65" t="str">
        <f t="shared" si="4"/>
        <v>Percent Nonelec Vehicles Shifted to Elec</v>
      </c>
      <c r="D18" s="12" t="s">
        <v>56</v>
      </c>
      <c r="E18" s="12" t="s">
        <v>54</v>
      </c>
      <c r="F18" s="12" t="s">
        <v>103</v>
      </c>
      <c r="G18" s="12" t="s">
        <v>105</v>
      </c>
      <c r="H18" s="63" t="s">
        <v>242</v>
      </c>
      <c r="I18" s="12" t="s">
        <v>58</v>
      </c>
      <c r="J18" s="65" t="str">
        <f t="shared" si="5"/>
        <v>Vehicle Electrification</v>
      </c>
      <c r="K18" s="102"/>
      <c r="L18" s="76"/>
      <c r="M18" s="76"/>
      <c r="N18" s="76"/>
      <c r="O18" s="65"/>
      <c r="P18" s="149" t="str">
        <f>INDEX('Policy Characteristics'!J:J,MATCH($C18,'Policy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8" s="65"/>
      <c r="R18" s="12"/>
      <c r="S18" s="65"/>
      <c r="T18" s="65"/>
    </row>
    <row r="19" spans="1:20" s="7" customFormat="1" ht="103.25" x14ac:dyDescent="0.75">
      <c r="A19" s="65" t="str">
        <f t="shared" si="4"/>
        <v>Transportation</v>
      </c>
      <c r="B19" s="65" t="str">
        <f t="shared" si="4"/>
        <v>Vehicle Electrification</v>
      </c>
      <c r="C19" s="65" t="str">
        <f t="shared" si="4"/>
        <v>Percent Nonelec Vehicles Shifted to Elec</v>
      </c>
      <c r="D19" s="12" t="s">
        <v>59</v>
      </c>
      <c r="E19" s="12" t="s">
        <v>55</v>
      </c>
      <c r="F19" s="12" t="s">
        <v>102</v>
      </c>
      <c r="G19" s="12" t="s">
        <v>106</v>
      </c>
      <c r="H19" s="63" t="s">
        <v>242</v>
      </c>
      <c r="I19" s="12" t="s">
        <v>58</v>
      </c>
      <c r="J19" s="65" t="str">
        <f t="shared" si="5"/>
        <v>Vehicle Electrification</v>
      </c>
      <c r="K19" s="102"/>
      <c r="L19" s="76"/>
      <c r="M19" s="76"/>
      <c r="N19" s="76"/>
      <c r="O19" s="65"/>
      <c r="P19" s="149" t="str">
        <f>INDEX('Policy Characteristics'!J:J,MATCH($C19,'Policy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19" s="65"/>
      <c r="R19" s="12"/>
      <c r="S19" s="65"/>
      <c r="T19" s="65"/>
    </row>
    <row r="20" spans="1:20" s="7" customFormat="1" ht="103.25" x14ac:dyDescent="0.75">
      <c r="A20" s="65" t="str">
        <f t="shared" si="4"/>
        <v>Transportation</v>
      </c>
      <c r="B20" s="65" t="str">
        <f t="shared" si="4"/>
        <v>Vehicle Electrification</v>
      </c>
      <c r="C20" s="65" t="str">
        <f t="shared" si="4"/>
        <v>Percent Nonelec Vehicles Shifted to Elec</v>
      </c>
      <c r="D20" s="12" t="s">
        <v>56</v>
      </c>
      <c r="E20" s="12" t="s">
        <v>55</v>
      </c>
      <c r="F20" s="12" t="s">
        <v>103</v>
      </c>
      <c r="G20" s="12" t="s">
        <v>106</v>
      </c>
      <c r="H20" s="63" t="s">
        <v>242</v>
      </c>
      <c r="I20" s="12" t="s">
        <v>58</v>
      </c>
      <c r="J20" s="65" t="str">
        <f t="shared" si="5"/>
        <v>Vehicle Electrification</v>
      </c>
      <c r="K20" s="102"/>
      <c r="L20" s="76"/>
      <c r="M20" s="76"/>
      <c r="N20" s="76"/>
      <c r="O20" s="65"/>
      <c r="P20" s="149" t="str">
        <f>INDEX('Policy Characteristics'!J:J,MATCH($C20,'Policy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20" s="65"/>
      <c r="R20" s="12"/>
      <c r="S20" s="65"/>
      <c r="T20" s="65"/>
    </row>
    <row r="21" spans="1:20" s="7" customFormat="1" ht="103.25" x14ac:dyDescent="0.75">
      <c r="A21" s="65" t="str">
        <f t="shared" si="4"/>
        <v>Transportation</v>
      </c>
      <c r="B21" s="65" t="str">
        <f t="shared" si="4"/>
        <v>Vehicle Electrification</v>
      </c>
      <c r="C21" s="65" t="str">
        <f t="shared" si="4"/>
        <v>Percent Nonelec Vehicles Shifted to Elec</v>
      </c>
      <c r="D21" s="12" t="s">
        <v>59</v>
      </c>
      <c r="E21" s="12" t="s">
        <v>135</v>
      </c>
      <c r="F21" s="12" t="s">
        <v>102</v>
      </c>
      <c r="G21" s="12" t="s">
        <v>187</v>
      </c>
      <c r="H21" s="63"/>
      <c r="I21" s="12" t="s">
        <v>58</v>
      </c>
      <c r="J21" s="65" t="str">
        <f t="shared" si="5"/>
        <v>Vehicle Electrification</v>
      </c>
      <c r="K21" s="102"/>
      <c r="L21" s="76"/>
      <c r="M21" s="76"/>
      <c r="N21" s="76"/>
      <c r="O21" s="65"/>
      <c r="P21" s="149" t="str">
        <f>INDEX('Policy Characteristics'!J:J,MATCH($C21,'Policy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21" s="65"/>
      <c r="R21" s="12"/>
      <c r="S21" s="65"/>
      <c r="T21" s="65"/>
    </row>
    <row r="22" spans="1:20" s="7" customFormat="1" ht="103.25" x14ac:dyDescent="0.75">
      <c r="A22" s="65" t="str">
        <f t="shared" si="4"/>
        <v>Transportation</v>
      </c>
      <c r="B22" s="65" t="str">
        <f t="shared" si="4"/>
        <v>Vehicle Electrification</v>
      </c>
      <c r="C22" s="65" t="str">
        <f t="shared" si="4"/>
        <v>Percent Nonelec Vehicles Shifted to Elec</v>
      </c>
      <c r="D22" s="12" t="s">
        <v>56</v>
      </c>
      <c r="E22" s="12" t="s">
        <v>135</v>
      </c>
      <c r="F22" s="12" t="s">
        <v>103</v>
      </c>
      <c r="G22" s="12" t="s">
        <v>187</v>
      </c>
      <c r="H22" s="63"/>
      <c r="I22" s="12" t="s">
        <v>58</v>
      </c>
      <c r="J22" s="65" t="str">
        <f t="shared" si="5"/>
        <v>Vehicle Electrification</v>
      </c>
      <c r="K22" s="102"/>
      <c r="L22" s="76"/>
      <c r="M22" s="76"/>
      <c r="N22" s="76"/>
      <c r="O22" s="65"/>
      <c r="P22" s="149" t="str">
        <f>INDEX('Policy Characteristics'!J:J,MATCH($C22,'Policy Characteristics'!$C:$C,0))</f>
        <v>**Description:** This policy causes a fraction of the selected vehicle type(s) using fuels other than electricity to be replaced by electricity-using equivalents.  The percentage specified here refers to the fleet composition in 2050, not sales in 2050. // **Guidance for setting values:** // **Passenger LDVs:** Poland has very few electric light-duty vehicles today, but the government has announced a target of 1 million electric vehicles on the roads by 2025. // **Passenger HDVs:**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v>
      </c>
      <c r="Q22" s="65"/>
      <c r="R22" s="12"/>
      <c r="S22" s="65"/>
      <c r="T22" s="65"/>
    </row>
    <row r="23" spans="1:20" ht="103.25" x14ac:dyDescent="0.75">
      <c r="A23" s="62" t="s">
        <v>88</v>
      </c>
      <c r="B23" s="62" t="s">
        <v>17</v>
      </c>
      <c r="C23" s="62" t="s">
        <v>387</v>
      </c>
      <c r="D23" s="62" t="s">
        <v>354</v>
      </c>
      <c r="E23" s="62"/>
      <c r="F23" s="62" t="s">
        <v>358</v>
      </c>
      <c r="G23" s="62"/>
      <c r="H23" s="63">
        <v>12</v>
      </c>
      <c r="I23" s="62" t="s">
        <v>57</v>
      </c>
      <c r="J23" s="62" t="s">
        <v>17</v>
      </c>
      <c r="K23" s="102"/>
      <c r="L23" s="69">
        <v>0</v>
      </c>
      <c r="M23" s="69">
        <v>1</v>
      </c>
      <c r="N23" s="69">
        <v>0.01</v>
      </c>
      <c r="O23" s="62" t="s">
        <v>136</v>
      </c>
      <c r="P23" s="149" t="str">
        <f>INDEX('Policy Characteristics'!J:J,MATCH($C23,'Policy Characteristics'!$C:$C,0))</f>
        <v>**Description:** This policy replaces the specified fraction of newly sold non-electric building components in buildings of the selected type(s) with electricity-using components.</v>
      </c>
      <c r="Q23" s="62" t="s">
        <v>252</v>
      </c>
      <c r="R23" s="12" t="s">
        <v>253</v>
      </c>
      <c r="S23" s="62"/>
      <c r="T23" s="62"/>
    </row>
    <row r="24" spans="1:20" ht="103.25" x14ac:dyDescent="0.75">
      <c r="A24" s="65" t="str">
        <f>A$23</f>
        <v>Buildings and Appliances</v>
      </c>
      <c r="B24" s="65" t="str">
        <f t="shared" ref="B24:C25" si="6">B$23</f>
        <v>Building Component Electrification</v>
      </c>
      <c r="C24" s="65" t="str">
        <f t="shared" si="6"/>
        <v>Percent New Nonelec Component Sales Shifted to Elec</v>
      </c>
      <c r="D24" s="62" t="s">
        <v>355</v>
      </c>
      <c r="E24" s="62"/>
      <c r="F24" s="62" t="s">
        <v>357</v>
      </c>
      <c r="G24" s="62"/>
      <c r="H24" s="63">
        <v>162</v>
      </c>
      <c r="I24" s="62" t="s">
        <v>57</v>
      </c>
      <c r="J24" s="65" t="str">
        <f>J$23</f>
        <v>Building Component Electrification</v>
      </c>
      <c r="K24" s="105"/>
      <c r="L24" s="77">
        <f t="shared" ref="L24:Q25" si="7">L$23</f>
        <v>0</v>
      </c>
      <c r="M24" s="75">
        <f t="shared" si="7"/>
        <v>1</v>
      </c>
      <c r="N24" s="75">
        <f t="shared" si="7"/>
        <v>0.01</v>
      </c>
      <c r="O24" s="68" t="str">
        <f t="shared" si="7"/>
        <v>% of newly sold non-electric building components</v>
      </c>
      <c r="P24" s="149" t="str">
        <f>INDEX('Policy Characteristics'!J:J,MATCH($C24,'Policy Characteristics'!$C:$C,0))</f>
        <v>**Description:** This policy replaces the specified fraction of newly sold non-electric building components in buildings of the selected type(s) with electricity-using components.</v>
      </c>
      <c r="Q24" s="68" t="str">
        <f t="shared" si="7"/>
        <v>buildings-sector-main.html#component-elec</v>
      </c>
      <c r="R24" s="68" t="str">
        <f t="shared" ref="R24:R25" si="8">R$23</f>
        <v>building-component-electrification.html</v>
      </c>
      <c r="S24" s="68"/>
      <c r="T24" s="68"/>
    </row>
    <row r="25" spans="1:20" ht="103.25" x14ac:dyDescent="0.75">
      <c r="A25" s="65" t="str">
        <f>A$23</f>
        <v>Buildings and Appliances</v>
      </c>
      <c r="B25" s="65" t="str">
        <f t="shared" si="6"/>
        <v>Building Component Electrification</v>
      </c>
      <c r="C25" s="65" t="str">
        <f t="shared" si="6"/>
        <v>Percent New Nonelec Component Sales Shifted to Elec</v>
      </c>
      <c r="D25" s="62" t="s">
        <v>356</v>
      </c>
      <c r="E25" s="62"/>
      <c r="F25" s="62" t="s">
        <v>213</v>
      </c>
      <c r="G25" s="62"/>
      <c r="H25" s="63">
        <v>163</v>
      </c>
      <c r="I25" s="62" t="s">
        <v>57</v>
      </c>
      <c r="J25" s="65" t="str">
        <f>J$23</f>
        <v>Building Component Electrification</v>
      </c>
      <c r="K25" s="105"/>
      <c r="L25" s="77">
        <f t="shared" si="7"/>
        <v>0</v>
      </c>
      <c r="M25" s="75">
        <f t="shared" si="7"/>
        <v>1</v>
      </c>
      <c r="N25" s="75">
        <f t="shared" si="7"/>
        <v>0.01</v>
      </c>
      <c r="O25" s="68" t="str">
        <f t="shared" si="7"/>
        <v>% of newly sold non-electric building components</v>
      </c>
      <c r="P25" s="149" t="str">
        <f>INDEX('Policy Characteristics'!J:J,MATCH($C25,'Policy Characteristics'!$C:$C,0))</f>
        <v>**Description:** This policy replaces the specified fraction of newly sold non-electric building components in buildings of the selected type(s) with electricity-using components.</v>
      </c>
      <c r="Q25" s="68" t="str">
        <f t="shared" si="7"/>
        <v>buildings-sector-main.html#component-elec</v>
      </c>
      <c r="R25" s="68" t="str">
        <f t="shared" si="8"/>
        <v>building-component-electrification.html</v>
      </c>
      <c r="S25" s="68"/>
      <c r="T25" s="68"/>
    </row>
    <row r="26" spans="1:20" s="7" customFormat="1" ht="103.25" x14ac:dyDescent="0.75">
      <c r="A26" s="62" t="s">
        <v>88</v>
      </c>
      <c r="B26" s="62" t="s">
        <v>121</v>
      </c>
      <c r="C26" s="62" t="s">
        <v>388</v>
      </c>
      <c r="D26" s="62" t="s">
        <v>137</v>
      </c>
      <c r="E26" s="62" t="s">
        <v>354</v>
      </c>
      <c r="F26" s="62" t="s">
        <v>358</v>
      </c>
      <c r="G26" s="62" t="s">
        <v>143</v>
      </c>
      <c r="H26" s="63">
        <v>13</v>
      </c>
      <c r="I26" s="62" t="s">
        <v>57</v>
      </c>
      <c r="J26" s="62" t="s">
        <v>121</v>
      </c>
      <c r="K26" s="102"/>
      <c r="L26" s="69">
        <v>0</v>
      </c>
      <c r="M26" s="92">
        <v>0.6</v>
      </c>
      <c r="N26" s="69">
        <v>0.01</v>
      </c>
      <c r="O26" s="62" t="s">
        <v>41</v>
      </c>
      <c r="P26" s="149"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26" s="62" t="s">
        <v>254</v>
      </c>
      <c r="R26" s="12" t="s">
        <v>255</v>
      </c>
      <c r="S26" s="62" t="s">
        <v>194</v>
      </c>
      <c r="T26" s="62" t="s">
        <v>567</v>
      </c>
    </row>
    <row r="27" spans="1:20" s="7" customFormat="1" ht="103.25" x14ac:dyDescent="0.75">
      <c r="A27" s="65" t="str">
        <f>A$26</f>
        <v>Buildings and Appliances</v>
      </c>
      <c r="B27" s="65" t="str">
        <f t="shared" ref="B27:C42" si="9">B$26</f>
        <v>Building Energy Efficiency Standards</v>
      </c>
      <c r="C27" s="65" t="str">
        <f t="shared" si="9"/>
        <v>Reduction in E Use Allowed by Component Eff Std</v>
      </c>
      <c r="D27" s="62" t="s">
        <v>138</v>
      </c>
      <c r="E27" s="62" t="s">
        <v>354</v>
      </c>
      <c r="F27" s="62" t="s">
        <v>358</v>
      </c>
      <c r="G27" s="62" t="s">
        <v>144</v>
      </c>
      <c r="H27" s="63">
        <v>14</v>
      </c>
      <c r="I27" s="62" t="s">
        <v>57</v>
      </c>
      <c r="J27" s="65" t="str">
        <f t="shared" ref="J27:J43" si="10">J$26</f>
        <v>Building Energy Efficiency Standards</v>
      </c>
      <c r="K27" s="106"/>
      <c r="L27" s="71">
        <f t="shared" ref="L27:S42" si="11">L$26</f>
        <v>0</v>
      </c>
      <c r="M27" s="73">
        <f>ROUND(MaxBoundCalculations!B163,2)</f>
        <v>0.38</v>
      </c>
      <c r="N27" s="71">
        <f t="shared" si="11"/>
        <v>0.01</v>
      </c>
      <c r="O27" s="65" t="str">
        <f t="shared" si="11"/>
        <v>% reduction in energy use</v>
      </c>
      <c r="P27" s="149"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27" s="65" t="str">
        <f t="shared" si="11"/>
        <v>buildings-sector-main.html#eff-stds</v>
      </c>
      <c r="R27" s="65" t="str">
        <f t="shared" si="11"/>
        <v>building-energy-efficiency-standards.html</v>
      </c>
      <c r="S27"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7" s="65" t="str">
        <f>T26</f>
        <v>Itron, 2007, "ASSESSMENT OF LONG-TERM
ELECTRIC ENERGY EFFICIENCY
POTENTIAL IN CALIFORNIA’S
RESIDENTIAL SECTOR," http://www.energy.ca.gov/2007publications/CEC-500-2007-002/CEC-500-2007-002.PDF, p.33, Table 5-1</v>
      </c>
    </row>
    <row r="28" spans="1:20" s="7" customFormat="1" ht="103.25" x14ac:dyDescent="0.75">
      <c r="A28" s="65" t="str">
        <f>A$26</f>
        <v>Buildings and Appliances</v>
      </c>
      <c r="B28" s="65" t="str">
        <f t="shared" si="9"/>
        <v>Building Energy Efficiency Standards</v>
      </c>
      <c r="C28" s="65" t="str">
        <f t="shared" si="9"/>
        <v>Reduction in E Use Allowed by Component Eff Std</v>
      </c>
      <c r="D28" s="62" t="s">
        <v>139</v>
      </c>
      <c r="E28" s="62" t="s">
        <v>354</v>
      </c>
      <c r="F28" s="62" t="s">
        <v>358</v>
      </c>
      <c r="G28" s="62" t="s">
        <v>145</v>
      </c>
      <c r="H28" s="63">
        <v>15</v>
      </c>
      <c r="I28" s="62" t="s">
        <v>57</v>
      </c>
      <c r="J28" s="65" t="str">
        <f t="shared" si="10"/>
        <v>Building Energy Efficiency Standards</v>
      </c>
      <c r="K28" s="106"/>
      <c r="L28" s="71">
        <f t="shared" si="11"/>
        <v>0</v>
      </c>
      <c r="M28" s="92">
        <v>0.6</v>
      </c>
      <c r="N28" s="71">
        <f t="shared" si="11"/>
        <v>0.01</v>
      </c>
      <c r="O28" s="65" t="str">
        <f t="shared" si="11"/>
        <v>% reduction in energy use</v>
      </c>
      <c r="P28" s="149"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28" s="65" t="str">
        <f t="shared" si="11"/>
        <v>buildings-sector-main.html#eff-stds</v>
      </c>
      <c r="R28" s="65" t="str">
        <f t="shared" si="11"/>
        <v>building-energy-efficiency-standards.html</v>
      </c>
      <c r="S28"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8" s="65" t="str">
        <f t="shared" ref="T28:T43" si="12">T27</f>
        <v>Itron, 2007, "ASSESSMENT OF LONG-TERM
ELECTRIC ENERGY EFFICIENCY
POTENTIAL IN CALIFORNIA’S
RESIDENTIAL SECTOR," http://www.energy.ca.gov/2007publications/CEC-500-2007-002/CEC-500-2007-002.PDF, p.33, Table 5-1</v>
      </c>
    </row>
    <row r="29" spans="1:20" s="7" customFormat="1" ht="103.25" x14ac:dyDescent="0.75">
      <c r="A29" s="65" t="str">
        <f>A$26</f>
        <v>Buildings and Appliances</v>
      </c>
      <c r="B29" s="65" t="str">
        <f t="shared" si="9"/>
        <v>Building Energy Efficiency Standards</v>
      </c>
      <c r="C29" s="65" t="str">
        <f t="shared" si="9"/>
        <v>Reduction in E Use Allowed by Component Eff Std</v>
      </c>
      <c r="D29" s="62" t="s">
        <v>140</v>
      </c>
      <c r="E29" s="62" t="s">
        <v>354</v>
      </c>
      <c r="F29" s="62" t="s">
        <v>358</v>
      </c>
      <c r="G29" s="62" t="s">
        <v>146</v>
      </c>
      <c r="H29" s="63">
        <v>16</v>
      </c>
      <c r="I29" s="62" t="s">
        <v>57</v>
      </c>
      <c r="J29" s="65" t="str">
        <f t="shared" si="10"/>
        <v>Building Energy Efficiency Standards</v>
      </c>
      <c r="K29" s="106"/>
      <c r="L29" s="71">
        <f t="shared" si="11"/>
        <v>0</v>
      </c>
      <c r="M29" s="73">
        <f>ROUND(MaxBoundCalculations!B161,2)</f>
        <v>0.4</v>
      </c>
      <c r="N29" s="71">
        <f t="shared" si="11"/>
        <v>0.01</v>
      </c>
      <c r="O29" s="65" t="str">
        <f t="shared" si="11"/>
        <v>% reduction in energy use</v>
      </c>
      <c r="P29" s="149"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29" s="65" t="str">
        <f t="shared" si="11"/>
        <v>buildings-sector-main.html#eff-stds</v>
      </c>
      <c r="R29" s="65" t="str">
        <f t="shared" si="11"/>
        <v>building-energy-efficiency-standards.html</v>
      </c>
      <c r="S29"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29" s="65" t="str">
        <f t="shared" si="12"/>
        <v>Itron, 2007, "ASSESSMENT OF LONG-TERM
ELECTRIC ENERGY EFFICIENCY
POTENTIAL IN CALIFORNIA’S
RESIDENTIAL SECTOR," http://www.energy.ca.gov/2007publications/CEC-500-2007-002/CEC-500-2007-002.PDF, p.33, Table 5-1</v>
      </c>
    </row>
    <row r="30" spans="1:20" s="7" customFormat="1" ht="103.25" x14ac:dyDescent="0.75">
      <c r="A30" s="65" t="str">
        <f>A$26</f>
        <v>Buildings and Appliances</v>
      </c>
      <c r="B30" s="65" t="str">
        <f t="shared" si="9"/>
        <v>Building Energy Efficiency Standards</v>
      </c>
      <c r="C30" s="65" t="str">
        <f t="shared" si="9"/>
        <v>Reduction in E Use Allowed by Component Eff Std</v>
      </c>
      <c r="D30" s="62" t="s">
        <v>141</v>
      </c>
      <c r="E30" s="62" t="s">
        <v>354</v>
      </c>
      <c r="F30" s="62" t="s">
        <v>358</v>
      </c>
      <c r="G30" s="62" t="s">
        <v>147</v>
      </c>
      <c r="H30" s="63">
        <v>17</v>
      </c>
      <c r="I30" s="62" t="s">
        <v>57</v>
      </c>
      <c r="J30" s="65" t="str">
        <f t="shared" si="10"/>
        <v>Building Energy Efficiency Standards</v>
      </c>
      <c r="K30" s="106"/>
      <c r="L30" s="71">
        <f t="shared" si="11"/>
        <v>0</v>
      </c>
      <c r="M30" s="73">
        <f>ROUND(MaxBoundCalculations!B159,2)</f>
        <v>0.38</v>
      </c>
      <c r="N30" s="71">
        <f t="shared" si="11"/>
        <v>0.01</v>
      </c>
      <c r="O30" s="65" t="str">
        <f t="shared" si="11"/>
        <v>% reduction in energy use</v>
      </c>
      <c r="P30" s="149"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0" s="65" t="str">
        <f t="shared" si="11"/>
        <v>buildings-sector-main.html#eff-stds</v>
      </c>
      <c r="R30" s="65" t="str">
        <f t="shared" si="11"/>
        <v>building-energy-efficiency-standards.html</v>
      </c>
      <c r="S30"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0" s="65" t="str">
        <f t="shared" si="12"/>
        <v>Itron, 2007, "ASSESSMENT OF LONG-TERM
ELECTRIC ENERGY EFFICIENCY
POTENTIAL IN CALIFORNIA’S
RESIDENTIAL SECTOR," http://www.energy.ca.gov/2007publications/CEC-500-2007-002/CEC-500-2007-002.PDF, p.33, Table 5-1</v>
      </c>
    </row>
    <row r="31" spans="1:20" s="7" customFormat="1" ht="103.25" x14ac:dyDescent="0.75">
      <c r="A31" s="65" t="str">
        <f>A$26</f>
        <v>Buildings and Appliances</v>
      </c>
      <c r="B31" s="65" t="str">
        <f t="shared" si="9"/>
        <v>Building Energy Efficiency Standards</v>
      </c>
      <c r="C31" s="65" t="str">
        <f t="shared" si="9"/>
        <v>Reduction in E Use Allowed by Component Eff Std</v>
      </c>
      <c r="D31" s="62" t="s">
        <v>142</v>
      </c>
      <c r="E31" s="62" t="s">
        <v>354</v>
      </c>
      <c r="F31" s="62" t="s">
        <v>358</v>
      </c>
      <c r="G31" s="62" t="s">
        <v>148</v>
      </c>
      <c r="H31" s="63">
        <v>18</v>
      </c>
      <c r="I31" s="62" t="s">
        <v>57</v>
      </c>
      <c r="J31" s="65" t="str">
        <f t="shared" si="10"/>
        <v>Building Energy Efficiency Standards</v>
      </c>
      <c r="K31" s="106"/>
      <c r="L31" s="71">
        <f t="shared" si="11"/>
        <v>0</v>
      </c>
      <c r="M31" s="73">
        <f>ROUND(MaxBoundCalculations!B160,2)</f>
        <v>0.11</v>
      </c>
      <c r="N31" s="71">
        <f t="shared" si="11"/>
        <v>0.01</v>
      </c>
      <c r="O31" s="65" t="str">
        <f t="shared" si="11"/>
        <v>% reduction in energy use</v>
      </c>
      <c r="P31" s="149"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1" s="65" t="str">
        <f t="shared" si="11"/>
        <v>buildings-sector-main.html#eff-stds</v>
      </c>
      <c r="R31" s="65" t="str">
        <f t="shared" si="11"/>
        <v>building-energy-efficiency-standards.html</v>
      </c>
      <c r="S31" s="65" t="str">
        <f>S$26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1" s="65" t="str">
        <f t="shared" si="12"/>
        <v>Itron, 2007, "ASSESSMENT OF LONG-TERM
ELECTRIC ENERGY EFFICIENCY
POTENTIAL IN CALIFORNIA’S
RESIDENTIAL SECTOR," http://www.energy.ca.gov/2007publications/CEC-500-2007-002/CEC-500-2007-002.PDF, p.33, Table 5-1</v>
      </c>
    </row>
    <row r="32" spans="1:20" s="7" customFormat="1" ht="103.25" x14ac:dyDescent="0.75">
      <c r="A32" s="65" t="str">
        <f t="shared" ref="A32:C43" si="13">A$26</f>
        <v>Buildings and Appliances</v>
      </c>
      <c r="B32" s="65" t="str">
        <f t="shared" si="9"/>
        <v>Building Energy Efficiency Standards</v>
      </c>
      <c r="C32" s="65" t="str">
        <f t="shared" si="9"/>
        <v>Reduction in E Use Allowed by Component Eff Std</v>
      </c>
      <c r="D32" s="62" t="s">
        <v>137</v>
      </c>
      <c r="E32" s="62" t="s">
        <v>355</v>
      </c>
      <c r="F32" s="62" t="s">
        <v>357</v>
      </c>
      <c r="G32" s="62" t="s">
        <v>143</v>
      </c>
      <c r="H32" s="63">
        <v>150</v>
      </c>
      <c r="I32" s="62" t="s">
        <v>57</v>
      </c>
      <c r="J32" s="65" t="str">
        <f t="shared" si="10"/>
        <v>Building Energy Efficiency Standards</v>
      </c>
      <c r="K32" s="106"/>
      <c r="L32" s="71">
        <f t="shared" si="11"/>
        <v>0</v>
      </c>
      <c r="M32" s="71">
        <f>M26</f>
        <v>0.6</v>
      </c>
      <c r="N32" s="71">
        <f t="shared" si="11"/>
        <v>0.01</v>
      </c>
      <c r="O32" s="65" t="str">
        <f t="shared" si="11"/>
        <v>% reduction in energy use</v>
      </c>
      <c r="P32" s="149"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2" s="65" t="str">
        <f t="shared" si="11"/>
        <v>buildings-sector-main.html#eff-stds</v>
      </c>
      <c r="R32" s="65" t="str">
        <f t="shared" si="11"/>
        <v>building-energy-efficiency-standards.html</v>
      </c>
      <c r="S32"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2" s="65" t="str">
        <f t="shared" si="12"/>
        <v>Itron, 2007, "ASSESSMENT OF LONG-TERM
ELECTRIC ENERGY EFFICIENCY
POTENTIAL IN CALIFORNIA’S
RESIDENTIAL SECTOR," http://www.energy.ca.gov/2007publications/CEC-500-2007-002/CEC-500-2007-002.PDF, p.33, Table 5-1</v>
      </c>
    </row>
    <row r="33" spans="1:20" s="7" customFormat="1" ht="103.25" x14ac:dyDescent="0.75">
      <c r="A33" s="65" t="str">
        <f t="shared" si="13"/>
        <v>Buildings and Appliances</v>
      </c>
      <c r="B33" s="65" t="str">
        <f t="shared" si="9"/>
        <v>Building Energy Efficiency Standards</v>
      </c>
      <c r="C33" s="65" t="str">
        <f t="shared" si="9"/>
        <v>Reduction in E Use Allowed by Component Eff Std</v>
      </c>
      <c r="D33" s="62" t="s">
        <v>138</v>
      </c>
      <c r="E33" s="62" t="s">
        <v>355</v>
      </c>
      <c r="F33" s="62" t="s">
        <v>357</v>
      </c>
      <c r="G33" s="62" t="s">
        <v>144</v>
      </c>
      <c r="H33" s="63">
        <v>151</v>
      </c>
      <c r="I33" s="62" t="s">
        <v>57</v>
      </c>
      <c r="J33" s="65" t="str">
        <f t="shared" si="10"/>
        <v>Building Energy Efficiency Standards</v>
      </c>
      <c r="K33" s="106"/>
      <c r="L33" s="71">
        <f t="shared" si="11"/>
        <v>0</v>
      </c>
      <c r="M33" s="71">
        <f t="shared" ref="M33:M43" si="14">M27</f>
        <v>0.38</v>
      </c>
      <c r="N33" s="71">
        <f t="shared" si="11"/>
        <v>0.01</v>
      </c>
      <c r="O33" s="65" t="str">
        <f t="shared" si="11"/>
        <v>% reduction in energy use</v>
      </c>
      <c r="P33" s="149"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3" s="65" t="str">
        <f t="shared" si="11"/>
        <v>buildings-sector-main.html#eff-stds</v>
      </c>
      <c r="R33" s="65" t="str">
        <f t="shared" si="11"/>
        <v>building-energy-efficiency-standards.html</v>
      </c>
      <c r="S33"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3" s="65" t="str">
        <f t="shared" si="12"/>
        <v>Itron, 2007, "ASSESSMENT OF LONG-TERM
ELECTRIC ENERGY EFFICIENCY
POTENTIAL IN CALIFORNIA’S
RESIDENTIAL SECTOR," http://www.energy.ca.gov/2007publications/CEC-500-2007-002/CEC-500-2007-002.PDF, p.33, Table 5-1</v>
      </c>
    </row>
    <row r="34" spans="1:20" s="7" customFormat="1" ht="103.25" x14ac:dyDescent="0.75">
      <c r="A34" s="65" t="str">
        <f t="shared" si="13"/>
        <v>Buildings and Appliances</v>
      </c>
      <c r="B34" s="65" t="str">
        <f t="shared" si="9"/>
        <v>Building Energy Efficiency Standards</v>
      </c>
      <c r="C34" s="65" t="str">
        <f t="shared" si="9"/>
        <v>Reduction in E Use Allowed by Component Eff Std</v>
      </c>
      <c r="D34" s="62" t="s">
        <v>139</v>
      </c>
      <c r="E34" s="62" t="s">
        <v>355</v>
      </c>
      <c r="F34" s="62" t="s">
        <v>357</v>
      </c>
      <c r="G34" s="62" t="s">
        <v>145</v>
      </c>
      <c r="H34" s="63">
        <v>152</v>
      </c>
      <c r="I34" s="62" t="s">
        <v>57</v>
      </c>
      <c r="J34" s="65" t="str">
        <f t="shared" si="10"/>
        <v>Building Energy Efficiency Standards</v>
      </c>
      <c r="K34" s="106"/>
      <c r="L34" s="71">
        <f t="shared" si="11"/>
        <v>0</v>
      </c>
      <c r="M34" s="71">
        <f t="shared" si="14"/>
        <v>0.6</v>
      </c>
      <c r="N34" s="71">
        <f t="shared" si="11"/>
        <v>0.01</v>
      </c>
      <c r="O34" s="65" t="str">
        <f t="shared" si="11"/>
        <v>% reduction in energy use</v>
      </c>
      <c r="P34" s="149"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4" s="65" t="str">
        <f t="shared" si="11"/>
        <v>buildings-sector-main.html#eff-stds</v>
      </c>
      <c r="R34" s="65" t="str">
        <f t="shared" si="11"/>
        <v>building-energy-efficiency-standards.html</v>
      </c>
      <c r="S34"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4" s="65" t="str">
        <f t="shared" si="12"/>
        <v>Itron, 2007, "ASSESSMENT OF LONG-TERM
ELECTRIC ENERGY EFFICIENCY
POTENTIAL IN CALIFORNIA’S
RESIDENTIAL SECTOR," http://www.energy.ca.gov/2007publications/CEC-500-2007-002/CEC-500-2007-002.PDF, p.33, Table 5-1</v>
      </c>
    </row>
    <row r="35" spans="1:20" s="7" customFormat="1" ht="103.25" x14ac:dyDescent="0.75">
      <c r="A35" s="65" t="str">
        <f t="shared" si="13"/>
        <v>Buildings and Appliances</v>
      </c>
      <c r="B35" s="65" t="str">
        <f t="shared" si="9"/>
        <v>Building Energy Efficiency Standards</v>
      </c>
      <c r="C35" s="65" t="str">
        <f t="shared" si="9"/>
        <v>Reduction in E Use Allowed by Component Eff Std</v>
      </c>
      <c r="D35" s="62" t="s">
        <v>140</v>
      </c>
      <c r="E35" s="62" t="s">
        <v>355</v>
      </c>
      <c r="F35" s="62" t="s">
        <v>357</v>
      </c>
      <c r="G35" s="62" t="s">
        <v>146</v>
      </c>
      <c r="H35" s="63">
        <v>153</v>
      </c>
      <c r="I35" s="62" t="s">
        <v>57</v>
      </c>
      <c r="J35" s="65" t="str">
        <f t="shared" si="10"/>
        <v>Building Energy Efficiency Standards</v>
      </c>
      <c r="K35" s="106"/>
      <c r="L35" s="71">
        <f t="shared" si="11"/>
        <v>0</v>
      </c>
      <c r="M35" s="71">
        <f t="shared" si="14"/>
        <v>0.4</v>
      </c>
      <c r="N35" s="71">
        <f t="shared" si="11"/>
        <v>0.01</v>
      </c>
      <c r="O35" s="65" t="str">
        <f t="shared" si="11"/>
        <v>% reduction in energy use</v>
      </c>
      <c r="P35" s="149"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5" s="65" t="str">
        <f t="shared" si="11"/>
        <v>buildings-sector-main.html#eff-stds</v>
      </c>
      <c r="R35" s="65" t="str">
        <f t="shared" si="11"/>
        <v>building-energy-efficiency-standards.html</v>
      </c>
      <c r="S35"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5" s="65" t="str">
        <f t="shared" si="12"/>
        <v>Itron, 2007, "ASSESSMENT OF LONG-TERM
ELECTRIC ENERGY EFFICIENCY
POTENTIAL IN CALIFORNIA’S
RESIDENTIAL SECTOR," http://www.energy.ca.gov/2007publications/CEC-500-2007-002/CEC-500-2007-002.PDF, p.33, Table 5-1</v>
      </c>
    </row>
    <row r="36" spans="1:20" s="7" customFormat="1" ht="103.25" x14ac:dyDescent="0.75">
      <c r="A36" s="65" t="str">
        <f t="shared" si="13"/>
        <v>Buildings and Appliances</v>
      </c>
      <c r="B36" s="65" t="str">
        <f t="shared" si="9"/>
        <v>Building Energy Efficiency Standards</v>
      </c>
      <c r="C36" s="65" t="str">
        <f t="shared" si="9"/>
        <v>Reduction in E Use Allowed by Component Eff Std</v>
      </c>
      <c r="D36" s="62" t="s">
        <v>141</v>
      </c>
      <c r="E36" s="62" t="s">
        <v>355</v>
      </c>
      <c r="F36" s="62" t="s">
        <v>357</v>
      </c>
      <c r="G36" s="62" t="s">
        <v>147</v>
      </c>
      <c r="H36" s="63">
        <v>154</v>
      </c>
      <c r="I36" s="62" t="s">
        <v>57</v>
      </c>
      <c r="J36" s="65" t="str">
        <f t="shared" si="10"/>
        <v>Building Energy Efficiency Standards</v>
      </c>
      <c r="K36" s="106"/>
      <c r="L36" s="71">
        <f t="shared" si="11"/>
        <v>0</v>
      </c>
      <c r="M36" s="71">
        <f t="shared" si="14"/>
        <v>0.38</v>
      </c>
      <c r="N36" s="71">
        <f t="shared" si="11"/>
        <v>0.01</v>
      </c>
      <c r="O36" s="65" t="str">
        <f t="shared" si="11"/>
        <v>% reduction in energy use</v>
      </c>
      <c r="P36" s="149"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6" s="65" t="str">
        <f t="shared" si="11"/>
        <v>buildings-sector-main.html#eff-stds</v>
      </c>
      <c r="R36" s="65" t="str">
        <f t="shared" si="11"/>
        <v>building-energy-efficiency-standards.html</v>
      </c>
      <c r="S36"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6" s="65" t="str">
        <f t="shared" si="12"/>
        <v>Itron, 2007, "ASSESSMENT OF LONG-TERM
ELECTRIC ENERGY EFFICIENCY
POTENTIAL IN CALIFORNIA’S
RESIDENTIAL SECTOR," http://www.energy.ca.gov/2007publications/CEC-500-2007-002/CEC-500-2007-002.PDF, p.33, Table 5-1</v>
      </c>
    </row>
    <row r="37" spans="1:20" s="7" customFormat="1" ht="103.25" x14ac:dyDescent="0.75">
      <c r="A37" s="65" t="str">
        <f t="shared" si="13"/>
        <v>Buildings and Appliances</v>
      </c>
      <c r="B37" s="65" t="str">
        <f t="shared" si="9"/>
        <v>Building Energy Efficiency Standards</v>
      </c>
      <c r="C37" s="65" t="str">
        <f t="shared" si="9"/>
        <v>Reduction in E Use Allowed by Component Eff Std</v>
      </c>
      <c r="D37" s="62" t="s">
        <v>142</v>
      </c>
      <c r="E37" s="62" t="s">
        <v>355</v>
      </c>
      <c r="F37" s="62" t="s">
        <v>357</v>
      </c>
      <c r="G37" s="62" t="s">
        <v>148</v>
      </c>
      <c r="H37" s="63">
        <v>155</v>
      </c>
      <c r="I37" s="62" t="s">
        <v>57</v>
      </c>
      <c r="J37" s="65" t="str">
        <f t="shared" si="10"/>
        <v>Building Energy Efficiency Standards</v>
      </c>
      <c r="K37" s="106"/>
      <c r="L37" s="71">
        <f t="shared" si="11"/>
        <v>0</v>
      </c>
      <c r="M37" s="71">
        <f t="shared" si="14"/>
        <v>0.11</v>
      </c>
      <c r="N37" s="71">
        <f t="shared" si="11"/>
        <v>0.01</v>
      </c>
      <c r="O37" s="65" t="str">
        <f t="shared" si="11"/>
        <v>% reduction in energy use</v>
      </c>
      <c r="P37" s="149"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7" s="65" t="str">
        <f t="shared" si="11"/>
        <v>buildings-sector-main.html#eff-stds</v>
      </c>
      <c r="R37" s="65" t="str">
        <f t="shared" si="11"/>
        <v>building-energy-efficiency-standards.html</v>
      </c>
      <c r="S37"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7" s="65" t="str">
        <f t="shared" si="12"/>
        <v>Itron, 2007, "ASSESSMENT OF LONG-TERM
ELECTRIC ENERGY EFFICIENCY
POTENTIAL IN CALIFORNIA’S
RESIDENTIAL SECTOR," http://www.energy.ca.gov/2007publications/CEC-500-2007-002/CEC-500-2007-002.PDF, p.33, Table 5-1</v>
      </c>
    </row>
    <row r="38" spans="1:20" s="7" customFormat="1" ht="103.25" x14ac:dyDescent="0.75">
      <c r="A38" s="65" t="str">
        <f t="shared" si="13"/>
        <v>Buildings and Appliances</v>
      </c>
      <c r="B38" s="65" t="str">
        <f t="shared" si="9"/>
        <v>Building Energy Efficiency Standards</v>
      </c>
      <c r="C38" s="65" t="str">
        <f t="shared" si="9"/>
        <v>Reduction in E Use Allowed by Component Eff Std</v>
      </c>
      <c r="D38" s="62" t="s">
        <v>137</v>
      </c>
      <c r="E38" s="62" t="s">
        <v>356</v>
      </c>
      <c r="F38" s="62" t="s">
        <v>213</v>
      </c>
      <c r="G38" s="62" t="s">
        <v>143</v>
      </c>
      <c r="H38" s="63">
        <v>156</v>
      </c>
      <c r="I38" s="62" t="s">
        <v>57</v>
      </c>
      <c r="J38" s="65" t="str">
        <f t="shared" si="10"/>
        <v>Building Energy Efficiency Standards</v>
      </c>
      <c r="K38" s="106"/>
      <c r="L38" s="71">
        <f t="shared" si="11"/>
        <v>0</v>
      </c>
      <c r="M38" s="71">
        <f>M32</f>
        <v>0.6</v>
      </c>
      <c r="N38" s="71">
        <f t="shared" si="11"/>
        <v>0.01</v>
      </c>
      <c r="O38" s="65" t="str">
        <f t="shared" si="11"/>
        <v>% reduction in energy use</v>
      </c>
      <c r="P38" s="149"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8" s="65" t="str">
        <f t="shared" si="11"/>
        <v>buildings-sector-main.html#eff-stds</v>
      </c>
      <c r="R38" s="65" t="str">
        <f t="shared" si="11"/>
        <v>building-energy-efficiency-standards.html</v>
      </c>
      <c r="S38"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8" s="65" t="str">
        <f t="shared" si="12"/>
        <v>Itron, 2007, "ASSESSMENT OF LONG-TERM
ELECTRIC ENERGY EFFICIENCY
POTENTIAL IN CALIFORNIA’S
RESIDENTIAL SECTOR," http://www.energy.ca.gov/2007publications/CEC-500-2007-002/CEC-500-2007-002.PDF, p.33, Table 5-1</v>
      </c>
    </row>
    <row r="39" spans="1:20" s="7" customFormat="1" ht="103.25" x14ac:dyDescent="0.75">
      <c r="A39" s="65" t="str">
        <f t="shared" si="13"/>
        <v>Buildings and Appliances</v>
      </c>
      <c r="B39" s="65" t="str">
        <f t="shared" si="9"/>
        <v>Building Energy Efficiency Standards</v>
      </c>
      <c r="C39" s="65" t="str">
        <f t="shared" si="9"/>
        <v>Reduction in E Use Allowed by Component Eff Std</v>
      </c>
      <c r="D39" s="62" t="s">
        <v>138</v>
      </c>
      <c r="E39" s="62" t="s">
        <v>356</v>
      </c>
      <c r="F39" s="62" t="s">
        <v>213</v>
      </c>
      <c r="G39" s="62" t="s">
        <v>144</v>
      </c>
      <c r="H39" s="63">
        <v>157</v>
      </c>
      <c r="I39" s="62" t="s">
        <v>57</v>
      </c>
      <c r="J39" s="65" t="str">
        <f t="shared" si="10"/>
        <v>Building Energy Efficiency Standards</v>
      </c>
      <c r="K39" s="106"/>
      <c r="L39" s="71">
        <f t="shared" si="11"/>
        <v>0</v>
      </c>
      <c r="M39" s="71">
        <f t="shared" si="14"/>
        <v>0.38</v>
      </c>
      <c r="N39" s="71">
        <f t="shared" si="11"/>
        <v>0.01</v>
      </c>
      <c r="O39" s="65" t="str">
        <f t="shared" si="11"/>
        <v>% reduction in energy use</v>
      </c>
      <c r="P39" s="149"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39" s="65" t="str">
        <f t="shared" si="11"/>
        <v>buildings-sector-main.html#eff-stds</v>
      </c>
      <c r="R39" s="65" t="str">
        <f t="shared" si="11"/>
        <v>building-energy-efficiency-standards.html</v>
      </c>
      <c r="S39"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39" s="65" t="str">
        <f t="shared" si="12"/>
        <v>Itron, 2007, "ASSESSMENT OF LONG-TERM
ELECTRIC ENERGY EFFICIENCY
POTENTIAL IN CALIFORNIA’S
RESIDENTIAL SECTOR," http://www.energy.ca.gov/2007publications/CEC-500-2007-002/CEC-500-2007-002.PDF, p.33, Table 5-1</v>
      </c>
    </row>
    <row r="40" spans="1:20" s="7" customFormat="1" ht="103.25" x14ac:dyDescent="0.75">
      <c r="A40" s="65" t="str">
        <f t="shared" si="13"/>
        <v>Buildings and Appliances</v>
      </c>
      <c r="B40" s="65" t="str">
        <f t="shared" si="9"/>
        <v>Building Energy Efficiency Standards</v>
      </c>
      <c r="C40" s="65" t="str">
        <f t="shared" si="9"/>
        <v>Reduction in E Use Allowed by Component Eff Std</v>
      </c>
      <c r="D40" s="62" t="s">
        <v>139</v>
      </c>
      <c r="E40" s="62" t="s">
        <v>356</v>
      </c>
      <c r="F40" s="62" t="s">
        <v>213</v>
      </c>
      <c r="G40" s="62" t="s">
        <v>145</v>
      </c>
      <c r="H40" s="63">
        <v>158</v>
      </c>
      <c r="I40" s="62" t="s">
        <v>57</v>
      </c>
      <c r="J40" s="65" t="str">
        <f t="shared" si="10"/>
        <v>Building Energy Efficiency Standards</v>
      </c>
      <c r="K40" s="106"/>
      <c r="L40" s="71">
        <f t="shared" si="11"/>
        <v>0</v>
      </c>
      <c r="M40" s="71">
        <f t="shared" si="14"/>
        <v>0.6</v>
      </c>
      <c r="N40" s="71">
        <f t="shared" si="11"/>
        <v>0.01</v>
      </c>
      <c r="O40" s="65" t="str">
        <f t="shared" si="11"/>
        <v>% reduction in energy use</v>
      </c>
      <c r="P40" s="149" t="str">
        <f>INDEX('Policy Characteristics'!J:J,MATCH($C40,'Policy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40" s="65" t="str">
        <f t="shared" si="11"/>
        <v>buildings-sector-main.html#eff-stds</v>
      </c>
      <c r="R40" s="65" t="str">
        <f t="shared" si="11"/>
        <v>building-energy-efficiency-standards.html</v>
      </c>
      <c r="S40"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0" s="65" t="str">
        <f t="shared" si="12"/>
        <v>Itron, 2007, "ASSESSMENT OF LONG-TERM
ELECTRIC ENERGY EFFICIENCY
POTENTIAL IN CALIFORNIA’S
RESIDENTIAL SECTOR," http://www.energy.ca.gov/2007publications/CEC-500-2007-002/CEC-500-2007-002.PDF, p.33, Table 5-1</v>
      </c>
    </row>
    <row r="41" spans="1:20" s="7" customFormat="1" ht="103.25" x14ac:dyDescent="0.75">
      <c r="A41" s="65" t="str">
        <f t="shared" si="13"/>
        <v>Buildings and Appliances</v>
      </c>
      <c r="B41" s="65" t="str">
        <f t="shared" si="9"/>
        <v>Building Energy Efficiency Standards</v>
      </c>
      <c r="C41" s="65" t="str">
        <f t="shared" si="9"/>
        <v>Reduction in E Use Allowed by Component Eff Std</v>
      </c>
      <c r="D41" s="62" t="s">
        <v>140</v>
      </c>
      <c r="E41" s="62" t="s">
        <v>356</v>
      </c>
      <c r="F41" s="62" t="s">
        <v>213</v>
      </c>
      <c r="G41" s="62" t="s">
        <v>146</v>
      </c>
      <c r="H41" s="63">
        <v>159</v>
      </c>
      <c r="I41" s="62" t="s">
        <v>57</v>
      </c>
      <c r="J41" s="65" t="str">
        <f t="shared" si="10"/>
        <v>Building Energy Efficiency Standards</v>
      </c>
      <c r="K41" s="106"/>
      <c r="L41" s="71">
        <f t="shared" si="11"/>
        <v>0</v>
      </c>
      <c r="M41" s="71">
        <f t="shared" si="14"/>
        <v>0.4</v>
      </c>
      <c r="N41" s="71">
        <f t="shared" si="11"/>
        <v>0.01</v>
      </c>
      <c r="O41" s="65" t="str">
        <f t="shared" si="11"/>
        <v>% reduction in energy use</v>
      </c>
      <c r="P41" s="149" t="str">
        <f>INDEX('Policy Characteristics'!J:J,MATCH($C41,'Policy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41" s="65" t="str">
        <f t="shared" si="11"/>
        <v>buildings-sector-main.html#eff-stds</v>
      </c>
      <c r="R41" s="65" t="str">
        <f t="shared" si="11"/>
        <v>building-energy-efficiency-standards.html</v>
      </c>
      <c r="S41"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1" s="65" t="str">
        <f t="shared" si="12"/>
        <v>Itron, 2007, "ASSESSMENT OF LONG-TERM
ELECTRIC ENERGY EFFICIENCY
POTENTIAL IN CALIFORNIA’S
RESIDENTIAL SECTOR," http://www.energy.ca.gov/2007publications/CEC-500-2007-002/CEC-500-2007-002.PDF, p.33, Table 5-1</v>
      </c>
    </row>
    <row r="42" spans="1:20" s="7" customFormat="1" ht="103.25" x14ac:dyDescent="0.75">
      <c r="A42" s="65" t="str">
        <f t="shared" si="13"/>
        <v>Buildings and Appliances</v>
      </c>
      <c r="B42" s="65" t="str">
        <f t="shared" si="9"/>
        <v>Building Energy Efficiency Standards</v>
      </c>
      <c r="C42" s="65" t="str">
        <f t="shared" si="9"/>
        <v>Reduction in E Use Allowed by Component Eff Std</v>
      </c>
      <c r="D42" s="62" t="s">
        <v>141</v>
      </c>
      <c r="E42" s="62" t="s">
        <v>356</v>
      </c>
      <c r="F42" s="62" t="s">
        <v>213</v>
      </c>
      <c r="G42" s="62" t="s">
        <v>147</v>
      </c>
      <c r="H42" s="63">
        <v>160</v>
      </c>
      <c r="I42" s="62" t="s">
        <v>57</v>
      </c>
      <c r="J42" s="65" t="str">
        <f t="shared" si="10"/>
        <v>Building Energy Efficiency Standards</v>
      </c>
      <c r="K42" s="106"/>
      <c r="L42" s="71">
        <f t="shared" si="11"/>
        <v>0</v>
      </c>
      <c r="M42" s="71">
        <f t="shared" si="14"/>
        <v>0.38</v>
      </c>
      <c r="N42" s="71">
        <f t="shared" si="11"/>
        <v>0.01</v>
      </c>
      <c r="O42" s="65" t="str">
        <f t="shared" si="11"/>
        <v>% reduction in energy use</v>
      </c>
      <c r="P42" s="149" t="str">
        <f>INDEX('Policy Characteristics'!J:J,MATCH($C42,'Policy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42" s="65" t="str">
        <f t="shared" si="11"/>
        <v>buildings-sector-main.html#eff-stds</v>
      </c>
      <c r="R42" s="65" t="str">
        <f t="shared" si="11"/>
        <v>building-energy-efficiency-standards.html</v>
      </c>
      <c r="S42" s="65" t="str">
        <f t="shared" si="11"/>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2" s="65" t="str">
        <f t="shared" si="12"/>
        <v>Itron, 2007, "ASSESSMENT OF LONG-TERM
ELECTRIC ENERGY EFFICIENCY
POTENTIAL IN CALIFORNIA’S
RESIDENTIAL SECTOR," http://www.energy.ca.gov/2007publications/CEC-500-2007-002/CEC-500-2007-002.PDF, p.33, Table 5-1</v>
      </c>
    </row>
    <row r="43" spans="1:20" s="7" customFormat="1" ht="103.25" x14ac:dyDescent="0.75">
      <c r="A43" s="65" t="str">
        <f t="shared" si="13"/>
        <v>Buildings and Appliances</v>
      </c>
      <c r="B43" s="65" t="str">
        <f t="shared" si="13"/>
        <v>Building Energy Efficiency Standards</v>
      </c>
      <c r="C43" s="65" t="str">
        <f t="shared" si="13"/>
        <v>Reduction in E Use Allowed by Component Eff Std</v>
      </c>
      <c r="D43" s="62" t="s">
        <v>142</v>
      </c>
      <c r="E43" s="62" t="s">
        <v>356</v>
      </c>
      <c r="F43" s="62" t="s">
        <v>213</v>
      </c>
      <c r="G43" s="62" t="s">
        <v>148</v>
      </c>
      <c r="H43" s="63">
        <v>161</v>
      </c>
      <c r="I43" s="62" t="s">
        <v>57</v>
      </c>
      <c r="J43" s="65" t="str">
        <f t="shared" si="10"/>
        <v>Building Energy Efficiency Standards</v>
      </c>
      <c r="K43" s="106"/>
      <c r="L43" s="71">
        <f t="shared" ref="L43:O43" si="15">L$26</f>
        <v>0</v>
      </c>
      <c r="M43" s="71">
        <f t="shared" si="14"/>
        <v>0.11</v>
      </c>
      <c r="N43" s="71">
        <f t="shared" si="15"/>
        <v>0.01</v>
      </c>
      <c r="O43" s="65" t="str">
        <f t="shared" si="15"/>
        <v>% reduction in energy use</v>
      </c>
      <c r="P43" s="149" t="str">
        <f>INDEX('Policy Characteristics'!J:J,MATCH($C43,'Policy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v>
      </c>
      <c r="Q43" s="65" t="str">
        <f t="shared" ref="Q43:S43" si="16">Q$26</f>
        <v>buildings-sector-main.html#eff-stds</v>
      </c>
      <c r="R43" s="65" t="str">
        <f t="shared" si="16"/>
        <v>building-energy-efficiency-standards.html</v>
      </c>
      <c r="S43" s="65"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43" s="65" t="str">
        <f t="shared" si="12"/>
        <v>Itron, 2007, "ASSESSMENT OF LONG-TERM
ELECTRIC ENERGY EFFICIENCY
POTENTIAL IN CALIFORNIA’S
RESIDENTIAL SECTOR," http://www.energy.ca.gov/2007publications/CEC-500-2007-002/CEC-500-2007-002.PDF, p.33, Table 5-1</v>
      </c>
    </row>
    <row r="44" spans="1:20" s="7" customFormat="1" ht="103.25" x14ac:dyDescent="0.75">
      <c r="A44" s="62" t="s">
        <v>88</v>
      </c>
      <c r="B44" s="62" t="s">
        <v>16</v>
      </c>
      <c r="C44" s="62" t="s">
        <v>7</v>
      </c>
      <c r="D44" s="62"/>
      <c r="E44" s="62"/>
      <c r="F44" s="62"/>
      <c r="G44" s="62"/>
      <c r="H44" s="63">
        <v>19</v>
      </c>
      <c r="I44" s="86" t="s">
        <v>58</v>
      </c>
      <c r="J44" s="62" t="s">
        <v>16</v>
      </c>
      <c r="K44" s="102"/>
      <c r="L44" s="76">
        <v>0</v>
      </c>
      <c r="M44" s="76">
        <v>1</v>
      </c>
      <c r="N44" s="76">
        <v>1</v>
      </c>
      <c r="O44" s="62" t="s">
        <v>38</v>
      </c>
      <c r="P44" s="149" t="str">
        <f>INDEX('Policy Characteristics'!J:J,MATCH($C44,'Policy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44" s="62" t="s">
        <v>256</v>
      </c>
      <c r="R44" s="12" t="s">
        <v>257</v>
      </c>
      <c r="S44" s="12" t="s">
        <v>91</v>
      </c>
      <c r="T44" s="65"/>
    </row>
    <row r="45" spans="1:20" s="7" customFormat="1" ht="103.25" x14ac:dyDescent="0.75">
      <c r="A45" s="62" t="s">
        <v>88</v>
      </c>
      <c r="B45" s="62" t="s">
        <v>336</v>
      </c>
      <c r="C45" s="62" t="s">
        <v>390</v>
      </c>
      <c r="D45" s="62"/>
      <c r="E45" s="62"/>
      <c r="F45" s="62"/>
      <c r="G45" s="62"/>
      <c r="H45" s="63">
        <v>146</v>
      </c>
      <c r="I45" s="62" t="s">
        <v>57</v>
      </c>
      <c r="J45" s="64" t="s">
        <v>473</v>
      </c>
      <c r="K45" s="102"/>
      <c r="L45" s="76">
        <v>0</v>
      </c>
      <c r="M45" s="70">
        <f>ROUND(MaxBoundCalculations!B172,2)</f>
        <v>0.24</v>
      </c>
      <c r="N45" s="78">
        <v>5.0000000000000001E-3</v>
      </c>
      <c r="O45" s="62" t="s">
        <v>337</v>
      </c>
      <c r="P45" s="149" t="str">
        <f>INDEX('Policy Characteristics'!J:J,MATCH($C45,'Policy Characteristics'!$C:$C,0))</f>
        <v>**Description:** This policy requires at least the specified percentage of total retail electricity demand to be generated by residential and commercial buildings' distributed solar systems (typically rooftop PV). // **Guidance for setting values:** Germany, with a climate similar to that of Poland, attained more than 5% of its electricity from distributed solar PV in 2012.  Much higher percentages are likely possible by 2050.</v>
      </c>
      <c r="Q45" s="62" t="s">
        <v>338</v>
      </c>
      <c r="R45" s="12" t="s">
        <v>339</v>
      </c>
      <c r="S45" s="12" t="s">
        <v>395</v>
      </c>
      <c r="T45" s="12" t="s">
        <v>528</v>
      </c>
    </row>
    <row r="46" spans="1:20" s="7" customFormat="1" ht="103.25" x14ac:dyDescent="0.75">
      <c r="A46" s="62" t="s">
        <v>88</v>
      </c>
      <c r="B46" s="62" t="s">
        <v>340</v>
      </c>
      <c r="C46" s="62" t="s">
        <v>343</v>
      </c>
      <c r="D46" s="62"/>
      <c r="E46" s="62"/>
      <c r="F46" s="62"/>
      <c r="G46" s="62"/>
      <c r="H46" s="63">
        <v>147</v>
      </c>
      <c r="I46" s="62" t="s">
        <v>57</v>
      </c>
      <c r="J46" s="64" t="s">
        <v>473</v>
      </c>
      <c r="K46" s="102"/>
      <c r="L46" s="76">
        <v>0</v>
      </c>
      <c r="M46" s="69">
        <v>0.5</v>
      </c>
      <c r="N46" s="70">
        <v>0.01</v>
      </c>
      <c r="O46" s="62" t="s">
        <v>344</v>
      </c>
      <c r="P46" s="149" t="str">
        <f>INDEX('Policy Characteristics'!J:J,MATCH($C46,'Policy Characteristics'!$C:$C,0))</f>
        <v>**Description:** This policy causes the government to reimburse building owners for a percentage of the cost of new distributed solar PV capacity that is installed on or around buildings. // **Guidance for setting values:** Poland does not currently offer any subsidy for solar PV systems.  Subsidies for PV installations vary across Europe. As an example, Austria offers a subsidy of up to 40% of the installed price of solar systems.</v>
      </c>
      <c r="Q46" s="62" t="s">
        <v>341</v>
      </c>
      <c r="R46" s="12" t="s">
        <v>342</v>
      </c>
      <c r="S46" s="12" t="s">
        <v>396</v>
      </c>
      <c r="T46" s="65"/>
    </row>
    <row r="47" spans="1:20" s="7" customFormat="1" ht="103.25" x14ac:dyDescent="0.75">
      <c r="A47" s="62" t="s">
        <v>88</v>
      </c>
      <c r="B47" s="62" t="s">
        <v>15</v>
      </c>
      <c r="C47" s="62" t="s">
        <v>149</v>
      </c>
      <c r="D47" s="62"/>
      <c r="E47" s="62"/>
      <c r="F47" s="62"/>
      <c r="G47" s="62"/>
      <c r="H47" s="63">
        <v>20</v>
      </c>
      <c r="I47" s="86" t="s">
        <v>58</v>
      </c>
      <c r="J47" s="62" t="s">
        <v>15</v>
      </c>
      <c r="K47" s="102"/>
      <c r="L47" s="76">
        <v>0</v>
      </c>
      <c r="M47" s="76">
        <v>1</v>
      </c>
      <c r="N47" s="76">
        <v>1</v>
      </c>
      <c r="O47" s="62" t="s">
        <v>38</v>
      </c>
      <c r="P47" s="149" t="str">
        <f>INDEX('Policy Characteristics'!J:J,MATCH($C47,'Policy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47" s="62" t="s">
        <v>258</v>
      </c>
      <c r="R47" s="12" t="s">
        <v>259</v>
      </c>
      <c r="S47" s="12" t="s">
        <v>91</v>
      </c>
      <c r="T47" s="65"/>
    </row>
    <row r="48" spans="1:20" s="7" customFormat="1" ht="103.25" x14ac:dyDescent="0.75">
      <c r="A48" s="62" t="s">
        <v>88</v>
      </c>
      <c r="B48" s="62" t="s">
        <v>18</v>
      </c>
      <c r="C48" s="62" t="s">
        <v>229</v>
      </c>
      <c r="D48" s="62" t="s">
        <v>137</v>
      </c>
      <c r="E48" s="62"/>
      <c r="F48" s="62" t="s">
        <v>143</v>
      </c>
      <c r="G48" s="62"/>
      <c r="H48" s="63">
        <v>21</v>
      </c>
      <c r="I48" s="62" t="s">
        <v>57</v>
      </c>
      <c r="J48" s="62" t="s">
        <v>18</v>
      </c>
      <c r="K48" s="102"/>
      <c r="L48" s="69">
        <v>0</v>
      </c>
      <c r="M48" s="79">
        <f>ROUND(MaxBoundCalculations!B167,3)</f>
        <v>3.4000000000000002E-2</v>
      </c>
      <c r="N48" s="79">
        <v>1E-3</v>
      </c>
      <c r="O48" s="62" t="s">
        <v>46</v>
      </c>
      <c r="P48" s="149" t="str">
        <f>INDEX('Policy Characteristics'!J:J,MATCH($C48,'Policy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48" s="62" t="s">
        <v>260</v>
      </c>
      <c r="R48" s="12" t="s">
        <v>261</v>
      </c>
      <c r="S48" s="62" t="s">
        <v>200</v>
      </c>
      <c r="T48" s="12" t="s">
        <v>224</v>
      </c>
    </row>
    <row r="49" spans="1:20" s="7" customFormat="1" ht="103.25" x14ac:dyDescent="0.75">
      <c r="A49" s="65" t="str">
        <f>A$48</f>
        <v>Buildings and Appliances</v>
      </c>
      <c r="B49" s="65" t="str">
        <f t="shared" ref="B49:C53" si="17">B$48</f>
        <v>Increased Retrofitting</v>
      </c>
      <c r="C49" s="65" t="str">
        <f t="shared" si="17"/>
        <v>Fraction of Commercial Components Replaced Annually due to Retrofitting Policy</v>
      </c>
      <c r="D49" s="62" t="s">
        <v>138</v>
      </c>
      <c r="E49" s="62"/>
      <c r="F49" s="62" t="s">
        <v>144</v>
      </c>
      <c r="G49" s="62"/>
      <c r="H49" s="63">
        <v>22</v>
      </c>
      <c r="I49" s="62" t="s">
        <v>57</v>
      </c>
      <c r="J49" s="65" t="str">
        <f>J$48</f>
        <v>Increased Retrofitting</v>
      </c>
      <c r="K49" s="104"/>
      <c r="L49" s="75">
        <f t="shared" ref="L49:O50" si="18">L$48</f>
        <v>0</v>
      </c>
      <c r="M49" s="80">
        <f t="shared" si="18"/>
        <v>3.4000000000000002E-2</v>
      </c>
      <c r="N49" s="80">
        <f t="shared" si="18"/>
        <v>1E-3</v>
      </c>
      <c r="O49" s="65" t="str">
        <f t="shared" si="18"/>
        <v>% of existing building components</v>
      </c>
      <c r="P49" s="149" t="str">
        <f>INDEX('Policy Characteristics'!J:J,MATCH($C49,'Policy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49" s="62" t="s">
        <v>260</v>
      </c>
      <c r="R49" s="12" t="s">
        <v>261</v>
      </c>
      <c r="S49" s="65" t="str">
        <f>S48</f>
        <v>Calculated from model data; see the relevant variable(s) in the InputData folder for source information.</v>
      </c>
      <c r="T49" s="65"/>
    </row>
    <row r="50" spans="1:20" s="7" customFormat="1" ht="103.25" x14ac:dyDescent="0.75">
      <c r="A50" s="65" t="str">
        <f>A$48</f>
        <v>Buildings and Appliances</v>
      </c>
      <c r="B50" s="65" t="str">
        <f t="shared" si="17"/>
        <v>Increased Retrofitting</v>
      </c>
      <c r="C50" s="65" t="str">
        <f t="shared" si="17"/>
        <v>Fraction of Commercial Components Replaced Annually due to Retrofitting Policy</v>
      </c>
      <c r="D50" s="62" t="s">
        <v>139</v>
      </c>
      <c r="E50" s="62"/>
      <c r="F50" s="62" t="s">
        <v>145</v>
      </c>
      <c r="G50" s="62"/>
      <c r="H50" s="63">
        <v>23</v>
      </c>
      <c r="I50" s="62" t="s">
        <v>57</v>
      </c>
      <c r="J50" s="65" t="str">
        <f>J$48</f>
        <v>Increased Retrofitting</v>
      </c>
      <c r="K50" s="104"/>
      <c r="L50" s="75">
        <f t="shared" si="18"/>
        <v>0</v>
      </c>
      <c r="M50" s="80">
        <f t="shared" si="18"/>
        <v>3.4000000000000002E-2</v>
      </c>
      <c r="N50" s="80">
        <f t="shared" si="18"/>
        <v>1E-3</v>
      </c>
      <c r="O50" s="65" t="str">
        <f t="shared" si="18"/>
        <v>% of existing building components</v>
      </c>
      <c r="P50" s="149" t="str">
        <f>INDEX('Policy Characteristics'!J:J,MATCH($C50,'Policy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50" s="62" t="s">
        <v>260</v>
      </c>
      <c r="R50" s="12" t="s">
        <v>261</v>
      </c>
      <c r="S50" s="65" t="str">
        <f>S49</f>
        <v>Calculated from model data; see the relevant variable(s) in the InputData folder for source information.</v>
      </c>
      <c r="T50" s="65"/>
    </row>
    <row r="51" spans="1:20" s="7" customFormat="1" ht="103.25" x14ac:dyDescent="0.75">
      <c r="A51" s="65" t="str">
        <f>A$48</f>
        <v>Buildings and Appliances</v>
      </c>
      <c r="B51" s="65" t="str">
        <f t="shared" si="17"/>
        <v>Increased Retrofitting</v>
      </c>
      <c r="C51" s="65" t="str">
        <f t="shared" si="17"/>
        <v>Fraction of Commercial Components Replaced Annually due to Retrofitting Policy</v>
      </c>
      <c r="D51" s="62" t="s">
        <v>140</v>
      </c>
      <c r="E51" s="62"/>
      <c r="F51" s="62" t="s">
        <v>146</v>
      </c>
      <c r="G51" s="62"/>
      <c r="H51" s="63">
        <v>24</v>
      </c>
      <c r="I51" s="62" t="s">
        <v>57</v>
      </c>
      <c r="J51" s="65" t="str">
        <f>J$48</f>
        <v>Increased Retrofitting</v>
      </c>
      <c r="K51" s="104"/>
      <c r="L51" s="75">
        <f t="shared" ref="L51:O53" si="19">L$48</f>
        <v>0</v>
      </c>
      <c r="M51" s="80">
        <f t="shared" si="19"/>
        <v>3.4000000000000002E-2</v>
      </c>
      <c r="N51" s="80">
        <f t="shared" si="19"/>
        <v>1E-3</v>
      </c>
      <c r="O51" s="65" t="str">
        <f t="shared" si="19"/>
        <v>% of existing building components</v>
      </c>
      <c r="P51" s="149" t="str">
        <f>INDEX('Policy Characteristics'!J:J,MATCH($C51,'Policy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51" s="62" t="s">
        <v>260</v>
      </c>
      <c r="R51" s="12" t="s">
        <v>261</v>
      </c>
      <c r="S51" s="65" t="str">
        <f>S50</f>
        <v>Calculated from model data; see the relevant variable(s) in the InputData folder for source information.</v>
      </c>
      <c r="T51" s="65"/>
    </row>
    <row r="52" spans="1:20" s="7" customFormat="1" ht="103.25" x14ac:dyDescent="0.75">
      <c r="A52" s="65" t="str">
        <f>A$48</f>
        <v>Buildings and Appliances</v>
      </c>
      <c r="B52" s="65" t="str">
        <f t="shared" si="17"/>
        <v>Increased Retrofitting</v>
      </c>
      <c r="C52" s="65" t="str">
        <f t="shared" si="17"/>
        <v>Fraction of Commercial Components Replaced Annually due to Retrofitting Policy</v>
      </c>
      <c r="D52" s="62" t="s">
        <v>141</v>
      </c>
      <c r="E52" s="62"/>
      <c r="F52" s="62" t="s">
        <v>147</v>
      </c>
      <c r="G52" s="62"/>
      <c r="H52" s="63">
        <v>25</v>
      </c>
      <c r="I52" s="62" t="s">
        <v>57</v>
      </c>
      <c r="J52" s="65" t="str">
        <f>J$48</f>
        <v>Increased Retrofitting</v>
      </c>
      <c r="K52" s="104"/>
      <c r="L52" s="75">
        <f t="shared" si="19"/>
        <v>0</v>
      </c>
      <c r="M52" s="80">
        <f t="shared" si="19"/>
        <v>3.4000000000000002E-2</v>
      </c>
      <c r="N52" s="80">
        <f t="shared" si="19"/>
        <v>1E-3</v>
      </c>
      <c r="O52" s="65" t="str">
        <f t="shared" si="19"/>
        <v>% of existing building components</v>
      </c>
      <c r="P52" s="149" t="str">
        <f>INDEX('Policy Characteristics'!J:J,MATCH($C52,'Policy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52" s="62" t="s">
        <v>260</v>
      </c>
      <c r="R52" s="12" t="s">
        <v>261</v>
      </c>
      <c r="S52" s="65" t="str">
        <f>S51</f>
        <v>Calculated from model data; see the relevant variable(s) in the InputData folder for source information.</v>
      </c>
      <c r="T52" s="65"/>
    </row>
    <row r="53" spans="1:20" s="7" customFormat="1" ht="103.25" x14ac:dyDescent="0.75">
      <c r="A53" s="65" t="str">
        <f>A$48</f>
        <v>Buildings and Appliances</v>
      </c>
      <c r="B53" s="65" t="str">
        <f t="shared" si="17"/>
        <v>Increased Retrofitting</v>
      </c>
      <c r="C53" s="65" t="str">
        <f t="shared" si="17"/>
        <v>Fraction of Commercial Components Replaced Annually due to Retrofitting Policy</v>
      </c>
      <c r="D53" s="62" t="s">
        <v>142</v>
      </c>
      <c r="E53" s="62"/>
      <c r="F53" s="62" t="s">
        <v>148</v>
      </c>
      <c r="G53" s="62"/>
      <c r="H53" s="63">
        <v>26</v>
      </c>
      <c r="I53" s="62" t="s">
        <v>57</v>
      </c>
      <c r="J53" s="65" t="str">
        <f>J$48</f>
        <v>Increased Retrofitting</v>
      </c>
      <c r="K53" s="104"/>
      <c r="L53" s="75">
        <f t="shared" si="19"/>
        <v>0</v>
      </c>
      <c r="M53" s="80">
        <f t="shared" si="19"/>
        <v>3.4000000000000002E-2</v>
      </c>
      <c r="N53" s="80">
        <f t="shared" si="19"/>
        <v>1E-3</v>
      </c>
      <c r="O53" s="65" t="str">
        <f t="shared" si="19"/>
        <v>% of existing building components</v>
      </c>
      <c r="P53" s="149" t="str">
        <f>INDEX('Policy Characteristics'!J:J,MATCH($C53,'Policy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 selected building type(s)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53" s="62" t="s">
        <v>260</v>
      </c>
      <c r="R53" s="12" t="s">
        <v>261</v>
      </c>
      <c r="S53" s="65" t="str">
        <f>S52</f>
        <v>Calculated from model data; see the relevant variable(s) in the InputData folder for source information.</v>
      </c>
      <c r="T53" s="65"/>
    </row>
    <row r="54" spans="1:20" s="7" customFormat="1" ht="103.25" x14ac:dyDescent="0.75">
      <c r="A54" s="62" t="s">
        <v>88</v>
      </c>
      <c r="B54" s="62" t="s">
        <v>14</v>
      </c>
      <c r="C54" s="62" t="s">
        <v>6</v>
      </c>
      <c r="D54" s="62" t="s">
        <v>137</v>
      </c>
      <c r="E54" s="62"/>
      <c r="F54" s="62" t="s">
        <v>143</v>
      </c>
      <c r="G54" s="62"/>
      <c r="H54" s="63">
        <v>27</v>
      </c>
      <c r="I54" s="62" t="s">
        <v>57</v>
      </c>
      <c r="J54" s="62" t="s">
        <v>14</v>
      </c>
      <c r="K54" s="102"/>
      <c r="L54" s="76">
        <v>0</v>
      </c>
      <c r="M54" s="76">
        <v>1</v>
      </c>
      <c r="N54" s="76">
        <v>1</v>
      </c>
      <c r="O54" s="62" t="s">
        <v>38</v>
      </c>
      <c r="P54" s="149" t="str">
        <f>INDEX('Policy Characteristics'!J:J,MATCH($C54,'Policy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4" s="62" t="s">
        <v>262</v>
      </c>
      <c r="R54" s="12" t="s">
        <v>263</v>
      </c>
      <c r="S54" s="12" t="s">
        <v>91</v>
      </c>
      <c r="T54" s="65"/>
    </row>
    <row r="55" spans="1:20" s="7" customFormat="1" ht="103.25" x14ac:dyDescent="0.75">
      <c r="A55" s="65" t="str">
        <f>A$54</f>
        <v>Buildings and Appliances</v>
      </c>
      <c r="B55" s="65" t="str">
        <f t="shared" ref="B55:C59" si="20">B$54</f>
        <v>Rebate for Efficient Products</v>
      </c>
      <c r="C55" s="65" t="str">
        <f t="shared" si="20"/>
        <v>Boolean Rebate Program for Efficient Components</v>
      </c>
      <c r="D55" s="62" t="s">
        <v>138</v>
      </c>
      <c r="E55" s="62"/>
      <c r="F55" s="62" t="s">
        <v>144</v>
      </c>
      <c r="G55" s="62"/>
      <c r="H55" s="63">
        <v>28</v>
      </c>
      <c r="I55" s="62" t="s">
        <v>57</v>
      </c>
      <c r="J55" s="65" t="str">
        <f>J$54</f>
        <v>Rebate for Efficient Products</v>
      </c>
      <c r="K55" s="105"/>
      <c r="L55" s="77">
        <f>L$54</f>
        <v>0</v>
      </c>
      <c r="M55" s="77">
        <f>M$54</f>
        <v>1</v>
      </c>
      <c r="N55" s="77">
        <f>N$54</f>
        <v>1</v>
      </c>
      <c r="O55" s="65" t="str">
        <f>O$54</f>
        <v>on/off</v>
      </c>
      <c r="P55" s="149" t="str">
        <f>INDEX('Policy Characteristics'!J:J,MATCH($C55,'Policy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5" s="62" t="s">
        <v>262</v>
      </c>
      <c r="R55" s="12" t="s">
        <v>263</v>
      </c>
      <c r="S55" s="12" t="s">
        <v>91</v>
      </c>
      <c r="T55" s="65"/>
    </row>
    <row r="56" spans="1:20" s="7" customFormat="1" ht="103.25" x14ac:dyDescent="0.75">
      <c r="A56" s="65" t="str">
        <f>A$54</f>
        <v>Buildings and Appliances</v>
      </c>
      <c r="B56" s="65" t="str">
        <f t="shared" si="20"/>
        <v>Rebate for Efficient Products</v>
      </c>
      <c r="C56" s="65" t="str">
        <f t="shared" si="20"/>
        <v>Boolean Rebate Program for Efficient Components</v>
      </c>
      <c r="D56" s="62" t="s">
        <v>139</v>
      </c>
      <c r="E56" s="62"/>
      <c r="F56" s="62" t="s">
        <v>145</v>
      </c>
      <c r="G56" s="62"/>
      <c r="H56" s="63" t="s">
        <v>242</v>
      </c>
      <c r="I56" s="62" t="s">
        <v>58</v>
      </c>
      <c r="J56" s="65" t="str">
        <f>J$54</f>
        <v>Rebate for Efficient Products</v>
      </c>
      <c r="K56" s="105"/>
      <c r="L56" s="76"/>
      <c r="M56" s="76"/>
      <c r="N56" s="76"/>
      <c r="O56" s="62"/>
      <c r="P56" s="149" t="str">
        <f>INDEX('Policy Characteristics'!J:J,MATCH($C56,'Policy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6" s="65"/>
      <c r="R56" s="12"/>
      <c r="S56" s="65"/>
      <c r="T56" s="65"/>
    </row>
    <row r="57" spans="1:20" s="7" customFormat="1" ht="103.25" x14ac:dyDescent="0.75">
      <c r="A57" s="65" t="str">
        <f>A$54</f>
        <v>Buildings and Appliances</v>
      </c>
      <c r="B57" s="65" t="str">
        <f t="shared" si="20"/>
        <v>Rebate for Efficient Products</v>
      </c>
      <c r="C57" s="65" t="str">
        <f t="shared" si="20"/>
        <v>Boolean Rebate Program for Efficient Components</v>
      </c>
      <c r="D57" s="62" t="s">
        <v>140</v>
      </c>
      <c r="E57" s="62"/>
      <c r="F57" s="62" t="s">
        <v>146</v>
      </c>
      <c r="G57" s="62"/>
      <c r="H57" s="63" t="s">
        <v>242</v>
      </c>
      <c r="I57" s="62" t="s">
        <v>58</v>
      </c>
      <c r="J57" s="65" t="str">
        <f>J$54</f>
        <v>Rebate for Efficient Products</v>
      </c>
      <c r="K57" s="105"/>
      <c r="L57" s="76"/>
      <c r="M57" s="76"/>
      <c r="N57" s="76"/>
      <c r="O57" s="62"/>
      <c r="P57" s="149" t="str">
        <f>INDEX('Policy Characteristics'!J:J,MATCH($C57,'Policy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7" s="65"/>
      <c r="R57" s="12"/>
      <c r="S57" s="65"/>
      <c r="T57" s="65"/>
    </row>
    <row r="58" spans="1:20" s="7" customFormat="1" ht="103.25" x14ac:dyDescent="0.75">
      <c r="A58" s="65" t="str">
        <f>A$54</f>
        <v>Buildings and Appliances</v>
      </c>
      <c r="B58" s="65" t="str">
        <f t="shared" si="20"/>
        <v>Rebate for Efficient Products</v>
      </c>
      <c r="C58" s="65" t="str">
        <f t="shared" si="20"/>
        <v>Boolean Rebate Program for Efficient Components</v>
      </c>
      <c r="D58" s="62" t="s">
        <v>141</v>
      </c>
      <c r="E58" s="62"/>
      <c r="F58" s="62" t="s">
        <v>147</v>
      </c>
      <c r="G58" s="62"/>
      <c r="H58" s="63">
        <v>29</v>
      </c>
      <c r="I58" s="62" t="s">
        <v>57</v>
      </c>
      <c r="J58" s="65" t="str">
        <f>J$54</f>
        <v>Rebate for Efficient Products</v>
      </c>
      <c r="K58" s="105"/>
      <c r="L58" s="77">
        <f>L$54</f>
        <v>0</v>
      </c>
      <c r="M58" s="77">
        <f>M$54</f>
        <v>1</v>
      </c>
      <c r="N58" s="77">
        <f>N$54</f>
        <v>1</v>
      </c>
      <c r="O58" s="65" t="str">
        <f>O$54</f>
        <v>on/off</v>
      </c>
      <c r="P58" s="149" t="str">
        <f>INDEX('Policy Characteristics'!J:J,MATCH($C58,'Policy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8" s="62" t="s">
        <v>262</v>
      </c>
      <c r="R58" s="12" t="s">
        <v>263</v>
      </c>
      <c r="S58" s="12" t="s">
        <v>91</v>
      </c>
      <c r="T58" s="65"/>
    </row>
    <row r="59" spans="1:20" s="7" customFormat="1" ht="103.25" x14ac:dyDescent="0.75">
      <c r="A59" s="65" t="str">
        <f>A$54</f>
        <v>Buildings and Appliances</v>
      </c>
      <c r="B59" s="65" t="str">
        <f t="shared" si="20"/>
        <v>Rebate for Efficient Products</v>
      </c>
      <c r="C59" s="65" t="str">
        <f t="shared" si="20"/>
        <v>Boolean Rebate Program for Efficient Components</v>
      </c>
      <c r="D59" s="62" t="s">
        <v>142</v>
      </c>
      <c r="E59" s="62"/>
      <c r="F59" s="62" t="s">
        <v>148</v>
      </c>
      <c r="G59" s="62"/>
      <c r="H59" s="63" t="s">
        <v>242</v>
      </c>
      <c r="I59" s="62" t="s">
        <v>58</v>
      </c>
      <c r="J59" s="65" t="str">
        <f>J$54</f>
        <v>Rebate for Efficient Products</v>
      </c>
      <c r="K59" s="105"/>
      <c r="L59" s="76"/>
      <c r="M59" s="76"/>
      <c r="N59" s="76"/>
      <c r="O59" s="62"/>
      <c r="P59" s="149" t="str">
        <f>INDEX('Policy Characteristics'!J:J,MATCH($C59,'Policy Characteristics'!$C:$C,0))</f>
        <v>**Description:** This policy represents a modest rebate paid to customers who purchase energy-efficient building equipment of the selected type(s).  Typical rebate amounts represented by this policy are $50-100 (200-400zł) for a clothes washer and $25-50 (100-200zł) for a dishwasher or refrigerator.</v>
      </c>
      <c r="Q59" s="65"/>
      <c r="R59" s="12"/>
      <c r="S59" s="65"/>
      <c r="T59" s="65"/>
    </row>
    <row r="60" spans="1:20" s="3" customFormat="1" ht="103.25" x14ac:dyDescent="0.75">
      <c r="A60" s="12" t="s">
        <v>8</v>
      </c>
      <c r="B60" s="12" t="s">
        <v>445</v>
      </c>
      <c r="C60" s="12" t="s">
        <v>446</v>
      </c>
      <c r="D60" s="62" t="s">
        <v>592</v>
      </c>
      <c r="E60" s="62"/>
      <c r="F60" s="62" t="s">
        <v>591</v>
      </c>
      <c r="G60" s="12"/>
      <c r="H60" s="66">
        <v>167</v>
      </c>
      <c r="I60" s="12" t="s">
        <v>57</v>
      </c>
      <c r="J60" s="12" t="s">
        <v>445</v>
      </c>
      <c r="K60" s="102"/>
      <c r="L60" s="81">
        <v>0</v>
      </c>
      <c r="M60" s="81">
        <v>1</v>
      </c>
      <c r="N60" s="81">
        <v>1</v>
      </c>
      <c r="O60" s="12" t="s">
        <v>38</v>
      </c>
      <c r="P60" s="149" t="str">
        <f>INDEX('Policy Characteristics'!J:J,MATCH($C60,'Policy Characteristics'!$C:$C,0))</f>
        <v>**Description:** This policy prevents new capacity of the selected type(s) from being built or deployed.</v>
      </c>
      <c r="Q60" s="62" t="s">
        <v>447</v>
      </c>
      <c r="R60" s="12" t="s">
        <v>448</v>
      </c>
      <c r="S60" s="12"/>
      <c r="T60" s="12"/>
    </row>
    <row r="61" spans="1:20" s="7" customFormat="1" ht="103.25" x14ac:dyDescent="0.75">
      <c r="A61" s="65" t="str">
        <f>A$60</f>
        <v>Electricity Supply</v>
      </c>
      <c r="B61" s="65" t="str">
        <f t="shared" ref="B61:C70" si="21">B$60</f>
        <v>Ban New Power Plants</v>
      </c>
      <c r="C61" s="65" t="str">
        <f t="shared" si="21"/>
        <v>Boolean Ban New Power Plants</v>
      </c>
      <c r="D61" s="12" t="s">
        <v>399</v>
      </c>
      <c r="E61" s="62"/>
      <c r="F61" s="12" t="s">
        <v>400</v>
      </c>
      <c r="G61" s="62"/>
      <c r="H61" s="63">
        <v>168</v>
      </c>
      <c r="I61" s="62" t="s">
        <v>57</v>
      </c>
      <c r="J61" s="65" t="str">
        <f t="shared" ref="J61:J71" si="22">J$60</f>
        <v>Ban New Power Plants</v>
      </c>
      <c r="K61" s="105"/>
      <c r="L61" s="77">
        <f t="shared" ref="L61:R63" si="23">L$60</f>
        <v>0</v>
      </c>
      <c r="M61" s="77">
        <f t="shared" si="23"/>
        <v>1</v>
      </c>
      <c r="N61" s="77">
        <f t="shared" si="23"/>
        <v>1</v>
      </c>
      <c r="O61" s="65" t="str">
        <f t="shared" si="23"/>
        <v>on/off</v>
      </c>
      <c r="P61" s="149" t="str">
        <f>INDEX('Policy Characteristics'!J:J,MATCH($C61,'Policy Characteristics'!$C:$C,0))</f>
        <v>**Description:** This policy prevents new capacity of the selected type(s) from being built or deployed.</v>
      </c>
      <c r="Q61" s="65" t="str">
        <f t="shared" si="23"/>
        <v>electricity-sector-main.html#ban</v>
      </c>
      <c r="R61" s="65" t="str">
        <f t="shared" si="23"/>
        <v>ban-new-capacity.html</v>
      </c>
      <c r="S61" s="65"/>
      <c r="T61" s="65"/>
    </row>
    <row r="62" spans="1:20" s="7" customFormat="1" ht="103.25" x14ac:dyDescent="0.75">
      <c r="A62" s="65" t="str">
        <f t="shared" ref="A62:C71" si="24">A$60</f>
        <v>Electricity Supply</v>
      </c>
      <c r="B62" s="65" t="str">
        <f t="shared" si="21"/>
        <v>Ban New Power Plants</v>
      </c>
      <c r="C62" s="65" t="str">
        <f t="shared" si="21"/>
        <v>Boolean Ban New Power Plants</v>
      </c>
      <c r="D62" s="12" t="s">
        <v>94</v>
      </c>
      <c r="E62" s="62"/>
      <c r="F62" s="12" t="s">
        <v>108</v>
      </c>
      <c r="G62" s="62"/>
      <c r="H62" s="66">
        <v>169</v>
      </c>
      <c r="I62" s="62" t="s">
        <v>57</v>
      </c>
      <c r="J62" s="65" t="str">
        <f t="shared" si="22"/>
        <v>Ban New Power Plants</v>
      </c>
      <c r="K62" s="105"/>
      <c r="L62" s="77">
        <f t="shared" si="23"/>
        <v>0</v>
      </c>
      <c r="M62" s="77">
        <f t="shared" si="23"/>
        <v>1</v>
      </c>
      <c r="N62" s="77">
        <f t="shared" si="23"/>
        <v>1</v>
      </c>
      <c r="O62" s="65" t="str">
        <f t="shared" si="23"/>
        <v>on/off</v>
      </c>
      <c r="P62" s="149" t="str">
        <f>INDEX('Policy Characteristics'!J:J,MATCH($C62,'Policy Characteristics'!$C:$C,0))</f>
        <v>**Description:** This policy prevents new capacity of the selected type(s) from being built or deployed.</v>
      </c>
      <c r="Q62" s="65" t="str">
        <f t="shared" si="23"/>
        <v>electricity-sector-main.html#ban</v>
      </c>
      <c r="R62" s="65" t="str">
        <f t="shared" si="23"/>
        <v>ban-new-capacity.html</v>
      </c>
      <c r="S62" s="65"/>
      <c r="T62" s="65"/>
    </row>
    <row r="63" spans="1:20" s="7" customFormat="1" ht="103.25" x14ac:dyDescent="0.75">
      <c r="A63" s="65" t="str">
        <f t="shared" si="24"/>
        <v>Electricity Supply</v>
      </c>
      <c r="B63" s="65" t="str">
        <f t="shared" si="21"/>
        <v>Ban New Power Plants</v>
      </c>
      <c r="C63" s="65" t="str">
        <f t="shared" si="21"/>
        <v>Boolean Ban New Power Plants</v>
      </c>
      <c r="D63" s="12" t="s">
        <v>95</v>
      </c>
      <c r="E63" s="62"/>
      <c r="F63" s="12" t="s">
        <v>109</v>
      </c>
      <c r="G63" s="62"/>
      <c r="H63" s="63">
        <v>170</v>
      </c>
      <c r="I63" s="62" t="s">
        <v>57</v>
      </c>
      <c r="J63" s="65" t="str">
        <f t="shared" si="22"/>
        <v>Ban New Power Plants</v>
      </c>
      <c r="K63" s="105"/>
      <c r="L63" s="77">
        <f t="shared" si="23"/>
        <v>0</v>
      </c>
      <c r="M63" s="77">
        <f t="shared" si="23"/>
        <v>1</v>
      </c>
      <c r="N63" s="77">
        <f t="shared" si="23"/>
        <v>1</v>
      </c>
      <c r="O63" s="65" t="str">
        <f t="shared" si="23"/>
        <v>on/off</v>
      </c>
      <c r="P63" s="149" t="str">
        <f>INDEX('Policy Characteristics'!J:J,MATCH($C63,'Policy Characteristics'!$C:$C,0))</f>
        <v>**Description:** This policy prevents new capacity of the selected type(s) from being built or deployed.</v>
      </c>
      <c r="Q63" s="65" t="str">
        <f t="shared" si="23"/>
        <v>electricity-sector-main.html#ban</v>
      </c>
      <c r="R63" s="65" t="str">
        <f t="shared" si="23"/>
        <v>ban-new-capacity.html</v>
      </c>
      <c r="S63" s="65"/>
      <c r="T63" s="65"/>
    </row>
    <row r="64" spans="1:20" s="7" customFormat="1" ht="103.25" x14ac:dyDescent="0.75">
      <c r="A64" s="65" t="str">
        <f t="shared" si="24"/>
        <v>Electricity Supply</v>
      </c>
      <c r="B64" s="65" t="str">
        <f t="shared" si="21"/>
        <v>Ban New Power Plants</v>
      </c>
      <c r="C64" s="65" t="str">
        <f t="shared" si="21"/>
        <v>Boolean Ban New Power Plants</v>
      </c>
      <c r="D64" s="12" t="s">
        <v>593</v>
      </c>
      <c r="E64" s="62"/>
      <c r="F64" s="12" t="s">
        <v>599</v>
      </c>
      <c r="G64" s="62"/>
      <c r="H64" s="63"/>
      <c r="I64" s="62" t="s">
        <v>58</v>
      </c>
      <c r="J64" s="65" t="str">
        <f t="shared" si="22"/>
        <v>Ban New Power Plants</v>
      </c>
      <c r="K64" s="105"/>
      <c r="L64" s="76"/>
      <c r="M64" s="76"/>
      <c r="N64" s="76"/>
      <c r="O64" s="62"/>
      <c r="P64" s="149" t="str">
        <f>INDEX('Policy Characteristics'!J:J,MATCH($C64,'Policy Characteristics'!$C:$C,0))</f>
        <v>**Description:** This policy prevents new capacity of the selected type(s) from being built or deployed.</v>
      </c>
      <c r="Q64" s="65"/>
      <c r="R64" s="12"/>
      <c r="S64" s="65"/>
      <c r="T64" s="65"/>
    </row>
    <row r="65" spans="1:20" s="7" customFormat="1" ht="103.25" x14ac:dyDescent="0.75">
      <c r="A65" s="65" t="str">
        <f t="shared" si="24"/>
        <v>Electricity Supply</v>
      </c>
      <c r="B65" s="65" t="str">
        <f t="shared" si="21"/>
        <v>Ban New Power Plants</v>
      </c>
      <c r="C65" s="65" t="str">
        <f t="shared" si="21"/>
        <v>Boolean Ban New Power Plants</v>
      </c>
      <c r="D65" s="12" t="s">
        <v>96</v>
      </c>
      <c r="E65" s="62"/>
      <c r="F65" s="12" t="s">
        <v>110</v>
      </c>
      <c r="G65" s="62"/>
      <c r="H65" s="63"/>
      <c r="I65" s="62" t="s">
        <v>58</v>
      </c>
      <c r="J65" s="65" t="str">
        <f t="shared" si="22"/>
        <v>Ban New Power Plants</v>
      </c>
      <c r="K65" s="105"/>
      <c r="L65" s="76"/>
      <c r="M65" s="76"/>
      <c r="N65" s="76"/>
      <c r="O65" s="62"/>
      <c r="P65" s="149" t="str">
        <f>INDEX('Policy Characteristics'!J:J,MATCH($C65,'Policy Characteristics'!$C:$C,0))</f>
        <v>**Description:** This policy prevents new capacity of the selected type(s) from being built or deployed.</v>
      </c>
      <c r="Q65" s="65"/>
      <c r="R65" s="12"/>
      <c r="S65" s="65"/>
      <c r="T65" s="65"/>
    </row>
    <row r="66" spans="1:20" s="7" customFormat="1" ht="103.25" x14ac:dyDescent="0.75">
      <c r="A66" s="65" t="str">
        <f t="shared" si="24"/>
        <v>Electricity Supply</v>
      </c>
      <c r="B66" s="65" t="str">
        <f t="shared" si="21"/>
        <v>Ban New Power Plants</v>
      </c>
      <c r="C66" s="65" t="str">
        <f t="shared" si="21"/>
        <v>Boolean Ban New Power Plants</v>
      </c>
      <c r="D66" s="12" t="s">
        <v>97</v>
      </c>
      <c r="E66" s="62"/>
      <c r="F66" s="12" t="s">
        <v>111</v>
      </c>
      <c r="G66" s="62"/>
      <c r="H66" s="63"/>
      <c r="I66" s="62" t="s">
        <v>58</v>
      </c>
      <c r="J66" s="65" t="str">
        <f t="shared" si="22"/>
        <v>Ban New Power Plants</v>
      </c>
      <c r="K66" s="105"/>
      <c r="L66" s="76"/>
      <c r="M66" s="76"/>
      <c r="N66" s="76"/>
      <c r="O66" s="62"/>
      <c r="P66" s="149" t="str">
        <f>INDEX('Policy Characteristics'!J:J,MATCH($C66,'Policy Characteristics'!$C:$C,0))</f>
        <v>**Description:** This policy prevents new capacity of the selected type(s) from being built or deployed.</v>
      </c>
      <c r="Q66" s="65"/>
      <c r="R66" s="12"/>
      <c r="S66" s="65"/>
      <c r="T66" s="65"/>
    </row>
    <row r="67" spans="1:20" s="7" customFormat="1" ht="103.25" x14ac:dyDescent="0.75">
      <c r="A67" s="65" t="str">
        <f t="shared" si="24"/>
        <v>Electricity Supply</v>
      </c>
      <c r="B67" s="65" t="str">
        <f t="shared" si="21"/>
        <v>Ban New Power Plants</v>
      </c>
      <c r="C67" s="65" t="str">
        <f t="shared" si="21"/>
        <v>Boolean Ban New Power Plants</v>
      </c>
      <c r="D67" s="12" t="s">
        <v>98</v>
      </c>
      <c r="E67" s="62"/>
      <c r="F67" s="12" t="s">
        <v>112</v>
      </c>
      <c r="G67" s="62"/>
      <c r="H67" s="95">
        <v>185</v>
      </c>
      <c r="I67" s="86" t="s">
        <v>57</v>
      </c>
      <c r="J67" s="65" t="str">
        <f t="shared" si="22"/>
        <v>Ban New Power Plants</v>
      </c>
      <c r="K67" s="105"/>
      <c r="L67" s="93">
        <f t="shared" ref="L67:O67" si="25">L$60</f>
        <v>0</v>
      </c>
      <c r="M67" s="93">
        <f t="shared" si="25"/>
        <v>1</v>
      </c>
      <c r="N67" s="93">
        <f t="shared" si="25"/>
        <v>1</v>
      </c>
      <c r="O67" s="91" t="str">
        <f t="shared" si="25"/>
        <v>on/off</v>
      </c>
      <c r="P67" s="149" t="str">
        <f>INDEX('Policy Characteristics'!J:J,MATCH($C67,'Policy Characteristics'!$C:$C,0))</f>
        <v>**Description:** This policy prevents new capacity of the selected type(s) from being built or deployed.</v>
      </c>
      <c r="Q67" s="91" t="str">
        <f t="shared" ref="Q67:R67" si="26">Q$60</f>
        <v>electricity-sector-main.html#ban</v>
      </c>
      <c r="R67" s="91" t="str">
        <f t="shared" si="26"/>
        <v>ban-new-capacity.html</v>
      </c>
      <c r="S67" s="65"/>
      <c r="T67" s="65"/>
    </row>
    <row r="68" spans="1:20" s="7" customFormat="1" ht="103.25" x14ac:dyDescent="0.75">
      <c r="A68" s="65" t="str">
        <f t="shared" si="24"/>
        <v>Electricity Supply</v>
      </c>
      <c r="B68" s="65" t="str">
        <f t="shared" si="21"/>
        <v>Ban New Power Plants</v>
      </c>
      <c r="C68" s="65" t="str">
        <f t="shared" si="21"/>
        <v>Boolean Ban New Power Plants</v>
      </c>
      <c r="D68" s="12" t="s">
        <v>401</v>
      </c>
      <c r="E68" s="62"/>
      <c r="F68" s="12" t="s">
        <v>403</v>
      </c>
      <c r="G68" s="62"/>
      <c r="H68" s="63"/>
      <c r="I68" s="62" t="s">
        <v>58</v>
      </c>
      <c r="J68" s="65" t="str">
        <f t="shared" si="22"/>
        <v>Ban New Power Plants</v>
      </c>
      <c r="K68" s="105"/>
      <c r="L68" s="76"/>
      <c r="M68" s="76"/>
      <c r="N68" s="76"/>
      <c r="O68" s="62"/>
      <c r="P68" s="149" t="str">
        <f>INDEX('Policy Characteristics'!J:J,MATCH($C68,'Policy Characteristics'!$C:$C,0))</f>
        <v>**Description:** This policy prevents new capacity of the selected type(s) from being built or deployed.</v>
      </c>
      <c r="Q68" s="65"/>
      <c r="R68" s="12"/>
      <c r="S68" s="65"/>
      <c r="T68" s="65"/>
    </row>
    <row r="69" spans="1:20" s="7" customFormat="1" ht="103.25" x14ac:dyDescent="0.75">
      <c r="A69" s="65" t="str">
        <f t="shared" si="24"/>
        <v>Electricity Supply</v>
      </c>
      <c r="B69" s="65" t="str">
        <f t="shared" si="21"/>
        <v>Ban New Power Plants</v>
      </c>
      <c r="C69" s="65" t="str">
        <f t="shared" si="21"/>
        <v>Boolean Ban New Power Plants</v>
      </c>
      <c r="D69" s="12" t="s">
        <v>402</v>
      </c>
      <c r="E69" s="62"/>
      <c r="F69" s="12" t="s">
        <v>404</v>
      </c>
      <c r="G69" s="62"/>
      <c r="H69" s="63"/>
      <c r="I69" s="62" t="s">
        <v>58</v>
      </c>
      <c r="J69" s="65" t="str">
        <f t="shared" si="22"/>
        <v>Ban New Power Plants</v>
      </c>
      <c r="K69" s="105"/>
      <c r="L69" s="76"/>
      <c r="M69" s="76"/>
      <c r="N69" s="76"/>
      <c r="O69" s="62"/>
      <c r="P69" s="149" t="str">
        <f>INDEX('Policy Characteristics'!J:J,MATCH($C69,'Policy Characteristics'!$C:$C,0))</f>
        <v>**Description:** This policy prevents new capacity of the selected type(s) from being built or deployed.</v>
      </c>
      <c r="Q69" s="65"/>
      <c r="R69" s="12"/>
      <c r="S69" s="65"/>
      <c r="T69" s="65"/>
    </row>
    <row r="70" spans="1:20" s="7" customFormat="1" ht="103.25" x14ac:dyDescent="0.75">
      <c r="A70" s="65" t="str">
        <f t="shared" si="24"/>
        <v>Electricity Supply</v>
      </c>
      <c r="B70" s="65" t="str">
        <f t="shared" si="21"/>
        <v>Ban New Power Plants</v>
      </c>
      <c r="C70" s="65" t="str">
        <f t="shared" si="21"/>
        <v>Boolean Ban New Power Plants</v>
      </c>
      <c r="D70" s="12" t="s">
        <v>589</v>
      </c>
      <c r="E70" s="62"/>
      <c r="F70" s="12" t="s">
        <v>588</v>
      </c>
      <c r="G70" s="62"/>
      <c r="H70" s="63"/>
      <c r="I70" s="62" t="s">
        <v>58</v>
      </c>
      <c r="J70" s="65" t="str">
        <f t="shared" si="22"/>
        <v>Ban New Power Plants</v>
      </c>
      <c r="K70" s="102"/>
      <c r="L70" s="77">
        <f t="shared" ref="L70:O70" si="27">L$60</f>
        <v>0</v>
      </c>
      <c r="M70" s="77">
        <f t="shared" si="27"/>
        <v>1</v>
      </c>
      <c r="N70" s="77">
        <f t="shared" si="27"/>
        <v>1</v>
      </c>
      <c r="O70" s="65" t="str">
        <f t="shared" si="27"/>
        <v>on/off</v>
      </c>
      <c r="P70" s="149" t="str">
        <f>INDEX('Policy Characteristics'!J:J,MATCH($C70,'Policy Characteristics'!$C:$C,0))</f>
        <v>**Description:** This policy prevents new capacity of the selected type(s) from being built or deployed.</v>
      </c>
      <c r="Q70" s="65" t="str">
        <f t="shared" ref="Q70:R70" si="28">Q$60</f>
        <v>electricity-sector-main.html#ban</v>
      </c>
      <c r="R70" s="65" t="str">
        <f t="shared" si="28"/>
        <v>ban-new-capacity.html</v>
      </c>
      <c r="S70" s="65"/>
      <c r="T70" s="65"/>
    </row>
    <row r="71" spans="1:20" s="7" customFormat="1" ht="103.25" x14ac:dyDescent="0.75">
      <c r="A71" s="65" t="str">
        <f t="shared" si="24"/>
        <v>Electricity Supply</v>
      </c>
      <c r="B71" s="65" t="str">
        <f t="shared" si="24"/>
        <v>Ban New Power Plants</v>
      </c>
      <c r="C71" s="65" t="str">
        <f t="shared" si="24"/>
        <v>Boolean Ban New Power Plants</v>
      </c>
      <c r="D71" s="12" t="s">
        <v>601</v>
      </c>
      <c r="E71" s="62"/>
      <c r="F71" s="12" t="s">
        <v>602</v>
      </c>
      <c r="G71" s="62"/>
      <c r="H71" s="63"/>
      <c r="I71" s="62" t="s">
        <v>58</v>
      </c>
      <c r="J71" s="65" t="str">
        <f t="shared" si="22"/>
        <v>Ban New Power Plants</v>
      </c>
      <c r="K71" s="102"/>
      <c r="L71" s="75"/>
      <c r="M71" s="75"/>
      <c r="N71" s="75"/>
      <c r="O71" s="65"/>
      <c r="P71" s="149" t="str">
        <f>INDEX('Policy Characteristics'!J:J,MATCH($C71,'Policy Characteristics'!$C:$C,0))</f>
        <v>**Description:** This policy prevents new capacity of the selected type(s) from being built or deployed.</v>
      </c>
      <c r="Q71" s="65"/>
      <c r="R71" s="12"/>
      <c r="S71" s="65"/>
      <c r="T71" s="65"/>
    </row>
    <row r="72" spans="1:20" s="3" customFormat="1" ht="103.25" x14ac:dyDescent="0.75">
      <c r="A72" s="12" t="s">
        <v>8</v>
      </c>
      <c r="B72" s="12" t="s">
        <v>345</v>
      </c>
      <c r="C72" s="12" t="s">
        <v>348</v>
      </c>
      <c r="D72" s="12"/>
      <c r="E72" s="12"/>
      <c r="F72" s="12"/>
      <c r="G72" s="12"/>
      <c r="H72" s="66">
        <v>148</v>
      </c>
      <c r="I72" s="62" t="s">
        <v>57</v>
      </c>
      <c r="J72" s="12" t="s">
        <v>474</v>
      </c>
      <c r="K72" s="102"/>
      <c r="L72" s="73">
        <v>-0.5</v>
      </c>
      <c r="M72" s="73">
        <v>1</v>
      </c>
      <c r="N72" s="73">
        <v>0.02</v>
      </c>
      <c r="O72" s="12" t="s">
        <v>349</v>
      </c>
      <c r="P72" s="149" t="str">
        <f>INDEX('Policy Characteristics'!J:J,MATCH($C72,'Policy Characteristics'!$C:$C,0))</f>
        <v>**Description:** This policy increases or decreases the amount of electricity exported from Poland to the Czech Republic, Germany, Sweden, Slovakia, Belarus, and Ukraine.  It does not cause the construction or removal of transmission lines linking these countries. // **Guidance for setting values:** From 2011-2015, electricity exports from Poland grew by 23%.</v>
      </c>
      <c r="Q72" s="62" t="s">
        <v>351</v>
      </c>
      <c r="R72" s="12" t="s">
        <v>353</v>
      </c>
      <c r="S72" s="12" t="s">
        <v>397</v>
      </c>
      <c r="T72" s="12"/>
    </row>
    <row r="73" spans="1:20" s="3" customFormat="1" ht="103.25" x14ac:dyDescent="0.75">
      <c r="A73" s="12" t="s">
        <v>8</v>
      </c>
      <c r="B73" s="12" t="s">
        <v>346</v>
      </c>
      <c r="C73" s="12" t="s">
        <v>347</v>
      </c>
      <c r="D73" s="12"/>
      <c r="E73" s="12"/>
      <c r="F73" s="12"/>
      <c r="G73" s="12"/>
      <c r="H73" s="66">
        <v>149</v>
      </c>
      <c r="I73" s="62" t="s">
        <v>57</v>
      </c>
      <c r="J73" s="12" t="s">
        <v>474</v>
      </c>
      <c r="K73" s="102"/>
      <c r="L73" s="73">
        <v>-0.5</v>
      </c>
      <c r="M73" s="73">
        <v>1</v>
      </c>
      <c r="N73" s="73">
        <v>0.02</v>
      </c>
      <c r="O73" s="12" t="s">
        <v>350</v>
      </c>
      <c r="P73" s="149" t="str">
        <f>INDEX('Policy Characteristics'!J:J,MATCH($C73,'Policy Characteristics'!$C:$C,0))</f>
        <v>**Description:** This policy increases or decreases the amount of electricity imported to Poland from the Czech Republic, Germany, Sweden, Slovakia, Belarus, and Ukraine.  It does not cause the construction or removal of transmission lines linking these countries. // **Guidance for setting values:** From 2011-2015, electricity imports into Poland grew by 108%.</v>
      </c>
      <c r="Q73" s="62" t="s">
        <v>352</v>
      </c>
      <c r="R73" s="12" t="s">
        <v>353</v>
      </c>
      <c r="S73" s="12" t="s">
        <v>397</v>
      </c>
      <c r="T73" s="12"/>
    </row>
    <row r="74" spans="1:20" ht="103.25" x14ac:dyDescent="0.75">
      <c r="A74" s="62" t="s">
        <v>8</v>
      </c>
      <c r="B74" s="62" t="s">
        <v>392</v>
      </c>
      <c r="C74" s="62" t="s">
        <v>391</v>
      </c>
      <c r="D74" s="62"/>
      <c r="E74" s="62"/>
      <c r="F74" s="62"/>
      <c r="G74" s="62"/>
      <c r="H74" s="63" t="s">
        <v>242</v>
      </c>
      <c r="I74" s="62" t="s">
        <v>58</v>
      </c>
      <c r="J74" s="62" t="s">
        <v>392</v>
      </c>
      <c r="K74" s="102"/>
      <c r="L74" s="76"/>
      <c r="M74" s="76"/>
      <c r="N74" s="76"/>
      <c r="O74" s="62"/>
      <c r="P74" s="149">
        <f>INDEX('Policy Characteristics'!J:J,MATCH($C74,'Policy Characteristics'!$C:$C,0))</f>
        <v>0</v>
      </c>
      <c r="Q74" s="62"/>
      <c r="R74" s="12"/>
      <c r="S74" s="62"/>
      <c r="T74" s="62"/>
    </row>
    <row r="75" spans="1:20" ht="103.25" x14ac:dyDescent="0.75">
      <c r="A75" s="62" t="s">
        <v>8</v>
      </c>
      <c r="B75" s="62" t="s">
        <v>20</v>
      </c>
      <c r="C75" s="62" t="s">
        <v>36</v>
      </c>
      <c r="D75" s="62"/>
      <c r="E75" s="62"/>
      <c r="F75" s="62"/>
      <c r="G75" s="62"/>
      <c r="H75" s="63">
        <v>30</v>
      </c>
      <c r="I75" s="62" t="s">
        <v>57</v>
      </c>
      <c r="J75" s="62" t="s">
        <v>20</v>
      </c>
      <c r="K75" s="105"/>
      <c r="L75" s="69">
        <v>0</v>
      </c>
      <c r="M75" s="70">
        <v>1</v>
      </c>
      <c r="N75" s="70">
        <v>0.01</v>
      </c>
      <c r="O75" s="62" t="s">
        <v>44</v>
      </c>
      <c r="P75" s="149" t="str">
        <f>INDEX('Policy Characteristics'!J:J,MATCH($C75,'Policy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1.5 GW of demand response capacity in 2050 (on top of a BAU quantity of 1 GW).</v>
      </c>
      <c r="Q75" s="62" t="s">
        <v>264</v>
      </c>
      <c r="R75" s="12" t="s">
        <v>265</v>
      </c>
      <c r="S75" s="62" t="s">
        <v>200</v>
      </c>
      <c r="T75" s="62"/>
    </row>
    <row r="76" spans="1:20" ht="103.25" x14ac:dyDescent="0.75">
      <c r="A76" s="62" t="s">
        <v>8</v>
      </c>
      <c r="B76" s="62" t="s">
        <v>151</v>
      </c>
      <c r="C76" s="62" t="s">
        <v>150</v>
      </c>
      <c r="D76" s="62" t="s">
        <v>592</v>
      </c>
      <c r="E76" s="62"/>
      <c r="F76" s="62" t="s">
        <v>591</v>
      </c>
      <c r="G76" s="62"/>
      <c r="H76" s="63">
        <v>31</v>
      </c>
      <c r="I76" s="62" t="s">
        <v>57</v>
      </c>
      <c r="J76" s="62" t="s">
        <v>151</v>
      </c>
      <c r="K76" s="105"/>
      <c r="L76" s="82">
        <v>0</v>
      </c>
      <c r="M76" s="94">
        <v>1500</v>
      </c>
      <c r="N76" s="94">
        <v>20</v>
      </c>
      <c r="O76" s="62" t="s">
        <v>241</v>
      </c>
      <c r="P76" s="149" t="str">
        <f>INDEX('Policy Characteristics'!J:J,MATCH($C76,'Policy Characteristics'!$C:$C,0))</f>
        <v>**Description:** This policy causes the specified quantity of otherwise non-retiring capacity of the selected type(s) to be retired each year.</v>
      </c>
      <c r="Q76" s="62" t="s">
        <v>266</v>
      </c>
      <c r="R76" s="12" t="s">
        <v>267</v>
      </c>
      <c r="S76" s="86"/>
      <c r="T76" s="86"/>
    </row>
    <row r="77" spans="1:20" ht="103.25" x14ac:dyDescent="0.75">
      <c r="A77" s="65" t="str">
        <f t="shared" ref="A77:C87" si="29">A$76</f>
        <v>Electricity Supply</v>
      </c>
      <c r="B77" s="65" t="str">
        <f t="shared" si="29"/>
        <v>Early Retirement of Power Plants</v>
      </c>
      <c r="C77" s="65" t="str">
        <f t="shared" si="29"/>
        <v>Annual Additional Capacity Retired due to Early Retirement Policy</v>
      </c>
      <c r="D77" s="12" t="s">
        <v>399</v>
      </c>
      <c r="E77" s="62"/>
      <c r="F77" s="12" t="s">
        <v>400</v>
      </c>
      <c r="G77" s="62"/>
      <c r="H77" s="63" t="s">
        <v>242</v>
      </c>
      <c r="I77" s="62" t="s">
        <v>58</v>
      </c>
      <c r="J77" s="65" t="str">
        <f t="shared" ref="J77:J87" si="30">J$76</f>
        <v>Early Retirement of Power Plants</v>
      </c>
      <c r="K77" s="105"/>
      <c r="L77" s="82"/>
      <c r="M77" s="82"/>
      <c r="N77" s="82"/>
      <c r="O77" s="62"/>
      <c r="P77" s="149" t="str">
        <f>INDEX('Policy Characteristics'!J:J,MATCH($C77,'Policy Characteristics'!$C:$C,0))</f>
        <v>**Description:** This policy causes the specified quantity of otherwise non-retiring capacity of the selected type(s) to be retired each year.</v>
      </c>
      <c r="Q77" s="62"/>
      <c r="R77" s="12"/>
      <c r="S77" s="62"/>
      <c r="T77" s="62"/>
    </row>
    <row r="78" spans="1:20" ht="103.25" x14ac:dyDescent="0.75">
      <c r="A78" s="65" t="str">
        <f t="shared" si="29"/>
        <v>Electricity Supply</v>
      </c>
      <c r="B78" s="65" t="str">
        <f t="shared" si="29"/>
        <v>Early Retirement of Power Plants</v>
      </c>
      <c r="C78" s="65" t="str">
        <f t="shared" si="29"/>
        <v>Annual Additional Capacity Retired due to Early Retirement Policy</v>
      </c>
      <c r="D78" s="12" t="s">
        <v>94</v>
      </c>
      <c r="E78" s="62"/>
      <c r="F78" s="12" t="s">
        <v>108</v>
      </c>
      <c r="G78" s="62"/>
      <c r="H78" s="63">
        <v>32</v>
      </c>
      <c r="I78" s="86" t="s">
        <v>58</v>
      </c>
      <c r="J78" s="65" t="str">
        <f t="shared" si="30"/>
        <v>Early Retirement of Power Plants</v>
      </c>
      <c r="K78" s="105"/>
      <c r="L78" s="77">
        <f>L$76</f>
        <v>0</v>
      </c>
      <c r="M78" s="77">
        <f>M$76</f>
        <v>1500</v>
      </c>
      <c r="N78" s="77">
        <f>N$76</f>
        <v>20</v>
      </c>
      <c r="O78" s="65" t="str">
        <f>O$76</f>
        <v>MW/year</v>
      </c>
      <c r="P78" s="149" t="str">
        <f>INDEX('Policy Characteristics'!J:J,MATCH($C78,'Policy Characteristics'!$C:$C,0))</f>
        <v>**Description:** This policy causes the specified quantity of otherwise non-retiring capacity of the selected type(s) to be retired each year.</v>
      </c>
      <c r="Q78" s="65" t="str">
        <f t="shared" ref="Q78:R78" si="31">Q$76</f>
        <v>electricity-sector-main.html#early-ret</v>
      </c>
      <c r="R78" s="65" t="str">
        <f t="shared" si="31"/>
        <v>early-retirement-of-power-plants.html</v>
      </c>
      <c r="S78" s="62" t="s">
        <v>200</v>
      </c>
      <c r="T78" s="62"/>
    </row>
    <row r="79" spans="1:20" ht="103.25" x14ac:dyDescent="0.75">
      <c r="A79" s="65" t="str">
        <f t="shared" si="29"/>
        <v>Electricity Supply</v>
      </c>
      <c r="B79" s="65" t="str">
        <f t="shared" si="29"/>
        <v>Early Retirement of Power Plants</v>
      </c>
      <c r="C79" s="65" t="str">
        <f t="shared" si="29"/>
        <v>Annual Additional Capacity Retired due to Early Retirement Policy</v>
      </c>
      <c r="D79" s="12" t="s">
        <v>95</v>
      </c>
      <c r="E79" s="62"/>
      <c r="F79" s="12" t="s">
        <v>109</v>
      </c>
      <c r="G79" s="62"/>
      <c r="H79" s="63" t="s">
        <v>242</v>
      </c>
      <c r="I79" s="62" t="s">
        <v>58</v>
      </c>
      <c r="J79" s="65" t="str">
        <f t="shared" si="30"/>
        <v>Early Retirement of Power Plants</v>
      </c>
      <c r="K79" s="105"/>
      <c r="L79" s="82"/>
      <c r="M79" s="82"/>
      <c r="N79" s="82"/>
      <c r="O79" s="62"/>
      <c r="P79" s="149" t="str">
        <f>INDEX('Policy Characteristics'!J:J,MATCH($C79,'Policy Characteristics'!$C:$C,0))</f>
        <v>**Description:** This policy causes the specified quantity of otherwise non-retiring capacity of the selected type(s) to be retired each year.</v>
      </c>
      <c r="Q79" s="62"/>
      <c r="R79" s="12"/>
      <c r="S79" s="62"/>
      <c r="T79" s="62"/>
    </row>
    <row r="80" spans="1:20" ht="103.25" x14ac:dyDescent="0.75">
      <c r="A80" s="65" t="str">
        <f t="shared" si="29"/>
        <v>Electricity Supply</v>
      </c>
      <c r="B80" s="65" t="str">
        <f t="shared" si="29"/>
        <v>Early Retirement of Power Plants</v>
      </c>
      <c r="C80" s="65" t="str">
        <f t="shared" si="29"/>
        <v>Annual Additional Capacity Retired due to Early Retirement Policy</v>
      </c>
      <c r="D80" s="12" t="s">
        <v>593</v>
      </c>
      <c r="E80" s="62"/>
      <c r="F80" s="12" t="s">
        <v>599</v>
      </c>
      <c r="G80" s="62"/>
      <c r="H80" s="63" t="s">
        <v>242</v>
      </c>
      <c r="I80" s="62" t="s">
        <v>58</v>
      </c>
      <c r="J80" s="65" t="str">
        <f t="shared" si="30"/>
        <v>Early Retirement of Power Plants</v>
      </c>
      <c r="K80" s="105"/>
      <c r="L80" s="82"/>
      <c r="M80" s="82"/>
      <c r="N80" s="82"/>
      <c r="O80" s="62"/>
      <c r="P80" s="149" t="str">
        <f>INDEX('Policy Characteristics'!J:J,MATCH($C80,'Policy Characteristics'!$C:$C,0))</f>
        <v>**Description:** This policy causes the specified quantity of otherwise non-retiring capacity of the selected type(s) to be retired each year.</v>
      </c>
      <c r="Q80" s="62"/>
      <c r="R80" s="12"/>
      <c r="S80" s="62"/>
      <c r="T80" s="62"/>
    </row>
    <row r="81" spans="1:20" ht="103.25" x14ac:dyDescent="0.75">
      <c r="A81" s="65" t="str">
        <f t="shared" si="29"/>
        <v>Electricity Supply</v>
      </c>
      <c r="B81" s="65" t="str">
        <f t="shared" si="29"/>
        <v>Early Retirement of Power Plants</v>
      </c>
      <c r="C81" s="65" t="str">
        <f t="shared" si="29"/>
        <v>Annual Additional Capacity Retired due to Early Retirement Policy</v>
      </c>
      <c r="D81" s="12" t="s">
        <v>96</v>
      </c>
      <c r="E81" s="62"/>
      <c r="F81" s="12" t="s">
        <v>110</v>
      </c>
      <c r="G81" s="62"/>
      <c r="H81" s="63" t="s">
        <v>242</v>
      </c>
      <c r="I81" s="62" t="s">
        <v>58</v>
      </c>
      <c r="J81" s="65" t="str">
        <f t="shared" si="30"/>
        <v>Early Retirement of Power Plants</v>
      </c>
      <c r="K81" s="105"/>
      <c r="L81" s="82"/>
      <c r="M81" s="82"/>
      <c r="N81" s="82"/>
      <c r="O81" s="62"/>
      <c r="P81" s="149" t="str">
        <f>INDEX('Policy Characteristics'!J:J,MATCH($C81,'Policy Characteristics'!$C:$C,0))</f>
        <v>**Description:** This policy causes the specified quantity of otherwise non-retiring capacity of the selected type(s) to be retired each year.</v>
      </c>
      <c r="Q81" s="62"/>
      <c r="R81" s="12"/>
      <c r="S81" s="62"/>
      <c r="T81" s="62"/>
    </row>
    <row r="82" spans="1:20" ht="103.25" x14ac:dyDescent="0.75">
      <c r="A82" s="65" t="str">
        <f t="shared" si="29"/>
        <v>Electricity Supply</v>
      </c>
      <c r="B82" s="65" t="str">
        <f t="shared" si="29"/>
        <v>Early Retirement of Power Plants</v>
      </c>
      <c r="C82" s="65" t="str">
        <f t="shared" si="29"/>
        <v>Annual Additional Capacity Retired due to Early Retirement Policy</v>
      </c>
      <c r="D82" s="12" t="s">
        <v>97</v>
      </c>
      <c r="E82" s="62"/>
      <c r="F82" s="12" t="s">
        <v>111</v>
      </c>
      <c r="G82" s="62"/>
      <c r="H82" s="63" t="s">
        <v>242</v>
      </c>
      <c r="I82" s="62" t="s">
        <v>58</v>
      </c>
      <c r="J82" s="65" t="str">
        <f t="shared" si="30"/>
        <v>Early Retirement of Power Plants</v>
      </c>
      <c r="K82" s="105"/>
      <c r="L82" s="82"/>
      <c r="M82" s="82"/>
      <c r="N82" s="82"/>
      <c r="O82" s="62"/>
      <c r="P82" s="149" t="str">
        <f>INDEX('Policy Characteristics'!J:J,MATCH($C82,'Policy Characteristics'!$C:$C,0))</f>
        <v>**Description:** This policy causes the specified quantity of otherwise non-retiring capacity of the selected type(s) to be retired each year.</v>
      </c>
      <c r="Q82" s="62"/>
      <c r="R82" s="12"/>
      <c r="S82" s="62"/>
      <c r="T82" s="62"/>
    </row>
    <row r="83" spans="1:20" ht="103.25" x14ac:dyDescent="0.75">
      <c r="A83" s="65" t="str">
        <f t="shared" si="29"/>
        <v>Electricity Supply</v>
      </c>
      <c r="B83" s="65" t="str">
        <f t="shared" si="29"/>
        <v>Early Retirement of Power Plants</v>
      </c>
      <c r="C83" s="65" t="str">
        <f t="shared" si="29"/>
        <v>Annual Additional Capacity Retired due to Early Retirement Policy</v>
      </c>
      <c r="D83" s="12" t="s">
        <v>98</v>
      </c>
      <c r="E83" s="62"/>
      <c r="F83" s="12" t="s">
        <v>112</v>
      </c>
      <c r="G83" s="62"/>
      <c r="H83" s="63" t="s">
        <v>242</v>
      </c>
      <c r="I83" s="62" t="s">
        <v>58</v>
      </c>
      <c r="J83" s="65" t="str">
        <f t="shared" si="30"/>
        <v>Early Retirement of Power Plants</v>
      </c>
      <c r="K83" s="105"/>
      <c r="L83" s="82"/>
      <c r="M83" s="82"/>
      <c r="N83" s="82"/>
      <c r="O83" s="62"/>
      <c r="P83" s="149" t="str">
        <f>INDEX('Policy Characteristics'!J:J,MATCH($C83,'Policy Characteristics'!$C:$C,0))</f>
        <v>**Description:** This policy causes the specified quantity of otherwise non-retiring capacity of the selected type(s) to be retired each year.</v>
      </c>
      <c r="Q83" s="62"/>
      <c r="R83" s="12"/>
      <c r="S83" s="62"/>
      <c r="T83" s="62"/>
    </row>
    <row r="84" spans="1:20" ht="103.25" x14ac:dyDescent="0.75">
      <c r="A84" s="65" t="str">
        <f t="shared" si="29"/>
        <v>Electricity Supply</v>
      </c>
      <c r="B84" s="65" t="str">
        <f t="shared" si="29"/>
        <v>Early Retirement of Power Plants</v>
      </c>
      <c r="C84" s="65" t="str">
        <f t="shared" si="29"/>
        <v>Annual Additional Capacity Retired due to Early Retirement Policy</v>
      </c>
      <c r="D84" s="12" t="s">
        <v>401</v>
      </c>
      <c r="E84" s="62"/>
      <c r="F84" s="12" t="s">
        <v>403</v>
      </c>
      <c r="G84" s="62"/>
      <c r="H84" s="63"/>
      <c r="I84" s="62" t="s">
        <v>58</v>
      </c>
      <c r="J84" s="65" t="str">
        <f t="shared" si="30"/>
        <v>Early Retirement of Power Plants</v>
      </c>
      <c r="K84" s="102"/>
      <c r="L84" s="82"/>
      <c r="M84" s="82"/>
      <c r="N84" s="82"/>
      <c r="O84" s="62"/>
      <c r="P84" s="149" t="str">
        <f>INDEX('Policy Characteristics'!J:J,MATCH($C84,'Policy Characteristics'!$C:$C,0))</f>
        <v>**Description:** This policy causes the specified quantity of otherwise non-retiring capacity of the selected type(s) to be retired each year.</v>
      </c>
      <c r="Q84" s="62"/>
      <c r="R84" s="12"/>
      <c r="S84" s="62"/>
      <c r="T84" s="62"/>
    </row>
    <row r="85" spans="1:20" ht="103.25" x14ac:dyDescent="0.75">
      <c r="A85" s="65" t="str">
        <f t="shared" si="29"/>
        <v>Electricity Supply</v>
      </c>
      <c r="B85" s="65" t="str">
        <f t="shared" si="29"/>
        <v>Early Retirement of Power Plants</v>
      </c>
      <c r="C85" s="65" t="str">
        <f t="shared" si="29"/>
        <v>Annual Additional Capacity Retired due to Early Retirement Policy</v>
      </c>
      <c r="D85" s="12" t="s">
        <v>402</v>
      </c>
      <c r="E85" s="62"/>
      <c r="F85" s="12" t="s">
        <v>404</v>
      </c>
      <c r="G85" s="62"/>
      <c r="H85" s="63"/>
      <c r="I85" s="62" t="s">
        <v>58</v>
      </c>
      <c r="J85" s="65" t="str">
        <f t="shared" si="30"/>
        <v>Early Retirement of Power Plants</v>
      </c>
      <c r="K85" s="102"/>
      <c r="L85" s="82"/>
      <c r="M85" s="82"/>
      <c r="N85" s="82"/>
      <c r="O85" s="62"/>
      <c r="P85" s="149" t="str">
        <f>INDEX('Policy Characteristics'!J:J,MATCH($C85,'Policy Characteristics'!$C:$C,0))</f>
        <v>**Description:** This policy causes the specified quantity of otherwise non-retiring capacity of the selected type(s) to be retired each year.</v>
      </c>
      <c r="Q85" s="62"/>
      <c r="R85" s="12"/>
      <c r="S85" s="62"/>
      <c r="T85" s="62"/>
    </row>
    <row r="86" spans="1:20" ht="103.25" x14ac:dyDescent="0.75">
      <c r="A86" s="65" t="str">
        <f t="shared" si="29"/>
        <v>Electricity Supply</v>
      </c>
      <c r="B86" s="65" t="str">
        <f t="shared" si="29"/>
        <v>Early Retirement of Power Plants</v>
      </c>
      <c r="C86" s="65" t="str">
        <f t="shared" si="29"/>
        <v>Annual Additional Capacity Retired due to Early Retirement Policy</v>
      </c>
      <c r="D86" s="12" t="s">
        <v>589</v>
      </c>
      <c r="E86" s="62"/>
      <c r="F86" s="12" t="s">
        <v>588</v>
      </c>
      <c r="G86" s="62"/>
      <c r="H86" s="95">
        <v>186</v>
      </c>
      <c r="I86" s="86" t="s">
        <v>57</v>
      </c>
      <c r="J86" s="65" t="str">
        <f t="shared" si="30"/>
        <v>Early Retirement of Power Plants</v>
      </c>
      <c r="K86" s="102"/>
      <c r="L86" s="93">
        <f>L$76</f>
        <v>0</v>
      </c>
      <c r="M86" s="93">
        <f>M$76</f>
        <v>1500</v>
      </c>
      <c r="N86" s="93">
        <f>N$76</f>
        <v>20</v>
      </c>
      <c r="O86" s="91" t="str">
        <f>O$76</f>
        <v>MW/year</v>
      </c>
      <c r="P86" s="149" t="str">
        <f>INDEX('Policy Characteristics'!J:J,MATCH($C86,'Policy Characteristics'!$C:$C,0))</f>
        <v>**Description:** This policy causes the specified quantity of otherwise non-retiring capacity of the selected type(s) to be retired each year.</v>
      </c>
      <c r="Q86" s="91" t="str">
        <f t="shared" ref="Q86:R86" si="32">Q$76</f>
        <v>electricity-sector-main.html#early-ret</v>
      </c>
      <c r="R86" s="91" t="str">
        <f t="shared" si="32"/>
        <v>early-retirement-of-power-plants.html</v>
      </c>
      <c r="S86" s="62"/>
      <c r="T86" s="62"/>
    </row>
    <row r="87" spans="1:20" ht="103.25" x14ac:dyDescent="0.75">
      <c r="A87" s="65" t="str">
        <f t="shared" si="29"/>
        <v>Electricity Supply</v>
      </c>
      <c r="B87" s="65" t="str">
        <f t="shared" si="29"/>
        <v>Early Retirement of Power Plants</v>
      </c>
      <c r="C87" s="65" t="str">
        <f t="shared" si="29"/>
        <v>Annual Additional Capacity Retired due to Early Retirement Policy</v>
      </c>
      <c r="D87" s="12" t="s">
        <v>601</v>
      </c>
      <c r="E87" s="62"/>
      <c r="F87" s="12" t="s">
        <v>602</v>
      </c>
      <c r="G87" s="62"/>
      <c r="H87" s="63"/>
      <c r="I87" s="62" t="s">
        <v>58</v>
      </c>
      <c r="J87" s="65" t="str">
        <f t="shared" si="30"/>
        <v>Early Retirement of Power Plants</v>
      </c>
      <c r="K87" s="102"/>
      <c r="L87" s="75"/>
      <c r="M87" s="75"/>
      <c r="N87" s="75"/>
      <c r="O87" s="65"/>
      <c r="P87" s="149" t="str">
        <f>INDEX('Policy Characteristics'!J:J,MATCH($C87,'Policy Characteristics'!$C:$C,0))</f>
        <v>**Description:** This policy causes the specified quantity of otherwise non-retiring capacity of the selected type(s) to be retired each year.</v>
      </c>
      <c r="Q87" s="62"/>
      <c r="R87" s="12"/>
      <c r="S87" s="62"/>
      <c r="T87" s="62"/>
    </row>
    <row r="88" spans="1:20" ht="103.25" x14ac:dyDescent="0.75">
      <c r="A88" s="62" t="s">
        <v>8</v>
      </c>
      <c r="B88" s="62" t="s">
        <v>23</v>
      </c>
      <c r="C88" s="62" t="s">
        <v>411</v>
      </c>
      <c r="D88" s="62"/>
      <c r="E88" s="62"/>
      <c r="F88" s="62"/>
      <c r="G88" s="62"/>
      <c r="H88" s="63">
        <v>33</v>
      </c>
      <c r="I88" s="62" t="s">
        <v>57</v>
      </c>
      <c r="J88" s="62" t="s">
        <v>23</v>
      </c>
      <c r="K88" s="102"/>
      <c r="L88" s="69">
        <v>0</v>
      </c>
      <c r="M88" s="69">
        <v>0.16</v>
      </c>
      <c r="N88" s="79">
        <v>5.0000000000000001E-3</v>
      </c>
      <c r="O88" s="62" t="s">
        <v>39</v>
      </c>
      <c r="P88" s="149" t="str">
        <f>INDEX('Policy Characteristics'!J:J,MATCH($C88,'Policy Characteristics'!$C:$C,0))</f>
        <v>**Description:** This policy causes grid-scale electricity storage from chemical batteries to grow at the specified percentage, annually, above the amount predicted in the BAU Scenario. // **Guidance for setting values:** In the BAU case, Poland's installed battery capacity reaches 0.2 GW in 2050. A policy setting of 16% increases this amount to 32.6 GW in 2050.</v>
      </c>
      <c r="Q88" s="62" t="s">
        <v>268</v>
      </c>
      <c r="R88" s="12" t="s">
        <v>269</v>
      </c>
      <c r="S88" s="62" t="s">
        <v>195</v>
      </c>
      <c r="T88" s="62" t="s">
        <v>195</v>
      </c>
    </row>
    <row r="89" spans="1:20" ht="103.25" x14ac:dyDescent="0.75">
      <c r="A89" s="62" t="s">
        <v>8</v>
      </c>
      <c r="B89" s="62" t="s">
        <v>156</v>
      </c>
      <c r="C89" s="62" t="s">
        <v>359</v>
      </c>
      <c r="D89" s="62"/>
      <c r="E89" s="62"/>
      <c r="F89" s="62"/>
      <c r="G89" s="62"/>
      <c r="H89" s="63">
        <v>34</v>
      </c>
      <c r="I89" s="62" t="s">
        <v>57</v>
      </c>
      <c r="J89" s="62" t="s">
        <v>156</v>
      </c>
      <c r="K89" s="102"/>
      <c r="L89" s="69">
        <v>0</v>
      </c>
      <c r="M89" s="69">
        <f>ROUND(MaxBoundCalculations!B181,2)</f>
        <v>1.1299999999999999</v>
      </c>
      <c r="N89" s="69">
        <v>0.01</v>
      </c>
      <c r="O89" s="62" t="s">
        <v>157</v>
      </c>
      <c r="P89" s="149" t="str">
        <f>INDEX('Policy Characteristics'!J:J,MATCH($C89,'Policy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there is no forecast increase in transmission capacity within Poland.</v>
      </c>
      <c r="Q89" s="62" t="s">
        <v>270</v>
      </c>
      <c r="R89" s="12" t="s">
        <v>271</v>
      </c>
      <c r="S89" s="62" t="s">
        <v>196</v>
      </c>
      <c r="T89" s="62" t="s">
        <v>533</v>
      </c>
    </row>
    <row r="90" spans="1:20" s="7" customFormat="1" ht="103.25" x14ac:dyDescent="0.75">
      <c r="A90" s="62" t="s">
        <v>8</v>
      </c>
      <c r="B90" s="62" t="s">
        <v>76</v>
      </c>
      <c r="C90" s="62" t="s">
        <v>153</v>
      </c>
      <c r="D90" s="62"/>
      <c r="E90" s="62"/>
      <c r="F90" s="62"/>
      <c r="G90" s="62"/>
      <c r="H90" s="63" t="s">
        <v>242</v>
      </c>
      <c r="I90" s="62" t="s">
        <v>58</v>
      </c>
      <c r="J90" s="62" t="s">
        <v>76</v>
      </c>
      <c r="K90" s="103"/>
      <c r="L90" s="76"/>
      <c r="M90" s="76"/>
      <c r="N90" s="76"/>
      <c r="O90" s="62"/>
      <c r="P90" s="149">
        <f>INDEX('Policy Characteristics'!J:J,MATCH($C90,'Policy Characteristics'!$C:$C,0))</f>
        <v>0</v>
      </c>
      <c r="Q90" s="65"/>
      <c r="R90" s="12"/>
      <c r="S90" s="65"/>
      <c r="T90" s="65"/>
    </row>
    <row r="91" spans="1:20" s="7" customFormat="1" ht="103.25" x14ac:dyDescent="0.75">
      <c r="A91" s="62" t="s">
        <v>8</v>
      </c>
      <c r="B91" s="62" t="s">
        <v>487</v>
      </c>
      <c r="C91" s="62" t="s">
        <v>488</v>
      </c>
      <c r="D91" s="62"/>
      <c r="E91" s="62"/>
      <c r="F91" s="62"/>
      <c r="G91" s="62"/>
      <c r="H91" s="63" t="s">
        <v>242</v>
      </c>
      <c r="I91" s="62" t="s">
        <v>58</v>
      </c>
      <c r="J91" s="62" t="s">
        <v>487</v>
      </c>
      <c r="K91" s="103"/>
      <c r="L91" s="76"/>
      <c r="M91" s="76"/>
      <c r="N91" s="76"/>
      <c r="O91" s="62"/>
      <c r="P91" s="149">
        <f>INDEX('Policy Characteristics'!J:J,MATCH($C91,'Policy Characteristics'!$C:$C,0))</f>
        <v>0</v>
      </c>
      <c r="Q91" s="65"/>
      <c r="R91" s="12"/>
      <c r="S91" s="65"/>
      <c r="T91" s="65"/>
    </row>
    <row r="92" spans="1:20" s="7" customFormat="1" ht="103.25" x14ac:dyDescent="0.75">
      <c r="A92" s="62" t="s">
        <v>8</v>
      </c>
      <c r="B92" s="62" t="s">
        <v>22</v>
      </c>
      <c r="C92" s="62" t="s">
        <v>152</v>
      </c>
      <c r="D92" s="62" t="s">
        <v>592</v>
      </c>
      <c r="E92" s="62"/>
      <c r="F92" s="62" t="s">
        <v>591</v>
      </c>
      <c r="G92" s="62"/>
      <c r="H92" s="63" t="s">
        <v>242</v>
      </c>
      <c r="I92" s="12" t="s">
        <v>58</v>
      </c>
      <c r="J92" s="62" t="s">
        <v>22</v>
      </c>
      <c r="K92" s="103"/>
      <c r="L92" s="76"/>
      <c r="M92" s="76"/>
      <c r="N92" s="76"/>
      <c r="O92" s="62"/>
      <c r="P92" s="149">
        <f>INDEX('Policy Characteristics'!J:J,MATCH($C92,'Policy Characteristics'!$C:$C,0))</f>
        <v>0</v>
      </c>
      <c r="Q92" s="65"/>
      <c r="R92" s="12"/>
      <c r="S92" s="65"/>
      <c r="T92" s="65"/>
    </row>
    <row r="93" spans="1:20" s="7" customFormat="1" ht="103.25" x14ac:dyDescent="0.75">
      <c r="A93" s="65" t="str">
        <f>A$92</f>
        <v>Electricity Supply</v>
      </c>
      <c r="B93" s="65" t="str">
        <f t="shared" ref="B93:C100" si="33">B$92</f>
        <v>Plant Lifetime Extension</v>
      </c>
      <c r="C93" s="65" t="str">
        <f t="shared" si="33"/>
        <v>Generation Capacity Lifetime Extension</v>
      </c>
      <c r="D93" s="12" t="s">
        <v>93</v>
      </c>
      <c r="E93" s="65"/>
      <c r="F93" s="12" t="s">
        <v>107</v>
      </c>
      <c r="G93" s="65"/>
      <c r="H93" s="63" t="s">
        <v>242</v>
      </c>
      <c r="I93" s="12" t="s">
        <v>58</v>
      </c>
      <c r="J93" s="65" t="str">
        <f t="shared" ref="J93:J101" si="34">J$92</f>
        <v>Plant Lifetime Extension</v>
      </c>
      <c r="K93" s="103"/>
      <c r="L93" s="76"/>
      <c r="M93" s="76"/>
      <c r="N93" s="76"/>
      <c r="O93" s="65"/>
      <c r="P93" s="149">
        <f>INDEX('Policy Characteristics'!J:J,MATCH($C93,'Policy Characteristics'!$C:$C,0))</f>
        <v>0</v>
      </c>
      <c r="Q93" s="65"/>
      <c r="R93" s="12"/>
      <c r="S93" s="65"/>
      <c r="T93" s="65"/>
    </row>
    <row r="94" spans="1:20" s="7" customFormat="1" ht="103.25" x14ac:dyDescent="0.75">
      <c r="A94" s="65" t="str">
        <f t="shared" ref="A94:C101" si="35">A$92</f>
        <v>Electricity Supply</v>
      </c>
      <c r="B94" s="65" t="str">
        <f t="shared" si="33"/>
        <v>Plant Lifetime Extension</v>
      </c>
      <c r="C94" s="65" t="str">
        <f t="shared" si="33"/>
        <v>Generation Capacity Lifetime Extension</v>
      </c>
      <c r="D94" s="12" t="s">
        <v>94</v>
      </c>
      <c r="E94" s="65"/>
      <c r="F94" s="12" t="s">
        <v>108</v>
      </c>
      <c r="G94" s="65"/>
      <c r="H94" s="63">
        <v>35</v>
      </c>
      <c r="I94" s="90" t="s">
        <v>58</v>
      </c>
      <c r="J94" s="65" t="str">
        <f t="shared" si="34"/>
        <v>Plant Lifetime Extension</v>
      </c>
      <c r="K94" s="103"/>
      <c r="L94" s="69">
        <v>0</v>
      </c>
      <c r="M94" s="76">
        <v>20</v>
      </c>
      <c r="N94" s="76">
        <v>1</v>
      </c>
      <c r="O94" s="12" t="s">
        <v>154</v>
      </c>
      <c r="P94" s="149">
        <f>INDEX('Policy Characteristics'!J:J,MATCH($C94,'Policy Characteristics'!$C:$C,0))</f>
        <v>0</v>
      </c>
      <c r="Q94" s="62" t="s">
        <v>272</v>
      </c>
      <c r="R94" s="12" t="s">
        <v>273</v>
      </c>
      <c r="S94" s="12" t="s">
        <v>197</v>
      </c>
      <c r="T94" s="12" t="s">
        <v>197</v>
      </c>
    </row>
    <row r="95" spans="1:20" s="7" customFormat="1" ht="103.25" x14ac:dyDescent="0.75">
      <c r="A95" s="65" t="str">
        <f t="shared" si="35"/>
        <v>Electricity Supply</v>
      </c>
      <c r="B95" s="65" t="str">
        <f t="shared" si="33"/>
        <v>Plant Lifetime Extension</v>
      </c>
      <c r="C95" s="65" t="str">
        <f t="shared" si="33"/>
        <v>Generation Capacity Lifetime Extension</v>
      </c>
      <c r="D95" s="12" t="s">
        <v>95</v>
      </c>
      <c r="E95" s="65"/>
      <c r="F95" s="12" t="s">
        <v>109</v>
      </c>
      <c r="G95" s="65"/>
      <c r="H95" s="63" t="s">
        <v>242</v>
      </c>
      <c r="I95" s="12" t="s">
        <v>58</v>
      </c>
      <c r="J95" s="65" t="str">
        <f t="shared" si="34"/>
        <v>Plant Lifetime Extension</v>
      </c>
      <c r="K95" s="103"/>
      <c r="L95" s="76"/>
      <c r="M95" s="76"/>
      <c r="N95" s="76"/>
      <c r="O95" s="65"/>
      <c r="P95" s="149">
        <f>INDEX('Policy Characteristics'!J:J,MATCH($C95,'Policy Characteristics'!$C:$C,0))</f>
        <v>0</v>
      </c>
      <c r="Q95" s="65"/>
      <c r="R95" s="12"/>
      <c r="S95" s="12"/>
      <c r="T95" s="65"/>
    </row>
    <row r="96" spans="1:20" s="7" customFormat="1" ht="103.25" x14ac:dyDescent="0.75">
      <c r="A96" s="65" t="str">
        <f t="shared" si="35"/>
        <v>Electricity Supply</v>
      </c>
      <c r="B96" s="65" t="str">
        <f t="shared" si="33"/>
        <v>Plant Lifetime Extension</v>
      </c>
      <c r="C96" s="65" t="str">
        <f t="shared" si="33"/>
        <v>Generation Capacity Lifetime Extension</v>
      </c>
      <c r="D96" s="12" t="s">
        <v>593</v>
      </c>
      <c r="E96" s="65"/>
      <c r="F96" s="12" t="s">
        <v>599</v>
      </c>
      <c r="G96" s="65"/>
      <c r="H96" s="63" t="s">
        <v>242</v>
      </c>
      <c r="I96" s="12" t="s">
        <v>58</v>
      </c>
      <c r="J96" s="65" t="str">
        <f t="shared" si="34"/>
        <v>Plant Lifetime Extension</v>
      </c>
      <c r="K96" s="103"/>
      <c r="L96" s="76"/>
      <c r="M96" s="76"/>
      <c r="N96" s="76"/>
      <c r="O96" s="65"/>
      <c r="P96" s="149">
        <f>INDEX('Policy Characteristics'!J:J,MATCH($C96,'Policy Characteristics'!$C:$C,0))</f>
        <v>0</v>
      </c>
      <c r="Q96" s="65"/>
      <c r="R96" s="12"/>
      <c r="S96" s="12"/>
      <c r="T96" s="65"/>
    </row>
    <row r="97" spans="1:20" ht="103.25" x14ac:dyDescent="0.75">
      <c r="A97" s="65" t="str">
        <f t="shared" si="35"/>
        <v>Electricity Supply</v>
      </c>
      <c r="B97" s="65" t="str">
        <f t="shared" si="33"/>
        <v>Plant Lifetime Extension</v>
      </c>
      <c r="C97" s="65" t="str">
        <f t="shared" si="33"/>
        <v>Generation Capacity Lifetime Extension</v>
      </c>
      <c r="D97" s="12" t="s">
        <v>96</v>
      </c>
      <c r="E97" s="65"/>
      <c r="F97" s="12" t="s">
        <v>110</v>
      </c>
      <c r="G97" s="65"/>
      <c r="H97" s="63" t="s">
        <v>242</v>
      </c>
      <c r="I97" s="12" t="s">
        <v>58</v>
      </c>
      <c r="J97" s="65" t="str">
        <f t="shared" si="34"/>
        <v>Plant Lifetime Extension</v>
      </c>
      <c r="K97" s="103"/>
      <c r="L97" s="76"/>
      <c r="M97" s="76"/>
      <c r="N97" s="76"/>
      <c r="O97" s="65"/>
      <c r="P97" s="149">
        <f>INDEX('Policy Characteristics'!J:J,MATCH($C97,'Policy Characteristics'!$C:$C,0))</f>
        <v>0</v>
      </c>
      <c r="Q97" s="62"/>
      <c r="R97" s="12"/>
      <c r="S97" s="12"/>
      <c r="T97" s="62"/>
    </row>
    <row r="98" spans="1:20" ht="103.25" x14ac:dyDescent="0.75">
      <c r="A98" s="65" t="str">
        <f t="shared" si="35"/>
        <v>Electricity Supply</v>
      </c>
      <c r="B98" s="65" t="str">
        <f t="shared" si="33"/>
        <v>Plant Lifetime Extension</v>
      </c>
      <c r="C98" s="65" t="str">
        <f t="shared" si="33"/>
        <v>Generation Capacity Lifetime Extension</v>
      </c>
      <c r="D98" s="12" t="s">
        <v>97</v>
      </c>
      <c r="E98" s="65"/>
      <c r="F98" s="12" t="s">
        <v>111</v>
      </c>
      <c r="G98" s="65"/>
      <c r="H98" s="63" t="s">
        <v>242</v>
      </c>
      <c r="I98" s="12" t="s">
        <v>58</v>
      </c>
      <c r="J98" s="65" t="str">
        <f t="shared" si="34"/>
        <v>Plant Lifetime Extension</v>
      </c>
      <c r="K98" s="103"/>
      <c r="L98" s="76"/>
      <c r="M98" s="76"/>
      <c r="N98" s="76"/>
      <c r="O98" s="65"/>
      <c r="P98" s="149">
        <f>INDEX('Policy Characteristics'!J:J,MATCH($C98,'Policy Characteristics'!$C:$C,0))</f>
        <v>0</v>
      </c>
      <c r="Q98" s="62"/>
      <c r="R98" s="12"/>
      <c r="S98" s="12"/>
      <c r="T98" s="62"/>
    </row>
    <row r="99" spans="1:20" s="7" customFormat="1" ht="103.25" x14ac:dyDescent="0.75">
      <c r="A99" s="65" t="str">
        <f t="shared" si="35"/>
        <v>Electricity Supply</v>
      </c>
      <c r="B99" s="65" t="str">
        <f t="shared" si="33"/>
        <v>Plant Lifetime Extension</v>
      </c>
      <c r="C99" s="65" t="str">
        <f t="shared" si="33"/>
        <v>Generation Capacity Lifetime Extension</v>
      </c>
      <c r="D99" s="12" t="s">
        <v>98</v>
      </c>
      <c r="E99" s="65"/>
      <c r="F99" s="12" t="s">
        <v>112</v>
      </c>
      <c r="G99" s="65"/>
      <c r="H99" s="63" t="s">
        <v>242</v>
      </c>
      <c r="I99" s="12" t="s">
        <v>58</v>
      </c>
      <c r="J99" s="65" t="str">
        <f t="shared" si="34"/>
        <v>Plant Lifetime Extension</v>
      </c>
      <c r="K99" s="103"/>
      <c r="L99" s="76"/>
      <c r="M99" s="76"/>
      <c r="N99" s="76"/>
      <c r="O99" s="65"/>
      <c r="P99" s="149">
        <f>INDEX('Policy Characteristics'!J:J,MATCH($C99,'Policy Characteristics'!$C:$C,0))</f>
        <v>0</v>
      </c>
      <c r="Q99" s="65"/>
      <c r="R99" s="12"/>
      <c r="S99" s="12"/>
      <c r="T99" s="65"/>
    </row>
    <row r="100" spans="1:20" s="7" customFormat="1" ht="103.25" x14ac:dyDescent="0.75">
      <c r="A100" s="65" t="str">
        <f t="shared" si="35"/>
        <v>Electricity Supply</v>
      </c>
      <c r="B100" s="65" t="str">
        <f t="shared" si="33"/>
        <v>Plant Lifetime Extension</v>
      </c>
      <c r="C100" s="65" t="str">
        <f t="shared" si="33"/>
        <v>Generation Capacity Lifetime Extension</v>
      </c>
      <c r="D100" s="12" t="s">
        <v>589</v>
      </c>
      <c r="E100" s="65"/>
      <c r="F100" s="12" t="s">
        <v>588</v>
      </c>
      <c r="G100" s="65"/>
      <c r="H100" s="63"/>
      <c r="I100" s="12" t="s">
        <v>58</v>
      </c>
      <c r="J100" s="65" t="str">
        <f t="shared" si="34"/>
        <v>Plant Lifetime Extension</v>
      </c>
      <c r="K100" s="103"/>
      <c r="L100" s="75"/>
      <c r="M100" s="75"/>
      <c r="N100" s="75"/>
      <c r="O100" s="65"/>
      <c r="P100" s="149">
        <f>INDEX('Policy Characteristics'!J:J,MATCH($C100,'Policy Characteristics'!$C:$C,0))</f>
        <v>0</v>
      </c>
      <c r="Q100" s="65"/>
      <c r="R100" s="12"/>
      <c r="S100" s="12"/>
      <c r="T100" s="65"/>
    </row>
    <row r="101" spans="1:20" s="7" customFormat="1" ht="103.25" x14ac:dyDescent="0.75">
      <c r="A101" s="65" t="str">
        <f t="shared" si="35"/>
        <v>Electricity Supply</v>
      </c>
      <c r="B101" s="65" t="str">
        <f t="shared" si="35"/>
        <v>Plant Lifetime Extension</v>
      </c>
      <c r="C101" s="65" t="str">
        <f t="shared" si="35"/>
        <v>Generation Capacity Lifetime Extension</v>
      </c>
      <c r="D101" s="12" t="s">
        <v>601</v>
      </c>
      <c r="E101" s="65"/>
      <c r="F101" s="12" t="s">
        <v>602</v>
      </c>
      <c r="G101" s="65"/>
      <c r="H101" s="63"/>
      <c r="I101" s="12" t="s">
        <v>58</v>
      </c>
      <c r="J101" s="65" t="str">
        <f t="shared" si="34"/>
        <v>Plant Lifetime Extension</v>
      </c>
      <c r="K101" s="103"/>
      <c r="L101" s="75"/>
      <c r="M101" s="75"/>
      <c r="N101" s="75"/>
      <c r="O101" s="65"/>
      <c r="P101" s="149">
        <f>INDEX('Policy Characteristics'!J:J,MATCH($C101,'Policy Characteristics'!$C:$C,0))</f>
        <v>0</v>
      </c>
      <c r="Q101" s="65"/>
      <c r="R101" s="12"/>
      <c r="S101" s="12"/>
      <c r="T101" s="65"/>
    </row>
    <row r="102" spans="1:20" s="3" customFormat="1" ht="103.25" x14ac:dyDescent="0.75">
      <c r="A102" s="12" t="s">
        <v>8</v>
      </c>
      <c r="B102" s="12" t="s">
        <v>326</v>
      </c>
      <c r="C102" s="12" t="s">
        <v>327</v>
      </c>
      <c r="D102" s="12" t="s">
        <v>592</v>
      </c>
      <c r="E102" s="12" t="s">
        <v>328</v>
      </c>
      <c r="F102" s="62"/>
      <c r="G102" s="12"/>
      <c r="H102" s="66"/>
      <c r="I102" s="12" t="s">
        <v>58</v>
      </c>
      <c r="J102" s="12" t="s">
        <v>326</v>
      </c>
      <c r="K102" s="103"/>
      <c r="L102" s="73"/>
      <c r="M102" s="73"/>
      <c r="N102" s="73"/>
      <c r="O102" s="12"/>
      <c r="P102" s="149" t="str">
        <f>INDEX('Policy Characteristics'!J:J,MATCH($C102,'Policy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2" s="12"/>
      <c r="R102" s="12"/>
      <c r="S102" s="12"/>
      <c r="T102" s="12"/>
    </row>
    <row r="103" spans="1:20" s="3" customFormat="1" ht="103.25" x14ac:dyDescent="0.75">
      <c r="A103" s="67" t="str">
        <f t="shared" ref="A103:C132" si="36">A$102</f>
        <v>Electricity Supply</v>
      </c>
      <c r="B103" s="67" t="str">
        <f t="shared" si="36"/>
        <v>Reduce Plant Downtime</v>
      </c>
      <c r="C103" s="67" t="str">
        <f t="shared" si="36"/>
        <v>Percentage Reduction in Plant Downtime</v>
      </c>
      <c r="D103" s="12" t="s">
        <v>592</v>
      </c>
      <c r="E103" s="12" t="s">
        <v>329</v>
      </c>
      <c r="F103" s="62"/>
      <c r="G103" s="12"/>
      <c r="H103" s="66"/>
      <c r="I103" s="12" t="s">
        <v>58</v>
      </c>
      <c r="J103" s="67" t="str">
        <f t="shared" ref="J103:J137" si="37">J$102</f>
        <v>Reduce Plant Downtime</v>
      </c>
      <c r="K103" s="103"/>
      <c r="L103" s="73"/>
      <c r="M103" s="73"/>
      <c r="N103" s="73"/>
      <c r="O103" s="12"/>
      <c r="P103" s="149" t="str">
        <f>INDEX('Policy Characteristics'!J:J,MATCH($C103,'Policy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3" s="12"/>
      <c r="R103" s="12"/>
      <c r="S103" s="12"/>
      <c r="T103" s="12"/>
    </row>
    <row r="104" spans="1:20" s="3" customFormat="1" ht="103.25" x14ac:dyDescent="0.75">
      <c r="A104" s="67" t="str">
        <f t="shared" si="36"/>
        <v>Electricity Supply</v>
      </c>
      <c r="B104" s="67" t="str">
        <f t="shared" si="36"/>
        <v>Reduce Plant Downtime</v>
      </c>
      <c r="C104" s="67" t="str">
        <f t="shared" si="36"/>
        <v>Percentage Reduction in Plant Downtime</v>
      </c>
      <c r="D104" s="12" t="s">
        <v>592</v>
      </c>
      <c r="E104" s="12" t="s">
        <v>330</v>
      </c>
      <c r="F104" s="62"/>
      <c r="G104" s="12"/>
      <c r="H104" s="66"/>
      <c r="I104" s="12" t="s">
        <v>58</v>
      </c>
      <c r="J104" s="67" t="str">
        <f t="shared" si="37"/>
        <v>Reduce Plant Downtime</v>
      </c>
      <c r="K104" s="103"/>
      <c r="L104" s="81"/>
      <c r="M104" s="81"/>
      <c r="N104" s="81"/>
      <c r="O104" s="12"/>
      <c r="P104" s="149" t="str">
        <f>INDEX('Policy Characteristics'!J:J,MATCH($C104,'Policy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4" s="12"/>
      <c r="R104" s="12"/>
      <c r="S104" s="12"/>
      <c r="T104" s="12"/>
    </row>
    <row r="105" spans="1:20" s="3" customFormat="1" ht="103.25" x14ac:dyDescent="0.75">
      <c r="A105" s="67" t="str">
        <f t="shared" si="36"/>
        <v>Electricity Supply</v>
      </c>
      <c r="B105" s="67" t="str">
        <f t="shared" si="36"/>
        <v>Reduce Plant Downtime</v>
      </c>
      <c r="C105" s="67" t="str">
        <f t="shared" si="36"/>
        <v>Percentage Reduction in Plant Downtime</v>
      </c>
      <c r="D105" s="12" t="s">
        <v>399</v>
      </c>
      <c r="E105" s="12" t="s">
        <v>328</v>
      </c>
      <c r="F105" s="12" t="s">
        <v>394</v>
      </c>
      <c r="G105" s="12" t="s">
        <v>400</v>
      </c>
      <c r="H105" s="66">
        <v>141</v>
      </c>
      <c r="I105" s="90" t="s">
        <v>58</v>
      </c>
      <c r="J105" s="67" t="str">
        <f t="shared" si="37"/>
        <v>Reduce Plant Downtime</v>
      </c>
      <c r="K105" s="103"/>
      <c r="L105" s="73">
        <v>0</v>
      </c>
      <c r="M105" s="73">
        <v>0.6</v>
      </c>
      <c r="N105" s="73">
        <v>0.01</v>
      </c>
      <c r="O105" s="12" t="s">
        <v>331</v>
      </c>
      <c r="P105" s="149" t="str">
        <f>INDEX('Policy Characteristics'!J:J,MATCH($C105,'Policy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5" s="12" t="s">
        <v>333</v>
      </c>
      <c r="R105" s="12" t="s">
        <v>332</v>
      </c>
      <c r="S105" s="12" t="s">
        <v>405</v>
      </c>
      <c r="T105" s="12"/>
    </row>
    <row r="106" spans="1:20" s="3" customFormat="1" ht="103.25" x14ac:dyDescent="0.75">
      <c r="A106" s="67" t="str">
        <f t="shared" si="36"/>
        <v>Electricity Supply</v>
      </c>
      <c r="B106" s="67" t="str">
        <f t="shared" si="36"/>
        <v>Reduce Plant Downtime</v>
      </c>
      <c r="C106" s="67" t="str">
        <f t="shared" si="36"/>
        <v>Percentage Reduction in Plant Downtime</v>
      </c>
      <c r="D106" s="12" t="s">
        <v>399</v>
      </c>
      <c r="E106" s="12" t="s">
        <v>329</v>
      </c>
      <c r="F106" s="12"/>
      <c r="G106" s="12"/>
      <c r="H106" s="66"/>
      <c r="I106" s="12" t="s">
        <v>58</v>
      </c>
      <c r="J106" s="67" t="str">
        <f t="shared" si="37"/>
        <v>Reduce Plant Downtime</v>
      </c>
      <c r="K106" s="103"/>
      <c r="L106" s="73"/>
      <c r="M106" s="73"/>
      <c r="N106" s="73"/>
      <c r="O106" s="12"/>
      <c r="P106" s="149" t="str">
        <f>INDEX('Policy Characteristics'!J:J,MATCH($C106,'Policy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6" s="12"/>
      <c r="R106" s="12"/>
      <c r="S106" s="12"/>
      <c r="T106" s="12"/>
    </row>
    <row r="107" spans="1:20" s="3" customFormat="1" ht="103.25" x14ac:dyDescent="0.75">
      <c r="A107" s="67" t="str">
        <f t="shared" si="36"/>
        <v>Electricity Supply</v>
      </c>
      <c r="B107" s="67" t="str">
        <f t="shared" si="36"/>
        <v>Reduce Plant Downtime</v>
      </c>
      <c r="C107" s="67" t="str">
        <f t="shared" si="36"/>
        <v>Percentage Reduction in Plant Downtime</v>
      </c>
      <c r="D107" s="12" t="s">
        <v>399</v>
      </c>
      <c r="E107" s="12" t="s">
        <v>330</v>
      </c>
      <c r="F107" s="12"/>
      <c r="G107" s="12"/>
      <c r="H107" s="66"/>
      <c r="I107" s="12" t="s">
        <v>58</v>
      </c>
      <c r="J107" s="67" t="str">
        <f t="shared" si="37"/>
        <v>Reduce Plant Downtime</v>
      </c>
      <c r="K107" s="103"/>
      <c r="L107" s="81"/>
      <c r="M107" s="81"/>
      <c r="N107" s="81"/>
      <c r="O107" s="12"/>
      <c r="P107" s="149" t="str">
        <f>INDEX('Policy Characteristics'!J:J,MATCH($C107,'Policy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7" s="12"/>
      <c r="R107" s="12"/>
      <c r="S107" s="12"/>
      <c r="T107" s="12"/>
    </row>
    <row r="108" spans="1:20" s="3" customFormat="1" ht="103.25" x14ac:dyDescent="0.75">
      <c r="A108" s="67" t="str">
        <f t="shared" si="36"/>
        <v>Electricity Supply</v>
      </c>
      <c r="B108" s="67" t="str">
        <f t="shared" si="36"/>
        <v>Reduce Plant Downtime</v>
      </c>
      <c r="C108" s="67" t="str">
        <f t="shared" si="36"/>
        <v>Percentage Reduction in Plant Downtime</v>
      </c>
      <c r="D108" s="12" t="s">
        <v>94</v>
      </c>
      <c r="E108" s="12" t="s">
        <v>328</v>
      </c>
      <c r="F108" s="12"/>
      <c r="G108" s="12"/>
      <c r="H108" s="66"/>
      <c r="I108" s="12" t="s">
        <v>58</v>
      </c>
      <c r="J108" s="67" t="str">
        <f t="shared" si="37"/>
        <v>Reduce Plant Downtime</v>
      </c>
      <c r="K108" s="103"/>
      <c r="L108" s="81"/>
      <c r="M108" s="81"/>
      <c r="N108" s="81"/>
      <c r="O108" s="12"/>
      <c r="P108" s="149" t="str">
        <f>INDEX('Policy Characteristics'!J:J,MATCH($C108,'Policy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8" s="12"/>
      <c r="R108" s="12"/>
      <c r="S108" s="12"/>
      <c r="T108" s="12"/>
    </row>
    <row r="109" spans="1:20" s="3" customFormat="1" ht="103.25" x14ac:dyDescent="0.75">
      <c r="A109" s="67" t="str">
        <f t="shared" si="36"/>
        <v>Electricity Supply</v>
      </c>
      <c r="B109" s="67" t="str">
        <f t="shared" si="36"/>
        <v>Reduce Plant Downtime</v>
      </c>
      <c r="C109" s="67" t="str">
        <f t="shared" si="36"/>
        <v>Percentage Reduction in Plant Downtime</v>
      </c>
      <c r="D109" s="12" t="s">
        <v>94</v>
      </c>
      <c r="E109" s="12" t="s">
        <v>329</v>
      </c>
      <c r="F109" s="12"/>
      <c r="G109" s="12"/>
      <c r="H109" s="66"/>
      <c r="I109" s="12" t="s">
        <v>58</v>
      </c>
      <c r="J109" s="67" t="str">
        <f t="shared" si="37"/>
        <v>Reduce Plant Downtime</v>
      </c>
      <c r="K109" s="103"/>
      <c r="L109" s="81"/>
      <c r="M109" s="81"/>
      <c r="N109" s="81"/>
      <c r="O109" s="12"/>
      <c r="P109" s="149" t="str">
        <f>INDEX('Policy Characteristics'!J:J,MATCH($C109,'Policy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09" s="12"/>
      <c r="R109" s="12"/>
      <c r="S109" s="12"/>
      <c r="T109" s="12"/>
    </row>
    <row r="110" spans="1:20" s="3" customFormat="1" ht="103.25" x14ac:dyDescent="0.75">
      <c r="A110" s="67" t="str">
        <f t="shared" si="36"/>
        <v>Electricity Supply</v>
      </c>
      <c r="B110" s="67" t="str">
        <f t="shared" si="36"/>
        <v>Reduce Plant Downtime</v>
      </c>
      <c r="C110" s="67" t="str">
        <f t="shared" si="36"/>
        <v>Percentage Reduction in Plant Downtime</v>
      </c>
      <c r="D110" s="12" t="s">
        <v>94</v>
      </c>
      <c r="E110" s="12" t="s">
        <v>330</v>
      </c>
      <c r="F110" s="12"/>
      <c r="G110" s="12"/>
      <c r="H110" s="66"/>
      <c r="I110" s="12" t="s">
        <v>58</v>
      </c>
      <c r="J110" s="67" t="str">
        <f t="shared" si="37"/>
        <v>Reduce Plant Downtime</v>
      </c>
      <c r="K110" s="103"/>
      <c r="L110" s="81"/>
      <c r="M110" s="81"/>
      <c r="N110" s="81"/>
      <c r="O110" s="12"/>
      <c r="P110" s="149" t="str">
        <f>INDEX('Policy Characteristics'!J:J,MATCH($C110,'Policy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0" s="12"/>
      <c r="R110" s="12"/>
      <c r="S110" s="12"/>
      <c r="T110" s="12"/>
    </row>
    <row r="111" spans="1:20" s="3" customFormat="1" ht="103.25" x14ac:dyDescent="0.75">
      <c r="A111" s="67" t="str">
        <f t="shared" si="36"/>
        <v>Electricity Supply</v>
      </c>
      <c r="B111" s="67" t="str">
        <f t="shared" si="36"/>
        <v>Reduce Plant Downtime</v>
      </c>
      <c r="C111" s="67" t="str">
        <f t="shared" si="36"/>
        <v>Percentage Reduction in Plant Downtime</v>
      </c>
      <c r="D111" s="12" t="s">
        <v>95</v>
      </c>
      <c r="E111" s="12" t="s">
        <v>328</v>
      </c>
      <c r="F111" s="12"/>
      <c r="G111" s="12"/>
      <c r="H111" s="66"/>
      <c r="I111" s="12" t="s">
        <v>58</v>
      </c>
      <c r="J111" s="67" t="str">
        <f t="shared" si="37"/>
        <v>Reduce Plant Downtime</v>
      </c>
      <c r="K111" s="103"/>
      <c r="L111" s="81"/>
      <c r="M111" s="81"/>
      <c r="N111" s="81"/>
      <c r="O111" s="12"/>
      <c r="P111" s="149" t="str">
        <f>INDEX('Policy Characteristics'!J:J,MATCH($C111,'Policy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1" s="12"/>
      <c r="R111" s="12"/>
      <c r="S111" s="12"/>
      <c r="T111" s="12"/>
    </row>
    <row r="112" spans="1:20" s="3" customFormat="1" ht="103.25" x14ac:dyDescent="0.75">
      <c r="A112" s="67" t="str">
        <f t="shared" si="36"/>
        <v>Electricity Supply</v>
      </c>
      <c r="B112" s="67" t="str">
        <f t="shared" si="36"/>
        <v>Reduce Plant Downtime</v>
      </c>
      <c r="C112" s="67" t="str">
        <f t="shared" si="36"/>
        <v>Percentage Reduction in Plant Downtime</v>
      </c>
      <c r="D112" s="12" t="s">
        <v>95</v>
      </c>
      <c r="E112" s="12" t="s">
        <v>329</v>
      </c>
      <c r="F112" s="12"/>
      <c r="G112" s="12"/>
      <c r="H112" s="66"/>
      <c r="I112" s="12" t="s">
        <v>58</v>
      </c>
      <c r="J112" s="67" t="str">
        <f t="shared" si="37"/>
        <v>Reduce Plant Downtime</v>
      </c>
      <c r="K112" s="103"/>
      <c r="L112" s="81"/>
      <c r="M112" s="81"/>
      <c r="N112" s="81"/>
      <c r="O112" s="12"/>
      <c r="P112" s="149" t="str">
        <f>INDEX('Policy Characteristics'!J:J,MATCH($C112,'Policy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2" s="12"/>
      <c r="R112" s="12"/>
      <c r="S112" s="12"/>
      <c r="T112" s="12"/>
    </row>
    <row r="113" spans="1:20" s="3" customFormat="1" ht="103.25" x14ac:dyDescent="0.75">
      <c r="A113" s="67" t="str">
        <f t="shared" si="36"/>
        <v>Electricity Supply</v>
      </c>
      <c r="B113" s="67" t="str">
        <f t="shared" si="36"/>
        <v>Reduce Plant Downtime</v>
      </c>
      <c r="C113" s="67" t="str">
        <f t="shared" si="36"/>
        <v>Percentage Reduction in Plant Downtime</v>
      </c>
      <c r="D113" s="12" t="s">
        <v>95</v>
      </c>
      <c r="E113" s="12" t="s">
        <v>330</v>
      </c>
      <c r="F113" s="12"/>
      <c r="G113" s="12"/>
      <c r="H113" s="66"/>
      <c r="I113" s="12" t="s">
        <v>58</v>
      </c>
      <c r="J113" s="67" t="str">
        <f t="shared" si="37"/>
        <v>Reduce Plant Downtime</v>
      </c>
      <c r="K113" s="103"/>
      <c r="L113" s="81"/>
      <c r="M113" s="81"/>
      <c r="N113" s="81"/>
      <c r="O113" s="12"/>
      <c r="P113" s="149" t="str">
        <f>INDEX('Policy Characteristics'!J:J,MATCH($C113,'Policy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3" s="12"/>
      <c r="R113" s="12"/>
      <c r="S113" s="12"/>
      <c r="T113" s="12"/>
    </row>
    <row r="114" spans="1:20" s="3" customFormat="1" ht="103.25" x14ac:dyDescent="0.75">
      <c r="A114" s="67" t="str">
        <f t="shared" si="36"/>
        <v>Electricity Supply</v>
      </c>
      <c r="B114" s="67" t="str">
        <f t="shared" si="36"/>
        <v>Reduce Plant Downtime</v>
      </c>
      <c r="C114" s="67" t="str">
        <f t="shared" si="36"/>
        <v>Percentage Reduction in Plant Downtime</v>
      </c>
      <c r="D114" s="12" t="s">
        <v>593</v>
      </c>
      <c r="E114" s="12" t="s">
        <v>328</v>
      </c>
      <c r="F114" s="12"/>
      <c r="G114" s="12"/>
      <c r="H114" s="66"/>
      <c r="I114" s="12" t="s">
        <v>58</v>
      </c>
      <c r="J114" s="67" t="str">
        <f t="shared" si="37"/>
        <v>Reduce Plant Downtime</v>
      </c>
      <c r="K114" s="103"/>
      <c r="L114" s="81"/>
      <c r="M114" s="81"/>
      <c r="N114" s="81"/>
      <c r="O114" s="12"/>
      <c r="P114" s="149" t="str">
        <f>INDEX('Policy Characteristics'!J:J,MATCH($C114,'Policy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4" s="12"/>
      <c r="R114" s="12"/>
      <c r="S114" s="12"/>
      <c r="T114" s="12"/>
    </row>
    <row r="115" spans="1:20" s="3" customFormat="1" ht="103.25" x14ac:dyDescent="0.75">
      <c r="A115" s="67" t="str">
        <f t="shared" si="36"/>
        <v>Electricity Supply</v>
      </c>
      <c r="B115" s="67" t="str">
        <f t="shared" si="36"/>
        <v>Reduce Plant Downtime</v>
      </c>
      <c r="C115" s="67" t="str">
        <f t="shared" si="36"/>
        <v>Percentage Reduction in Plant Downtime</v>
      </c>
      <c r="D115" s="12" t="s">
        <v>593</v>
      </c>
      <c r="E115" s="12" t="s">
        <v>329</v>
      </c>
      <c r="F115" s="12"/>
      <c r="G115" s="12"/>
      <c r="H115" s="66"/>
      <c r="I115" s="12" t="s">
        <v>58</v>
      </c>
      <c r="J115" s="67" t="str">
        <f t="shared" si="37"/>
        <v>Reduce Plant Downtime</v>
      </c>
      <c r="K115" s="103"/>
      <c r="L115" s="81"/>
      <c r="M115" s="81"/>
      <c r="N115" s="81"/>
      <c r="O115" s="12"/>
      <c r="P115" s="149" t="str">
        <f>INDEX('Policy Characteristics'!J:J,MATCH($C115,'Policy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5" s="12"/>
      <c r="R115" s="12"/>
      <c r="S115" s="12"/>
      <c r="T115" s="12"/>
    </row>
    <row r="116" spans="1:20" s="3" customFormat="1" ht="103.25" x14ac:dyDescent="0.75">
      <c r="A116" s="67" t="str">
        <f t="shared" si="36"/>
        <v>Electricity Supply</v>
      </c>
      <c r="B116" s="67" t="str">
        <f t="shared" si="36"/>
        <v>Reduce Plant Downtime</v>
      </c>
      <c r="C116" s="67" t="str">
        <f t="shared" si="36"/>
        <v>Percentage Reduction in Plant Downtime</v>
      </c>
      <c r="D116" s="12" t="s">
        <v>593</v>
      </c>
      <c r="E116" s="12" t="s">
        <v>330</v>
      </c>
      <c r="F116" s="12" t="s">
        <v>406</v>
      </c>
      <c r="G116" s="12" t="s">
        <v>599</v>
      </c>
      <c r="H116" s="66">
        <v>143</v>
      </c>
      <c r="I116" s="12" t="s">
        <v>57</v>
      </c>
      <c r="J116" s="67" t="str">
        <f t="shared" si="37"/>
        <v>Reduce Plant Downtime</v>
      </c>
      <c r="K116" s="103"/>
      <c r="L116" s="73">
        <v>0</v>
      </c>
      <c r="M116" s="73">
        <v>0.25</v>
      </c>
      <c r="N116" s="73">
        <v>0.01</v>
      </c>
      <c r="O116" s="12" t="s">
        <v>331</v>
      </c>
      <c r="P116" s="149" t="str">
        <f>INDEX('Policy Characteristics'!J:J,MATCH($C116,'Policy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6" s="12" t="s">
        <v>333</v>
      </c>
      <c r="R116" s="12" t="s">
        <v>332</v>
      </c>
      <c r="S116" s="12" t="s">
        <v>408</v>
      </c>
      <c r="T116" s="12"/>
    </row>
    <row r="117" spans="1:20" s="3" customFormat="1" ht="103.25" x14ac:dyDescent="0.75">
      <c r="A117" s="67" t="str">
        <f t="shared" si="36"/>
        <v>Electricity Supply</v>
      </c>
      <c r="B117" s="67" t="str">
        <f t="shared" si="36"/>
        <v>Reduce Plant Downtime</v>
      </c>
      <c r="C117" s="67" t="str">
        <f t="shared" si="36"/>
        <v>Percentage Reduction in Plant Downtime</v>
      </c>
      <c r="D117" s="12" t="s">
        <v>96</v>
      </c>
      <c r="E117" s="12" t="s">
        <v>328</v>
      </c>
      <c r="F117" s="12"/>
      <c r="G117" s="12"/>
      <c r="H117" s="66"/>
      <c r="I117" s="12" t="s">
        <v>58</v>
      </c>
      <c r="J117" s="67" t="str">
        <f t="shared" si="37"/>
        <v>Reduce Plant Downtime</v>
      </c>
      <c r="K117" s="103"/>
      <c r="L117" s="81"/>
      <c r="M117" s="81"/>
      <c r="N117" s="81"/>
      <c r="O117" s="12"/>
      <c r="P117" s="149" t="str">
        <f>INDEX('Policy Characteristics'!J:J,MATCH($C117,'Policy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7" s="12"/>
      <c r="R117" s="12"/>
      <c r="S117" s="12"/>
      <c r="T117" s="12"/>
    </row>
    <row r="118" spans="1:20" s="3" customFormat="1" ht="103.25" x14ac:dyDescent="0.75">
      <c r="A118" s="67" t="str">
        <f t="shared" si="36"/>
        <v>Electricity Supply</v>
      </c>
      <c r="B118" s="67" t="str">
        <f t="shared" si="36"/>
        <v>Reduce Plant Downtime</v>
      </c>
      <c r="C118" s="67" t="str">
        <f t="shared" si="36"/>
        <v>Percentage Reduction in Plant Downtime</v>
      </c>
      <c r="D118" s="12" t="s">
        <v>96</v>
      </c>
      <c r="E118" s="12" t="s">
        <v>329</v>
      </c>
      <c r="F118" s="12"/>
      <c r="G118" s="12"/>
      <c r="H118" s="66"/>
      <c r="I118" s="12" t="s">
        <v>58</v>
      </c>
      <c r="J118" s="67" t="str">
        <f t="shared" si="37"/>
        <v>Reduce Plant Downtime</v>
      </c>
      <c r="K118" s="103"/>
      <c r="L118" s="81"/>
      <c r="M118" s="81"/>
      <c r="N118" s="81"/>
      <c r="O118" s="12"/>
      <c r="P118" s="149" t="str">
        <f>INDEX('Policy Characteristics'!J:J,MATCH($C118,'Policy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8" s="12"/>
      <c r="R118" s="12"/>
      <c r="S118" s="12"/>
      <c r="T118" s="12"/>
    </row>
    <row r="119" spans="1:20" s="3" customFormat="1" ht="103.25" x14ac:dyDescent="0.75">
      <c r="A119" s="67" t="str">
        <f t="shared" si="36"/>
        <v>Electricity Supply</v>
      </c>
      <c r="B119" s="67" t="str">
        <f t="shared" si="36"/>
        <v>Reduce Plant Downtime</v>
      </c>
      <c r="C119" s="67" t="str">
        <f t="shared" si="36"/>
        <v>Percentage Reduction in Plant Downtime</v>
      </c>
      <c r="D119" s="12" t="s">
        <v>96</v>
      </c>
      <c r="E119" s="12" t="s">
        <v>330</v>
      </c>
      <c r="F119" s="12" t="s">
        <v>406</v>
      </c>
      <c r="G119" s="12" t="s">
        <v>110</v>
      </c>
      <c r="H119" s="66">
        <v>144</v>
      </c>
      <c r="I119" s="12" t="s">
        <v>57</v>
      </c>
      <c r="J119" s="67" t="str">
        <f t="shared" si="37"/>
        <v>Reduce Plant Downtime</v>
      </c>
      <c r="K119" s="103"/>
      <c r="L119" s="73">
        <v>0</v>
      </c>
      <c r="M119" s="73">
        <v>0.3</v>
      </c>
      <c r="N119" s="73">
        <v>0.01</v>
      </c>
      <c r="O119" s="12" t="s">
        <v>331</v>
      </c>
      <c r="P119" s="149" t="str">
        <f>INDEX('Policy Characteristics'!J:J,MATCH($C119,'Policy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19" s="12" t="s">
        <v>333</v>
      </c>
      <c r="R119" s="12" t="s">
        <v>332</v>
      </c>
      <c r="S119" s="12" t="s">
        <v>407</v>
      </c>
      <c r="T119" s="12"/>
    </row>
    <row r="120" spans="1:20" s="3" customFormat="1" ht="103.25" x14ac:dyDescent="0.75">
      <c r="A120" s="67" t="str">
        <f t="shared" si="36"/>
        <v>Electricity Supply</v>
      </c>
      <c r="B120" s="67" t="str">
        <f t="shared" si="36"/>
        <v>Reduce Plant Downtime</v>
      </c>
      <c r="C120" s="67" t="str">
        <f t="shared" si="36"/>
        <v>Percentage Reduction in Plant Downtime</v>
      </c>
      <c r="D120" s="12" t="s">
        <v>97</v>
      </c>
      <c r="E120" s="12" t="s">
        <v>328</v>
      </c>
      <c r="F120" s="12"/>
      <c r="G120" s="12"/>
      <c r="H120" s="66"/>
      <c r="I120" s="12" t="s">
        <v>58</v>
      </c>
      <c r="J120" s="67" t="str">
        <f t="shared" si="37"/>
        <v>Reduce Plant Downtime</v>
      </c>
      <c r="K120" s="103"/>
      <c r="L120" s="81"/>
      <c r="M120" s="81"/>
      <c r="N120" s="81"/>
      <c r="O120" s="12"/>
      <c r="P120" s="149" t="str">
        <f>INDEX('Policy Characteristics'!J:J,MATCH($C120,'Policy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0" s="12"/>
      <c r="R120" s="12"/>
      <c r="S120" s="12"/>
      <c r="T120" s="12"/>
    </row>
    <row r="121" spans="1:20" s="3" customFormat="1" ht="103.25" x14ac:dyDescent="0.75">
      <c r="A121" s="67" t="str">
        <f t="shared" si="36"/>
        <v>Electricity Supply</v>
      </c>
      <c r="B121" s="67" t="str">
        <f t="shared" si="36"/>
        <v>Reduce Plant Downtime</v>
      </c>
      <c r="C121" s="67" t="str">
        <f t="shared" si="36"/>
        <v>Percentage Reduction in Plant Downtime</v>
      </c>
      <c r="D121" s="12" t="s">
        <v>97</v>
      </c>
      <c r="E121" s="12" t="s">
        <v>329</v>
      </c>
      <c r="F121" s="12"/>
      <c r="G121" s="12"/>
      <c r="H121" s="66"/>
      <c r="I121" s="12" t="s">
        <v>58</v>
      </c>
      <c r="J121" s="67" t="str">
        <f t="shared" si="37"/>
        <v>Reduce Plant Downtime</v>
      </c>
      <c r="K121" s="103"/>
      <c r="L121" s="81"/>
      <c r="M121" s="81"/>
      <c r="N121" s="81"/>
      <c r="O121" s="12"/>
      <c r="P121" s="149" t="str">
        <f>INDEX('Policy Characteristics'!J:J,MATCH($C121,'Policy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1" s="12"/>
      <c r="R121" s="12"/>
      <c r="S121" s="12"/>
      <c r="T121" s="12"/>
    </row>
    <row r="122" spans="1:20" s="3" customFormat="1" ht="103.25" x14ac:dyDescent="0.75">
      <c r="A122" s="67" t="str">
        <f t="shared" si="36"/>
        <v>Electricity Supply</v>
      </c>
      <c r="B122" s="67" t="str">
        <f t="shared" si="36"/>
        <v>Reduce Plant Downtime</v>
      </c>
      <c r="C122" s="67" t="str">
        <f t="shared" si="36"/>
        <v>Percentage Reduction in Plant Downtime</v>
      </c>
      <c r="D122" s="12" t="s">
        <v>97</v>
      </c>
      <c r="E122" s="12" t="s">
        <v>330</v>
      </c>
      <c r="F122" s="12"/>
      <c r="G122" s="12"/>
      <c r="H122" s="66"/>
      <c r="I122" s="12" t="s">
        <v>58</v>
      </c>
      <c r="J122" s="67" t="str">
        <f t="shared" si="37"/>
        <v>Reduce Plant Downtime</v>
      </c>
      <c r="K122" s="103"/>
      <c r="L122" s="81"/>
      <c r="M122" s="81"/>
      <c r="N122" s="81"/>
      <c r="O122" s="12"/>
      <c r="P122" s="149" t="str">
        <f>INDEX('Policy Characteristics'!J:J,MATCH($C122,'Policy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2" s="12"/>
      <c r="R122" s="12"/>
      <c r="S122" s="12"/>
      <c r="T122" s="12"/>
    </row>
    <row r="123" spans="1:20" s="3" customFormat="1" ht="103.25" x14ac:dyDescent="0.75">
      <c r="A123" s="67" t="str">
        <f t="shared" si="36"/>
        <v>Electricity Supply</v>
      </c>
      <c r="B123" s="67" t="str">
        <f t="shared" si="36"/>
        <v>Reduce Plant Downtime</v>
      </c>
      <c r="C123" s="67" t="str">
        <f t="shared" si="36"/>
        <v>Percentage Reduction in Plant Downtime</v>
      </c>
      <c r="D123" s="12" t="s">
        <v>98</v>
      </c>
      <c r="E123" s="12" t="s">
        <v>328</v>
      </c>
      <c r="F123" s="12"/>
      <c r="G123" s="12"/>
      <c r="H123" s="66"/>
      <c r="I123" s="12" t="s">
        <v>58</v>
      </c>
      <c r="J123" s="67" t="str">
        <f t="shared" si="37"/>
        <v>Reduce Plant Downtime</v>
      </c>
      <c r="K123" s="103"/>
      <c r="L123" s="81"/>
      <c r="M123" s="81"/>
      <c r="N123" s="81"/>
      <c r="O123" s="12"/>
      <c r="P123" s="149" t="str">
        <f>INDEX('Policy Characteristics'!J:J,MATCH($C123,'Policy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3" s="12"/>
      <c r="R123" s="12"/>
      <c r="S123" s="12"/>
      <c r="T123" s="12"/>
    </row>
    <row r="124" spans="1:20" s="3" customFormat="1" ht="103.25" x14ac:dyDescent="0.75">
      <c r="A124" s="67" t="str">
        <f t="shared" si="36"/>
        <v>Electricity Supply</v>
      </c>
      <c r="B124" s="67" t="str">
        <f t="shared" si="36"/>
        <v>Reduce Plant Downtime</v>
      </c>
      <c r="C124" s="67" t="str">
        <f t="shared" si="36"/>
        <v>Percentage Reduction in Plant Downtime</v>
      </c>
      <c r="D124" s="12" t="s">
        <v>98</v>
      </c>
      <c r="E124" s="12" t="s">
        <v>329</v>
      </c>
      <c r="F124" s="12"/>
      <c r="G124" s="12"/>
      <c r="H124" s="66"/>
      <c r="I124" s="12" t="s">
        <v>58</v>
      </c>
      <c r="J124" s="67" t="str">
        <f t="shared" si="37"/>
        <v>Reduce Plant Downtime</v>
      </c>
      <c r="K124" s="102"/>
      <c r="L124" s="81"/>
      <c r="M124" s="81"/>
      <c r="N124" s="81"/>
      <c r="O124" s="12"/>
      <c r="P124" s="149" t="str">
        <f>INDEX('Policy Characteristics'!J:J,MATCH($C124,'Policy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4" s="12"/>
      <c r="R124" s="12"/>
      <c r="S124" s="12"/>
      <c r="T124" s="12"/>
    </row>
    <row r="125" spans="1:20" s="3" customFormat="1" ht="103.25" x14ac:dyDescent="0.75">
      <c r="A125" s="67" t="str">
        <f t="shared" si="36"/>
        <v>Electricity Supply</v>
      </c>
      <c r="B125" s="67" t="str">
        <f t="shared" si="36"/>
        <v>Reduce Plant Downtime</v>
      </c>
      <c r="C125" s="67" t="str">
        <f t="shared" si="36"/>
        <v>Percentage Reduction in Plant Downtime</v>
      </c>
      <c r="D125" s="12" t="s">
        <v>98</v>
      </c>
      <c r="E125" s="12" t="s">
        <v>330</v>
      </c>
      <c r="F125" s="12"/>
      <c r="G125" s="12"/>
      <c r="H125" s="66"/>
      <c r="I125" s="12" t="s">
        <v>58</v>
      </c>
      <c r="J125" s="67" t="str">
        <f t="shared" si="37"/>
        <v>Reduce Plant Downtime</v>
      </c>
      <c r="K125" s="102"/>
      <c r="L125" s="81"/>
      <c r="M125" s="81"/>
      <c r="N125" s="81"/>
      <c r="O125" s="12"/>
      <c r="P125" s="149" t="str">
        <f>INDEX('Policy Characteristics'!J:J,MATCH($C125,'Policy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5" s="12"/>
      <c r="R125" s="12"/>
      <c r="S125" s="12"/>
      <c r="T125" s="12"/>
    </row>
    <row r="126" spans="1:20" s="3" customFormat="1" ht="103.25" x14ac:dyDescent="0.75">
      <c r="A126" s="67" t="str">
        <f t="shared" si="36"/>
        <v>Electricity Supply</v>
      </c>
      <c r="B126" s="67" t="str">
        <f t="shared" si="36"/>
        <v>Reduce Plant Downtime</v>
      </c>
      <c r="C126" s="67" t="str">
        <f t="shared" si="36"/>
        <v>Percentage Reduction in Plant Downtime</v>
      </c>
      <c r="D126" s="12" t="s">
        <v>401</v>
      </c>
      <c r="E126" s="12" t="s">
        <v>328</v>
      </c>
      <c r="F126" s="12"/>
      <c r="G126" s="12"/>
      <c r="H126" s="66"/>
      <c r="I126" s="12" t="s">
        <v>58</v>
      </c>
      <c r="J126" s="67" t="str">
        <f t="shared" si="37"/>
        <v>Reduce Plant Downtime</v>
      </c>
      <c r="K126" s="107"/>
      <c r="L126" s="81"/>
      <c r="M126" s="81"/>
      <c r="N126" s="81"/>
      <c r="O126" s="12"/>
      <c r="P126" s="149" t="str">
        <f>INDEX('Policy Characteristics'!J:J,MATCH($C126,'Policy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6" s="12"/>
      <c r="R126" s="12"/>
      <c r="S126" s="12"/>
      <c r="T126" s="12"/>
    </row>
    <row r="127" spans="1:20" s="3" customFormat="1" ht="103.25" x14ac:dyDescent="0.75">
      <c r="A127" s="67" t="str">
        <f t="shared" si="36"/>
        <v>Electricity Supply</v>
      </c>
      <c r="B127" s="67" t="str">
        <f t="shared" si="36"/>
        <v>Reduce Plant Downtime</v>
      </c>
      <c r="C127" s="67" t="str">
        <f t="shared" si="36"/>
        <v>Percentage Reduction in Plant Downtime</v>
      </c>
      <c r="D127" s="12" t="s">
        <v>401</v>
      </c>
      <c r="E127" s="12" t="s">
        <v>329</v>
      </c>
      <c r="F127" s="12"/>
      <c r="G127" s="12"/>
      <c r="H127" s="66"/>
      <c r="I127" s="12" t="s">
        <v>58</v>
      </c>
      <c r="J127" s="67" t="str">
        <f t="shared" si="37"/>
        <v>Reduce Plant Downtime</v>
      </c>
      <c r="K127" s="107"/>
      <c r="L127" s="81"/>
      <c r="M127" s="81"/>
      <c r="N127" s="81"/>
      <c r="O127" s="12"/>
      <c r="P127" s="149" t="str">
        <f>INDEX('Policy Characteristics'!J:J,MATCH($C127,'Policy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7" s="12"/>
      <c r="R127" s="12"/>
      <c r="S127" s="12"/>
      <c r="T127" s="12"/>
    </row>
    <row r="128" spans="1:20" s="3" customFormat="1" ht="103.25" x14ac:dyDescent="0.75">
      <c r="A128" s="67" t="str">
        <f t="shared" si="36"/>
        <v>Electricity Supply</v>
      </c>
      <c r="B128" s="67" t="str">
        <f t="shared" si="36"/>
        <v>Reduce Plant Downtime</v>
      </c>
      <c r="C128" s="67" t="str">
        <f t="shared" si="36"/>
        <v>Percentage Reduction in Plant Downtime</v>
      </c>
      <c r="D128" s="12" t="s">
        <v>401</v>
      </c>
      <c r="E128" s="12" t="s">
        <v>330</v>
      </c>
      <c r="F128" s="12"/>
      <c r="G128" s="12"/>
      <c r="H128" s="66"/>
      <c r="I128" s="12" t="s">
        <v>58</v>
      </c>
      <c r="J128" s="67" t="str">
        <f t="shared" si="37"/>
        <v>Reduce Plant Downtime</v>
      </c>
      <c r="K128" s="102"/>
      <c r="L128" s="81"/>
      <c r="M128" s="81"/>
      <c r="N128" s="81"/>
      <c r="O128" s="12"/>
      <c r="P128" s="149" t="str">
        <f>INDEX('Policy Characteristics'!J:J,MATCH($C128,'Policy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8" s="12"/>
      <c r="R128" s="12"/>
      <c r="S128" s="12"/>
      <c r="T128" s="12"/>
    </row>
    <row r="129" spans="1:20" s="3" customFormat="1" ht="103.25" x14ac:dyDescent="0.75">
      <c r="A129" s="67" t="str">
        <f t="shared" si="36"/>
        <v>Electricity Supply</v>
      </c>
      <c r="B129" s="67" t="str">
        <f t="shared" si="36"/>
        <v>Reduce Plant Downtime</v>
      </c>
      <c r="C129" s="67" t="str">
        <f t="shared" si="36"/>
        <v>Percentage Reduction in Plant Downtime</v>
      </c>
      <c r="D129" s="12" t="s">
        <v>402</v>
      </c>
      <c r="E129" s="12" t="s">
        <v>328</v>
      </c>
      <c r="F129" s="12"/>
      <c r="G129" s="12"/>
      <c r="H129" s="66"/>
      <c r="I129" s="12" t="s">
        <v>58</v>
      </c>
      <c r="J129" s="67" t="str">
        <f t="shared" si="37"/>
        <v>Reduce Plant Downtime</v>
      </c>
      <c r="K129" s="102"/>
      <c r="L129" s="81"/>
      <c r="M129" s="81"/>
      <c r="N129" s="81"/>
      <c r="O129" s="12"/>
      <c r="P129" s="149" t="str">
        <f>INDEX('Policy Characteristics'!J:J,MATCH($C129,'Policy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29" s="12"/>
      <c r="R129" s="12"/>
      <c r="S129" s="12"/>
      <c r="T129" s="12"/>
    </row>
    <row r="130" spans="1:20" s="3" customFormat="1" ht="103.25" x14ac:dyDescent="0.75">
      <c r="A130" s="67" t="str">
        <f t="shared" si="36"/>
        <v>Electricity Supply</v>
      </c>
      <c r="B130" s="67" t="str">
        <f t="shared" si="36"/>
        <v>Reduce Plant Downtime</v>
      </c>
      <c r="C130" s="67" t="str">
        <f t="shared" si="36"/>
        <v>Percentage Reduction in Plant Downtime</v>
      </c>
      <c r="D130" s="12" t="s">
        <v>402</v>
      </c>
      <c r="E130" s="12" t="s">
        <v>329</v>
      </c>
      <c r="F130" s="12"/>
      <c r="G130" s="12"/>
      <c r="H130" s="66"/>
      <c r="I130" s="12" t="s">
        <v>58</v>
      </c>
      <c r="J130" s="67" t="str">
        <f t="shared" si="37"/>
        <v>Reduce Plant Downtime</v>
      </c>
      <c r="K130" s="102"/>
      <c r="L130" s="81"/>
      <c r="M130" s="81"/>
      <c r="N130" s="81"/>
      <c r="O130" s="12"/>
      <c r="P130" s="149" t="str">
        <f>INDEX('Policy Characteristics'!J:J,MATCH($C130,'Policy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0" s="12"/>
      <c r="R130" s="12"/>
      <c r="S130" s="12"/>
      <c r="T130" s="12"/>
    </row>
    <row r="131" spans="1:20" s="3" customFormat="1" ht="103.25" x14ac:dyDescent="0.75">
      <c r="A131" s="67" t="str">
        <f t="shared" si="36"/>
        <v>Electricity Supply</v>
      </c>
      <c r="B131" s="67" t="str">
        <f t="shared" si="36"/>
        <v>Reduce Plant Downtime</v>
      </c>
      <c r="C131" s="67" t="str">
        <f t="shared" si="36"/>
        <v>Percentage Reduction in Plant Downtime</v>
      </c>
      <c r="D131" s="12" t="s">
        <v>402</v>
      </c>
      <c r="E131" s="12" t="s">
        <v>330</v>
      </c>
      <c r="F131" s="12"/>
      <c r="G131" s="12"/>
      <c r="H131" s="66"/>
      <c r="I131" s="12" t="s">
        <v>58</v>
      </c>
      <c r="J131" s="67" t="str">
        <f t="shared" si="37"/>
        <v>Reduce Plant Downtime</v>
      </c>
      <c r="K131" s="102"/>
      <c r="L131" s="81"/>
      <c r="M131" s="81"/>
      <c r="N131" s="81"/>
      <c r="O131" s="12"/>
      <c r="P131" s="149" t="str">
        <f>INDEX('Policy Characteristics'!J:J,MATCH($C131,'Policy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1" s="12"/>
      <c r="R131" s="12"/>
      <c r="S131" s="12"/>
      <c r="T131" s="12"/>
    </row>
    <row r="132" spans="1:20" s="3" customFormat="1" ht="103.25" x14ac:dyDescent="0.75">
      <c r="A132" s="67" t="str">
        <f t="shared" si="36"/>
        <v>Electricity Supply</v>
      </c>
      <c r="B132" s="67" t="str">
        <f t="shared" si="36"/>
        <v>Reduce Plant Downtime</v>
      </c>
      <c r="C132" s="67" t="str">
        <f t="shared" si="36"/>
        <v>Percentage Reduction in Plant Downtime</v>
      </c>
      <c r="D132" s="12" t="s">
        <v>589</v>
      </c>
      <c r="E132" s="12" t="s">
        <v>328</v>
      </c>
      <c r="F132" s="12"/>
      <c r="G132" s="12"/>
      <c r="H132" s="66"/>
      <c r="I132" s="12" t="s">
        <v>58</v>
      </c>
      <c r="J132" s="67" t="str">
        <f t="shared" si="37"/>
        <v>Reduce Plant Downtime</v>
      </c>
      <c r="K132" s="102"/>
      <c r="L132" s="75"/>
      <c r="M132" s="75"/>
      <c r="N132" s="75"/>
      <c r="O132" s="65"/>
      <c r="P132" s="149" t="str">
        <f>INDEX('Policy Characteristics'!J:J,MATCH($C132,'Policy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2" s="12"/>
      <c r="R132" s="12"/>
      <c r="S132" s="12"/>
      <c r="T132" s="12"/>
    </row>
    <row r="133" spans="1:20" s="3" customFormat="1" ht="103.25" x14ac:dyDescent="0.75">
      <c r="A133" s="67" t="str">
        <f t="shared" ref="A133:C137" si="38">A$102</f>
        <v>Electricity Supply</v>
      </c>
      <c r="B133" s="67" t="str">
        <f t="shared" si="38"/>
        <v>Reduce Plant Downtime</v>
      </c>
      <c r="C133" s="67" t="str">
        <f t="shared" si="38"/>
        <v>Percentage Reduction in Plant Downtime</v>
      </c>
      <c r="D133" s="12" t="s">
        <v>589</v>
      </c>
      <c r="E133" s="12" t="s">
        <v>329</v>
      </c>
      <c r="F133" s="12"/>
      <c r="G133" s="12"/>
      <c r="H133" s="66"/>
      <c r="I133" s="12" t="s">
        <v>58</v>
      </c>
      <c r="J133" s="67" t="str">
        <f t="shared" si="37"/>
        <v>Reduce Plant Downtime</v>
      </c>
      <c r="K133" s="102"/>
      <c r="L133" s="75"/>
      <c r="M133" s="75"/>
      <c r="N133" s="75"/>
      <c r="O133" s="65"/>
      <c r="P133" s="149" t="str">
        <f>INDEX('Policy Characteristics'!J:J,MATCH($C133,'Policy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3" s="12"/>
      <c r="R133" s="12"/>
      <c r="S133" s="12"/>
      <c r="T133" s="12"/>
    </row>
    <row r="134" spans="1:20" s="3" customFormat="1" ht="103.25" x14ac:dyDescent="0.75">
      <c r="A134" s="67" t="str">
        <f t="shared" si="38"/>
        <v>Electricity Supply</v>
      </c>
      <c r="B134" s="67" t="str">
        <f t="shared" si="38"/>
        <v>Reduce Plant Downtime</v>
      </c>
      <c r="C134" s="67" t="str">
        <f t="shared" si="38"/>
        <v>Percentage Reduction in Plant Downtime</v>
      </c>
      <c r="D134" s="12" t="s">
        <v>589</v>
      </c>
      <c r="E134" s="12" t="s">
        <v>330</v>
      </c>
      <c r="F134" s="12"/>
      <c r="G134" s="12"/>
      <c r="H134" s="66"/>
      <c r="I134" s="12" t="s">
        <v>58</v>
      </c>
      <c r="J134" s="67" t="str">
        <f t="shared" si="37"/>
        <v>Reduce Plant Downtime</v>
      </c>
      <c r="K134" s="102"/>
      <c r="L134" s="75"/>
      <c r="M134" s="75"/>
      <c r="N134" s="75"/>
      <c r="O134" s="65"/>
      <c r="P134" s="149" t="str">
        <f>INDEX('Policy Characteristics'!J:J,MATCH($C134,'Policy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4" s="12"/>
      <c r="R134" s="12"/>
      <c r="S134" s="12"/>
      <c r="T134" s="12"/>
    </row>
    <row r="135" spans="1:20" s="3" customFormat="1" ht="103.25" x14ac:dyDescent="0.75">
      <c r="A135" s="67" t="str">
        <f t="shared" si="38"/>
        <v>Electricity Supply</v>
      </c>
      <c r="B135" s="67" t="str">
        <f t="shared" si="38"/>
        <v>Reduce Plant Downtime</v>
      </c>
      <c r="C135" s="67" t="str">
        <f t="shared" si="38"/>
        <v>Percentage Reduction in Plant Downtime</v>
      </c>
      <c r="D135" s="12" t="s">
        <v>601</v>
      </c>
      <c r="E135" s="12" t="s">
        <v>328</v>
      </c>
      <c r="F135" s="12"/>
      <c r="G135" s="12"/>
      <c r="H135" s="66"/>
      <c r="I135" s="12" t="s">
        <v>58</v>
      </c>
      <c r="J135" s="67" t="str">
        <f t="shared" si="37"/>
        <v>Reduce Plant Downtime</v>
      </c>
      <c r="K135" s="102"/>
      <c r="L135" s="75"/>
      <c r="M135" s="75"/>
      <c r="N135" s="75"/>
      <c r="O135" s="65"/>
      <c r="P135" s="149" t="str">
        <f>INDEX('Policy Characteristics'!J:J,MATCH($C135,'Policy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5" s="12"/>
      <c r="R135" s="12"/>
      <c r="S135" s="12"/>
      <c r="T135" s="12"/>
    </row>
    <row r="136" spans="1:20" s="3" customFormat="1" ht="103.25" x14ac:dyDescent="0.75">
      <c r="A136" s="67" t="str">
        <f t="shared" si="38"/>
        <v>Electricity Supply</v>
      </c>
      <c r="B136" s="67" t="str">
        <f t="shared" si="38"/>
        <v>Reduce Plant Downtime</v>
      </c>
      <c r="C136" s="67" t="str">
        <f t="shared" si="38"/>
        <v>Percentage Reduction in Plant Downtime</v>
      </c>
      <c r="D136" s="12" t="s">
        <v>601</v>
      </c>
      <c r="E136" s="12" t="s">
        <v>329</v>
      </c>
      <c r="F136" s="12"/>
      <c r="G136" s="12"/>
      <c r="H136" s="66"/>
      <c r="I136" s="12" t="s">
        <v>58</v>
      </c>
      <c r="J136" s="67" t="str">
        <f t="shared" si="37"/>
        <v>Reduce Plant Downtime</v>
      </c>
      <c r="K136" s="102"/>
      <c r="L136" s="75"/>
      <c r="M136" s="75"/>
      <c r="N136" s="75"/>
      <c r="O136" s="65"/>
      <c r="P136" s="149" t="str">
        <f>INDEX('Policy Characteristics'!J:J,MATCH($C136,'Policy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6" s="12"/>
      <c r="R136" s="12"/>
      <c r="S136" s="12"/>
      <c r="T136" s="12"/>
    </row>
    <row r="137" spans="1:20" s="3" customFormat="1" ht="103.25" x14ac:dyDescent="0.75">
      <c r="A137" s="67" t="str">
        <f t="shared" si="38"/>
        <v>Electricity Supply</v>
      </c>
      <c r="B137" s="67" t="str">
        <f t="shared" si="38"/>
        <v>Reduce Plant Downtime</v>
      </c>
      <c r="C137" s="67" t="str">
        <f t="shared" si="38"/>
        <v>Percentage Reduction in Plant Downtime</v>
      </c>
      <c r="D137" s="12" t="s">
        <v>601</v>
      </c>
      <c r="E137" s="12" t="s">
        <v>330</v>
      </c>
      <c r="F137" s="12" t="s">
        <v>406</v>
      </c>
      <c r="G137" s="12" t="s">
        <v>602</v>
      </c>
      <c r="H137" s="66">
        <v>182</v>
      </c>
      <c r="I137" s="12" t="s">
        <v>57</v>
      </c>
      <c r="J137" s="67" t="str">
        <f t="shared" si="37"/>
        <v>Reduce Plant Downtime</v>
      </c>
      <c r="K137" s="102"/>
      <c r="L137" s="73">
        <v>0</v>
      </c>
      <c r="M137" s="73">
        <v>0.25</v>
      </c>
      <c r="N137" s="73">
        <v>0.01</v>
      </c>
      <c r="O137" s="12" t="s">
        <v>331</v>
      </c>
      <c r="P137" s="149" t="str">
        <f>INDEX('Policy Characteristics'!J:J,MATCH($C137,'Policy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 // **New Offshore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v>
      </c>
      <c r="Q137" s="12" t="s">
        <v>333</v>
      </c>
      <c r="R137" s="12" t="s">
        <v>332</v>
      </c>
      <c r="S137" s="12" t="s">
        <v>408</v>
      </c>
      <c r="T137" s="12"/>
    </row>
    <row r="138" spans="1:20" s="3" customFormat="1" ht="103.25" x14ac:dyDescent="0.75">
      <c r="A138" s="12" t="s">
        <v>8</v>
      </c>
      <c r="B138" s="12" t="s">
        <v>322</v>
      </c>
      <c r="C138" s="12" t="s">
        <v>360</v>
      </c>
      <c r="D138" s="12"/>
      <c r="E138" s="12"/>
      <c r="F138" s="12"/>
      <c r="G138" s="12"/>
      <c r="H138" s="66">
        <v>145</v>
      </c>
      <c r="I138" s="12" t="s">
        <v>57</v>
      </c>
      <c r="J138" s="12" t="s">
        <v>475</v>
      </c>
      <c r="K138" s="102"/>
      <c r="L138" s="73">
        <v>0</v>
      </c>
      <c r="M138" s="73">
        <v>0.4</v>
      </c>
      <c r="N138" s="73">
        <v>0.01</v>
      </c>
      <c r="O138" s="12" t="s">
        <v>323</v>
      </c>
      <c r="P138" s="149" t="str">
        <f>INDEX('Policy Characteristics'!J:J,MATCH($C138,'Policy Characteristics'!$C:$C,0))</f>
        <v>**Description:** This policy specifies the reduction in transmission and distribution losses that will be achieved by 2050. // **Guidance for setting values:** Poland has transmission and distribution losses of about 6%.  Germany, Japan, Finland, and the Netherlands have T&amp;D losses of around 4%.  Therefore, a 33% policy setting would cause Poland to match these countries' current level of T&amp;D losses by 2050.</v>
      </c>
      <c r="Q138" s="12" t="s">
        <v>325</v>
      </c>
      <c r="R138" s="12" t="s">
        <v>324</v>
      </c>
      <c r="S138" s="12" t="s">
        <v>398</v>
      </c>
      <c r="T138" s="12"/>
    </row>
    <row r="139" spans="1:20" s="7" customFormat="1" ht="103.25" x14ac:dyDescent="0.75">
      <c r="A139" s="62" t="s">
        <v>8</v>
      </c>
      <c r="B139" s="62" t="s">
        <v>19</v>
      </c>
      <c r="C139" s="62" t="s">
        <v>389</v>
      </c>
      <c r="D139" s="62"/>
      <c r="E139" s="62"/>
      <c r="F139" s="62"/>
      <c r="G139" s="62"/>
      <c r="H139" s="63">
        <v>36</v>
      </c>
      <c r="I139" s="62" t="s">
        <v>57</v>
      </c>
      <c r="J139" s="62" t="s">
        <v>19</v>
      </c>
      <c r="K139" s="102"/>
      <c r="L139" s="69">
        <v>0</v>
      </c>
      <c r="M139" s="101">
        <v>0.81</v>
      </c>
      <c r="N139" s="101">
        <v>0.01</v>
      </c>
      <c r="O139" s="62" t="s">
        <v>45</v>
      </c>
      <c r="P139" s="149" t="str">
        <f>INDEX('Policy Characteristics'!J:J,MATCH($C139,'Policy Characteristics'!$C:$C,0))</f>
        <v>**Description:** This policy specifies an increase in the fraction of potential electricity generation that must come from qualifying renewable sources (wind, solar, and biomass) in 2050.  This policy adds to BAU renewable portfolio standards, which rise from 13% in 2015 to 19% in 2020 and remain constant thereafter. // **Guidance for setting values:** In the Energy Policy of Poland until 2030, the government predicts that renewables could make up 25% of Poland's generation capacity by 2030, which would imply a lever setting of 6% (on top of the 19% BAU RPS). That number could be higher by 2050, depending on the European Union's laws.</v>
      </c>
      <c r="Q139" s="62" t="s">
        <v>274</v>
      </c>
      <c r="R139" s="12" t="s">
        <v>275</v>
      </c>
      <c r="S139" s="12" t="s">
        <v>198</v>
      </c>
      <c r="T139" s="62"/>
    </row>
    <row r="140" spans="1:20" s="7" customFormat="1" ht="103.25" x14ac:dyDescent="0.75">
      <c r="A140" s="62" t="s">
        <v>8</v>
      </c>
      <c r="B140" s="62" t="s">
        <v>21</v>
      </c>
      <c r="C140" s="62" t="s">
        <v>155</v>
      </c>
      <c r="D140" s="62" t="s">
        <v>592</v>
      </c>
      <c r="E140" s="62"/>
      <c r="F140" s="12" t="s">
        <v>591</v>
      </c>
      <c r="G140" s="62"/>
      <c r="H140" s="63" t="s">
        <v>242</v>
      </c>
      <c r="I140" s="12" t="s">
        <v>58</v>
      </c>
      <c r="J140" s="62" t="s">
        <v>21</v>
      </c>
      <c r="K140" s="102"/>
      <c r="L140" s="76"/>
      <c r="M140" s="76"/>
      <c r="N140" s="76"/>
      <c r="O140" s="62"/>
      <c r="P140" s="149" t="str">
        <f>INDEX('Policy Characteristics'!J:J,MATCH($C140,'Policy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0" s="65"/>
      <c r="R140" s="12"/>
      <c r="S140" s="12"/>
      <c r="T140" s="65"/>
    </row>
    <row r="141" spans="1:20" s="7" customFormat="1" ht="103.25" x14ac:dyDescent="0.75">
      <c r="A141" s="65" t="str">
        <f t="shared" ref="A141:C149" si="39">A$140</f>
        <v>Electricity Supply</v>
      </c>
      <c r="B141" s="65" t="str">
        <f t="shared" si="39"/>
        <v>Subsidy for Electricity Production</v>
      </c>
      <c r="C141" s="65" t="str">
        <f t="shared" si="39"/>
        <v>Subsidy for Elec Production by Fuel</v>
      </c>
      <c r="D141" s="12" t="s">
        <v>93</v>
      </c>
      <c r="E141" s="65"/>
      <c r="F141" s="12" t="s">
        <v>107</v>
      </c>
      <c r="G141" s="65"/>
      <c r="H141" s="63" t="s">
        <v>242</v>
      </c>
      <c r="I141" s="12" t="s">
        <v>58</v>
      </c>
      <c r="J141" s="65" t="str">
        <f t="shared" ref="J141:J149" si="40">J$140</f>
        <v>Subsidy for Electricity Production</v>
      </c>
      <c r="K141" s="102"/>
      <c r="L141" s="77"/>
      <c r="M141" s="77"/>
      <c r="N141" s="77"/>
      <c r="O141" s="65"/>
      <c r="P141" s="149" t="str">
        <f>INDEX('Policy Characteristics'!J:J,MATCH($C141,'Policy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1" s="65"/>
      <c r="R141" s="12"/>
      <c r="S141" s="12"/>
      <c r="T141" s="65"/>
    </row>
    <row r="142" spans="1:20" s="7" customFormat="1" ht="132.75" x14ac:dyDescent="0.75">
      <c r="A142" s="65" t="str">
        <f t="shared" si="39"/>
        <v>Electricity Supply</v>
      </c>
      <c r="B142" s="65" t="str">
        <f t="shared" si="39"/>
        <v>Subsidy for Electricity Production</v>
      </c>
      <c r="C142" s="65" t="str">
        <f t="shared" si="39"/>
        <v>Subsidy for Elec Production by Fuel</v>
      </c>
      <c r="D142" s="12" t="s">
        <v>94</v>
      </c>
      <c r="E142" s="65"/>
      <c r="F142" s="12" t="s">
        <v>108</v>
      </c>
      <c r="G142" s="65"/>
      <c r="H142" s="63">
        <v>37</v>
      </c>
      <c r="I142" s="12" t="s">
        <v>57</v>
      </c>
      <c r="J142" s="65" t="str">
        <f t="shared" si="40"/>
        <v>Subsidy for Electricity Production</v>
      </c>
      <c r="K142" s="102"/>
      <c r="L142" s="81">
        <v>0</v>
      </c>
      <c r="M142" s="96">
        <v>200</v>
      </c>
      <c r="N142" s="96">
        <v>2</v>
      </c>
      <c r="O142" s="90" t="s">
        <v>625</v>
      </c>
      <c r="P142" s="149" t="str">
        <f>INDEX('Policy Characteristics'!J:J,MATCH($C142,'Policy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2" s="62" t="s">
        <v>276</v>
      </c>
      <c r="R142" s="12" t="s">
        <v>277</v>
      </c>
      <c r="S142" s="62" t="s">
        <v>199</v>
      </c>
      <c r="T142" s="62"/>
    </row>
    <row r="143" spans="1:20" s="7" customFormat="1" ht="103.25" x14ac:dyDescent="0.75">
      <c r="A143" s="65" t="str">
        <f t="shared" si="39"/>
        <v>Electricity Supply</v>
      </c>
      <c r="B143" s="65" t="str">
        <f t="shared" si="39"/>
        <v>Subsidy for Electricity Production</v>
      </c>
      <c r="C143" s="65" t="str">
        <f t="shared" si="39"/>
        <v>Subsidy for Elec Production by Fuel</v>
      </c>
      <c r="D143" s="12" t="s">
        <v>95</v>
      </c>
      <c r="E143" s="65"/>
      <c r="F143" s="12" t="s">
        <v>109</v>
      </c>
      <c r="G143" s="65"/>
      <c r="H143" s="63"/>
      <c r="I143" s="12" t="s">
        <v>58</v>
      </c>
      <c r="J143" s="65" t="str">
        <f t="shared" si="40"/>
        <v>Subsidy for Electricity Production</v>
      </c>
      <c r="K143" s="102"/>
      <c r="L143" s="77"/>
      <c r="M143" s="77"/>
      <c r="N143" s="77"/>
      <c r="O143" s="65"/>
      <c r="P143" s="149" t="str">
        <f>INDEX('Policy Characteristics'!J:J,MATCH($C143,'Policy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3" s="65"/>
      <c r="R143" s="12"/>
      <c r="S143" s="65"/>
      <c r="T143" s="65"/>
    </row>
    <row r="144" spans="1:20" ht="132.75" x14ac:dyDescent="0.75">
      <c r="A144" s="65" t="str">
        <f t="shared" si="39"/>
        <v>Electricity Supply</v>
      </c>
      <c r="B144" s="65" t="str">
        <f t="shared" si="39"/>
        <v>Subsidy for Electricity Production</v>
      </c>
      <c r="C144" s="65" t="str">
        <f t="shared" si="39"/>
        <v>Subsidy for Elec Production by Fuel</v>
      </c>
      <c r="D144" s="12" t="s">
        <v>593</v>
      </c>
      <c r="E144" s="65"/>
      <c r="F144" s="12" t="s">
        <v>599</v>
      </c>
      <c r="G144" s="65"/>
      <c r="H144" s="63">
        <v>39</v>
      </c>
      <c r="I144" s="12" t="s">
        <v>57</v>
      </c>
      <c r="J144" s="65" t="str">
        <f t="shared" si="40"/>
        <v>Subsidy for Electricity Production</v>
      </c>
      <c r="K144" s="106"/>
      <c r="L144" s="77">
        <f t="shared" ref="L144:O149" si="41">L$142</f>
        <v>0</v>
      </c>
      <c r="M144" s="77">
        <f t="shared" si="41"/>
        <v>200</v>
      </c>
      <c r="N144" s="77">
        <f t="shared" si="41"/>
        <v>2</v>
      </c>
      <c r="O144" s="65" t="str">
        <f t="shared" si="41"/>
        <v>złoty/MWh</v>
      </c>
      <c r="P144" s="149" t="str">
        <f>INDEX('Policy Characteristics'!J:J,MATCH($C144,'Policy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4" s="62" t="s">
        <v>276</v>
      </c>
      <c r="R144" s="12" t="s">
        <v>277</v>
      </c>
      <c r="S144"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4" s="62"/>
    </row>
    <row r="145" spans="1:20" ht="132.75" x14ac:dyDescent="0.75">
      <c r="A145" s="65" t="str">
        <f t="shared" si="39"/>
        <v>Electricity Supply</v>
      </c>
      <c r="B145" s="65" t="str">
        <f t="shared" si="39"/>
        <v>Subsidy for Electricity Production</v>
      </c>
      <c r="C145" s="65" t="str">
        <f t="shared" si="39"/>
        <v>Subsidy for Elec Production by Fuel</v>
      </c>
      <c r="D145" s="12" t="s">
        <v>96</v>
      </c>
      <c r="E145" s="65"/>
      <c r="F145" s="12" t="s">
        <v>110</v>
      </c>
      <c r="G145" s="65"/>
      <c r="H145" s="63">
        <v>40</v>
      </c>
      <c r="I145" s="12" t="s">
        <v>57</v>
      </c>
      <c r="J145" s="65" t="str">
        <f t="shared" si="40"/>
        <v>Subsidy for Electricity Production</v>
      </c>
      <c r="K145" s="106"/>
      <c r="L145" s="77">
        <f t="shared" si="41"/>
        <v>0</v>
      </c>
      <c r="M145" s="77">
        <f t="shared" si="41"/>
        <v>200</v>
      </c>
      <c r="N145" s="77">
        <f t="shared" si="41"/>
        <v>2</v>
      </c>
      <c r="O145" s="65" t="str">
        <f t="shared" si="41"/>
        <v>złoty/MWh</v>
      </c>
      <c r="P145" s="149" t="str">
        <f>INDEX('Policy Characteristics'!J:J,MATCH($C145,'Policy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5" s="62" t="s">
        <v>276</v>
      </c>
      <c r="R145" s="12" t="s">
        <v>277</v>
      </c>
      <c r="S145"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5" s="62"/>
    </row>
    <row r="146" spans="1:20" ht="132.75" x14ac:dyDescent="0.75">
      <c r="A146" s="65" t="str">
        <f t="shared" si="39"/>
        <v>Electricity Supply</v>
      </c>
      <c r="B146" s="65" t="str">
        <f t="shared" si="39"/>
        <v>Subsidy for Electricity Production</v>
      </c>
      <c r="C146" s="65" t="str">
        <f t="shared" si="39"/>
        <v>Subsidy for Elec Production by Fuel</v>
      </c>
      <c r="D146" s="12" t="s">
        <v>97</v>
      </c>
      <c r="E146" s="65"/>
      <c r="F146" s="12" t="s">
        <v>111</v>
      </c>
      <c r="G146" s="65"/>
      <c r="H146" s="63">
        <v>41</v>
      </c>
      <c r="I146" s="12" t="s">
        <v>57</v>
      </c>
      <c r="J146" s="65" t="str">
        <f t="shared" si="40"/>
        <v>Subsidy for Electricity Production</v>
      </c>
      <c r="K146" s="106"/>
      <c r="L146" s="77">
        <f t="shared" si="41"/>
        <v>0</v>
      </c>
      <c r="M146" s="77">
        <f t="shared" si="41"/>
        <v>200</v>
      </c>
      <c r="N146" s="77">
        <f t="shared" si="41"/>
        <v>2</v>
      </c>
      <c r="O146" s="65" t="str">
        <f t="shared" si="41"/>
        <v>złoty/MWh</v>
      </c>
      <c r="P146" s="149" t="str">
        <f>INDEX('Policy Characteristics'!J:J,MATCH($C146,'Policy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6" s="62" t="s">
        <v>276</v>
      </c>
      <c r="R146" s="12" t="s">
        <v>277</v>
      </c>
      <c r="S146"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6" s="62"/>
    </row>
    <row r="147" spans="1:20" ht="132.75" x14ac:dyDescent="0.75">
      <c r="A147" s="65" t="str">
        <f t="shared" si="39"/>
        <v>Electricity Supply</v>
      </c>
      <c r="B147" s="65" t="str">
        <f t="shared" si="39"/>
        <v>Subsidy for Electricity Production</v>
      </c>
      <c r="C147" s="65" t="str">
        <f t="shared" si="39"/>
        <v>Subsidy for Elec Production by Fuel</v>
      </c>
      <c r="D147" s="12" t="s">
        <v>98</v>
      </c>
      <c r="E147" s="65"/>
      <c r="F147" s="12" t="s">
        <v>112</v>
      </c>
      <c r="G147" s="65"/>
      <c r="H147" s="63">
        <v>42</v>
      </c>
      <c r="I147" s="12" t="s">
        <v>57</v>
      </c>
      <c r="J147" s="65" t="str">
        <f t="shared" si="40"/>
        <v>Subsidy for Electricity Production</v>
      </c>
      <c r="K147" s="106"/>
      <c r="L147" s="77">
        <f t="shared" si="41"/>
        <v>0</v>
      </c>
      <c r="M147" s="77">
        <f t="shared" si="41"/>
        <v>200</v>
      </c>
      <c r="N147" s="77">
        <f t="shared" si="41"/>
        <v>2</v>
      </c>
      <c r="O147" s="65" t="str">
        <f t="shared" si="41"/>
        <v>złoty/MWh</v>
      </c>
      <c r="P147" s="149" t="str">
        <f>INDEX('Policy Characteristics'!J:J,MATCH($C147,'Policy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7" s="62" t="s">
        <v>276</v>
      </c>
      <c r="R147" s="12" t="s">
        <v>277</v>
      </c>
      <c r="S147"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7" s="62"/>
    </row>
    <row r="148" spans="1:20" ht="103.25" x14ac:dyDescent="0.75">
      <c r="A148" s="65" t="str">
        <f t="shared" si="39"/>
        <v>Electricity Supply</v>
      </c>
      <c r="B148" s="65" t="str">
        <f t="shared" si="39"/>
        <v>Subsidy for Electricity Production</v>
      </c>
      <c r="C148" s="65" t="str">
        <f t="shared" si="39"/>
        <v>Subsidy for Elec Production by Fuel</v>
      </c>
      <c r="D148" s="12" t="s">
        <v>589</v>
      </c>
      <c r="E148" s="65"/>
      <c r="F148" s="12" t="s">
        <v>588</v>
      </c>
      <c r="G148" s="65"/>
      <c r="H148" s="63"/>
      <c r="I148" s="12" t="s">
        <v>58</v>
      </c>
      <c r="J148" s="65" t="str">
        <f t="shared" si="40"/>
        <v>Subsidy for Electricity Production</v>
      </c>
      <c r="K148" s="106"/>
      <c r="L148" s="75"/>
      <c r="M148" s="75"/>
      <c r="N148" s="75"/>
      <c r="O148" s="65"/>
      <c r="P148" s="149" t="str">
        <f>INDEX('Policy Characteristics'!J:J,MATCH($C148,'Policy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8" s="62"/>
      <c r="R148" s="12"/>
      <c r="S148" s="65"/>
      <c r="T148" s="62"/>
    </row>
    <row r="149" spans="1:20" ht="132.75" x14ac:dyDescent="0.75">
      <c r="A149" s="65" t="str">
        <f t="shared" si="39"/>
        <v>Electricity Supply</v>
      </c>
      <c r="B149" s="65" t="str">
        <f t="shared" si="39"/>
        <v>Subsidy for Electricity Production</v>
      </c>
      <c r="C149" s="65" t="str">
        <f t="shared" si="39"/>
        <v>Subsidy for Elec Production by Fuel</v>
      </c>
      <c r="D149" s="12" t="s">
        <v>601</v>
      </c>
      <c r="E149" s="65"/>
      <c r="F149" s="12" t="s">
        <v>602</v>
      </c>
      <c r="G149" s="65"/>
      <c r="H149" s="63">
        <v>184</v>
      </c>
      <c r="I149" s="12" t="s">
        <v>57</v>
      </c>
      <c r="J149" s="65" t="str">
        <f t="shared" si="40"/>
        <v>Subsidy for Electricity Production</v>
      </c>
      <c r="K149" s="106"/>
      <c r="L149" s="77">
        <f t="shared" si="41"/>
        <v>0</v>
      </c>
      <c r="M149" s="77">
        <f t="shared" si="41"/>
        <v>200</v>
      </c>
      <c r="N149" s="77">
        <f t="shared" si="41"/>
        <v>2</v>
      </c>
      <c r="O149" s="65" t="str">
        <f t="shared" si="41"/>
        <v>złoty/MWh</v>
      </c>
      <c r="P149" s="149" t="str">
        <f>INDEX('Policy Characteristics'!J:J,MATCH($C149,'Policy Characteristics'!$C:$C,0))</f>
        <v>**Description:** This policy is a subsidy paid by the government to suppliers of electricity per unit of electricity generated from the selected plant type(s). // **Guidance for setting values:** Renewable energy subsidies, often referred to as feed-in tariffs (FiTs), vary across Europe.  For solar PV, Great Britain has a FiT of 0.0073 €/kWh, while Switzerland has a FiT of 0.137 €/kWh. (One Euro equals 4.25 złoty or 1.1 USD.)</v>
      </c>
      <c r="Q149" s="62" t="s">
        <v>276</v>
      </c>
      <c r="R149" s="12" t="s">
        <v>277</v>
      </c>
      <c r="S149" s="65" t="str">
        <f>S$142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49" s="62"/>
    </row>
    <row r="150" spans="1:20" ht="103.25" x14ac:dyDescent="0.75">
      <c r="A150" s="62" t="s">
        <v>9</v>
      </c>
      <c r="B150" s="62" t="s">
        <v>26</v>
      </c>
      <c r="C150" s="62" t="s">
        <v>361</v>
      </c>
      <c r="D150" s="62"/>
      <c r="E150" s="62"/>
      <c r="F150" s="62"/>
      <c r="G150" s="62"/>
      <c r="H150" s="63">
        <v>43</v>
      </c>
      <c r="I150" s="62" t="s">
        <v>57</v>
      </c>
      <c r="J150" s="62" t="s">
        <v>26</v>
      </c>
      <c r="K150" s="106"/>
      <c r="L150" s="69">
        <v>0</v>
      </c>
      <c r="M150" s="70">
        <v>1</v>
      </c>
      <c r="N150" s="70">
        <v>0.01</v>
      </c>
      <c r="O150" s="62" t="s">
        <v>44</v>
      </c>
      <c r="P150" s="149" t="str">
        <f>INDEX('Policy Characteristics'!J:J,MATCH($C150,'Policy Characteristics'!$C:$C,0))</f>
        <v>**Description:** This policy reduces CO2 emissions from the cement industry by substituing other inputs, such as fly ash, for a portion of the clinker in cement. // **Guidance for setting values:**  A setting of 100% reduces process emissions from cement manufacturing by 8% in 2050.</v>
      </c>
      <c r="Q150" s="62" t="s">
        <v>278</v>
      </c>
      <c r="R150" s="12" t="s">
        <v>279</v>
      </c>
      <c r="S150" s="62" t="s">
        <v>200</v>
      </c>
      <c r="T150" s="62"/>
    </row>
    <row r="151" spans="1:20" s="7" customFormat="1" ht="103.25" x14ac:dyDescent="0.75">
      <c r="A151" s="62" t="s">
        <v>9</v>
      </c>
      <c r="B151" s="62" t="s">
        <v>30</v>
      </c>
      <c r="C151" s="62" t="s">
        <v>362</v>
      </c>
      <c r="D151" s="62"/>
      <c r="E151" s="62"/>
      <c r="F151" s="62"/>
      <c r="G151" s="62"/>
      <c r="H151" s="63">
        <v>44</v>
      </c>
      <c r="I151" s="62" t="s">
        <v>57</v>
      </c>
      <c r="J151" s="62" t="s">
        <v>30</v>
      </c>
      <c r="K151" s="102"/>
      <c r="L151" s="69">
        <v>0</v>
      </c>
      <c r="M151" s="70">
        <v>1</v>
      </c>
      <c r="N151" s="70">
        <v>0.01</v>
      </c>
      <c r="O151" s="62" t="s">
        <v>44</v>
      </c>
      <c r="P151" s="149" t="str">
        <f>INDEX('Policy Characteristics'!J:J,MATCH($C151,'Policy Characteristics'!$C:$C,0))</f>
        <v>**Description:** This policy reduces fuel consumption in the industry sector by increasing the use of cogeneration (also known as combined heat and power) and recovery of waste heat (to perform useful work). // **Guidance for setting values:** A setting of 100% reduces fuel used in industry by 2.8% in 2050.</v>
      </c>
      <c r="Q151" s="62" t="s">
        <v>280</v>
      </c>
      <c r="R151" s="12" t="s">
        <v>281</v>
      </c>
      <c r="S151" s="62" t="s">
        <v>200</v>
      </c>
      <c r="T151" s="65"/>
    </row>
    <row r="152" spans="1:20" s="7" customFormat="1" ht="103.25" x14ac:dyDescent="0.75">
      <c r="A152" s="62" t="s">
        <v>9</v>
      </c>
      <c r="B152" s="62" t="s">
        <v>28</v>
      </c>
      <c r="C152" s="62" t="s">
        <v>75</v>
      </c>
      <c r="D152" s="62"/>
      <c r="E152" s="62"/>
      <c r="F152" s="62"/>
      <c r="G152" s="62"/>
      <c r="H152" s="63">
        <v>45</v>
      </c>
      <c r="I152" s="62" t="s">
        <v>57</v>
      </c>
      <c r="J152" s="62" t="s">
        <v>28</v>
      </c>
      <c r="K152" s="102"/>
      <c r="L152" s="69">
        <v>0</v>
      </c>
      <c r="M152" s="70">
        <v>1</v>
      </c>
      <c r="N152" s="70">
        <v>0.01</v>
      </c>
      <c r="O152" s="62" t="s">
        <v>44</v>
      </c>
      <c r="P152" s="149" t="str">
        <f>INDEX('Policy Characteristics'!J:J,MATCH($C152,'Policy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A setting of 100% reduces fuel used in industry by 1.6-8.8% in 2050, depending on the industry.</v>
      </c>
      <c r="Q152" s="62" t="s">
        <v>282</v>
      </c>
      <c r="R152" s="12" t="s">
        <v>283</v>
      </c>
      <c r="S152" s="62" t="s">
        <v>200</v>
      </c>
      <c r="T152" s="65"/>
    </row>
    <row r="153" spans="1:20" s="7" customFormat="1" ht="103.25" x14ac:dyDescent="0.75">
      <c r="A153" s="62" t="s">
        <v>9</v>
      </c>
      <c r="B153" s="62" t="s">
        <v>122</v>
      </c>
      <c r="C153" s="62" t="s">
        <v>363</v>
      </c>
      <c r="D153" s="62" t="s">
        <v>158</v>
      </c>
      <c r="E153" s="62"/>
      <c r="F153" s="12" t="s">
        <v>166</v>
      </c>
      <c r="G153" s="62"/>
      <c r="H153" s="63">
        <v>46</v>
      </c>
      <c r="I153" s="62" t="s">
        <v>57</v>
      </c>
      <c r="J153" s="62" t="s">
        <v>122</v>
      </c>
      <c r="K153" s="102"/>
      <c r="L153" s="70">
        <v>0</v>
      </c>
      <c r="M153" s="70">
        <f>ROUND(MaxBoundCalculations!B186,2)</f>
        <v>0.08</v>
      </c>
      <c r="N153" s="78">
        <v>5.0000000000000001E-3</v>
      </c>
      <c r="O153" s="62" t="s">
        <v>41</v>
      </c>
      <c r="P153" s="149" t="str">
        <f>INDEX('Policy Characteristics'!J:J,MATCH($C153,'Policy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3" s="62" t="s">
        <v>284</v>
      </c>
      <c r="R153" s="12" t="s">
        <v>285</v>
      </c>
      <c r="S153" s="12" t="s">
        <v>225</v>
      </c>
      <c r="T153" s="12" t="s">
        <v>225</v>
      </c>
    </row>
    <row r="154" spans="1:20" s="7" customFormat="1" ht="103.25" x14ac:dyDescent="0.75">
      <c r="A154" s="65" t="str">
        <f>A$153</f>
        <v>Industry</v>
      </c>
      <c r="B154" s="65" t="str">
        <f t="shared" ref="B154:C160" si="42">B$153</f>
        <v>Industry Energy Efficiency Standards</v>
      </c>
      <c r="C154" s="65" t="str">
        <f t="shared" si="42"/>
        <v>Percentage Improvement in Eqpt Efficiency Standards above BAU</v>
      </c>
      <c r="D154" s="12" t="s">
        <v>159</v>
      </c>
      <c r="E154" s="62"/>
      <c r="F154" s="12" t="s">
        <v>167</v>
      </c>
      <c r="G154" s="62"/>
      <c r="H154" s="63">
        <v>47</v>
      </c>
      <c r="I154" s="62" t="s">
        <v>57</v>
      </c>
      <c r="J154" s="65" t="str">
        <f t="shared" ref="J154:J160" si="43">J$153</f>
        <v>Industry Energy Efficiency Standards</v>
      </c>
      <c r="K154" s="102"/>
      <c r="L154" s="71">
        <f t="shared" ref="L154:O160" si="44">L$153</f>
        <v>0</v>
      </c>
      <c r="M154" s="71">
        <f t="shared" si="44"/>
        <v>0.08</v>
      </c>
      <c r="N154" s="80">
        <f t="shared" si="44"/>
        <v>5.0000000000000001E-3</v>
      </c>
      <c r="O154" s="65" t="str">
        <f t="shared" si="44"/>
        <v>% reduction in energy use</v>
      </c>
      <c r="P154" s="149" t="str">
        <f>INDEX('Policy Characteristics'!J:J,MATCH($C154,'Policy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4" s="62" t="s">
        <v>284</v>
      </c>
      <c r="R154" s="12" t="s">
        <v>285</v>
      </c>
      <c r="S154" s="65" t="str">
        <f t="shared" ref="S154:T160" si="45">S$153</f>
        <v>O. Siddiqui, 2009, "Assessment of Achievable Potential from Energy Efficiency and Demand Response Programs in the U.S.", EPRI, http://www.epri.com/abstracts/pages/productabstract.aspx?ProductID=000000000001016987, Page 4-32, Figure 4-33</v>
      </c>
      <c r="T154" s="65" t="str">
        <f t="shared" si="45"/>
        <v>O. Siddiqui, 2009, "Assessment of Achievable Potential from Energy Efficiency and Demand Response Programs in the U.S.", EPRI, http://www.epri.com/abstracts/pages/productabstract.aspx?ProductID=000000000001016987, Page 4-32, Figure 4-33</v>
      </c>
    </row>
    <row r="155" spans="1:20" s="7" customFormat="1" ht="103.25" x14ac:dyDescent="0.75">
      <c r="A155" s="65" t="str">
        <f t="shared" ref="A155:A160" si="46">A$153</f>
        <v>Industry</v>
      </c>
      <c r="B155" s="65" t="str">
        <f t="shared" si="42"/>
        <v>Industry Energy Efficiency Standards</v>
      </c>
      <c r="C155" s="65" t="str">
        <f t="shared" si="42"/>
        <v>Percentage Improvement in Eqpt Efficiency Standards above BAU</v>
      </c>
      <c r="D155" s="12" t="s">
        <v>160</v>
      </c>
      <c r="E155" s="62"/>
      <c r="F155" s="12" t="s">
        <v>168</v>
      </c>
      <c r="G155" s="62"/>
      <c r="H155" s="63">
        <v>48</v>
      </c>
      <c r="I155" s="62" t="s">
        <v>57</v>
      </c>
      <c r="J155" s="65" t="str">
        <f t="shared" si="43"/>
        <v>Industry Energy Efficiency Standards</v>
      </c>
      <c r="K155" s="102"/>
      <c r="L155" s="71">
        <f t="shared" si="44"/>
        <v>0</v>
      </c>
      <c r="M155" s="71">
        <f t="shared" si="44"/>
        <v>0.08</v>
      </c>
      <c r="N155" s="80">
        <f t="shared" si="44"/>
        <v>5.0000000000000001E-3</v>
      </c>
      <c r="O155" s="65" t="str">
        <f t="shared" si="44"/>
        <v>% reduction in energy use</v>
      </c>
      <c r="P155" s="149" t="str">
        <f>INDEX('Policy Characteristics'!J:J,MATCH($C155,'Policy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5" s="62" t="s">
        <v>284</v>
      </c>
      <c r="R155" s="12" t="s">
        <v>285</v>
      </c>
      <c r="S155" s="65" t="str">
        <f t="shared" si="45"/>
        <v>O. Siddiqui, 2009, "Assessment of Achievable Potential from Energy Efficiency and Demand Response Programs in the U.S.", EPRI, http://www.epri.com/abstracts/pages/productabstract.aspx?ProductID=000000000001016987, Page 4-32, Figure 4-33</v>
      </c>
      <c r="T155" s="65" t="str">
        <f t="shared" si="45"/>
        <v>O. Siddiqui, 2009, "Assessment of Achievable Potential from Energy Efficiency and Demand Response Programs in the U.S.", EPRI, http://www.epri.com/abstracts/pages/productabstract.aspx?ProductID=000000000001016987, Page 4-32, Figure 4-33</v>
      </c>
    </row>
    <row r="156" spans="1:20" s="7" customFormat="1" ht="103.25" x14ac:dyDescent="0.75">
      <c r="A156" s="65" t="str">
        <f t="shared" si="46"/>
        <v>Industry</v>
      </c>
      <c r="B156" s="65" t="str">
        <f t="shared" si="42"/>
        <v>Industry Energy Efficiency Standards</v>
      </c>
      <c r="C156" s="65" t="str">
        <f t="shared" si="42"/>
        <v>Percentage Improvement in Eqpt Efficiency Standards above BAU</v>
      </c>
      <c r="D156" s="12" t="s">
        <v>161</v>
      </c>
      <c r="E156" s="62"/>
      <c r="F156" s="12" t="s">
        <v>169</v>
      </c>
      <c r="G156" s="62"/>
      <c r="H156" s="63">
        <v>49</v>
      </c>
      <c r="I156" s="62" t="s">
        <v>57</v>
      </c>
      <c r="J156" s="65" t="str">
        <f t="shared" si="43"/>
        <v>Industry Energy Efficiency Standards</v>
      </c>
      <c r="K156" s="102"/>
      <c r="L156" s="71">
        <f t="shared" si="44"/>
        <v>0</v>
      </c>
      <c r="M156" s="71">
        <f t="shared" si="44"/>
        <v>0.08</v>
      </c>
      <c r="N156" s="80">
        <f t="shared" si="44"/>
        <v>5.0000000000000001E-3</v>
      </c>
      <c r="O156" s="65" t="str">
        <f t="shared" si="44"/>
        <v>% reduction in energy use</v>
      </c>
      <c r="P156" s="149" t="str">
        <f>INDEX('Policy Characteristics'!J:J,MATCH($C156,'Policy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6" s="62" t="s">
        <v>284</v>
      </c>
      <c r="R156" s="12" t="s">
        <v>285</v>
      </c>
      <c r="S156" s="65" t="str">
        <f t="shared" si="45"/>
        <v>O. Siddiqui, 2009, "Assessment of Achievable Potential from Energy Efficiency and Demand Response Programs in the U.S.", EPRI, http://www.epri.com/abstracts/pages/productabstract.aspx?ProductID=000000000001016987, Page 4-32, Figure 4-33</v>
      </c>
      <c r="T156" s="65" t="str">
        <f t="shared" si="45"/>
        <v>O. Siddiqui, 2009, "Assessment of Achievable Potential from Energy Efficiency and Demand Response Programs in the U.S.", EPRI, http://www.epri.com/abstracts/pages/productabstract.aspx?ProductID=000000000001016987, Page 4-32, Figure 4-33</v>
      </c>
    </row>
    <row r="157" spans="1:20" s="7" customFormat="1" ht="103.25" x14ac:dyDescent="0.75">
      <c r="A157" s="65" t="str">
        <f t="shared" si="46"/>
        <v>Industry</v>
      </c>
      <c r="B157" s="65" t="str">
        <f t="shared" si="42"/>
        <v>Industry Energy Efficiency Standards</v>
      </c>
      <c r="C157" s="65" t="str">
        <f t="shared" si="42"/>
        <v>Percentage Improvement in Eqpt Efficiency Standards above BAU</v>
      </c>
      <c r="D157" s="12" t="s">
        <v>162</v>
      </c>
      <c r="E157" s="62"/>
      <c r="F157" s="12" t="s">
        <v>170</v>
      </c>
      <c r="G157" s="62"/>
      <c r="H157" s="63">
        <v>50</v>
      </c>
      <c r="I157" s="62" t="s">
        <v>57</v>
      </c>
      <c r="J157" s="65" t="str">
        <f t="shared" si="43"/>
        <v>Industry Energy Efficiency Standards</v>
      </c>
      <c r="K157" s="102"/>
      <c r="L157" s="71">
        <f t="shared" si="44"/>
        <v>0</v>
      </c>
      <c r="M157" s="71">
        <f t="shared" si="44"/>
        <v>0.08</v>
      </c>
      <c r="N157" s="80">
        <f t="shared" si="44"/>
        <v>5.0000000000000001E-3</v>
      </c>
      <c r="O157" s="65" t="str">
        <f t="shared" si="44"/>
        <v>% reduction in energy use</v>
      </c>
      <c r="P157" s="149" t="str">
        <f>INDEX('Policy Characteristics'!J:J,MATCH($C157,'Policy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7" s="62" t="s">
        <v>284</v>
      </c>
      <c r="R157" s="12" t="s">
        <v>285</v>
      </c>
      <c r="S157" s="65" t="str">
        <f t="shared" si="45"/>
        <v>O. Siddiqui, 2009, "Assessment of Achievable Potential from Energy Efficiency and Demand Response Programs in the U.S.", EPRI, http://www.epri.com/abstracts/pages/productabstract.aspx?ProductID=000000000001016987, Page 4-32, Figure 4-33</v>
      </c>
      <c r="T157" s="65" t="str">
        <f t="shared" si="45"/>
        <v>O. Siddiqui, 2009, "Assessment of Achievable Potential from Energy Efficiency and Demand Response Programs in the U.S.", EPRI, http://www.epri.com/abstracts/pages/productabstract.aspx?ProductID=000000000001016987, Page 4-32, Figure 4-33</v>
      </c>
    </row>
    <row r="158" spans="1:20" s="7" customFormat="1" ht="103.25" x14ac:dyDescent="0.75">
      <c r="A158" s="65" t="str">
        <f t="shared" si="46"/>
        <v>Industry</v>
      </c>
      <c r="B158" s="65" t="str">
        <f t="shared" si="42"/>
        <v>Industry Energy Efficiency Standards</v>
      </c>
      <c r="C158" s="65" t="str">
        <f t="shared" si="42"/>
        <v>Percentage Improvement in Eqpt Efficiency Standards above BAU</v>
      </c>
      <c r="D158" s="12" t="s">
        <v>163</v>
      </c>
      <c r="E158" s="62"/>
      <c r="F158" s="12" t="s">
        <v>171</v>
      </c>
      <c r="G158" s="62"/>
      <c r="H158" s="63">
        <v>51</v>
      </c>
      <c r="I158" s="62" t="s">
        <v>57</v>
      </c>
      <c r="J158" s="65" t="str">
        <f t="shared" si="43"/>
        <v>Industry Energy Efficiency Standards</v>
      </c>
      <c r="K158" s="102"/>
      <c r="L158" s="71">
        <f t="shared" si="44"/>
        <v>0</v>
      </c>
      <c r="M158" s="71">
        <f t="shared" si="44"/>
        <v>0.08</v>
      </c>
      <c r="N158" s="80">
        <f t="shared" si="44"/>
        <v>5.0000000000000001E-3</v>
      </c>
      <c r="O158" s="65" t="str">
        <f t="shared" si="44"/>
        <v>% reduction in energy use</v>
      </c>
      <c r="P158" s="149" t="str">
        <f>INDEX('Policy Characteristics'!J:J,MATCH($C158,'Policy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8" s="62" t="s">
        <v>284</v>
      </c>
      <c r="R158" s="12" t="s">
        <v>285</v>
      </c>
      <c r="S158" s="65" t="str">
        <f t="shared" si="45"/>
        <v>O. Siddiqui, 2009, "Assessment of Achievable Potential from Energy Efficiency and Demand Response Programs in the U.S.", EPRI, http://www.epri.com/abstracts/pages/productabstract.aspx?ProductID=000000000001016987, Page 4-32, Figure 4-33</v>
      </c>
      <c r="T158" s="65" t="str">
        <f t="shared" si="45"/>
        <v>O. Siddiqui, 2009, "Assessment of Achievable Potential from Energy Efficiency and Demand Response Programs in the U.S.", EPRI, http://www.epri.com/abstracts/pages/productabstract.aspx?ProductID=000000000001016987, Page 4-32, Figure 4-33</v>
      </c>
    </row>
    <row r="159" spans="1:20" ht="103.25" x14ac:dyDescent="0.75">
      <c r="A159" s="65" t="str">
        <f t="shared" si="46"/>
        <v>Industry</v>
      </c>
      <c r="B159" s="65" t="str">
        <f>B$153</f>
        <v>Industry Energy Efficiency Standards</v>
      </c>
      <c r="C159" s="65" t="str">
        <f>C$153</f>
        <v>Percentage Improvement in Eqpt Efficiency Standards above BAU</v>
      </c>
      <c r="D159" s="12" t="s">
        <v>164</v>
      </c>
      <c r="E159" s="62"/>
      <c r="F159" s="12" t="s">
        <v>172</v>
      </c>
      <c r="G159" s="62"/>
      <c r="H159" s="63">
        <v>52</v>
      </c>
      <c r="I159" s="62" t="s">
        <v>57</v>
      </c>
      <c r="J159" s="65" t="str">
        <f t="shared" si="43"/>
        <v>Industry Energy Efficiency Standards</v>
      </c>
      <c r="K159" s="102"/>
      <c r="L159" s="71">
        <f>L$153</f>
        <v>0</v>
      </c>
      <c r="M159" s="71">
        <f>M$153</f>
        <v>0.08</v>
      </c>
      <c r="N159" s="80">
        <f>N$153</f>
        <v>5.0000000000000001E-3</v>
      </c>
      <c r="O159" s="65" t="str">
        <f>O$153</f>
        <v>% reduction in energy use</v>
      </c>
      <c r="P159" s="149" t="str">
        <f>INDEX('Policy Characteristics'!J:J,MATCH($C159,'Policy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59" s="62" t="s">
        <v>284</v>
      </c>
      <c r="R159" s="12" t="s">
        <v>285</v>
      </c>
      <c r="S159" s="65" t="str">
        <f t="shared" si="45"/>
        <v>O. Siddiqui, 2009, "Assessment of Achievable Potential from Energy Efficiency and Demand Response Programs in the U.S.", EPRI, http://www.epri.com/abstracts/pages/productabstract.aspx?ProductID=000000000001016987, Page 4-32, Figure 4-33</v>
      </c>
      <c r="T159" s="65" t="str">
        <f t="shared" si="45"/>
        <v>O. Siddiqui, 2009, "Assessment of Achievable Potential from Energy Efficiency and Demand Response Programs in the U.S.", EPRI, http://www.epri.com/abstracts/pages/productabstract.aspx?ProductID=000000000001016987, Page 4-32, Figure 4-33</v>
      </c>
    </row>
    <row r="160" spans="1:20" s="7" customFormat="1" ht="103.25" x14ac:dyDescent="0.75">
      <c r="A160" s="65" t="str">
        <f t="shared" si="46"/>
        <v>Industry</v>
      </c>
      <c r="B160" s="65" t="str">
        <f t="shared" si="42"/>
        <v>Industry Energy Efficiency Standards</v>
      </c>
      <c r="C160" s="65" t="str">
        <f t="shared" si="42"/>
        <v>Percentage Improvement in Eqpt Efficiency Standards above BAU</v>
      </c>
      <c r="D160" s="12" t="s">
        <v>165</v>
      </c>
      <c r="E160" s="62"/>
      <c r="F160" s="12" t="s">
        <v>173</v>
      </c>
      <c r="G160" s="62"/>
      <c r="H160" s="63">
        <v>53</v>
      </c>
      <c r="I160" s="62" t="s">
        <v>57</v>
      </c>
      <c r="J160" s="65" t="str">
        <f t="shared" si="43"/>
        <v>Industry Energy Efficiency Standards</v>
      </c>
      <c r="K160" s="102"/>
      <c r="L160" s="71">
        <f t="shared" si="44"/>
        <v>0</v>
      </c>
      <c r="M160" s="71">
        <f t="shared" si="44"/>
        <v>0.08</v>
      </c>
      <c r="N160" s="80">
        <f t="shared" si="44"/>
        <v>5.0000000000000001E-3</v>
      </c>
      <c r="O160" s="65" t="str">
        <f t="shared" si="44"/>
        <v>% reduction in energy use</v>
      </c>
      <c r="P160" s="149" t="str">
        <f>INDEX('Policy Characteristics'!J:J,MATCH($C160,'Policy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v>
      </c>
      <c r="Q160" s="62" t="s">
        <v>284</v>
      </c>
      <c r="R160" s="12" t="s">
        <v>285</v>
      </c>
      <c r="S160" s="65" t="str">
        <f t="shared" si="45"/>
        <v>O. Siddiqui, 2009, "Assessment of Achievable Potential from Energy Efficiency and Demand Response Programs in the U.S.", EPRI, http://www.epri.com/abstracts/pages/productabstract.aspx?ProductID=000000000001016987, Page 4-32, Figure 4-33</v>
      </c>
      <c r="T160" s="65" t="str">
        <f t="shared" si="45"/>
        <v>O. Siddiqui, 2009, "Assessment of Achievable Potential from Energy Efficiency and Demand Response Programs in the U.S.", EPRI, http://www.epri.com/abstracts/pages/productabstract.aspx?ProductID=000000000001016987, Page 4-32, Figure 4-33</v>
      </c>
    </row>
    <row r="161" spans="1:20" s="7" customFormat="1" ht="103.25" x14ac:dyDescent="0.75">
      <c r="A161" s="62" t="s">
        <v>9</v>
      </c>
      <c r="B161" s="62" t="s">
        <v>29</v>
      </c>
      <c r="C161" s="62" t="s">
        <v>364</v>
      </c>
      <c r="D161" s="62"/>
      <c r="E161" s="62"/>
      <c r="F161" s="62"/>
      <c r="G161" s="62"/>
      <c r="H161" s="63">
        <v>54</v>
      </c>
      <c r="I161" s="62" t="s">
        <v>57</v>
      </c>
      <c r="J161" s="62" t="s">
        <v>29</v>
      </c>
      <c r="K161" s="102"/>
      <c r="L161" s="69">
        <v>0</v>
      </c>
      <c r="M161" s="70">
        <v>1</v>
      </c>
      <c r="N161" s="70">
        <v>0.01</v>
      </c>
      <c r="O161" s="62" t="s">
        <v>44</v>
      </c>
      <c r="P161" s="149" t="str">
        <f>INDEX('Policy Characteristics'!J:J,MATCH($C161,'Policy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v>
      </c>
      <c r="Q161" s="62" t="s">
        <v>286</v>
      </c>
      <c r="R161" s="12" t="s">
        <v>287</v>
      </c>
      <c r="S161" s="62" t="s">
        <v>200</v>
      </c>
      <c r="T161" s="65"/>
    </row>
    <row r="162" spans="1:20" ht="103.25" x14ac:dyDescent="0.75">
      <c r="A162" s="62" t="s">
        <v>9</v>
      </c>
      <c r="B162" s="62" t="s">
        <v>594</v>
      </c>
      <c r="C162" s="62" t="s">
        <v>595</v>
      </c>
      <c r="D162" s="62"/>
      <c r="E162" s="62"/>
      <c r="F162" s="62"/>
      <c r="G162" s="62"/>
      <c r="H162" s="63">
        <v>55</v>
      </c>
      <c r="I162" s="62" t="s">
        <v>57</v>
      </c>
      <c r="J162" s="62" t="s">
        <v>476</v>
      </c>
      <c r="K162" s="102"/>
      <c r="L162" s="69">
        <v>0</v>
      </c>
      <c r="M162" s="69">
        <v>0.25</v>
      </c>
      <c r="N162" s="78">
        <v>5.0000000000000001E-3</v>
      </c>
      <c r="O162" s="62" t="s">
        <v>40</v>
      </c>
      <c r="P162" s="149" t="str">
        <f>INDEX('Policy Characteristics'!J:J,MATCH($C162,'Policy Characteristics'!$C:$C,0))</f>
        <v>**Description:** This policy reduces greenhouse gas emissions from the industry sector by switching the fuel used by facilities from coal to natural gas. // **Guidance for setting values:** In the BAU scenario, 17% of industry fuel use in 2050 is from coal. A policy setting of 25% reduces coal use in industry in 2050 to 12.8%.</v>
      </c>
      <c r="Q162" s="62" t="s">
        <v>288</v>
      </c>
      <c r="R162" s="12" t="s">
        <v>289</v>
      </c>
      <c r="S162" s="62" t="s">
        <v>227</v>
      </c>
      <c r="T162" s="62"/>
    </row>
    <row r="163" spans="1:20" ht="103.25" x14ac:dyDescent="0.75">
      <c r="A163" s="62" t="s">
        <v>9</v>
      </c>
      <c r="B163" s="62" t="s">
        <v>412</v>
      </c>
      <c r="C163" s="62" t="s">
        <v>413</v>
      </c>
      <c r="D163" s="62"/>
      <c r="E163" s="62"/>
      <c r="F163" s="62"/>
      <c r="G163" s="62"/>
      <c r="H163" s="63">
        <v>166</v>
      </c>
      <c r="I163" s="62" t="s">
        <v>57</v>
      </c>
      <c r="J163" s="62" t="s">
        <v>476</v>
      </c>
      <c r="K163" s="102"/>
      <c r="L163" s="69">
        <v>0</v>
      </c>
      <c r="M163" s="69">
        <v>0.25</v>
      </c>
      <c r="N163" s="78">
        <v>5.0000000000000001E-3</v>
      </c>
      <c r="O163" s="62" t="s">
        <v>414</v>
      </c>
      <c r="P163" s="149" t="str">
        <f>INDEX('Policy Characteristics'!J:J,MATCH($C163,'Policy Characteristics'!$C:$C,0))</f>
        <v>**Description:** This policy reduces greenhouse gas emissions from the industry sector by switching the fuel used by facilities from natural gas to electricity. // **Guidance for setting values:** In the BAU scenario, 36% of industry fuel use in 2050 is from natural gas. A policy setting of 25% reduces natural use in industry in 2050 to 27%.</v>
      </c>
      <c r="Q163" s="62" t="s">
        <v>288</v>
      </c>
      <c r="R163" s="12" t="s">
        <v>289</v>
      </c>
      <c r="S163" s="62" t="s">
        <v>227</v>
      </c>
      <c r="T163" s="62"/>
    </row>
    <row r="164" spans="1:20" ht="103.25" x14ac:dyDescent="0.75">
      <c r="A164" s="62" t="s">
        <v>9</v>
      </c>
      <c r="B164" s="62" t="s">
        <v>27</v>
      </c>
      <c r="C164" s="62" t="s">
        <v>365</v>
      </c>
      <c r="D164" s="62"/>
      <c r="E164" s="62"/>
      <c r="F164" s="62"/>
      <c r="G164" s="62"/>
      <c r="H164" s="63">
        <v>56</v>
      </c>
      <c r="I164" s="62" t="s">
        <v>57</v>
      </c>
      <c r="J164" s="64" t="s">
        <v>477</v>
      </c>
      <c r="K164" s="102"/>
      <c r="L164" s="69">
        <v>0</v>
      </c>
      <c r="M164" s="70">
        <v>1</v>
      </c>
      <c r="N164" s="70">
        <v>0.01</v>
      </c>
      <c r="O164" s="62" t="s">
        <v>44</v>
      </c>
      <c r="P164" s="149" t="str">
        <f>INDEX('Policy Characteristics'!J:J,MATCH($C164,'Policy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A setting of 100% reduces methane emissions from industry by 7.8 million metric tons CO2e in 2050.</v>
      </c>
      <c r="Q164" s="62" t="s">
        <v>290</v>
      </c>
      <c r="R164" s="12" t="s">
        <v>291</v>
      </c>
      <c r="S164" s="62" t="s">
        <v>200</v>
      </c>
      <c r="T164" s="62"/>
    </row>
    <row r="165" spans="1:20" ht="103.25" x14ac:dyDescent="0.75">
      <c r="A165" s="62" t="s">
        <v>9</v>
      </c>
      <c r="B165" s="62" t="s">
        <v>24</v>
      </c>
      <c r="C165" s="62" t="s">
        <v>366</v>
      </c>
      <c r="D165" s="62"/>
      <c r="E165" s="62"/>
      <c r="F165" s="62"/>
      <c r="G165" s="62"/>
      <c r="H165" s="63">
        <v>57</v>
      </c>
      <c r="I165" s="62" t="s">
        <v>57</v>
      </c>
      <c r="J165" s="64" t="s">
        <v>477</v>
      </c>
      <c r="K165" s="102"/>
      <c r="L165" s="69">
        <v>0</v>
      </c>
      <c r="M165" s="70">
        <v>1</v>
      </c>
      <c r="N165" s="70">
        <v>0.01</v>
      </c>
      <c r="O165" s="62" t="s">
        <v>44</v>
      </c>
      <c r="P165" s="149" t="str">
        <f>INDEX('Policy Characteristics'!J:J,MATCH($C165,'Policy Characteristics'!$C:$C,0))</f>
        <v>**Description:** This policy reduces methane emissions from the industry sector by increasing the burning of methane that is currently being released into the atmosphere due to industrial processes. // **Guidance for setting values:** A setting of 100% reduces methane emissions by 0.8 million metric tons CO2e in 2050.</v>
      </c>
      <c r="Q165" s="62" t="s">
        <v>292</v>
      </c>
      <c r="R165" s="12" t="s">
        <v>293</v>
      </c>
      <c r="S165" s="62" t="s">
        <v>200</v>
      </c>
      <c r="T165" s="62"/>
    </row>
    <row r="166" spans="1:20" ht="103.25" x14ac:dyDescent="0.75">
      <c r="A166" s="62" t="s">
        <v>9</v>
      </c>
      <c r="B166" s="62" t="s">
        <v>468</v>
      </c>
      <c r="C166" s="62" t="s">
        <v>367</v>
      </c>
      <c r="D166" s="62"/>
      <c r="E166" s="62"/>
      <c r="F166" s="62"/>
      <c r="G166" s="62"/>
      <c r="H166" s="63">
        <v>58</v>
      </c>
      <c r="I166" s="62" t="s">
        <v>57</v>
      </c>
      <c r="J166" s="62" t="s">
        <v>468</v>
      </c>
      <c r="K166" s="102"/>
      <c r="L166" s="69">
        <v>0</v>
      </c>
      <c r="M166" s="70">
        <v>1</v>
      </c>
      <c r="N166" s="70">
        <v>0.01</v>
      </c>
      <c r="O166" s="62" t="s">
        <v>44</v>
      </c>
      <c r="P166" s="149" t="str">
        <f>INDEX('Policy Characteristics'!J:J,MATCH($C166,'Policy Characteristics'!$C:$C,0))</f>
        <v>**Description:** This policy reduces emissions of high-GWP, fluorinated gases (F-gases) from the industry sector by improving production processes and by substituing less-harmful chemicals. // **Guidance for setting values:** A setting of 100% reduces emissions of F-gases by 12.5 million metric tons CO2e in 2050.</v>
      </c>
      <c r="Q166" s="62" t="s">
        <v>294</v>
      </c>
      <c r="R166" s="12" t="s">
        <v>295</v>
      </c>
      <c r="S166" s="62" t="s">
        <v>200</v>
      </c>
      <c r="T166" s="62"/>
    </row>
    <row r="167" spans="1:20" ht="103.25" x14ac:dyDescent="0.75">
      <c r="A167" s="62" t="s">
        <v>9</v>
      </c>
      <c r="B167" s="62" t="s">
        <v>25</v>
      </c>
      <c r="C167" s="62" t="s">
        <v>368</v>
      </c>
      <c r="D167" s="62"/>
      <c r="E167" s="62"/>
      <c r="F167" s="62"/>
      <c r="G167" s="62"/>
      <c r="H167" s="63">
        <v>59</v>
      </c>
      <c r="I167" s="62" t="s">
        <v>57</v>
      </c>
      <c r="J167" s="62" t="s">
        <v>25</v>
      </c>
      <c r="K167" s="102"/>
      <c r="L167" s="69">
        <v>0</v>
      </c>
      <c r="M167" s="70">
        <v>1</v>
      </c>
      <c r="N167" s="70">
        <v>0.01</v>
      </c>
      <c r="O167" s="62" t="s">
        <v>44</v>
      </c>
      <c r="P167" s="149" t="str">
        <f>INDEX('Policy Characteristics'!J:J,MATCH($C167,'Policy Characteristics'!$C:$C,0))</f>
        <v>**Description:** This policy reduces emissions of greenhouse gases from the industry sector by improving worker training and equipment maintenance. // **Guidance for setting values:** A setting of 100% reduces CO2e emissions by 0.05 million metrics tons in 2050.</v>
      </c>
      <c r="Q167" s="62" t="s">
        <v>296</v>
      </c>
      <c r="R167" s="12" t="s">
        <v>297</v>
      </c>
      <c r="S167" s="62" t="s">
        <v>200</v>
      </c>
      <c r="T167" s="62"/>
    </row>
    <row r="168" spans="1:20" ht="103.25" x14ac:dyDescent="0.75">
      <c r="A168" s="62" t="s">
        <v>174</v>
      </c>
      <c r="B168" s="62" t="s">
        <v>178</v>
      </c>
      <c r="C168" s="62" t="s">
        <v>569</v>
      </c>
      <c r="D168" s="62"/>
      <c r="E168" s="62"/>
      <c r="F168" s="62"/>
      <c r="G168" s="62"/>
      <c r="H168" s="63">
        <v>60</v>
      </c>
      <c r="I168" s="62" t="s">
        <v>57</v>
      </c>
      <c r="J168" s="62" t="s">
        <v>178</v>
      </c>
      <c r="K168" s="102"/>
      <c r="L168" s="69">
        <v>0</v>
      </c>
      <c r="M168" s="70">
        <v>1</v>
      </c>
      <c r="N168" s="70">
        <v>0.01</v>
      </c>
      <c r="O168" s="62" t="s">
        <v>44</v>
      </c>
      <c r="P168" s="149" t="str">
        <f>INDEX('Policy Characteristics'!J:J,MATCH($C168,'Policy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88 thousand acres per year in 2050 (roughly equal to 0.1% of the land area of Poland per year).</v>
      </c>
      <c r="Q168" s="62" t="s">
        <v>298</v>
      </c>
      <c r="R168" s="12" t="s">
        <v>299</v>
      </c>
      <c r="S168" s="62" t="s">
        <v>200</v>
      </c>
      <c r="T168" s="62" t="s">
        <v>239</v>
      </c>
    </row>
    <row r="169" spans="1:20" ht="103.25" x14ac:dyDescent="0.75">
      <c r="A169" s="62" t="s">
        <v>174</v>
      </c>
      <c r="B169" s="62" t="s">
        <v>334</v>
      </c>
      <c r="C169" s="62" t="s">
        <v>578</v>
      </c>
      <c r="D169" s="62"/>
      <c r="E169" s="62"/>
      <c r="F169" s="62"/>
      <c r="G169" s="62"/>
      <c r="H169" s="63"/>
      <c r="I169" s="12" t="s">
        <v>58</v>
      </c>
      <c r="J169" s="62" t="s">
        <v>334</v>
      </c>
      <c r="K169" s="102"/>
      <c r="L169" s="69"/>
      <c r="M169" s="70"/>
      <c r="N169" s="70"/>
      <c r="O169" s="62"/>
      <c r="P169" s="149">
        <f>INDEX('Policy Characteristics'!J:J,MATCH($C169,'Policy Characteristics'!$C:$C,0))</f>
        <v>0</v>
      </c>
      <c r="Q169" s="62" t="s">
        <v>415</v>
      </c>
      <c r="R169" s="12" t="s">
        <v>416</v>
      </c>
      <c r="S169" s="62"/>
      <c r="T169" s="62"/>
    </row>
    <row r="170" spans="1:20" ht="103.25" x14ac:dyDescent="0.75">
      <c r="A170" s="62" t="s">
        <v>174</v>
      </c>
      <c r="B170" s="62" t="s">
        <v>574</v>
      </c>
      <c r="C170" s="62" t="s">
        <v>575</v>
      </c>
      <c r="D170" s="62"/>
      <c r="E170" s="62"/>
      <c r="F170" s="62"/>
      <c r="G170" s="62"/>
      <c r="H170" s="63">
        <v>177</v>
      </c>
      <c r="I170" s="12" t="s">
        <v>58</v>
      </c>
      <c r="J170" s="62" t="s">
        <v>574</v>
      </c>
      <c r="K170" s="102"/>
      <c r="L170" s="69"/>
      <c r="M170" s="70"/>
      <c r="N170" s="70"/>
      <c r="O170" s="62"/>
      <c r="P170" s="149">
        <f>INDEX('Policy Characteristics'!J:J,MATCH($C170,'Policy Characteristics'!$C:$C,0))</f>
        <v>0</v>
      </c>
      <c r="Q170" s="62"/>
      <c r="R170" s="12"/>
      <c r="S170" s="62"/>
      <c r="T170" s="62"/>
    </row>
    <row r="171" spans="1:20" ht="103.25" x14ac:dyDescent="0.75">
      <c r="A171" s="62" t="s">
        <v>174</v>
      </c>
      <c r="B171" s="62" t="s">
        <v>240</v>
      </c>
      <c r="C171" s="62" t="s">
        <v>570</v>
      </c>
      <c r="D171" s="62"/>
      <c r="E171" s="62"/>
      <c r="F171" s="62"/>
      <c r="G171" s="62"/>
      <c r="H171" s="63">
        <v>61</v>
      </c>
      <c r="I171" s="86" t="s">
        <v>58</v>
      </c>
      <c r="J171" s="62" t="s">
        <v>240</v>
      </c>
      <c r="K171" s="105"/>
      <c r="L171" s="69">
        <v>0</v>
      </c>
      <c r="M171" s="70">
        <v>1</v>
      </c>
      <c r="N171" s="70">
        <v>0.01</v>
      </c>
      <c r="O171" s="62" t="s">
        <v>44</v>
      </c>
      <c r="P171" s="149">
        <f>INDEX('Policy Characteristics'!J:J,MATCH($C171,'Policy Characteristics'!$C:$C,0))</f>
        <v>0</v>
      </c>
      <c r="Q171" s="62" t="s">
        <v>300</v>
      </c>
      <c r="R171" s="12" t="s">
        <v>301</v>
      </c>
      <c r="S171" s="62" t="s">
        <v>200</v>
      </c>
      <c r="T171" s="62"/>
    </row>
    <row r="172" spans="1:20" ht="103.25" x14ac:dyDescent="0.75">
      <c r="A172" s="62" t="s">
        <v>174</v>
      </c>
      <c r="B172" s="62" t="s">
        <v>175</v>
      </c>
      <c r="C172" s="62" t="s">
        <v>369</v>
      </c>
      <c r="D172" s="62"/>
      <c r="E172" s="62"/>
      <c r="F172" s="62"/>
      <c r="G172" s="62"/>
      <c r="H172" s="63">
        <v>62</v>
      </c>
      <c r="I172" s="62" t="s">
        <v>57</v>
      </c>
      <c r="J172" s="62" t="s">
        <v>175</v>
      </c>
      <c r="K172" s="105"/>
      <c r="L172" s="69">
        <v>0</v>
      </c>
      <c r="M172" s="70">
        <v>1</v>
      </c>
      <c r="N172" s="70">
        <v>0.01</v>
      </c>
      <c r="O172" s="62" t="s">
        <v>44</v>
      </c>
      <c r="P172" s="149" t="str">
        <f>INDEX('Policy Characteristics'!J:J,MATCH($C172,'Policy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v>
      </c>
      <c r="Q172" s="62" t="s">
        <v>302</v>
      </c>
      <c r="R172" s="12" t="s">
        <v>303</v>
      </c>
      <c r="S172" s="62" t="s">
        <v>200</v>
      </c>
      <c r="T172" s="62"/>
    </row>
    <row r="173" spans="1:20" ht="103.25" x14ac:dyDescent="0.75">
      <c r="A173" s="62" t="s">
        <v>174</v>
      </c>
      <c r="B173" s="62" t="s">
        <v>179</v>
      </c>
      <c r="C173" s="62" t="s">
        <v>571</v>
      </c>
      <c r="D173" s="62"/>
      <c r="E173" s="62"/>
      <c r="F173" s="62"/>
      <c r="G173" s="62"/>
      <c r="H173" s="63">
        <v>63</v>
      </c>
      <c r="I173" s="86" t="s">
        <v>58</v>
      </c>
      <c r="J173" s="62" t="s">
        <v>179</v>
      </c>
      <c r="K173" s="105"/>
      <c r="L173" s="69">
        <v>0</v>
      </c>
      <c r="M173" s="70">
        <v>1</v>
      </c>
      <c r="N173" s="70">
        <v>0.01</v>
      </c>
      <c r="O173" s="62" t="s">
        <v>44</v>
      </c>
      <c r="P173" s="149">
        <f>INDEX('Policy Characteristics'!J:J,MATCH($C173,'Policy Characteristics'!$C:$C,0))</f>
        <v>0</v>
      </c>
      <c r="Q173" s="62" t="s">
        <v>304</v>
      </c>
      <c r="R173" s="12" t="s">
        <v>305</v>
      </c>
      <c r="S173" s="62" t="s">
        <v>200</v>
      </c>
      <c r="T173" s="62"/>
    </row>
    <row r="174" spans="1:20" ht="103.25" x14ac:dyDescent="0.75">
      <c r="A174" s="62" t="s">
        <v>174</v>
      </c>
      <c r="B174" s="62" t="s">
        <v>177</v>
      </c>
      <c r="C174" s="62" t="s">
        <v>370</v>
      </c>
      <c r="D174" s="62"/>
      <c r="E174" s="62"/>
      <c r="F174" s="62"/>
      <c r="G174" s="62"/>
      <c r="H174" s="63">
        <v>64</v>
      </c>
      <c r="I174" s="62" t="s">
        <v>57</v>
      </c>
      <c r="J174" s="62" t="s">
        <v>177</v>
      </c>
      <c r="K174" s="105"/>
      <c r="L174" s="69">
        <v>0</v>
      </c>
      <c r="M174" s="70">
        <v>1</v>
      </c>
      <c r="N174" s="70">
        <v>0.01</v>
      </c>
      <c r="O174" s="62" t="s">
        <v>44</v>
      </c>
      <c r="P174" s="149" t="str">
        <f>INDEX('Policy Characteristics'!J:J,MATCH($C174,'Policy Characteristics'!$C:$C,0))</f>
        <v>**Description:** This policy reduces greenhouse gas emissions from agriculture through livestock-related measures, such as feed supplements or drugs to prevent enteric methane formation.</v>
      </c>
      <c r="Q174" s="62" t="s">
        <v>306</v>
      </c>
      <c r="R174" s="12" t="s">
        <v>307</v>
      </c>
      <c r="S174" s="62" t="s">
        <v>200</v>
      </c>
      <c r="T174" s="62"/>
    </row>
    <row r="175" spans="1:20" ht="103.25" x14ac:dyDescent="0.75">
      <c r="A175" s="62" t="s">
        <v>174</v>
      </c>
      <c r="B175" s="62" t="s">
        <v>572</v>
      </c>
      <c r="C175" s="62" t="s">
        <v>573</v>
      </c>
      <c r="D175" s="62"/>
      <c r="E175" s="62"/>
      <c r="F175" s="62"/>
      <c r="G175" s="62"/>
      <c r="H175" s="63">
        <v>178</v>
      </c>
      <c r="I175" s="62" t="s">
        <v>58</v>
      </c>
      <c r="J175" s="62" t="s">
        <v>572</v>
      </c>
      <c r="K175" s="105"/>
      <c r="L175" s="69"/>
      <c r="M175" s="70"/>
      <c r="N175" s="70"/>
      <c r="O175" s="62"/>
      <c r="P175" s="149">
        <f>INDEX('Policy Characteristics'!J:J,MATCH($C175,'Policy Characteristics'!$C:$C,0))</f>
        <v>0</v>
      </c>
      <c r="Q175" s="62"/>
      <c r="R175" s="12"/>
      <c r="S175" s="62"/>
      <c r="T175" s="62"/>
    </row>
    <row r="176" spans="1:20" ht="103.25" x14ac:dyDescent="0.75">
      <c r="A176" s="62" t="s">
        <v>174</v>
      </c>
      <c r="B176" s="62" t="s">
        <v>176</v>
      </c>
      <c r="C176" s="62" t="s">
        <v>371</v>
      </c>
      <c r="D176" s="62"/>
      <c r="E176" s="62"/>
      <c r="F176" s="62"/>
      <c r="G176" s="62"/>
      <c r="H176" s="63">
        <v>65</v>
      </c>
      <c r="I176" s="86" t="s">
        <v>58</v>
      </c>
      <c r="J176" s="62" t="s">
        <v>176</v>
      </c>
      <c r="K176" s="105"/>
      <c r="L176" s="69">
        <v>0</v>
      </c>
      <c r="M176" s="70">
        <v>1</v>
      </c>
      <c r="N176" s="70">
        <v>0.01</v>
      </c>
      <c r="O176" s="62" t="s">
        <v>44</v>
      </c>
      <c r="P176" s="149">
        <f>INDEX('Policy Characteristics'!J:J,MATCH($C176,'Policy Characteristics'!$C:$C,0))</f>
        <v>0</v>
      </c>
      <c r="Q176" s="62" t="s">
        <v>308</v>
      </c>
      <c r="R176" s="12" t="s">
        <v>309</v>
      </c>
      <c r="S176" s="62" t="s">
        <v>200</v>
      </c>
      <c r="T176" s="62"/>
    </row>
    <row r="177" spans="1:20" s="3" customFormat="1" ht="103.25" x14ac:dyDescent="0.75">
      <c r="A177" s="12" t="s">
        <v>469</v>
      </c>
      <c r="B177" s="12" t="s">
        <v>73</v>
      </c>
      <c r="C177" s="12" t="s">
        <v>372</v>
      </c>
      <c r="D177" s="12"/>
      <c r="E177" s="12"/>
      <c r="F177" s="12"/>
      <c r="G177" s="12"/>
      <c r="H177" s="63">
        <v>68</v>
      </c>
      <c r="I177" s="12" t="s">
        <v>57</v>
      </c>
      <c r="J177" s="12" t="s">
        <v>73</v>
      </c>
      <c r="K177" s="102"/>
      <c r="L177" s="73">
        <v>0</v>
      </c>
      <c r="M177" s="73">
        <v>1</v>
      </c>
      <c r="N177" s="73">
        <v>0.01</v>
      </c>
      <c r="O177" s="12" t="s">
        <v>74</v>
      </c>
      <c r="P177" s="149" t="str">
        <f>INDEX('Policy Characteristics'!J:J,MATCH($C177,'Policy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63%.  Therefore, a policy setting of 50% would increase the CHP fraction to 82% in 2050.</v>
      </c>
      <c r="Q177" s="12" t="s">
        <v>314</v>
      </c>
      <c r="R177" s="12" t="s">
        <v>315</v>
      </c>
      <c r="S177" s="62" t="s">
        <v>200</v>
      </c>
      <c r="T177" s="12"/>
    </row>
    <row r="178" spans="1:20" s="3" customFormat="1" ht="103.25" x14ac:dyDescent="0.75">
      <c r="A178" s="12" t="s">
        <v>469</v>
      </c>
      <c r="B178" s="12" t="s">
        <v>594</v>
      </c>
      <c r="C178" s="12" t="s">
        <v>596</v>
      </c>
      <c r="D178" s="12"/>
      <c r="E178" s="12"/>
      <c r="F178" s="12"/>
      <c r="G178" s="12"/>
      <c r="H178" s="63">
        <v>176</v>
      </c>
      <c r="I178" s="12" t="s">
        <v>57</v>
      </c>
      <c r="J178" s="12" t="s">
        <v>478</v>
      </c>
      <c r="K178" s="102"/>
      <c r="L178" s="73">
        <v>0</v>
      </c>
      <c r="M178" s="73">
        <v>1</v>
      </c>
      <c r="N178" s="73">
        <v>0.01</v>
      </c>
      <c r="O178" s="62" t="s">
        <v>40</v>
      </c>
      <c r="P178" s="149" t="str">
        <f>INDEX('Policy Characteristics'!J:J,MATCH($C178,'Policy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82% and from natural gas is constant at 9%.  Therefore, a policy setting of 50% would increase the natural gas fraction to 50% in 2050.</v>
      </c>
      <c r="Q178" s="12" t="s">
        <v>470</v>
      </c>
      <c r="R178" s="12" t="s">
        <v>289</v>
      </c>
      <c r="S178" s="62" t="s">
        <v>200</v>
      </c>
      <c r="T178" s="12"/>
    </row>
    <row r="179" spans="1:20" ht="103.25" x14ac:dyDescent="0.75">
      <c r="A179" s="62" t="s">
        <v>10</v>
      </c>
      <c r="B179" s="62" t="s">
        <v>34</v>
      </c>
      <c r="C179" s="62" t="s">
        <v>72</v>
      </c>
      <c r="D179" s="62"/>
      <c r="E179" s="62"/>
      <c r="F179" s="62"/>
      <c r="G179" s="62"/>
      <c r="H179" s="63">
        <v>66</v>
      </c>
      <c r="I179" s="62" t="s">
        <v>57</v>
      </c>
      <c r="J179" s="62" t="s">
        <v>34</v>
      </c>
      <c r="K179" s="102"/>
      <c r="L179" s="69">
        <v>0</v>
      </c>
      <c r="M179" s="69">
        <v>1</v>
      </c>
      <c r="N179" s="69">
        <v>0.01</v>
      </c>
      <c r="O179" s="62" t="s">
        <v>44</v>
      </c>
      <c r="P179" s="149" t="str">
        <f>INDEX('Policy Characteristics'!J:J,MATCH($C179,'Policy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Poland will sequester an additional 87 million tons of CO2 in 2050 (on top of a BAU Scenario quantity of 0 tons).</v>
      </c>
      <c r="Q179" s="62" t="s">
        <v>310</v>
      </c>
      <c r="R179" s="12" t="s">
        <v>311</v>
      </c>
      <c r="S179" s="62" t="s">
        <v>200</v>
      </c>
      <c r="T179" s="62"/>
    </row>
    <row r="180" spans="1:20" s="7" customFormat="1" ht="103.25" x14ac:dyDescent="0.75">
      <c r="A180" s="62" t="s">
        <v>10</v>
      </c>
      <c r="B180" s="62" t="s">
        <v>32</v>
      </c>
      <c r="C180" s="62" t="s">
        <v>32</v>
      </c>
      <c r="D180" s="62" t="s">
        <v>454</v>
      </c>
      <c r="E180" s="62"/>
      <c r="F180" s="62" t="s">
        <v>460</v>
      </c>
      <c r="G180" s="62"/>
      <c r="H180" s="63">
        <v>171</v>
      </c>
      <c r="I180" s="62" t="s">
        <v>57</v>
      </c>
      <c r="J180" s="62" t="s">
        <v>32</v>
      </c>
      <c r="K180" s="102"/>
      <c r="L180" s="76">
        <v>0</v>
      </c>
      <c r="M180" s="97">
        <v>500</v>
      </c>
      <c r="N180" s="76">
        <v>5</v>
      </c>
      <c r="O180" s="86" t="s">
        <v>626</v>
      </c>
      <c r="P180" s="149" t="str">
        <f>INDEX('Policy Characteristics'!J:J,MATCH($C180,'Policy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0" s="62" t="s">
        <v>312</v>
      </c>
      <c r="R180" s="12" t="s">
        <v>313</v>
      </c>
      <c r="S180" s="12" t="s">
        <v>568</v>
      </c>
      <c r="T180" s="12" t="s">
        <v>530</v>
      </c>
    </row>
    <row r="181" spans="1:20" s="7" customFormat="1" ht="103.25" x14ac:dyDescent="0.75">
      <c r="A181" s="65" t="str">
        <f>A$180</f>
        <v>Cross-Sector</v>
      </c>
      <c r="B181" s="65" t="str">
        <f t="shared" ref="B181:C181" si="47">B$180</f>
        <v>Carbon Tax</v>
      </c>
      <c r="C181" s="65" t="str">
        <f t="shared" si="47"/>
        <v>Carbon Tax</v>
      </c>
      <c r="D181" s="62" t="s">
        <v>464</v>
      </c>
      <c r="E181" s="62"/>
      <c r="F181" s="62" t="s">
        <v>465</v>
      </c>
      <c r="G181" s="62"/>
      <c r="H181" s="63">
        <v>172</v>
      </c>
      <c r="I181" s="62" t="s">
        <v>57</v>
      </c>
      <c r="J181" s="65" t="str">
        <f t="shared" ref="J181:J186" si="48">J$180</f>
        <v>Carbon Tax</v>
      </c>
      <c r="K181" s="102"/>
      <c r="L181" s="77">
        <f t="shared" ref="L181:O184" si="49">L$180</f>
        <v>0</v>
      </c>
      <c r="M181" s="77">
        <f t="shared" si="49"/>
        <v>500</v>
      </c>
      <c r="N181" s="77">
        <f t="shared" si="49"/>
        <v>5</v>
      </c>
      <c r="O181" s="65" t="str">
        <f t="shared" si="49"/>
        <v>złoty/metric ton CO2e</v>
      </c>
      <c r="P181" s="149" t="str">
        <f>INDEX('Policy Characteristics'!J:J,MATCH($C181,'Policy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1" s="65" t="str">
        <f t="shared" ref="Q181:R184" si="50">Q$180</f>
        <v>fuels.html#carbon-tax</v>
      </c>
      <c r="R181" s="65" t="str">
        <f t="shared" si="50"/>
        <v>carbon-tax.html</v>
      </c>
      <c r="S181" s="12"/>
      <c r="T181" s="65"/>
    </row>
    <row r="182" spans="1:20" s="7" customFormat="1" ht="103.25" x14ac:dyDescent="0.75">
      <c r="A182" s="65" t="str">
        <f t="shared" ref="A182:C186" si="51">A$180</f>
        <v>Cross-Sector</v>
      </c>
      <c r="B182" s="65" t="str">
        <f t="shared" si="51"/>
        <v>Carbon Tax</v>
      </c>
      <c r="C182" s="65" t="str">
        <f t="shared" si="51"/>
        <v>Carbon Tax</v>
      </c>
      <c r="D182" s="62" t="s">
        <v>456</v>
      </c>
      <c r="E182" s="62"/>
      <c r="F182" s="62" t="s">
        <v>462</v>
      </c>
      <c r="G182" s="62"/>
      <c r="H182" s="63">
        <v>173</v>
      </c>
      <c r="I182" s="62" t="s">
        <v>57</v>
      </c>
      <c r="J182" s="65" t="str">
        <f t="shared" si="48"/>
        <v>Carbon Tax</v>
      </c>
      <c r="K182" s="102"/>
      <c r="L182" s="77">
        <f t="shared" si="49"/>
        <v>0</v>
      </c>
      <c r="M182" s="77">
        <f t="shared" si="49"/>
        <v>500</v>
      </c>
      <c r="N182" s="77">
        <f t="shared" si="49"/>
        <v>5</v>
      </c>
      <c r="O182" s="65" t="str">
        <f t="shared" si="49"/>
        <v>złoty/metric ton CO2e</v>
      </c>
      <c r="P182" s="149" t="str">
        <f>INDEX('Policy Characteristics'!J:J,MATCH($C182,'Policy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2" s="65" t="str">
        <f t="shared" si="50"/>
        <v>fuels.html#carbon-tax</v>
      </c>
      <c r="R182" s="65" t="str">
        <f t="shared" si="50"/>
        <v>carbon-tax.html</v>
      </c>
      <c r="S182" s="12"/>
      <c r="T182" s="65"/>
    </row>
    <row r="183" spans="1:20" s="7" customFormat="1" ht="103.25" x14ac:dyDescent="0.75">
      <c r="A183" s="65" t="str">
        <f t="shared" si="51"/>
        <v>Cross-Sector</v>
      </c>
      <c r="B183" s="65" t="str">
        <f t="shared" si="51"/>
        <v>Carbon Tax</v>
      </c>
      <c r="C183" s="65" t="str">
        <f t="shared" si="51"/>
        <v>Carbon Tax</v>
      </c>
      <c r="D183" s="62" t="s">
        <v>457</v>
      </c>
      <c r="E183" s="62"/>
      <c r="F183" s="62" t="s">
        <v>463</v>
      </c>
      <c r="G183" s="62"/>
      <c r="H183" s="63">
        <v>174</v>
      </c>
      <c r="I183" s="62" t="s">
        <v>57</v>
      </c>
      <c r="J183" s="65" t="str">
        <f t="shared" si="48"/>
        <v>Carbon Tax</v>
      </c>
      <c r="K183" s="102"/>
      <c r="L183" s="77">
        <f t="shared" si="49"/>
        <v>0</v>
      </c>
      <c r="M183" s="77">
        <f t="shared" si="49"/>
        <v>500</v>
      </c>
      <c r="N183" s="77">
        <f t="shared" si="49"/>
        <v>5</v>
      </c>
      <c r="O183" s="65" t="str">
        <f t="shared" si="49"/>
        <v>złoty/metric ton CO2e</v>
      </c>
      <c r="P183" s="149" t="str">
        <f>INDEX('Policy Characteristics'!J:J,MATCH($C183,'Policy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3" s="65" t="str">
        <f t="shared" si="50"/>
        <v>fuels.html#carbon-tax</v>
      </c>
      <c r="R183" s="65" t="str">
        <f t="shared" si="50"/>
        <v>carbon-tax.html</v>
      </c>
      <c r="S183" s="12"/>
      <c r="T183" s="65"/>
    </row>
    <row r="184" spans="1:20" s="7" customFormat="1" ht="103.25" x14ac:dyDescent="0.75">
      <c r="A184" s="65" t="str">
        <f t="shared" si="51"/>
        <v>Cross-Sector</v>
      </c>
      <c r="B184" s="65" t="str">
        <f t="shared" si="51"/>
        <v>Carbon Tax</v>
      </c>
      <c r="C184" s="65" t="str">
        <f t="shared" si="51"/>
        <v>Carbon Tax</v>
      </c>
      <c r="D184" s="62" t="s">
        <v>455</v>
      </c>
      <c r="E184" s="62"/>
      <c r="F184" s="62" t="s">
        <v>461</v>
      </c>
      <c r="G184" s="62"/>
      <c r="H184" s="63">
        <v>175</v>
      </c>
      <c r="I184" s="62" t="s">
        <v>57</v>
      </c>
      <c r="J184" s="65" t="str">
        <f t="shared" si="48"/>
        <v>Carbon Tax</v>
      </c>
      <c r="K184" s="102"/>
      <c r="L184" s="77">
        <f t="shared" si="49"/>
        <v>0</v>
      </c>
      <c r="M184" s="77">
        <f t="shared" si="49"/>
        <v>500</v>
      </c>
      <c r="N184" s="77">
        <f t="shared" si="49"/>
        <v>5</v>
      </c>
      <c r="O184" s="65" t="str">
        <f t="shared" si="49"/>
        <v>złoty/metric ton CO2e</v>
      </c>
      <c r="P184" s="149" t="str">
        <f>INDEX('Policy Characteristics'!J:J,MATCH($C184,'Policy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4" s="65" t="str">
        <f t="shared" si="50"/>
        <v>fuels.html#carbon-tax</v>
      </c>
      <c r="R184" s="65" t="str">
        <f t="shared" si="50"/>
        <v>carbon-tax.html</v>
      </c>
      <c r="S184" s="12"/>
      <c r="T184" s="65"/>
    </row>
    <row r="185" spans="1:20" s="7" customFormat="1" ht="103.25" x14ac:dyDescent="0.75">
      <c r="A185" s="65" t="str">
        <f t="shared" si="51"/>
        <v>Cross-Sector</v>
      </c>
      <c r="B185" s="65" t="str">
        <f t="shared" si="51"/>
        <v>Carbon Tax</v>
      </c>
      <c r="C185" s="65" t="str">
        <f t="shared" si="51"/>
        <v>Carbon Tax</v>
      </c>
      <c r="D185" s="62" t="s">
        <v>458</v>
      </c>
      <c r="E185" s="62"/>
      <c r="F185" s="62" t="s">
        <v>466</v>
      </c>
      <c r="G185" s="62"/>
      <c r="H185" s="63"/>
      <c r="I185" s="12" t="s">
        <v>58</v>
      </c>
      <c r="J185" s="65" t="str">
        <f t="shared" si="48"/>
        <v>Carbon Tax</v>
      </c>
      <c r="K185" s="102"/>
      <c r="L185" s="76"/>
      <c r="M185" s="76"/>
      <c r="N185" s="76"/>
      <c r="O185" s="62"/>
      <c r="P185" s="149" t="str">
        <f>INDEX('Policy Characteristics'!J:J,MATCH($C185,'Policy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5" s="62"/>
      <c r="R185" s="12"/>
      <c r="S185" s="12"/>
      <c r="T185" s="65"/>
    </row>
    <row r="186" spans="1:20" s="7" customFormat="1" ht="103.25" x14ac:dyDescent="0.75">
      <c r="A186" s="65" t="str">
        <f t="shared" si="51"/>
        <v>Cross-Sector</v>
      </c>
      <c r="B186" s="65" t="str">
        <f t="shared" si="51"/>
        <v>Carbon Tax</v>
      </c>
      <c r="C186" s="65" t="str">
        <f t="shared" si="51"/>
        <v>Carbon Tax</v>
      </c>
      <c r="D186" s="62" t="s">
        <v>459</v>
      </c>
      <c r="E186" s="62"/>
      <c r="F186" s="62" t="s">
        <v>467</v>
      </c>
      <c r="G186" s="62"/>
      <c r="H186" s="63"/>
      <c r="I186" s="12" t="s">
        <v>58</v>
      </c>
      <c r="J186" s="65" t="str">
        <f t="shared" si="48"/>
        <v>Carbon Tax</v>
      </c>
      <c r="K186" s="102"/>
      <c r="L186" s="76"/>
      <c r="M186" s="76"/>
      <c r="N186" s="76"/>
      <c r="O186" s="62"/>
      <c r="P186" s="149" t="str">
        <f>INDEX('Policy Characteristics'!J:J,MATCH($C186,'Policy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 **Guidance for setting values:** Poland is a part of the ETS (European Trade System).  As part of the BAU case, permit prices are projected to reach €5/ton by 2020, €20/ton by 2025, €40/ton by 2035, and €56/ton by 2050.  (One Euro equals 4.25 złoty or 1.1 USD).</v>
      </c>
      <c r="Q186" s="62"/>
      <c r="R186" s="12"/>
      <c r="S186" s="12"/>
      <c r="T186" s="65"/>
    </row>
    <row r="187" spans="1:20" s="7" customFormat="1" ht="103.25" x14ac:dyDescent="0.75">
      <c r="A187" s="62" t="s">
        <v>10</v>
      </c>
      <c r="B187" s="62" t="s">
        <v>33</v>
      </c>
      <c r="C187" s="62" t="s">
        <v>182</v>
      </c>
      <c r="D187" s="62" t="s">
        <v>66</v>
      </c>
      <c r="E187" s="62"/>
      <c r="F187" s="62" t="s">
        <v>113</v>
      </c>
      <c r="G187" s="62"/>
      <c r="H187" s="63" t="s">
        <v>242</v>
      </c>
      <c r="I187" s="12" t="s">
        <v>58</v>
      </c>
      <c r="J187" s="62" t="s">
        <v>33</v>
      </c>
      <c r="K187" s="102"/>
      <c r="L187" s="76"/>
      <c r="M187" s="76"/>
      <c r="N187" s="76"/>
      <c r="O187" s="62"/>
      <c r="P187" s="149" t="str">
        <f>INDEX('Policy Characteristics'!J:J,MATCH($C187,'Policy Characteristics'!$C:$C,0))</f>
        <v>**Description:** This policy reduces the subsidies paid for the production of the selected energy source(s) in the BAU case.</v>
      </c>
      <c r="Q187" s="65"/>
      <c r="R187" s="12"/>
      <c r="S187" s="65"/>
      <c r="T187" s="65"/>
    </row>
    <row r="188" spans="1:20" s="7" customFormat="1" ht="103.25" x14ac:dyDescent="0.75">
      <c r="A188" s="65" t="str">
        <f>A$187</f>
        <v>Cross-Sector</v>
      </c>
      <c r="B188" s="65" t="str">
        <f>B$187</f>
        <v>End Existing Subsidies</v>
      </c>
      <c r="C188" s="65" t="str">
        <f t="shared" ref="B188:C202" si="52">C$187</f>
        <v>Percent Reduction in BAU Subsidies</v>
      </c>
      <c r="D188" s="12" t="s">
        <v>597</v>
      </c>
      <c r="E188" s="62"/>
      <c r="F188" s="12" t="s">
        <v>591</v>
      </c>
      <c r="G188" s="62"/>
      <c r="H188" s="63">
        <v>69</v>
      </c>
      <c r="I188" s="12" t="s">
        <v>57</v>
      </c>
      <c r="J188" s="65" t="str">
        <f t="shared" ref="J188:J202" si="53">J$187</f>
        <v>End Existing Subsidies</v>
      </c>
      <c r="K188" s="102"/>
      <c r="L188" s="73">
        <v>0</v>
      </c>
      <c r="M188" s="73">
        <v>1</v>
      </c>
      <c r="N188" s="73">
        <v>0.01</v>
      </c>
      <c r="O188" s="62" t="s">
        <v>183</v>
      </c>
      <c r="P188" s="149" t="str">
        <f>INDEX('Policy Characteristics'!J:J,MATCH($C188,'Policy Characteristics'!$C:$C,0))</f>
        <v>**Description:** This policy reduces the subsidies paid for the production of the selected energy source(s) in the BAU case.</v>
      </c>
      <c r="Q188" s="12" t="s">
        <v>316</v>
      </c>
      <c r="R188" s="12" t="s">
        <v>317</v>
      </c>
      <c r="S188" s="62" t="s">
        <v>200</v>
      </c>
      <c r="T188" s="65"/>
    </row>
    <row r="189" spans="1:20" s="7" customFormat="1" ht="103.25" x14ac:dyDescent="0.75">
      <c r="A189" s="65" t="str">
        <f t="shared" ref="A189:A202" si="54">A$187</f>
        <v>Cross-Sector</v>
      </c>
      <c r="B189" s="65" t="str">
        <f t="shared" si="52"/>
        <v>End Existing Subsidies</v>
      </c>
      <c r="C189" s="65" t="str">
        <f t="shared" si="52"/>
        <v>Percent Reduction in BAU Subsidies</v>
      </c>
      <c r="D189" s="12" t="s">
        <v>60</v>
      </c>
      <c r="E189" s="62"/>
      <c r="F189" s="12" t="s">
        <v>107</v>
      </c>
      <c r="G189" s="62"/>
      <c r="H189" s="63">
        <v>70</v>
      </c>
      <c r="I189" s="12" t="s">
        <v>57</v>
      </c>
      <c r="J189" s="65" t="str">
        <f t="shared" si="53"/>
        <v>End Existing Subsidies</v>
      </c>
      <c r="K189" s="102"/>
      <c r="L189" s="71">
        <f>L$188</f>
        <v>0</v>
      </c>
      <c r="M189" s="71">
        <f>M$188</f>
        <v>1</v>
      </c>
      <c r="N189" s="71">
        <f>N$188</f>
        <v>0.01</v>
      </c>
      <c r="O189" s="65" t="str">
        <f>O$188</f>
        <v>% reduction in BAU subsidies</v>
      </c>
      <c r="P189" s="149" t="str">
        <f>INDEX('Policy Characteristics'!J:J,MATCH($C189,'Policy Characteristics'!$C:$C,0))</f>
        <v>**Description:** This policy reduces the subsidies paid for the production of the selected energy source(s) in the BAU case.</v>
      </c>
      <c r="Q189" s="12" t="s">
        <v>316</v>
      </c>
      <c r="R189" s="12" t="s">
        <v>317</v>
      </c>
      <c r="S189" s="62" t="s">
        <v>200</v>
      </c>
      <c r="T189" s="65"/>
    </row>
    <row r="190" spans="1:20" s="7" customFormat="1" ht="103.25" x14ac:dyDescent="0.75">
      <c r="A190" s="65" t="str">
        <f t="shared" si="54"/>
        <v>Cross-Sector</v>
      </c>
      <c r="B190" s="65" t="str">
        <f t="shared" si="52"/>
        <v>End Existing Subsidies</v>
      </c>
      <c r="C190" s="65" t="str">
        <f t="shared" si="52"/>
        <v>Percent Reduction in BAU Subsidies</v>
      </c>
      <c r="D190" s="12" t="s">
        <v>61</v>
      </c>
      <c r="E190" s="62"/>
      <c r="F190" s="12" t="s">
        <v>108</v>
      </c>
      <c r="G190" s="62"/>
      <c r="H190" s="63">
        <v>71</v>
      </c>
      <c r="I190" s="90" t="s">
        <v>58</v>
      </c>
      <c r="J190" s="65" t="str">
        <f t="shared" si="53"/>
        <v>End Existing Subsidies</v>
      </c>
      <c r="K190" s="102"/>
      <c r="L190" s="71">
        <f t="shared" ref="L190:O193" si="55">L$188</f>
        <v>0</v>
      </c>
      <c r="M190" s="71">
        <f t="shared" si="55"/>
        <v>1</v>
      </c>
      <c r="N190" s="71">
        <f t="shared" si="55"/>
        <v>0.01</v>
      </c>
      <c r="O190" s="65" t="str">
        <f t="shared" si="55"/>
        <v>% reduction in BAU subsidies</v>
      </c>
      <c r="P190" s="149" t="str">
        <f>INDEX('Policy Characteristics'!J:J,MATCH($C190,'Policy Characteristics'!$C:$C,0))</f>
        <v>**Description:** This policy reduces the subsidies paid for the production of the selected energy source(s) in the BAU case.</v>
      </c>
      <c r="Q190" s="12" t="s">
        <v>316</v>
      </c>
      <c r="R190" s="12" t="s">
        <v>317</v>
      </c>
      <c r="S190" s="62" t="s">
        <v>200</v>
      </c>
      <c r="T190" s="65"/>
    </row>
    <row r="191" spans="1:20" s="7" customFormat="1" ht="103.25" x14ac:dyDescent="0.75">
      <c r="A191" s="65" t="str">
        <f t="shared" si="54"/>
        <v>Cross-Sector</v>
      </c>
      <c r="B191" s="65" t="str">
        <f t="shared" si="52"/>
        <v>End Existing Subsidies</v>
      </c>
      <c r="C191" s="65" t="str">
        <f t="shared" si="52"/>
        <v>Percent Reduction in BAU Subsidies</v>
      </c>
      <c r="D191" s="12" t="s">
        <v>62</v>
      </c>
      <c r="E191" s="62"/>
      <c r="F191" s="12" t="s">
        <v>109</v>
      </c>
      <c r="G191" s="62"/>
      <c r="H191" s="63">
        <v>72</v>
      </c>
      <c r="I191" s="12" t="s">
        <v>58</v>
      </c>
      <c r="J191" s="65" t="str">
        <f t="shared" si="53"/>
        <v>End Existing Subsidies</v>
      </c>
      <c r="K191" s="102"/>
      <c r="L191" s="71"/>
      <c r="M191" s="71"/>
      <c r="N191" s="71"/>
      <c r="O191" s="65"/>
      <c r="P191" s="149" t="str">
        <f>INDEX('Policy Characteristics'!J:J,MATCH($C191,'Policy Characteristics'!$C:$C,0))</f>
        <v>**Description:** This policy reduces the subsidies paid for the production of the selected energy source(s) in the BAU case.</v>
      </c>
      <c r="Q191" s="12"/>
      <c r="R191" s="12"/>
      <c r="S191" s="62"/>
      <c r="T191" s="65"/>
    </row>
    <row r="192" spans="1:20" s="7" customFormat="1" ht="103.25" x14ac:dyDescent="0.75">
      <c r="A192" s="65" t="str">
        <f t="shared" si="54"/>
        <v>Cross-Sector</v>
      </c>
      <c r="B192" s="65" t="str">
        <f t="shared" si="52"/>
        <v>End Existing Subsidies</v>
      </c>
      <c r="C192" s="65" t="str">
        <f t="shared" si="52"/>
        <v>Percent Reduction in BAU Subsidies</v>
      </c>
      <c r="D192" s="12" t="s">
        <v>63</v>
      </c>
      <c r="E192" s="62"/>
      <c r="F192" s="12" t="s">
        <v>599</v>
      </c>
      <c r="G192" s="62"/>
      <c r="H192" s="63">
        <v>73</v>
      </c>
      <c r="I192" s="12" t="s">
        <v>58</v>
      </c>
      <c r="J192" s="65" t="str">
        <f t="shared" si="53"/>
        <v>End Existing Subsidies</v>
      </c>
      <c r="K192" s="102"/>
      <c r="L192" s="71"/>
      <c r="M192" s="71"/>
      <c r="N192" s="71"/>
      <c r="O192" s="65"/>
      <c r="P192" s="149" t="str">
        <f>INDEX('Policy Characteristics'!J:J,MATCH($C192,'Policy Characteristics'!$C:$C,0))</f>
        <v>**Description:** This policy reduces the subsidies paid for the production of the selected energy source(s) in the BAU case.</v>
      </c>
      <c r="Q192" s="12"/>
      <c r="R192" s="12"/>
      <c r="S192" s="62"/>
      <c r="T192" s="65"/>
    </row>
    <row r="193" spans="1:20" s="7" customFormat="1" ht="103.25" x14ac:dyDescent="0.75">
      <c r="A193" s="65" t="str">
        <f t="shared" si="54"/>
        <v>Cross-Sector</v>
      </c>
      <c r="B193" s="65" t="str">
        <f t="shared" si="52"/>
        <v>End Existing Subsidies</v>
      </c>
      <c r="C193" s="65" t="str">
        <f t="shared" si="52"/>
        <v>Percent Reduction in BAU Subsidies</v>
      </c>
      <c r="D193" s="12" t="s">
        <v>64</v>
      </c>
      <c r="E193" s="62"/>
      <c r="F193" s="12" t="s">
        <v>114</v>
      </c>
      <c r="G193" s="62"/>
      <c r="H193" s="63">
        <v>74</v>
      </c>
      <c r="I193" s="90" t="s">
        <v>58</v>
      </c>
      <c r="J193" s="65" t="str">
        <f t="shared" si="53"/>
        <v>End Existing Subsidies</v>
      </c>
      <c r="K193" s="102"/>
      <c r="L193" s="71">
        <f t="shared" si="55"/>
        <v>0</v>
      </c>
      <c r="M193" s="71">
        <f t="shared" si="55"/>
        <v>1</v>
      </c>
      <c r="N193" s="71">
        <f t="shared" si="55"/>
        <v>0.01</v>
      </c>
      <c r="O193" s="65" t="str">
        <f t="shared" si="55"/>
        <v>% reduction in BAU subsidies</v>
      </c>
      <c r="P193" s="149" t="str">
        <f>INDEX('Policy Characteristics'!J:J,MATCH($C193,'Policy Characteristics'!$C:$C,0))</f>
        <v>**Description:** This policy reduces the subsidies paid for the production of the selected energy source(s) in the BAU case.</v>
      </c>
      <c r="Q193" s="12" t="s">
        <v>316</v>
      </c>
      <c r="R193" s="12" t="s">
        <v>317</v>
      </c>
      <c r="S193" s="62" t="s">
        <v>200</v>
      </c>
      <c r="T193" s="65"/>
    </row>
    <row r="194" spans="1:20" s="7" customFormat="1" ht="103.25" x14ac:dyDescent="0.75">
      <c r="A194" s="65" t="str">
        <f t="shared" si="54"/>
        <v>Cross-Sector</v>
      </c>
      <c r="B194" s="65" t="str">
        <f t="shared" si="52"/>
        <v>End Existing Subsidies</v>
      </c>
      <c r="C194" s="65" t="str">
        <f t="shared" si="52"/>
        <v>Percent Reduction in BAU Subsidies</v>
      </c>
      <c r="D194" s="12" t="s">
        <v>65</v>
      </c>
      <c r="E194" s="62"/>
      <c r="F194" s="12" t="s">
        <v>112</v>
      </c>
      <c r="G194" s="62"/>
      <c r="H194" s="63" t="s">
        <v>242</v>
      </c>
      <c r="I194" s="12" t="s">
        <v>58</v>
      </c>
      <c r="J194" s="65" t="str">
        <f t="shared" si="53"/>
        <v>End Existing Subsidies</v>
      </c>
      <c r="K194" s="102"/>
      <c r="L194" s="76"/>
      <c r="M194" s="76"/>
      <c r="N194" s="76"/>
      <c r="O194" s="62"/>
      <c r="P194" s="149" t="str">
        <f>INDEX('Policy Characteristics'!J:J,MATCH($C194,'Policy Characteristics'!$C:$C,0))</f>
        <v>**Description:** This policy reduces the subsidies paid for the production of the selected energy source(s) in the BAU case.</v>
      </c>
      <c r="Q194" s="65"/>
      <c r="R194" s="12"/>
      <c r="S194" s="65"/>
      <c r="T194" s="65"/>
    </row>
    <row r="195" spans="1:20" s="7" customFormat="1" ht="103.25" x14ac:dyDescent="0.75">
      <c r="A195" s="65" t="str">
        <f t="shared" si="54"/>
        <v>Cross-Sector</v>
      </c>
      <c r="B195" s="65" t="str">
        <f t="shared" si="52"/>
        <v>End Existing Subsidies</v>
      </c>
      <c r="C195" s="65" t="str">
        <f t="shared" si="52"/>
        <v>Percent Reduction in BAU Subsidies</v>
      </c>
      <c r="D195" s="12" t="s">
        <v>67</v>
      </c>
      <c r="E195" s="62"/>
      <c r="F195" s="12" t="s">
        <v>115</v>
      </c>
      <c r="G195" s="62"/>
      <c r="H195" s="63">
        <v>75</v>
      </c>
      <c r="I195" s="90" t="s">
        <v>58</v>
      </c>
      <c r="J195" s="65" t="str">
        <f t="shared" si="53"/>
        <v>End Existing Subsidies</v>
      </c>
      <c r="K195" s="104"/>
      <c r="L195" s="71">
        <f t="shared" ref="L195:O196" si="56">L$188</f>
        <v>0</v>
      </c>
      <c r="M195" s="71">
        <f t="shared" si="56"/>
        <v>1</v>
      </c>
      <c r="N195" s="71">
        <f t="shared" si="56"/>
        <v>0.01</v>
      </c>
      <c r="O195" s="65" t="str">
        <f t="shared" si="56"/>
        <v>% reduction in BAU subsidies</v>
      </c>
      <c r="P195" s="149" t="str">
        <f>INDEX('Policy Characteristics'!J:J,MATCH($C195,'Policy Characteristics'!$C:$C,0))</f>
        <v>**Description:** This policy reduces the subsidies paid for the production of the selected energy source(s) in the BAU case.</v>
      </c>
      <c r="Q195" s="12" t="s">
        <v>316</v>
      </c>
      <c r="R195" s="12" t="s">
        <v>317</v>
      </c>
      <c r="S195" s="62" t="s">
        <v>200</v>
      </c>
      <c r="T195" s="65"/>
    </row>
    <row r="196" spans="1:20" s="7" customFormat="1" ht="103.25" x14ac:dyDescent="0.75">
      <c r="A196" s="65" t="str">
        <f t="shared" si="54"/>
        <v>Cross-Sector</v>
      </c>
      <c r="B196" s="65" t="str">
        <f t="shared" si="52"/>
        <v>End Existing Subsidies</v>
      </c>
      <c r="C196" s="65" t="str">
        <f t="shared" si="52"/>
        <v>Percent Reduction in BAU Subsidies</v>
      </c>
      <c r="D196" s="12" t="s">
        <v>68</v>
      </c>
      <c r="E196" s="62"/>
      <c r="F196" s="12" t="s">
        <v>116</v>
      </c>
      <c r="G196" s="62"/>
      <c r="H196" s="63">
        <v>76</v>
      </c>
      <c r="I196" s="90" t="s">
        <v>58</v>
      </c>
      <c r="J196" s="65" t="str">
        <f t="shared" si="53"/>
        <v>End Existing Subsidies</v>
      </c>
      <c r="K196" s="104"/>
      <c r="L196" s="71">
        <f t="shared" si="56"/>
        <v>0</v>
      </c>
      <c r="M196" s="71">
        <f t="shared" si="56"/>
        <v>1</v>
      </c>
      <c r="N196" s="71">
        <f t="shared" si="56"/>
        <v>0.01</v>
      </c>
      <c r="O196" s="65" t="str">
        <f t="shared" si="56"/>
        <v>% reduction in BAU subsidies</v>
      </c>
      <c r="P196" s="149" t="str">
        <f>INDEX('Policy Characteristics'!J:J,MATCH($C196,'Policy Characteristics'!$C:$C,0))</f>
        <v>**Description:** This policy reduces the subsidies paid for the production of the selected energy source(s) in the BAU case.</v>
      </c>
      <c r="Q196" s="12" t="s">
        <v>316</v>
      </c>
      <c r="R196" s="12" t="s">
        <v>317</v>
      </c>
      <c r="S196" s="62" t="s">
        <v>200</v>
      </c>
      <c r="T196" s="65"/>
    </row>
    <row r="197" spans="1:20" s="7" customFormat="1" ht="103.25" x14ac:dyDescent="0.75">
      <c r="A197" s="65" t="str">
        <f t="shared" si="54"/>
        <v>Cross-Sector</v>
      </c>
      <c r="B197" s="65" t="str">
        <f t="shared" si="52"/>
        <v>End Existing Subsidies</v>
      </c>
      <c r="C197" s="65" t="str">
        <f t="shared" si="52"/>
        <v>Percent Reduction in BAU Subsidies</v>
      </c>
      <c r="D197" s="12" t="s">
        <v>69</v>
      </c>
      <c r="E197" s="62"/>
      <c r="F197" s="12" t="s">
        <v>117</v>
      </c>
      <c r="G197" s="62"/>
      <c r="H197" s="63" t="s">
        <v>242</v>
      </c>
      <c r="I197" s="12" t="s">
        <v>58</v>
      </c>
      <c r="J197" s="65" t="str">
        <f t="shared" si="53"/>
        <v>End Existing Subsidies</v>
      </c>
      <c r="K197" s="104"/>
      <c r="L197" s="76"/>
      <c r="M197" s="76"/>
      <c r="N197" s="76"/>
      <c r="O197" s="62"/>
      <c r="P197" s="149" t="str">
        <f>INDEX('Policy Characteristics'!J:J,MATCH($C197,'Policy Characteristics'!$C:$C,0))</f>
        <v>**Description:** This policy reduces the subsidies paid for the production of the selected energy source(s) in the BAU case.</v>
      </c>
      <c r="Q197" s="65"/>
      <c r="R197" s="12"/>
      <c r="S197" s="65"/>
      <c r="T197" s="65"/>
    </row>
    <row r="198" spans="1:20" s="7" customFormat="1" ht="103.25" x14ac:dyDescent="0.75">
      <c r="A198" s="65" t="str">
        <f t="shared" si="54"/>
        <v>Cross-Sector</v>
      </c>
      <c r="B198" s="65" t="str">
        <f t="shared" si="52"/>
        <v>End Existing Subsidies</v>
      </c>
      <c r="C198" s="65" t="str">
        <f t="shared" si="52"/>
        <v>Percent Reduction in BAU Subsidies</v>
      </c>
      <c r="D198" s="12" t="s">
        <v>70</v>
      </c>
      <c r="E198" s="62"/>
      <c r="F198" s="12" t="s">
        <v>118</v>
      </c>
      <c r="G198" s="62"/>
      <c r="H198" s="63" t="s">
        <v>242</v>
      </c>
      <c r="I198" s="12" t="s">
        <v>58</v>
      </c>
      <c r="J198" s="65" t="str">
        <f t="shared" si="53"/>
        <v>End Existing Subsidies</v>
      </c>
      <c r="K198" s="104"/>
      <c r="L198" s="76"/>
      <c r="M198" s="76"/>
      <c r="N198" s="76"/>
      <c r="O198" s="62"/>
      <c r="P198" s="149" t="str">
        <f>INDEX('Policy Characteristics'!J:J,MATCH($C198,'Policy Characteristics'!$C:$C,0))</f>
        <v>**Description:** This policy reduces the subsidies paid for the production of the selected energy source(s) in the BAU case.</v>
      </c>
      <c r="Q198" s="65"/>
      <c r="R198" s="12"/>
      <c r="S198" s="65"/>
      <c r="T198" s="65"/>
    </row>
    <row r="199" spans="1:20" s="7" customFormat="1" ht="103.25" x14ac:dyDescent="0.75">
      <c r="A199" s="65" t="str">
        <f t="shared" si="54"/>
        <v>Cross-Sector</v>
      </c>
      <c r="B199" s="65" t="str">
        <f t="shared" si="52"/>
        <v>End Existing Subsidies</v>
      </c>
      <c r="C199" s="65" t="str">
        <f t="shared" si="52"/>
        <v>Percent Reduction in BAU Subsidies</v>
      </c>
      <c r="D199" s="12" t="s">
        <v>71</v>
      </c>
      <c r="E199" s="62"/>
      <c r="F199" s="12" t="s">
        <v>119</v>
      </c>
      <c r="G199" s="62"/>
      <c r="H199" s="63"/>
      <c r="I199" s="12" t="s">
        <v>58</v>
      </c>
      <c r="J199" s="65" t="str">
        <f t="shared" si="53"/>
        <v>End Existing Subsidies</v>
      </c>
      <c r="K199" s="104"/>
      <c r="L199" s="71"/>
      <c r="M199" s="71"/>
      <c r="N199" s="71"/>
      <c r="O199" s="65"/>
      <c r="P199" s="149" t="str">
        <f>INDEX('Policy Characteristics'!J:J,MATCH($C199,'Policy Characteristics'!$C:$C,0))</f>
        <v>**Description:** This policy reduces the subsidies paid for the production of the selected energy source(s) in the BAU case.</v>
      </c>
      <c r="Q199" s="12"/>
      <c r="R199" s="12"/>
      <c r="S199" s="62"/>
      <c r="T199" s="65"/>
    </row>
    <row r="200" spans="1:20" s="7" customFormat="1" ht="103.25" x14ac:dyDescent="0.75">
      <c r="A200" s="65" t="str">
        <f t="shared" si="54"/>
        <v>Cross-Sector</v>
      </c>
      <c r="B200" s="65" t="str">
        <f t="shared" si="52"/>
        <v>End Existing Subsidies</v>
      </c>
      <c r="C200" s="65" t="str">
        <f t="shared" si="52"/>
        <v>Percent Reduction in BAU Subsidies</v>
      </c>
      <c r="D200" s="12" t="s">
        <v>92</v>
      </c>
      <c r="E200" s="62"/>
      <c r="F200" s="12" t="s">
        <v>120</v>
      </c>
      <c r="G200" s="62"/>
      <c r="H200" s="63" t="s">
        <v>242</v>
      </c>
      <c r="I200" s="12" t="s">
        <v>58</v>
      </c>
      <c r="J200" s="65" t="str">
        <f t="shared" si="53"/>
        <v>End Existing Subsidies</v>
      </c>
      <c r="K200" s="104"/>
      <c r="L200" s="76"/>
      <c r="M200" s="76"/>
      <c r="N200" s="76"/>
      <c r="O200" s="62"/>
      <c r="P200" s="149" t="str">
        <f>INDEX('Policy Characteristics'!J:J,MATCH($C200,'Policy Characteristics'!$C:$C,0))</f>
        <v>**Description:** This policy reduces the subsidies paid for the production of the selected energy source(s) in the BAU case.</v>
      </c>
      <c r="Q200" s="65"/>
      <c r="R200" s="12"/>
      <c r="S200" s="65"/>
      <c r="T200" s="65"/>
    </row>
    <row r="201" spans="1:20" s="7" customFormat="1" ht="103.25" x14ac:dyDescent="0.75">
      <c r="A201" s="65" t="str">
        <f t="shared" si="54"/>
        <v>Cross-Sector</v>
      </c>
      <c r="B201" s="65" t="str">
        <f t="shared" si="52"/>
        <v>End Existing Subsidies</v>
      </c>
      <c r="C201" s="65" t="str">
        <f t="shared" si="52"/>
        <v>Percent Reduction in BAU Subsidies</v>
      </c>
      <c r="D201" s="12" t="s">
        <v>576</v>
      </c>
      <c r="E201" s="62"/>
      <c r="F201" s="12" t="s">
        <v>577</v>
      </c>
      <c r="G201" s="62"/>
      <c r="H201" s="63"/>
      <c r="I201" s="12" t="s">
        <v>58</v>
      </c>
      <c r="J201" s="65" t="str">
        <f t="shared" si="53"/>
        <v>End Existing Subsidies</v>
      </c>
      <c r="K201" s="104"/>
      <c r="L201" s="76"/>
      <c r="M201" s="76"/>
      <c r="N201" s="76"/>
      <c r="O201" s="62"/>
      <c r="P201" s="149" t="str">
        <f>INDEX('Policy Characteristics'!J:J,MATCH($C201,'Policy Characteristics'!$C:$C,0))</f>
        <v>**Description:** This policy reduces the subsidies paid for the production of the selected energy source(s) in the BAU case.</v>
      </c>
      <c r="Q201" s="65"/>
      <c r="R201" s="12"/>
      <c r="S201" s="65"/>
      <c r="T201" s="65"/>
    </row>
    <row r="202" spans="1:20" s="7" customFormat="1" ht="103.25" x14ac:dyDescent="0.75">
      <c r="A202" s="65" t="str">
        <f t="shared" si="54"/>
        <v>Cross-Sector</v>
      </c>
      <c r="B202" s="65" t="str">
        <f t="shared" si="52"/>
        <v>End Existing Subsidies</v>
      </c>
      <c r="C202" s="65" t="str">
        <f t="shared" si="52"/>
        <v>Percent Reduction in BAU Subsidies</v>
      </c>
      <c r="D202" s="12" t="s">
        <v>587</v>
      </c>
      <c r="E202" s="62"/>
      <c r="F202" s="12" t="s">
        <v>588</v>
      </c>
      <c r="G202" s="62"/>
      <c r="H202" s="63"/>
      <c r="I202" s="12" t="s">
        <v>58</v>
      </c>
      <c r="J202" s="65" t="str">
        <f t="shared" si="53"/>
        <v>End Existing Subsidies</v>
      </c>
      <c r="K202" s="104"/>
      <c r="L202" s="75"/>
      <c r="M202" s="75"/>
      <c r="N202" s="75"/>
      <c r="O202" s="65"/>
      <c r="P202" s="149" t="str">
        <f>INDEX('Policy Characteristics'!J:J,MATCH($C202,'Policy Characteristics'!$C:$C,0))</f>
        <v>**Description:** This policy reduces the subsidies paid for the production of the selected energy source(s) in the BAU case.</v>
      </c>
      <c r="Q202" s="65"/>
      <c r="R202" s="12"/>
      <c r="S202" s="65"/>
      <c r="T202" s="65"/>
    </row>
    <row r="203" spans="1:20" s="3" customFormat="1" ht="103.25" x14ac:dyDescent="0.75">
      <c r="A203" s="12" t="s">
        <v>10</v>
      </c>
      <c r="B203" s="12" t="s">
        <v>186</v>
      </c>
      <c r="C203" s="12" t="s">
        <v>185</v>
      </c>
      <c r="D203" s="12"/>
      <c r="E203" s="12"/>
      <c r="F203" s="12"/>
      <c r="G203" s="12"/>
      <c r="H203" s="63"/>
      <c r="I203" s="12" t="s">
        <v>58</v>
      </c>
      <c r="J203" s="12" t="s">
        <v>186</v>
      </c>
      <c r="K203" s="104"/>
      <c r="L203" s="76"/>
      <c r="M203" s="76"/>
      <c r="N203" s="76"/>
      <c r="O203" s="12"/>
      <c r="P203" s="149">
        <f>INDEX('Policy Characteristics'!J:J,MATCH($C203,'Policy Characteristics'!$C:$C,0))</f>
        <v>0</v>
      </c>
      <c r="Q203" s="12"/>
      <c r="R203" s="12"/>
      <c r="S203" s="62"/>
      <c r="T203" s="12"/>
    </row>
    <row r="204" spans="1:20" s="7" customFormat="1" ht="103.25" x14ac:dyDescent="0.75">
      <c r="A204" s="62" t="s">
        <v>10</v>
      </c>
      <c r="B204" s="62" t="s">
        <v>31</v>
      </c>
      <c r="C204" s="62" t="s">
        <v>373</v>
      </c>
      <c r="D204" s="62" t="s">
        <v>66</v>
      </c>
      <c r="E204" s="62"/>
      <c r="F204" s="62" t="s">
        <v>113</v>
      </c>
      <c r="G204" s="62"/>
      <c r="H204" s="63">
        <v>78</v>
      </c>
      <c r="I204" s="62" t="s">
        <v>57</v>
      </c>
      <c r="J204" s="62" t="s">
        <v>31</v>
      </c>
      <c r="K204" s="104"/>
      <c r="L204" s="69">
        <v>0</v>
      </c>
      <c r="M204" s="69">
        <v>0.2</v>
      </c>
      <c r="N204" s="83">
        <v>5.0000000000000001E-3</v>
      </c>
      <c r="O204" s="62" t="s">
        <v>184</v>
      </c>
      <c r="P204" s="149" t="str">
        <f>INDEX('Policy Characteristics'!J:J,MATCH($C204,'Policy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4" s="12" t="s">
        <v>318</v>
      </c>
      <c r="R204" s="12" t="s">
        <v>319</v>
      </c>
      <c r="S204" s="12" t="s">
        <v>201</v>
      </c>
      <c r="T204" s="65"/>
    </row>
    <row r="205" spans="1:20" s="7" customFormat="1" ht="103.25" x14ac:dyDescent="0.75">
      <c r="A205" s="68" t="str">
        <f t="shared" ref="A205:C218" si="57">A$204</f>
        <v>Cross-Sector</v>
      </c>
      <c r="B205" s="68" t="str">
        <f t="shared" si="57"/>
        <v>Fuel Taxes</v>
      </c>
      <c r="C205" s="68" t="str">
        <f t="shared" si="57"/>
        <v>Additional Fuel Tax Rate by Fuel</v>
      </c>
      <c r="D205" s="12" t="s">
        <v>597</v>
      </c>
      <c r="E205" s="12"/>
      <c r="F205" s="12" t="s">
        <v>591</v>
      </c>
      <c r="G205" s="65"/>
      <c r="H205" s="63">
        <v>79</v>
      </c>
      <c r="I205" s="12" t="s">
        <v>57</v>
      </c>
      <c r="J205" s="68" t="str">
        <f t="shared" ref="J205:J218" si="58">J$204</f>
        <v>Fuel Taxes</v>
      </c>
      <c r="K205" s="104"/>
      <c r="L205" s="75">
        <f t="shared" ref="L205:O206" si="59">L$204</f>
        <v>0</v>
      </c>
      <c r="M205" s="75">
        <f t="shared" si="59"/>
        <v>0.2</v>
      </c>
      <c r="N205" s="84">
        <f t="shared" si="59"/>
        <v>5.0000000000000001E-3</v>
      </c>
      <c r="O205" s="68" t="str">
        <f t="shared" si="59"/>
        <v>% of BAU price</v>
      </c>
      <c r="P205" s="149" t="str">
        <f>INDEX('Policy Characteristics'!J:J,MATCH($C205,'Policy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5" s="75" t="str">
        <f t="shared" ref="Q205:R206" si="60">Q$204</f>
        <v>fuels.html#fuel-taxes</v>
      </c>
      <c r="R205" s="75" t="str">
        <f t="shared" si="60"/>
        <v>fuel-taxes.html</v>
      </c>
      <c r="S205"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5" s="65"/>
    </row>
    <row r="206" spans="1:20" s="7" customFormat="1" ht="103.25" x14ac:dyDescent="0.75">
      <c r="A206" s="68" t="str">
        <f t="shared" si="57"/>
        <v>Cross-Sector</v>
      </c>
      <c r="B206" s="68" t="str">
        <f t="shared" si="57"/>
        <v>Fuel Taxes</v>
      </c>
      <c r="C206" s="68" t="str">
        <f t="shared" si="57"/>
        <v>Additional Fuel Tax Rate by Fuel</v>
      </c>
      <c r="D206" s="12" t="s">
        <v>60</v>
      </c>
      <c r="E206" s="12"/>
      <c r="F206" s="12" t="s">
        <v>107</v>
      </c>
      <c r="G206" s="65"/>
      <c r="H206" s="63">
        <v>80</v>
      </c>
      <c r="I206" s="12" t="s">
        <v>57</v>
      </c>
      <c r="J206" s="68" t="str">
        <f t="shared" si="58"/>
        <v>Fuel Taxes</v>
      </c>
      <c r="K206" s="104"/>
      <c r="L206" s="75">
        <f t="shared" si="59"/>
        <v>0</v>
      </c>
      <c r="M206" s="75">
        <f t="shared" si="59"/>
        <v>0.2</v>
      </c>
      <c r="N206" s="84">
        <f t="shared" si="59"/>
        <v>5.0000000000000001E-3</v>
      </c>
      <c r="O206" s="68" t="str">
        <f t="shared" si="59"/>
        <v>% of BAU price</v>
      </c>
      <c r="P206" s="149" t="str">
        <f>INDEX('Policy Characteristics'!J:J,MATCH($C206,'Policy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6" s="75" t="str">
        <f t="shared" si="60"/>
        <v>fuels.html#fuel-taxes</v>
      </c>
      <c r="R206" s="75" t="str">
        <f t="shared" si="60"/>
        <v>fuel-taxes.html</v>
      </c>
      <c r="S206"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06" s="65"/>
    </row>
    <row r="207" spans="1:20" s="7" customFormat="1" ht="103.25" x14ac:dyDescent="0.75">
      <c r="A207" s="68" t="str">
        <f t="shared" si="57"/>
        <v>Cross-Sector</v>
      </c>
      <c r="B207" s="68" t="str">
        <f t="shared" si="57"/>
        <v>Fuel Taxes</v>
      </c>
      <c r="C207" s="68" t="str">
        <f t="shared" si="57"/>
        <v>Additional Fuel Tax Rate by Fuel</v>
      </c>
      <c r="D207" s="12" t="s">
        <v>61</v>
      </c>
      <c r="E207" s="12"/>
      <c r="F207" s="12" t="s">
        <v>108</v>
      </c>
      <c r="G207" s="65"/>
      <c r="H207" s="63" t="s">
        <v>242</v>
      </c>
      <c r="I207" s="12" t="s">
        <v>58</v>
      </c>
      <c r="J207" s="68" t="str">
        <f t="shared" si="58"/>
        <v>Fuel Taxes</v>
      </c>
      <c r="K207" s="104"/>
      <c r="L207" s="75"/>
      <c r="M207" s="75"/>
      <c r="N207" s="84"/>
      <c r="O207" s="68"/>
      <c r="P207" s="149" t="str">
        <f>INDEX('Policy Characteristics'!J:J,MATCH($C207,'Policy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7" s="65"/>
      <c r="R207" s="12"/>
      <c r="S207" s="65"/>
      <c r="T207" s="65"/>
    </row>
    <row r="208" spans="1:20" s="7" customFormat="1" ht="103.25" x14ac:dyDescent="0.75">
      <c r="A208" s="68" t="str">
        <f t="shared" si="57"/>
        <v>Cross-Sector</v>
      </c>
      <c r="B208" s="68" t="str">
        <f t="shared" si="57"/>
        <v>Fuel Taxes</v>
      </c>
      <c r="C208" s="68" t="str">
        <f t="shared" si="57"/>
        <v>Additional Fuel Tax Rate by Fuel</v>
      </c>
      <c r="D208" s="12" t="s">
        <v>62</v>
      </c>
      <c r="E208" s="12"/>
      <c r="F208" s="12" t="s">
        <v>109</v>
      </c>
      <c r="G208" s="65"/>
      <c r="H208" s="63" t="s">
        <v>242</v>
      </c>
      <c r="I208" s="12" t="s">
        <v>58</v>
      </c>
      <c r="J208" s="68" t="str">
        <f t="shared" si="58"/>
        <v>Fuel Taxes</v>
      </c>
      <c r="K208" s="104"/>
      <c r="L208" s="75"/>
      <c r="M208" s="75"/>
      <c r="N208" s="84"/>
      <c r="O208" s="68"/>
      <c r="P208" s="149" t="str">
        <f>INDEX('Policy Characteristics'!J:J,MATCH($C208,'Policy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8" s="65"/>
      <c r="R208" s="12"/>
      <c r="S208" s="65"/>
      <c r="T208" s="65"/>
    </row>
    <row r="209" spans="1:20" s="7" customFormat="1" ht="103.25" x14ac:dyDescent="0.75">
      <c r="A209" s="68" t="str">
        <f t="shared" si="57"/>
        <v>Cross-Sector</v>
      </c>
      <c r="B209" s="68" t="str">
        <f t="shared" si="57"/>
        <v>Fuel Taxes</v>
      </c>
      <c r="C209" s="68" t="str">
        <f t="shared" si="57"/>
        <v>Additional Fuel Tax Rate by Fuel</v>
      </c>
      <c r="D209" s="12" t="s">
        <v>63</v>
      </c>
      <c r="E209" s="12"/>
      <c r="F209" s="12" t="s">
        <v>599</v>
      </c>
      <c r="G209" s="65"/>
      <c r="H209" s="63" t="s">
        <v>242</v>
      </c>
      <c r="I209" s="12" t="s">
        <v>58</v>
      </c>
      <c r="J209" s="68" t="str">
        <f t="shared" si="58"/>
        <v>Fuel Taxes</v>
      </c>
      <c r="K209" s="102"/>
      <c r="L209" s="75"/>
      <c r="M209" s="75"/>
      <c r="N209" s="84"/>
      <c r="O209" s="68"/>
      <c r="P209" s="149" t="str">
        <f>INDEX('Policy Characteristics'!J:J,MATCH($C209,'Policy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09" s="65"/>
      <c r="R209" s="12"/>
      <c r="S209" s="65"/>
      <c r="T209" s="65"/>
    </row>
    <row r="210" spans="1:20" s="7" customFormat="1" ht="103.25" x14ac:dyDescent="0.75">
      <c r="A210" s="68" t="str">
        <f t="shared" si="57"/>
        <v>Cross-Sector</v>
      </c>
      <c r="B210" s="68" t="str">
        <f t="shared" si="57"/>
        <v>Fuel Taxes</v>
      </c>
      <c r="C210" s="68" t="str">
        <f t="shared" si="57"/>
        <v>Additional Fuel Tax Rate by Fuel</v>
      </c>
      <c r="D210" s="12" t="s">
        <v>64</v>
      </c>
      <c r="E210" s="12"/>
      <c r="F210" s="12" t="s">
        <v>114</v>
      </c>
      <c r="G210" s="65"/>
      <c r="H210" s="63" t="s">
        <v>242</v>
      </c>
      <c r="I210" s="12" t="s">
        <v>58</v>
      </c>
      <c r="J210" s="68" t="str">
        <f t="shared" si="58"/>
        <v>Fuel Taxes</v>
      </c>
      <c r="K210" s="104"/>
      <c r="L210" s="75"/>
      <c r="M210" s="75"/>
      <c r="N210" s="84"/>
      <c r="O210" s="68"/>
      <c r="P210" s="149" t="str">
        <f>INDEX('Policy Characteristics'!J:J,MATCH($C210,'Policy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0" s="65"/>
      <c r="R210" s="12"/>
      <c r="S210" s="65"/>
      <c r="T210" s="65"/>
    </row>
    <row r="211" spans="1:20" s="7" customFormat="1" ht="103.25" x14ac:dyDescent="0.75">
      <c r="A211" s="68" t="str">
        <f t="shared" si="57"/>
        <v>Cross-Sector</v>
      </c>
      <c r="B211" s="68" t="str">
        <f t="shared" si="57"/>
        <v>Fuel Taxes</v>
      </c>
      <c r="C211" s="68" t="str">
        <f t="shared" si="57"/>
        <v>Additional Fuel Tax Rate by Fuel</v>
      </c>
      <c r="D211" s="12" t="s">
        <v>65</v>
      </c>
      <c r="E211" s="12"/>
      <c r="F211" s="12" t="s">
        <v>112</v>
      </c>
      <c r="G211" s="65"/>
      <c r="H211" s="63" t="s">
        <v>242</v>
      </c>
      <c r="I211" s="12" t="s">
        <v>58</v>
      </c>
      <c r="J211" s="68" t="str">
        <f t="shared" si="58"/>
        <v>Fuel Taxes</v>
      </c>
      <c r="K211" s="104"/>
      <c r="L211" s="75"/>
      <c r="M211" s="75"/>
      <c r="N211" s="84"/>
      <c r="O211" s="68"/>
      <c r="P211" s="149" t="str">
        <f>INDEX('Policy Characteristics'!J:J,MATCH($C211,'Policy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1" s="65"/>
      <c r="R211" s="12"/>
      <c r="S211" s="65"/>
      <c r="T211" s="65"/>
    </row>
    <row r="212" spans="1:20" s="7" customFormat="1" ht="103.25" x14ac:dyDescent="0.75">
      <c r="A212" s="68" t="str">
        <f t="shared" si="57"/>
        <v>Cross-Sector</v>
      </c>
      <c r="B212" s="68" t="str">
        <f t="shared" si="57"/>
        <v>Fuel Taxes</v>
      </c>
      <c r="C212" s="68" t="str">
        <f t="shared" si="57"/>
        <v>Additional Fuel Tax Rate by Fuel</v>
      </c>
      <c r="D212" s="12" t="s">
        <v>67</v>
      </c>
      <c r="E212" s="12"/>
      <c r="F212" s="12" t="s">
        <v>115</v>
      </c>
      <c r="G212" s="65"/>
      <c r="H212" s="63">
        <v>81</v>
      </c>
      <c r="I212" s="12" t="s">
        <v>57</v>
      </c>
      <c r="J212" s="68" t="str">
        <f t="shared" si="58"/>
        <v>Fuel Taxes</v>
      </c>
      <c r="K212" s="104"/>
      <c r="L212" s="75">
        <f t="shared" ref="L212:O213" si="61">L$204</f>
        <v>0</v>
      </c>
      <c r="M212" s="75">
        <f t="shared" si="61"/>
        <v>0.2</v>
      </c>
      <c r="N212" s="84">
        <f t="shared" si="61"/>
        <v>5.0000000000000001E-3</v>
      </c>
      <c r="O212" s="68" t="str">
        <f t="shared" si="61"/>
        <v>% of BAU price</v>
      </c>
      <c r="P212" s="149" t="str">
        <f>INDEX('Policy Characteristics'!J:J,MATCH($C212,'Policy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2" s="75" t="str">
        <f t="shared" ref="Q212:R213" si="62">Q$204</f>
        <v>fuels.html#fuel-taxes</v>
      </c>
      <c r="R212" s="75" t="str">
        <f t="shared" si="62"/>
        <v>fuel-taxes.html</v>
      </c>
      <c r="S212"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2" s="65"/>
    </row>
    <row r="213" spans="1:20" s="7" customFormat="1" ht="103.25" x14ac:dyDescent="0.75">
      <c r="A213" s="68" t="str">
        <f t="shared" si="57"/>
        <v>Cross-Sector</v>
      </c>
      <c r="B213" s="68" t="str">
        <f t="shared" si="57"/>
        <v>Fuel Taxes</v>
      </c>
      <c r="C213" s="68" t="str">
        <f t="shared" si="57"/>
        <v>Additional Fuel Tax Rate by Fuel</v>
      </c>
      <c r="D213" s="12" t="s">
        <v>68</v>
      </c>
      <c r="E213" s="12"/>
      <c r="F213" s="12" t="s">
        <v>116</v>
      </c>
      <c r="G213" s="65"/>
      <c r="H213" s="63">
        <v>82</v>
      </c>
      <c r="I213" s="12" t="s">
        <v>57</v>
      </c>
      <c r="J213" s="68" t="str">
        <f t="shared" si="58"/>
        <v>Fuel Taxes</v>
      </c>
      <c r="K213" s="104"/>
      <c r="L213" s="75">
        <f t="shared" si="61"/>
        <v>0</v>
      </c>
      <c r="M213" s="75">
        <f t="shared" si="61"/>
        <v>0.2</v>
      </c>
      <c r="N213" s="84">
        <f t="shared" si="61"/>
        <v>5.0000000000000001E-3</v>
      </c>
      <c r="O213" s="68" t="str">
        <f t="shared" si="61"/>
        <v>% of BAU price</v>
      </c>
      <c r="P213" s="149" t="str">
        <f>INDEX('Policy Characteristics'!J:J,MATCH($C213,'Policy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3" s="75" t="str">
        <f t="shared" si="62"/>
        <v>fuels.html#fuel-taxes</v>
      </c>
      <c r="R213" s="75" t="str">
        <f t="shared" si="62"/>
        <v>fuel-taxes.html</v>
      </c>
      <c r="S213" s="65" t="str">
        <f>S$204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3" s="65"/>
    </row>
    <row r="214" spans="1:20" s="7" customFormat="1" ht="103.25" x14ac:dyDescent="0.75">
      <c r="A214" s="68" t="str">
        <f t="shared" si="57"/>
        <v>Cross-Sector</v>
      </c>
      <c r="B214" s="68" t="str">
        <f t="shared" si="57"/>
        <v>Fuel Taxes</v>
      </c>
      <c r="C214" s="68" t="str">
        <f t="shared" si="57"/>
        <v>Additional Fuel Tax Rate by Fuel</v>
      </c>
      <c r="D214" s="12" t="s">
        <v>69</v>
      </c>
      <c r="E214" s="12"/>
      <c r="F214" s="12" t="s">
        <v>117</v>
      </c>
      <c r="G214" s="65"/>
      <c r="H214" s="63" t="s">
        <v>242</v>
      </c>
      <c r="I214" s="12" t="s">
        <v>58</v>
      </c>
      <c r="J214" s="68" t="str">
        <f t="shared" si="58"/>
        <v>Fuel Taxes</v>
      </c>
      <c r="K214" s="104"/>
      <c r="L214" s="75"/>
      <c r="M214" s="75"/>
      <c r="N214" s="84"/>
      <c r="O214" s="68"/>
      <c r="P214" s="149" t="str">
        <f>INDEX('Policy Characteristics'!J:J,MATCH($C214,'Policy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4" s="65"/>
      <c r="R214" s="12"/>
      <c r="S214" s="65"/>
      <c r="T214" s="65"/>
    </row>
    <row r="215" spans="1:20" s="7" customFormat="1" ht="103.25" x14ac:dyDescent="0.75">
      <c r="A215" s="68" t="str">
        <f t="shared" si="57"/>
        <v>Cross-Sector</v>
      </c>
      <c r="B215" s="68" t="str">
        <f t="shared" si="57"/>
        <v>Fuel Taxes</v>
      </c>
      <c r="C215" s="68" t="str">
        <f t="shared" si="57"/>
        <v>Additional Fuel Tax Rate by Fuel</v>
      </c>
      <c r="D215" s="12" t="s">
        <v>70</v>
      </c>
      <c r="E215" s="12"/>
      <c r="F215" s="12" t="s">
        <v>118</v>
      </c>
      <c r="G215" s="65"/>
      <c r="H215" s="63" t="s">
        <v>242</v>
      </c>
      <c r="I215" s="12" t="s">
        <v>58</v>
      </c>
      <c r="J215" s="68" t="str">
        <f t="shared" si="58"/>
        <v>Fuel Taxes</v>
      </c>
      <c r="K215" s="102"/>
      <c r="L215" s="75"/>
      <c r="M215" s="75"/>
      <c r="N215" s="84"/>
      <c r="O215" s="68"/>
      <c r="P215" s="149" t="str">
        <f>INDEX('Policy Characteristics'!J:J,MATCH($C215,'Policy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5" s="65"/>
      <c r="R215" s="12"/>
      <c r="S215" s="65"/>
      <c r="T215" s="65"/>
    </row>
    <row r="216" spans="1:20" ht="103.25" x14ac:dyDescent="0.75">
      <c r="A216" s="68" t="str">
        <f t="shared" si="57"/>
        <v>Cross-Sector</v>
      </c>
      <c r="B216" s="68" t="str">
        <f t="shared" si="57"/>
        <v>Fuel Taxes</v>
      </c>
      <c r="C216" s="68" t="str">
        <f t="shared" si="57"/>
        <v>Additional Fuel Tax Rate by Fuel</v>
      </c>
      <c r="D216" s="12" t="s">
        <v>71</v>
      </c>
      <c r="E216" s="12"/>
      <c r="F216" s="12" t="s">
        <v>119</v>
      </c>
      <c r="G216" s="65"/>
      <c r="H216" s="63"/>
      <c r="I216" s="12" t="s">
        <v>58</v>
      </c>
      <c r="J216" s="68" t="str">
        <f t="shared" si="58"/>
        <v>Fuel Taxes</v>
      </c>
      <c r="K216" s="102"/>
      <c r="L216" s="75"/>
      <c r="M216" s="75"/>
      <c r="N216" s="84"/>
      <c r="O216" s="68"/>
      <c r="P216" s="149" t="str">
        <f>INDEX('Policy Characteristics'!J:J,MATCH($C216,'Policy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6" s="12"/>
      <c r="R216" s="12"/>
      <c r="S216" s="65"/>
      <c r="T216" s="62"/>
    </row>
    <row r="217" spans="1:20" ht="103.25" x14ac:dyDescent="0.75">
      <c r="A217" s="68" t="str">
        <f t="shared" si="57"/>
        <v>Cross-Sector</v>
      </c>
      <c r="B217" s="68" t="str">
        <f t="shared" si="57"/>
        <v>Fuel Taxes</v>
      </c>
      <c r="C217" s="68" t="str">
        <f t="shared" si="57"/>
        <v>Additional Fuel Tax Rate by Fuel</v>
      </c>
      <c r="D217" s="12" t="s">
        <v>92</v>
      </c>
      <c r="E217" s="12"/>
      <c r="F217" s="12" t="s">
        <v>120</v>
      </c>
      <c r="G217" s="65"/>
      <c r="H217" s="63" t="s">
        <v>242</v>
      </c>
      <c r="I217" s="12" t="s">
        <v>58</v>
      </c>
      <c r="J217" s="68" t="str">
        <f t="shared" si="58"/>
        <v>Fuel Taxes</v>
      </c>
      <c r="K217" s="104"/>
      <c r="L217" s="75"/>
      <c r="M217" s="75"/>
      <c r="N217" s="84"/>
      <c r="O217" s="68"/>
      <c r="P217" s="149" t="str">
        <f>INDEX('Policy Characteristics'!J:J,MATCH($C217,'Policy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7" s="62"/>
      <c r="R217" s="12"/>
      <c r="S217" s="62"/>
      <c r="T217" s="62"/>
    </row>
    <row r="218" spans="1:20" ht="103.25" x14ac:dyDescent="0.75">
      <c r="A218" s="68" t="str">
        <f t="shared" si="57"/>
        <v>Cross-Sector</v>
      </c>
      <c r="B218" s="68" t="str">
        <f t="shared" si="57"/>
        <v>Fuel Taxes</v>
      </c>
      <c r="C218" s="68" t="str">
        <f t="shared" si="57"/>
        <v>Additional Fuel Tax Rate by Fuel</v>
      </c>
      <c r="D218" s="12" t="s">
        <v>587</v>
      </c>
      <c r="E218" s="12"/>
      <c r="F218" s="12" t="s">
        <v>588</v>
      </c>
      <c r="G218" s="65"/>
      <c r="H218" s="95">
        <v>187</v>
      </c>
      <c r="I218" s="90" t="s">
        <v>57</v>
      </c>
      <c r="J218" s="68" t="str">
        <f t="shared" si="58"/>
        <v>Fuel Taxes</v>
      </c>
      <c r="K218" s="104"/>
      <c r="L218" s="98">
        <f t="shared" ref="L218:S218" si="63">L$204</f>
        <v>0</v>
      </c>
      <c r="M218" s="98">
        <f t="shared" si="63"/>
        <v>0.2</v>
      </c>
      <c r="N218" s="99">
        <f t="shared" si="63"/>
        <v>5.0000000000000001E-3</v>
      </c>
      <c r="O218" s="100" t="str">
        <f t="shared" si="63"/>
        <v>% of BAU price</v>
      </c>
      <c r="P218" s="149" t="str">
        <f>INDEX('Policy Characteristics'!J:J,MATCH($C218,'Policy Characteristics'!$C:$C,0))</f>
        <v>**Description:** This policy increases the tax rate for the selected fuel type(s).  It is expressed as a percentage of the BAU Scenario price, which includes sales and excise taxes. // **Guidance for setting values:** In Poland, all fuels are subject to a 23% VAT in the BAU case.</v>
      </c>
      <c r="Q218" s="98" t="str">
        <f t="shared" si="63"/>
        <v>fuels.html#fuel-taxes</v>
      </c>
      <c r="R218" s="98" t="str">
        <f t="shared" si="63"/>
        <v>fuel-taxes.html</v>
      </c>
      <c r="S218" s="98" t="str">
        <f t="shared" si="63"/>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18" s="62"/>
    </row>
    <row r="219" spans="1:20" ht="103.25" x14ac:dyDescent="0.75">
      <c r="A219" s="62" t="s">
        <v>35</v>
      </c>
      <c r="B219" s="62" t="s">
        <v>417</v>
      </c>
      <c r="C219" s="62" t="s">
        <v>374</v>
      </c>
      <c r="D219" s="62" t="s">
        <v>137</v>
      </c>
      <c r="E219" s="62"/>
      <c r="F219" s="62" t="s">
        <v>418</v>
      </c>
      <c r="G219" s="62"/>
      <c r="H219" s="63">
        <v>85</v>
      </c>
      <c r="I219" s="62" t="s">
        <v>57</v>
      </c>
      <c r="J219" s="62" t="s">
        <v>479</v>
      </c>
      <c r="K219" s="104"/>
      <c r="L219" s="70">
        <v>0</v>
      </c>
      <c r="M219" s="70">
        <v>0.4</v>
      </c>
      <c r="N219" s="69">
        <v>0.01</v>
      </c>
      <c r="O219" s="62" t="s">
        <v>42</v>
      </c>
      <c r="P219" s="149" t="str">
        <f>INDEX('Policy Characteristics'!J:J,MATCH($C219,'Policy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19" s="62" t="s">
        <v>320</v>
      </c>
      <c r="R219" s="12" t="s">
        <v>321</v>
      </c>
      <c r="S219" s="62" t="s">
        <v>91</v>
      </c>
      <c r="T219" s="62"/>
    </row>
    <row r="220" spans="1:20" ht="103.25" x14ac:dyDescent="0.75">
      <c r="A220" s="65" t="str">
        <f t="shared" ref="A220:A225" si="64">A$219</f>
        <v>R&amp;D</v>
      </c>
      <c r="B220" s="65" t="str">
        <f t="shared" ref="B220:C226" si="65">B$219</f>
        <v>Capital Cost Reduction</v>
      </c>
      <c r="C220" s="65" t="str">
        <f t="shared" si="65"/>
        <v>RnD Building Capital Cost Perc Reduction</v>
      </c>
      <c r="D220" s="62" t="s">
        <v>138</v>
      </c>
      <c r="E220" s="62"/>
      <c r="F220" s="62" t="s">
        <v>419</v>
      </c>
      <c r="G220" s="62"/>
      <c r="H220" s="63">
        <v>86</v>
      </c>
      <c r="I220" s="62" t="s">
        <v>57</v>
      </c>
      <c r="J220" s="65" t="str">
        <f t="shared" ref="J220:J249" si="66">J$219</f>
        <v>R&amp;D Capital Cost Reductions</v>
      </c>
      <c r="K220" s="104"/>
      <c r="L220" s="75">
        <f t="shared" ref="L220:O224" si="67">L$219</f>
        <v>0</v>
      </c>
      <c r="M220" s="75">
        <f t="shared" si="67"/>
        <v>0.4</v>
      </c>
      <c r="N220" s="75">
        <f t="shared" si="67"/>
        <v>0.01</v>
      </c>
      <c r="O220" s="65" t="str">
        <f t="shared" si="67"/>
        <v>% reduction in cost</v>
      </c>
      <c r="P220" s="149" t="str">
        <f>INDEX('Policy Characteristics'!J:J,MATCH($C220,'Policy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0" s="62" t="s">
        <v>320</v>
      </c>
      <c r="R220" s="12" t="s">
        <v>321</v>
      </c>
      <c r="S220" s="62" t="s">
        <v>91</v>
      </c>
      <c r="T220" s="62"/>
    </row>
    <row r="221" spans="1:20" ht="103.25" x14ac:dyDescent="0.75">
      <c r="A221" s="65" t="str">
        <f t="shared" si="64"/>
        <v>R&amp;D</v>
      </c>
      <c r="B221" s="65" t="str">
        <f t="shared" si="65"/>
        <v>Capital Cost Reduction</v>
      </c>
      <c r="C221" s="65" t="str">
        <f t="shared" si="65"/>
        <v>RnD Building Capital Cost Perc Reduction</v>
      </c>
      <c r="D221" s="62" t="s">
        <v>139</v>
      </c>
      <c r="E221" s="62"/>
      <c r="F221" s="62" t="s">
        <v>420</v>
      </c>
      <c r="G221" s="62"/>
      <c r="H221" s="63">
        <v>87</v>
      </c>
      <c r="I221" s="62" t="s">
        <v>57</v>
      </c>
      <c r="J221" s="65" t="str">
        <f t="shared" si="66"/>
        <v>R&amp;D Capital Cost Reductions</v>
      </c>
      <c r="K221" s="104"/>
      <c r="L221" s="75">
        <f t="shared" si="67"/>
        <v>0</v>
      </c>
      <c r="M221" s="75">
        <f t="shared" si="67"/>
        <v>0.4</v>
      </c>
      <c r="N221" s="75">
        <f t="shared" si="67"/>
        <v>0.01</v>
      </c>
      <c r="O221" s="65" t="str">
        <f t="shared" si="67"/>
        <v>% reduction in cost</v>
      </c>
      <c r="P221" s="149" t="str">
        <f>INDEX('Policy Characteristics'!J:J,MATCH($C221,'Policy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1" s="62" t="s">
        <v>320</v>
      </c>
      <c r="R221" s="12" t="s">
        <v>321</v>
      </c>
      <c r="S221" s="62" t="s">
        <v>91</v>
      </c>
      <c r="T221" s="62"/>
    </row>
    <row r="222" spans="1:20" ht="103.25" x14ac:dyDescent="0.75">
      <c r="A222" s="65" t="str">
        <f t="shared" si="64"/>
        <v>R&amp;D</v>
      </c>
      <c r="B222" s="65" t="str">
        <f t="shared" si="65"/>
        <v>Capital Cost Reduction</v>
      </c>
      <c r="C222" s="65" t="str">
        <f t="shared" si="65"/>
        <v>RnD Building Capital Cost Perc Reduction</v>
      </c>
      <c r="D222" s="62" t="s">
        <v>140</v>
      </c>
      <c r="E222" s="62"/>
      <c r="F222" s="62" t="s">
        <v>421</v>
      </c>
      <c r="G222" s="62"/>
      <c r="H222" s="63">
        <v>88</v>
      </c>
      <c r="I222" s="62" t="s">
        <v>57</v>
      </c>
      <c r="J222" s="65" t="str">
        <f t="shared" si="66"/>
        <v>R&amp;D Capital Cost Reductions</v>
      </c>
      <c r="K222" s="104"/>
      <c r="L222" s="75">
        <f t="shared" si="67"/>
        <v>0</v>
      </c>
      <c r="M222" s="75">
        <f t="shared" si="67"/>
        <v>0.4</v>
      </c>
      <c r="N222" s="75">
        <f t="shared" si="67"/>
        <v>0.01</v>
      </c>
      <c r="O222" s="65" t="str">
        <f t="shared" si="67"/>
        <v>% reduction in cost</v>
      </c>
      <c r="P222" s="149" t="str">
        <f>INDEX('Policy Characteristics'!J:J,MATCH($C222,'Policy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2" s="62" t="s">
        <v>320</v>
      </c>
      <c r="R222" s="12" t="s">
        <v>321</v>
      </c>
      <c r="S222" s="62" t="s">
        <v>91</v>
      </c>
      <c r="T222" s="62"/>
    </row>
    <row r="223" spans="1:20" ht="103.25" x14ac:dyDescent="0.75">
      <c r="A223" s="65" t="str">
        <f t="shared" si="64"/>
        <v>R&amp;D</v>
      </c>
      <c r="B223" s="65" t="str">
        <f t="shared" si="65"/>
        <v>Capital Cost Reduction</v>
      </c>
      <c r="C223" s="65" t="str">
        <f t="shared" si="65"/>
        <v>RnD Building Capital Cost Perc Reduction</v>
      </c>
      <c r="D223" s="62" t="s">
        <v>141</v>
      </c>
      <c r="E223" s="62"/>
      <c r="F223" s="62" t="s">
        <v>422</v>
      </c>
      <c r="G223" s="62"/>
      <c r="H223" s="63">
        <v>89</v>
      </c>
      <c r="I223" s="62" t="s">
        <v>57</v>
      </c>
      <c r="J223" s="65" t="str">
        <f t="shared" si="66"/>
        <v>R&amp;D Capital Cost Reductions</v>
      </c>
      <c r="K223" s="104"/>
      <c r="L223" s="75">
        <f t="shared" si="67"/>
        <v>0</v>
      </c>
      <c r="M223" s="75">
        <f t="shared" si="67"/>
        <v>0.4</v>
      </c>
      <c r="N223" s="75">
        <f t="shared" si="67"/>
        <v>0.01</v>
      </c>
      <c r="O223" s="65" t="str">
        <f t="shared" si="67"/>
        <v>% reduction in cost</v>
      </c>
      <c r="P223" s="149" t="str">
        <f>INDEX('Policy Characteristics'!J:J,MATCH($C223,'Policy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3" s="62" t="s">
        <v>320</v>
      </c>
      <c r="R223" s="12" t="s">
        <v>321</v>
      </c>
      <c r="S223" s="62" t="s">
        <v>91</v>
      </c>
      <c r="T223" s="62"/>
    </row>
    <row r="224" spans="1:20" ht="103.25" x14ac:dyDescent="0.75">
      <c r="A224" s="65" t="str">
        <f t="shared" si="64"/>
        <v>R&amp;D</v>
      </c>
      <c r="B224" s="65" t="str">
        <f t="shared" si="65"/>
        <v>Capital Cost Reduction</v>
      </c>
      <c r="C224" s="65" t="str">
        <f t="shared" si="65"/>
        <v>RnD Building Capital Cost Perc Reduction</v>
      </c>
      <c r="D224" s="62" t="s">
        <v>142</v>
      </c>
      <c r="E224" s="62"/>
      <c r="F224" s="62" t="s">
        <v>423</v>
      </c>
      <c r="G224" s="62"/>
      <c r="H224" s="63">
        <v>90</v>
      </c>
      <c r="I224" s="62" t="s">
        <v>57</v>
      </c>
      <c r="J224" s="65" t="str">
        <f t="shared" si="66"/>
        <v>R&amp;D Capital Cost Reductions</v>
      </c>
      <c r="K224" s="104"/>
      <c r="L224" s="75">
        <f t="shared" si="67"/>
        <v>0</v>
      </c>
      <c r="M224" s="75">
        <f t="shared" si="67"/>
        <v>0.4</v>
      </c>
      <c r="N224" s="75">
        <f t="shared" si="67"/>
        <v>0.01</v>
      </c>
      <c r="O224" s="65" t="str">
        <f t="shared" si="67"/>
        <v>% reduction in cost</v>
      </c>
      <c r="P224" s="149" t="str">
        <f>INDEX('Policy Characteristics'!J:J,MATCH($C224,'Policy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4" s="62" t="s">
        <v>320</v>
      </c>
      <c r="R224" s="12" t="s">
        <v>321</v>
      </c>
      <c r="S224" s="62" t="s">
        <v>91</v>
      </c>
      <c r="T224" s="62"/>
    </row>
    <row r="225" spans="1:20" ht="103.25" x14ac:dyDescent="0.75">
      <c r="A225" s="65" t="str">
        <f t="shared" si="64"/>
        <v>R&amp;D</v>
      </c>
      <c r="B225" s="65" t="str">
        <f t="shared" si="65"/>
        <v>Capital Cost Reduction</v>
      </c>
      <c r="C225" s="62" t="s">
        <v>375</v>
      </c>
      <c r="D225" s="62"/>
      <c r="E225" s="62"/>
      <c r="F225" s="62" t="s">
        <v>34</v>
      </c>
      <c r="G225" s="62"/>
      <c r="H225" s="63">
        <v>91</v>
      </c>
      <c r="I225" s="62" t="s">
        <v>57</v>
      </c>
      <c r="J225" s="65" t="str">
        <f t="shared" si="66"/>
        <v>R&amp;D Capital Cost Reductions</v>
      </c>
      <c r="K225" s="104"/>
      <c r="L225" s="70">
        <v>0</v>
      </c>
      <c r="M225" s="70">
        <v>0.4</v>
      </c>
      <c r="N225" s="69">
        <v>0.01</v>
      </c>
      <c r="O225" s="62" t="s">
        <v>42</v>
      </c>
      <c r="P225" s="149" t="str">
        <f>INDEX('Policy Characteristics'!J:J,MATCH($C225,'Policy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5" s="62" t="s">
        <v>320</v>
      </c>
      <c r="R225" s="12" t="s">
        <v>321</v>
      </c>
      <c r="S225" s="62" t="s">
        <v>91</v>
      </c>
      <c r="T225" s="62"/>
    </row>
    <row r="226" spans="1:20" ht="103.25" x14ac:dyDescent="0.75">
      <c r="A226" s="62" t="s">
        <v>35</v>
      </c>
      <c r="B226" s="65" t="str">
        <f t="shared" si="65"/>
        <v>Capital Cost Reduction</v>
      </c>
      <c r="C226" s="62" t="s">
        <v>376</v>
      </c>
      <c r="D226" s="62" t="s">
        <v>592</v>
      </c>
      <c r="E226" s="62"/>
      <c r="F226" s="12" t="s">
        <v>598</v>
      </c>
      <c r="G226" s="62"/>
      <c r="H226" s="63">
        <v>92</v>
      </c>
      <c r="I226" s="62" t="s">
        <v>57</v>
      </c>
      <c r="J226" s="65" t="str">
        <f t="shared" si="66"/>
        <v>R&amp;D Capital Cost Reductions</v>
      </c>
      <c r="K226" s="104"/>
      <c r="L226" s="70">
        <v>0</v>
      </c>
      <c r="M226" s="70">
        <v>0.4</v>
      </c>
      <c r="N226" s="69">
        <v>0.01</v>
      </c>
      <c r="O226" s="62" t="s">
        <v>42</v>
      </c>
      <c r="P226" s="149" t="str">
        <f>INDEX('Policy Characteristics'!J:J,MATCH($C226,'Policy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6" s="62" t="s">
        <v>320</v>
      </c>
      <c r="R226" s="12" t="s">
        <v>321</v>
      </c>
      <c r="S226" s="62" t="s">
        <v>91</v>
      </c>
      <c r="T226" s="62"/>
    </row>
    <row r="227" spans="1:20" ht="103.25" x14ac:dyDescent="0.75">
      <c r="A227" s="65" t="str">
        <f>A$226</f>
        <v>R&amp;D</v>
      </c>
      <c r="B227" s="65" t="str">
        <f t="shared" ref="B227:C236" si="68">B$226</f>
        <v>Capital Cost Reduction</v>
      </c>
      <c r="C227" s="65" t="str">
        <f t="shared" si="68"/>
        <v>RnD Electricity Capital Cost Perc Reduction</v>
      </c>
      <c r="D227" s="12" t="s">
        <v>93</v>
      </c>
      <c r="E227" s="65"/>
      <c r="F227" s="12" t="s">
        <v>424</v>
      </c>
      <c r="G227" s="62"/>
      <c r="H227" s="63">
        <v>93</v>
      </c>
      <c r="I227" s="62" t="s">
        <v>57</v>
      </c>
      <c r="J227" s="65" t="str">
        <f t="shared" si="66"/>
        <v>R&amp;D Capital Cost Reductions</v>
      </c>
      <c r="K227" s="102"/>
      <c r="L227" s="75">
        <f t="shared" ref="L227:O235" si="69">L$226</f>
        <v>0</v>
      </c>
      <c r="M227" s="71">
        <f t="shared" si="69"/>
        <v>0.4</v>
      </c>
      <c r="N227" s="71">
        <f t="shared" si="69"/>
        <v>0.01</v>
      </c>
      <c r="O227" s="65" t="str">
        <f t="shared" si="69"/>
        <v>% reduction in cost</v>
      </c>
      <c r="P227" s="149" t="str">
        <f>INDEX('Policy Characteristics'!J:J,MATCH($C227,'Policy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7" s="62" t="s">
        <v>320</v>
      </c>
      <c r="R227" s="12" t="s">
        <v>321</v>
      </c>
      <c r="S227" s="62" t="s">
        <v>91</v>
      </c>
      <c r="T227" s="62"/>
    </row>
    <row r="228" spans="1:20" ht="103.25" x14ac:dyDescent="0.75">
      <c r="A228" s="65" t="str">
        <f t="shared" ref="A228:C235" si="70">A$226</f>
        <v>R&amp;D</v>
      </c>
      <c r="B228" s="65" t="str">
        <f t="shared" si="68"/>
        <v>Capital Cost Reduction</v>
      </c>
      <c r="C228" s="65" t="str">
        <f t="shared" si="68"/>
        <v>RnD Electricity Capital Cost Perc Reduction</v>
      </c>
      <c r="D228" s="12" t="s">
        <v>94</v>
      </c>
      <c r="E228" s="65"/>
      <c r="F228" s="12" t="s">
        <v>425</v>
      </c>
      <c r="G228" s="62"/>
      <c r="H228" s="63">
        <v>94</v>
      </c>
      <c r="I228" s="62" t="s">
        <v>57</v>
      </c>
      <c r="J228" s="65" t="str">
        <f t="shared" si="66"/>
        <v>R&amp;D Capital Cost Reductions</v>
      </c>
      <c r="K228" s="104"/>
      <c r="L228" s="75">
        <f t="shared" si="69"/>
        <v>0</v>
      </c>
      <c r="M228" s="71">
        <f t="shared" si="69"/>
        <v>0.4</v>
      </c>
      <c r="N228" s="71">
        <f t="shared" si="69"/>
        <v>0.01</v>
      </c>
      <c r="O228" s="65" t="str">
        <f t="shared" si="69"/>
        <v>% reduction in cost</v>
      </c>
      <c r="P228" s="149" t="str">
        <f>INDEX('Policy Characteristics'!J:J,MATCH($C228,'Policy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8" s="62" t="s">
        <v>320</v>
      </c>
      <c r="R228" s="12" t="s">
        <v>321</v>
      </c>
      <c r="S228" s="62" t="s">
        <v>91</v>
      </c>
      <c r="T228" s="62"/>
    </row>
    <row r="229" spans="1:20" ht="103.25" x14ac:dyDescent="0.75">
      <c r="A229" s="65" t="str">
        <f t="shared" si="70"/>
        <v>R&amp;D</v>
      </c>
      <c r="B229" s="65" t="str">
        <f t="shared" si="68"/>
        <v>Capital Cost Reduction</v>
      </c>
      <c r="C229" s="65" t="str">
        <f t="shared" si="68"/>
        <v>RnD Electricity Capital Cost Perc Reduction</v>
      </c>
      <c r="D229" s="12" t="s">
        <v>95</v>
      </c>
      <c r="E229" s="65"/>
      <c r="F229" s="12" t="s">
        <v>426</v>
      </c>
      <c r="G229" s="62"/>
      <c r="H229" s="63">
        <v>95</v>
      </c>
      <c r="I229" s="62" t="s">
        <v>57</v>
      </c>
      <c r="J229" s="65" t="str">
        <f t="shared" si="66"/>
        <v>R&amp;D Capital Cost Reductions</v>
      </c>
      <c r="K229" s="104"/>
      <c r="L229" s="75">
        <f t="shared" si="69"/>
        <v>0</v>
      </c>
      <c r="M229" s="71">
        <f t="shared" si="69"/>
        <v>0.4</v>
      </c>
      <c r="N229" s="71">
        <f t="shared" si="69"/>
        <v>0.01</v>
      </c>
      <c r="O229" s="65" t="str">
        <f t="shared" si="69"/>
        <v>% reduction in cost</v>
      </c>
      <c r="P229" s="149" t="str">
        <f>INDEX('Policy Characteristics'!J:J,MATCH($C229,'Policy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29" s="62" t="s">
        <v>320</v>
      </c>
      <c r="R229" s="12" t="s">
        <v>321</v>
      </c>
      <c r="S229" s="62" t="s">
        <v>91</v>
      </c>
      <c r="T229" s="62"/>
    </row>
    <row r="230" spans="1:20" ht="103.25" x14ac:dyDescent="0.75">
      <c r="A230" s="65" t="str">
        <f t="shared" si="70"/>
        <v>R&amp;D</v>
      </c>
      <c r="B230" s="65" t="str">
        <f t="shared" si="68"/>
        <v>Capital Cost Reduction</v>
      </c>
      <c r="C230" s="65" t="str">
        <f t="shared" si="68"/>
        <v>RnD Electricity Capital Cost Perc Reduction</v>
      </c>
      <c r="D230" s="12" t="s">
        <v>593</v>
      </c>
      <c r="E230" s="65"/>
      <c r="F230" s="12" t="s">
        <v>600</v>
      </c>
      <c r="G230" s="62"/>
      <c r="H230" s="63">
        <v>96</v>
      </c>
      <c r="I230" s="62" t="s">
        <v>57</v>
      </c>
      <c r="J230" s="65" t="str">
        <f t="shared" si="66"/>
        <v>R&amp;D Capital Cost Reductions</v>
      </c>
      <c r="K230" s="104"/>
      <c r="L230" s="75">
        <f t="shared" si="69"/>
        <v>0</v>
      </c>
      <c r="M230" s="71">
        <f t="shared" si="69"/>
        <v>0.4</v>
      </c>
      <c r="N230" s="71">
        <f t="shared" si="69"/>
        <v>0.01</v>
      </c>
      <c r="O230" s="65" t="str">
        <f t="shared" si="69"/>
        <v>% reduction in cost</v>
      </c>
      <c r="P230" s="149" t="str">
        <f>INDEX('Policy Characteristics'!J:J,MATCH($C230,'Policy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0" s="62" t="s">
        <v>320</v>
      </c>
      <c r="R230" s="12" t="s">
        <v>321</v>
      </c>
      <c r="S230" s="62" t="s">
        <v>91</v>
      </c>
      <c r="T230" s="62"/>
    </row>
    <row r="231" spans="1:20" ht="103.25" x14ac:dyDescent="0.75">
      <c r="A231" s="65" t="str">
        <f t="shared" si="70"/>
        <v>R&amp;D</v>
      </c>
      <c r="B231" s="65" t="str">
        <f t="shared" si="68"/>
        <v>Capital Cost Reduction</v>
      </c>
      <c r="C231" s="65" t="str">
        <f t="shared" si="68"/>
        <v>RnD Electricity Capital Cost Perc Reduction</v>
      </c>
      <c r="D231" s="12" t="s">
        <v>96</v>
      </c>
      <c r="E231" s="65"/>
      <c r="F231" s="12" t="s">
        <v>427</v>
      </c>
      <c r="G231" s="62"/>
      <c r="H231" s="63">
        <v>97</v>
      </c>
      <c r="I231" s="62" t="s">
        <v>57</v>
      </c>
      <c r="J231" s="65" t="str">
        <f t="shared" si="66"/>
        <v>R&amp;D Capital Cost Reductions</v>
      </c>
      <c r="K231" s="104"/>
      <c r="L231" s="75">
        <f t="shared" si="69"/>
        <v>0</v>
      </c>
      <c r="M231" s="71">
        <f t="shared" si="69"/>
        <v>0.4</v>
      </c>
      <c r="N231" s="71">
        <f t="shared" si="69"/>
        <v>0.01</v>
      </c>
      <c r="O231" s="65" t="str">
        <f t="shared" si="69"/>
        <v>% reduction in cost</v>
      </c>
      <c r="P231" s="149" t="str">
        <f>INDEX('Policy Characteristics'!J:J,MATCH($C231,'Policy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1" s="62" t="s">
        <v>320</v>
      </c>
      <c r="R231" s="12" t="s">
        <v>321</v>
      </c>
      <c r="S231" s="62" t="s">
        <v>91</v>
      </c>
      <c r="T231" s="62"/>
    </row>
    <row r="232" spans="1:20" ht="103.25" x14ac:dyDescent="0.75">
      <c r="A232" s="65" t="str">
        <f t="shared" si="70"/>
        <v>R&amp;D</v>
      </c>
      <c r="B232" s="65" t="str">
        <f t="shared" si="68"/>
        <v>Capital Cost Reduction</v>
      </c>
      <c r="C232" s="65" t="str">
        <f t="shared" si="68"/>
        <v>RnD Electricity Capital Cost Perc Reduction</v>
      </c>
      <c r="D232" s="12" t="s">
        <v>97</v>
      </c>
      <c r="E232" s="65"/>
      <c r="F232" s="12" t="s">
        <v>428</v>
      </c>
      <c r="G232" s="62"/>
      <c r="H232" s="63">
        <v>98</v>
      </c>
      <c r="I232" s="62" t="s">
        <v>57</v>
      </c>
      <c r="J232" s="65" t="str">
        <f t="shared" si="66"/>
        <v>R&amp;D Capital Cost Reductions</v>
      </c>
      <c r="K232" s="104"/>
      <c r="L232" s="75">
        <f t="shared" si="69"/>
        <v>0</v>
      </c>
      <c r="M232" s="71">
        <f t="shared" si="69"/>
        <v>0.4</v>
      </c>
      <c r="N232" s="71">
        <f t="shared" si="69"/>
        <v>0.01</v>
      </c>
      <c r="O232" s="65" t="str">
        <f t="shared" si="69"/>
        <v>% reduction in cost</v>
      </c>
      <c r="P232" s="149" t="str">
        <f>INDEX('Policy Characteristics'!J:J,MATCH($C232,'Policy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2" s="62" t="s">
        <v>320</v>
      </c>
      <c r="R232" s="12" t="s">
        <v>321</v>
      </c>
      <c r="S232" s="62" t="s">
        <v>91</v>
      </c>
      <c r="T232" s="62"/>
    </row>
    <row r="233" spans="1:20" ht="103.25" x14ac:dyDescent="0.75">
      <c r="A233" s="65" t="str">
        <f t="shared" si="70"/>
        <v>R&amp;D</v>
      </c>
      <c r="B233" s="65" t="str">
        <f t="shared" si="68"/>
        <v>Capital Cost Reduction</v>
      </c>
      <c r="C233" s="65" t="str">
        <f t="shared" si="68"/>
        <v>RnD Electricity Capital Cost Perc Reduction</v>
      </c>
      <c r="D233" s="12" t="s">
        <v>98</v>
      </c>
      <c r="E233" s="65"/>
      <c r="F233" s="12" t="s">
        <v>429</v>
      </c>
      <c r="G233" s="62"/>
      <c r="H233" s="63">
        <v>99</v>
      </c>
      <c r="I233" s="62" t="s">
        <v>57</v>
      </c>
      <c r="J233" s="65" t="str">
        <f t="shared" si="66"/>
        <v>R&amp;D Capital Cost Reductions</v>
      </c>
      <c r="K233" s="104"/>
      <c r="L233" s="75">
        <f t="shared" si="69"/>
        <v>0</v>
      </c>
      <c r="M233" s="71">
        <f t="shared" si="69"/>
        <v>0.4</v>
      </c>
      <c r="N233" s="71">
        <f t="shared" si="69"/>
        <v>0.01</v>
      </c>
      <c r="O233" s="65" t="str">
        <f t="shared" si="69"/>
        <v>% reduction in cost</v>
      </c>
      <c r="P233" s="149" t="str">
        <f>INDEX('Policy Characteristics'!J:J,MATCH($C233,'Policy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3" s="62" t="s">
        <v>320</v>
      </c>
      <c r="R233" s="12" t="s">
        <v>321</v>
      </c>
      <c r="S233" s="62" t="s">
        <v>91</v>
      </c>
      <c r="T233" s="62"/>
    </row>
    <row r="234" spans="1:20" ht="103.25" x14ac:dyDescent="0.75">
      <c r="A234" s="65" t="str">
        <f t="shared" si="70"/>
        <v>R&amp;D</v>
      </c>
      <c r="B234" s="65" t="str">
        <f t="shared" si="70"/>
        <v>Capital Cost Reduction</v>
      </c>
      <c r="C234" s="65" t="str">
        <f t="shared" si="70"/>
        <v>RnD Electricity Capital Cost Perc Reduction</v>
      </c>
      <c r="D234" s="12" t="s">
        <v>589</v>
      </c>
      <c r="E234" s="65"/>
      <c r="F234" s="12" t="s">
        <v>590</v>
      </c>
      <c r="G234" s="62"/>
      <c r="H234" s="63">
        <v>180</v>
      </c>
      <c r="I234" s="62" t="s">
        <v>57</v>
      </c>
      <c r="J234" s="65" t="str">
        <f t="shared" si="66"/>
        <v>R&amp;D Capital Cost Reductions</v>
      </c>
      <c r="K234" s="104"/>
      <c r="L234" s="75">
        <f t="shared" si="69"/>
        <v>0</v>
      </c>
      <c r="M234" s="71">
        <f t="shared" si="69"/>
        <v>0.4</v>
      </c>
      <c r="N234" s="71">
        <f t="shared" si="69"/>
        <v>0.01</v>
      </c>
      <c r="O234" s="65" t="str">
        <f t="shared" si="69"/>
        <v>% reduction in cost</v>
      </c>
      <c r="P234" s="149" t="str">
        <f>INDEX('Policy Characteristics'!J:J,MATCH($C234,'Policy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4" s="62" t="s">
        <v>320</v>
      </c>
      <c r="R234" s="12" t="s">
        <v>321</v>
      </c>
      <c r="S234" s="62" t="s">
        <v>91</v>
      </c>
      <c r="T234" s="62"/>
    </row>
    <row r="235" spans="1:20" ht="103.25" x14ac:dyDescent="0.75">
      <c r="A235" s="65" t="str">
        <f t="shared" si="70"/>
        <v>R&amp;D</v>
      </c>
      <c r="B235" s="65" t="str">
        <f t="shared" si="70"/>
        <v>Capital Cost Reduction</v>
      </c>
      <c r="C235" s="65" t="str">
        <f t="shared" si="70"/>
        <v>RnD Electricity Capital Cost Perc Reduction</v>
      </c>
      <c r="D235" s="12" t="s">
        <v>601</v>
      </c>
      <c r="E235" s="65"/>
      <c r="F235" s="12" t="s">
        <v>603</v>
      </c>
      <c r="G235" s="62"/>
      <c r="H235" s="63">
        <v>183</v>
      </c>
      <c r="I235" s="62" t="s">
        <v>57</v>
      </c>
      <c r="J235" s="65" t="str">
        <f t="shared" si="66"/>
        <v>R&amp;D Capital Cost Reductions</v>
      </c>
      <c r="K235" s="102"/>
      <c r="L235" s="75">
        <f t="shared" si="69"/>
        <v>0</v>
      </c>
      <c r="M235" s="71">
        <f t="shared" si="69"/>
        <v>0.4</v>
      </c>
      <c r="N235" s="71">
        <f t="shared" si="69"/>
        <v>0.01</v>
      </c>
      <c r="O235" s="65" t="str">
        <f t="shared" si="69"/>
        <v>% reduction in cost</v>
      </c>
      <c r="P235" s="149" t="str">
        <f>INDEX('Policy Characteristics'!J:J,MATCH($C235,'Policy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5" s="62" t="s">
        <v>320</v>
      </c>
      <c r="R235" s="12" t="s">
        <v>321</v>
      </c>
      <c r="S235" s="62" t="s">
        <v>91</v>
      </c>
      <c r="T235" s="62"/>
    </row>
    <row r="236" spans="1:20" ht="103.25" x14ac:dyDescent="0.75">
      <c r="A236" s="62" t="s">
        <v>35</v>
      </c>
      <c r="B236" s="65" t="str">
        <f t="shared" si="68"/>
        <v>Capital Cost Reduction</v>
      </c>
      <c r="C236" s="62" t="s">
        <v>377</v>
      </c>
      <c r="D236" s="62" t="s">
        <v>158</v>
      </c>
      <c r="E236" s="62"/>
      <c r="F236" s="12" t="s">
        <v>430</v>
      </c>
      <c r="G236" s="62"/>
      <c r="H236" s="63">
        <v>100</v>
      </c>
      <c r="I236" s="62" t="s">
        <v>57</v>
      </c>
      <c r="J236" s="65" t="str">
        <f t="shared" si="66"/>
        <v>R&amp;D Capital Cost Reductions</v>
      </c>
      <c r="K236" s="104"/>
      <c r="L236" s="70">
        <v>0</v>
      </c>
      <c r="M236" s="70">
        <v>0.4</v>
      </c>
      <c r="N236" s="69">
        <v>0.01</v>
      </c>
      <c r="O236" s="62" t="s">
        <v>42</v>
      </c>
      <c r="P236" s="149" t="str">
        <f>INDEX('Policy Characteristics'!J:J,MATCH($C236,'Policy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6" s="62" t="s">
        <v>320</v>
      </c>
      <c r="R236" s="12" t="s">
        <v>321</v>
      </c>
      <c r="S236" s="62" t="s">
        <v>91</v>
      </c>
      <c r="T236" s="62"/>
    </row>
    <row r="237" spans="1:20" ht="103.25" x14ac:dyDescent="0.75">
      <c r="A237" s="65" t="str">
        <f>A$236</f>
        <v>R&amp;D</v>
      </c>
      <c r="B237" s="65" t="str">
        <f t="shared" ref="B237:C244" si="71">B$236</f>
        <v>Capital Cost Reduction</v>
      </c>
      <c r="C237" s="65" t="str">
        <f t="shared" si="71"/>
        <v>RnD Industry Capital Cost Perc Reduction</v>
      </c>
      <c r="D237" s="12" t="s">
        <v>159</v>
      </c>
      <c r="E237" s="62"/>
      <c r="F237" s="12" t="s">
        <v>431</v>
      </c>
      <c r="G237" s="62"/>
      <c r="H237" s="63">
        <v>101</v>
      </c>
      <c r="I237" s="62" t="s">
        <v>57</v>
      </c>
      <c r="J237" s="65" t="str">
        <f t="shared" si="66"/>
        <v>R&amp;D Capital Cost Reductions</v>
      </c>
      <c r="K237" s="104"/>
      <c r="L237" s="75">
        <f t="shared" ref="L237:O243" si="72">L$236</f>
        <v>0</v>
      </c>
      <c r="M237" s="75">
        <f t="shared" si="72"/>
        <v>0.4</v>
      </c>
      <c r="N237" s="75">
        <f t="shared" si="72"/>
        <v>0.01</v>
      </c>
      <c r="O237" s="65" t="str">
        <f t="shared" si="72"/>
        <v>% reduction in cost</v>
      </c>
      <c r="P237" s="149" t="str">
        <f>INDEX('Policy Characteristics'!J:J,MATCH($C237,'Policy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7" s="62" t="s">
        <v>320</v>
      </c>
      <c r="R237" s="12" t="s">
        <v>321</v>
      </c>
      <c r="S237" s="62" t="s">
        <v>91</v>
      </c>
      <c r="T237" s="62"/>
    </row>
    <row r="238" spans="1:20" ht="103.25" x14ac:dyDescent="0.75">
      <c r="A238" s="65" t="str">
        <f t="shared" ref="A238:A243" si="73">A$236</f>
        <v>R&amp;D</v>
      </c>
      <c r="B238" s="65" t="str">
        <f t="shared" si="71"/>
        <v>Capital Cost Reduction</v>
      </c>
      <c r="C238" s="65" t="str">
        <f t="shared" si="71"/>
        <v>RnD Industry Capital Cost Perc Reduction</v>
      </c>
      <c r="D238" s="12" t="s">
        <v>160</v>
      </c>
      <c r="E238" s="62"/>
      <c r="F238" s="12" t="s">
        <v>432</v>
      </c>
      <c r="G238" s="62"/>
      <c r="H238" s="63">
        <v>102</v>
      </c>
      <c r="I238" s="62" t="s">
        <v>57</v>
      </c>
      <c r="J238" s="65" t="str">
        <f t="shared" si="66"/>
        <v>R&amp;D Capital Cost Reductions</v>
      </c>
      <c r="K238" s="104"/>
      <c r="L238" s="75">
        <f t="shared" si="72"/>
        <v>0</v>
      </c>
      <c r="M238" s="75">
        <f t="shared" si="72"/>
        <v>0.4</v>
      </c>
      <c r="N238" s="75">
        <f t="shared" si="72"/>
        <v>0.01</v>
      </c>
      <c r="O238" s="65" t="str">
        <f t="shared" si="72"/>
        <v>% reduction in cost</v>
      </c>
      <c r="P238" s="149" t="str">
        <f>INDEX('Policy Characteristics'!J:J,MATCH($C238,'Policy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8" s="62" t="s">
        <v>320</v>
      </c>
      <c r="R238" s="12" t="s">
        <v>321</v>
      </c>
      <c r="S238" s="62" t="s">
        <v>91</v>
      </c>
      <c r="T238" s="62"/>
    </row>
    <row r="239" spans="1:20" ht="103.25" x14ac:dyDescent="0.75">
      <c r="A239" s="65" t="str">
        <f t="shared" si="73"/>
        <v>R&amp;D</v>
      </c>
      <c r="B239" s="65" t="str">
        <f t="shared" si="71"/>
        <v>Capital Cost Reduction</v>
      </c>
      <c r="C239" s="65" t="str">
        <f t="shared" si="71"/>
        <v>RnD Industry Capital Cost Perc Reduction</v>
      </c>
      <c r="D239" s="12" t="s">
        <v>161</v>
      </c>
      <c r="E239" s="62"/>
      <c r="F239" s="12" t="s">
        <v>433</v>
      </c>
      <c r="G239" s="62"/>
      <c r="H239" s="63">
        <v>103</v>
      </c>
      <c r="I239" s="62" t="s">
        <v>57</v>
      </c>
      <c r="J239" s="65" t="str">
        <f t="shared" si="66"/>
        <v>R&amp;D Capital Cost Reductions</v>
      </c>
      <c r="K239" s="104"/>
      <c r="L239" s="75">
        <f t="shared" si="72"/>
        <v>0</v>
      </c>
      <c r="M239" s="75">
        <f t="shared" si="72"/>
        <v>0.4</v>
      </c>
      <c r="N239" s="75">
        <f t="shared" si="72"/>
        <v>0.01</v>
      </c>
      <c r="O239" s="65" t="str">
        <f t="shared" si="72"/>
        <v>% reduction in cost</v>
      </c>
      <c r="P239" s="149" t="str">
        <f>INDEX('Policy Characteristics'!J:J,MATCH($C239,'Policy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39" s="62" t="s">
        <v>320</v>
      </c>
      <c r="R239" s="12" t="s">
        <v>321</v>
      </c>
      <c r="S239" s="62" t="s">
        <v>91</v>
      </c>
      <c r="T239" s="62"/>
    </row>
    <row r="240" spans="1:20" ht="103.25" x14ac:dyDescent="0.75">
      <c r="A240" s="65" t="str">
        <f t="shared" si="73"/>
        <v>R&amp;D</v>
      </c>
      <c r="B240" s="65" t="str">
        <f t="shared" si="71"/>
        <v>Capital Cost Reduction</v>
      </c>
      <c r="C240" s="65" t="str">
        <f t="shared" si="71"/>
        <v>RnD Industry Capital Cost Perc Reduction</v>
      </c>
      <c r="D240" s="12" t="s">
        <v>162</v>
      </c>
      <c r="E240" s="62"/>
      <c r="F240" s="12" t="s">
        <v>434</v>
      </c>
      <c r="G240" s="62"/>
      <c r="H240" s="63">
        <v>104</v>
      </c>
      <c r="I240" s="62" t="s">
        <v>57</v>
      </c>
      <c r="J240" s="65" t="str">
        <f t="shared" si="66"/>
        <v>R&amp;D Capital Cost Reductions</v>
      </c>
      <c r="K240" s="104"/>
      <c r="L240" s="75">
        <f t="shared" si="72"/>
        <v>0</v>
      </c>
      <c r="M240" s="75">
        <f t="shared" si="72"/>
        <v>0.4</v>
      </c>
      <c r="N240" s="75">
        <f t="shared" si="72"/>
        <v>0.01</v>
      </c>
      <c r="O240" s="65" t="str">
        <f t="shared" si="72"/>
        <v>% reduction in cost</v>
      </c>
      <c r="P240" s="149" t="str">
        <f>INDEX('Policy Characteristics'!J:J,MATCH($C240,'Policy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0" s="62" t="s">
        <v>320</v>
      </c>
      <c r="R240" s="12" t="s">
        <v>321</v>
      </c>
      <c r="S240" s="62" t="s">
        <v>91</v>
      </c>
      <c r="T240" s="62"/>
    </row>
    <row r="241" spans="1:20" ht="103.25" x14ac:dyDescent="0.75">
      <c r="A241" s="65" t="str">
        <f t="shared" si="73"/>
        <v>R&amp;D</v>
      </c>
      <c r="B241" s="65" t="str">
        <f t="shared" si="71"/>
        <v>Capital Cost Reduction</v>
      </c>
      <c r="C241" s="65" t="str">
        <f t="shared" si="71"/>
        <v>RnD Industry Capital Cost Perc Reduction</v>
      </c>
      <c r="D241" s="12" t="s">
        <v>163</v>
      </c>
      <c r="E241" s="62"/>
      <c r="F241" s="12" t="s">
        <v>435</v>
      </c>
      <c r="G241" s="62"/>
      <c r="H241" s="63">
        <v>105</v>
      </c>
      <c r="I241" s="62" t="s">
        <v>57</v>
      </c>
      <c r="J241" s="65" t="str">
        <f t="shared" si="66"/>
        <v>R&amp;D Capital Cost Reductions</v>
      </c>
      <c r="K241" s="102"/>
      <c r="L241" s="75">
        <f t="shared" si="72"/>
        <v>0</v>
      </c>
      <c r="M241" s="75">
        <f t="shared" si="72"/>
        <v>0.4</v>
      </c>
      <c r="N241" s="75">
        <f t="shared" si="72"/>
        <v>0.01</v>
      </c>
      <c r="O241" s="65" t="str">
        <f t="shared" si="72"/>
        <v>% reduction in cost</v>
      </c>
      <c r="P241" s="149" t="str">
        <f>INDEX('Policy Characteristics'!J:J,MATCH($C241,'Policy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1" s="62" t="s">
        <v>320</v>
      </c>
      <c r="R241" s="12" t="s">
        <v>321</v>
      </c>
      <c r="S241" s="62" t="s">
        <v>91</v>
      </c>
      <c r="T241" s="62"/>
    </row>
    <row r="242" spans="1:20" ht="103.25" x14ac:dyDescent="0.75">
      <c r="A242" s="65" t="str">
        <f t="shared" si="73"/>
        <v>R&amp;D</v>
      </c>
      <c r="B242" s="65" t="str">
        <f t="shared" si="71"/>
        <v>Capital Cost Reduction</v>
      </c>
      <c r="C242" s="65" t="str">
        <f t="shared" si="71"/>
        <v>RnD Industry Capital Cost Perc Reduction</v>
      </c>
      <c r="D242" s="12" t="s">
        <v>164</v>
      </c>
      <c r="E242" s="62"/>
      <c r="F242" s="12" t="s">
        <v>436</v>
      </c>
      <c r="G242" s="62"/>
      <c r="H242" s="63">
        <v>106</v>
      </c>
      <c r="I242" s="62" t="s">
        <v>57</v>
      </c>
      <c r="J242" s="65" t="str">
        <f t="shared" si="66"/>
        <v>R&amp;D Capital Cost Reductions</v>
      </c>
      <c r="K242" s="104"/>
      <c r="L242" s="75">
        <f t="shared" si="72"/>
        <v>0</v>
      </c>
      <c r="M242" s="75">
        <f t="shared" si="72"/>
        <v>0.4</v>
      </c>
      <c r="N242" s="75">
        <f t="shared" si="72"/>
        <v>0.01</v>
      </c>
      <c r="O242" s="65" t="str">
        <f t="shared" si="72"/>
        <v>% reduction in cost</v>
      </c>
      <c r="P242" s="149" t="str">
        <f>INDEX('Policy Characteristics'!J:J,MATCH($C242,'Policy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2" s="62" t="s">
        <v>320</v>
      </c>
      <c r="R242" s="12" t="s">
        <v>321</v>
      </c>
      <c r="S242" s="62" t="s">
        <v>91</v>
      </c>
      <c r="T242" s="62"/>
    </row>
    <row r="243" spans="1:20" ht="103.25" x14ac:dyDescent="0.75">
      <c r="A243" s="65" t="str">
        <f t="shared" si="73"/>
        <v>R&amp;D</v>
      </c>
      <c r="B243" s="65" t="str">
        <f t="shared" si="71"/>
        <v>Capital Cost Reduction</v>
      </c>
      <c r="C243" s="65" t="str">
        <f t="shared" si="71"/>
        <v>RnD Industry Capital Cost Perc Reduction</v>
      </c>
      <c r="D243" s="12" t="s">
        <v>165</v>
      </c>
      <c r="E243" s="62"/>
      <c r="F243" s="12" t="s">
        <v>437</v>
      </c>
      <c r="G243" s="62"/>
      <c r="H243" s="63">
        <v>107</v>
      </c>
      <c r="I243" s="62" t="s">
        <v>57</v>
      </c>
      <c r="J243" s="65" t="str">
        <f t="shared" si="66"/>
        <v>R&amp;D Capital Cost Reductions</v>
      </c>
      <c r="K243" s="104"/>
      <c r="L243" s="75">
        <f t="shared" si="72"/>
        <v>0</v>
      </c>
      <c r="M243" s="75">
        <f t="shared" si="72"/>
        <v>0.4</v>
      </c>
      <c r="N243" s="75">
        <f t="shared" si="72"/>
        <v>0.01</v>
      </c>
      <c r="O243" s="65" t="str">
        <f t="shared" si="72"/>
        <v>% reduction in cost</v>
      </c>
      <c r="P243" s="149" t="str">
        <f>INDEX('Policy Characteristics'!J:J,MATCH($C243,'Policy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3" s="62" t="s">
        <v>320</v>
      </c>
      <c r="R243" s="12" t="s">
        <v>321</v>
      </c>
      <c r="S243" s="62" t="s">
        <v>91</v>
      </c>
      <c r="T243" s="62"/>
    </row>
    <row r="244" spans="1:20" ht="103.25" x14ac:dyDescent="0.75">
      <c r="A244" s="12" t="s">
        <v>35</v>
      </c>
      <c r="B244" s="65" t="str">
        <f t="shared" si="71"/>
        <v>Capital Cost Reduction</v>
      </c>
      <c r="C244" s="12" t="s">
        <v>378</v>
      </c>
      <c r="D244" s="62" t="s">
        <v>51</v>
      </c>
      <c r="E244" s="62"/>
      <c r="F244" s="62" t="s">
        <v>438</v>
      </c>
      <c r="G244" s="62"/>
      <c r="H244" s="63">
        <v>108</v>
      </c>
      <c r="I244" s="62" t="s">
        <v>57</v>
      </c>
      <c r="J244" s="65" t="str">
        <f t="shared" si="66"/>
        <v>R&amp;D Capital Cost Reductions</v>
      </c>
      <c r="K244" s="104"/>
      <c r="L244" s="70">
        <v>0</v>
      </c>
      <c r="M244" s="70">
        <v>0.4</v>
      </c>
      <c r="N244" s="69">
        <v>0.01</v>
      </c>
      <c r="O244" s="62" t="s">
        <v>42</v>
      </c>
      <c r="P244" s="149" t="str">
        <f>INDEX('Policy Characteristics'!J:J,MATCH($C244,'Policy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4" s="62" t="s">
        <v>320</v>
      </c>
      <c r="R244" s="12" t="s">
        <v>321</v>
      </c>
      <c r="S244" s="62" t="s">
        <v>91</v>
      </c>
      <c r="T244" s="62"/>
    </row>
    <row r="245" spans="1:20" ht="103.25" x14ac:dyDescent="0.75">
      <c r="A245" s="65" t="str">
        <f>A$244</f>
        <v>R&amp;D</v>
      </c>
      <c r="B245" s="65" t="str">
        <f t="shared" ref="B245:C249" si="74">B$244</f>
        <v>Capital Cost Reduction</v>
      </c>
      <c r="C245" s="65" t="str">
        <f t="shared" si="74"/>
        <v>RnD Transportation Capital Cost Perc Reduction</v>
      </c>
      <c r="D245" s="62" t="s">
        <v>52</v>
      </c>
      <c r="E245" s="62"/>
      <c r="F245" s="62" t="s">
        <v>439</v>
      </c>
      <c r="G245" s="62"/>
      <c r="H245" s="63">
        <v>109</v>
      </c>
      <c r="I245" s="62" t="s">
        <v>57</v>
      </c>
      <c r="J245" s="65" t="str">
        <f t="shared" si="66"/>
        <v>R&amp;D Capital Cost Reductions</v>
      </c>
      <c r="K245" s="104"/>
      <c r="L245" s="75">
        <f t="shared" ref="L245:O249" si="75">L$244</f>
        <v>0</v>
      </c>
      <c r="M245" s="75">
        <f t="shared" si="75"/>
        <v>0.4</v>
      </c>
      <c r="N245" s="75">
        <f t="shared" si="75"/>
        <v>0.01</v>
      </c>
      <c r="O245" s="65" t="str">
        <f t="shared" si="75"/>
        <v>% reduction in cost</v>
      </c>
      <c r="P245" s="149" t="str">
        <f>INDEX('Policy Characteristics'!J:J,MATCH($C245,'Policy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5" s="62" t="s">
        <v>320</v>
      </c>
      <c r="R245" s="12" t="s">
        <v>321</v>
      </c>
      <c r="S245" s="62" t="s">
        <v>91</v>
      </c>
      <c r="T245" s="62"/>
    </row>
    <row r="246" spans="1:20" ht="103.25" x14ac:dyDescent="0.75">
      <c r="A246" s="65" t="str">
        <f>A$244</f>
        <v>R&amp;D</v>
      </c>
      <c r="B246" s="65" t="str">
        <f t="shared" si="74"/>
        <v>Capital Cost Reduction</v>
      </c>
      <c r="C246" s="65" t="str">
        <f t="shared" si="74"/>
        <v>RnD Transportation Capital Cost Perc Reduction</v>
      </c>
      <c r="D246" s="62" t="s">
        <v>53</v>
      </c>
      <c r="E246" s="62"/>
      <c r="F246" s="62" t="s">
        <v>440</v>
      </c>
      <c r="G246" s="62"/>
      <c r="H246" s="63">
        <v>110</v>
      </c>
      <c r="I246" s="62" t="s">
        <v>57</v>
      </c>
      <c r="J246" s="65" t="str">
        <f t="shared" si="66"/>
        <v>R&amp;D Capital Cost Reductions</v>
      </c>
      <c r="K246" s="104"/>
      <c r="L246" s="75">
        <f t="shared" si="75"/>
        <v>0</v>
      </c>
      <c r="M246" s="75">
        <f t="shared" si="75"/>
        <v>0.4</v>
      </c>
      <c r="N246" s="75">
        <f t="shared" si="75"/>
        <v>0.01</v>
      </c>
      <c r="O246" s="65" t="str">
        <f t="shared" si="75"/>
        <v>% reduction in cost</v>
      </c>
      <c r="P246" s="149" t="str">
        <f>INDEX('Policy Characteristics'!J:J,MATCH($C246,'Policy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6" s="62" t="s">
        <v>320</v>
      </c>
      <c r="R246" s="12" t="s">
        <v>321</v>
      </c>
      <c r="S246" s="62" t="s">
        <v>91</v>
      </c>
      <c r="T246" s="62"/>
    </row>
    <row r="247" spans="1:20" ht="103.25" x14ac:dyDescent="0.75">
      <c r="A247" s="65" t="str">
        <f>A$244</f>
        <v>R&amp;D</v>
      </c>
      <c r="B247" s="65" t="str">
        <f t="shared" si="74"/>
        <v>Capital Cost Reduction</v>
      </c>
      <c r="C247" s="65" t="str">
        <f t="shared" si="74"/>
        <v>RnD Transportation Capital Cost Perc Reduction</v>
      </c>
      <c r="D247" s="62" t="s">
        <v>54</v>
      </c>
      <c r="E247" s="62"/>
      <c r="F247" s="62" t="s">
        <v>441</v>
      </c>
      <c r="G247" s="62"/>
      <c r="H247" s="63">
        <v>111</v>
      </c>
      <c r="I247" s="62" t="s">
        <v>57</v>
      </c>
      <c r="J247" s="65" t="str">
        <f t="shared" si="66"/>
        <v>R&amp;D Capital Cost Reductions</v>
      </c>
      <c r="K247" s="102"/>
      <c r="L247" s="75">
        <f t="shared" si="75"/>
        <v>0</v>
      </c>
      <c r="M247" s="75">
        <f t="shared" si="75"/>
        <v>0.4</v>
      </c>
      <c r="N247" s="75">
        <f t="shared" si="75"/>
        <v>0.01</v>
      </c>
      <c r="O247" s="65" t="str">
        <f t="shared" si="75"/>
        <v>% reduction in cost</v>
      </c>
      <c r="P247" s="149" t="str">
        <f>INDEX('Policy Characteristics'!J:J,MATCH($C247,'Policy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7" s="62" t="s">
        <v>320</v>
      </c>
      <c r="R247" s="12" t="s">
        <v>321</v>
      </c>
      <c r="S247" s="62" t="s">
        <v>91</v>
      </c>
      <c r="T247" s="62"/>
    </row>
    <row r="248" spans="1:20" ht="103.25" x14ac:dyDescent="0.75">
      <c r="A248" s="65" t="str">
        <f>A$244</f>
        <v>R&amp;D</v>
      </c>
      <c r="B248" s="65" t="str">
        <f t="shared" si="74"/>
        <v>Capital Cost Reduction</v>
      </c>
      <c r="C248" s="65" t="str">
        <f t="shared" si="74"/>
        <v>RnD Transportation Capital Cost Perc Reduction</v>
      </c>
      <c r="D248" s="62" t="s">
        <v>55</v>
      </c>
      <c r="E248" s="62"/>
      <c r="F248" s="62" t="s">
        <v>442</v>
      </c>
      <c r="G248" s="62"/>
      <c r="H248" s="63">
        <v>112</v>
      </c>
      <c r="I248" s="62" t="s">
        <v>57</v>
      </c>
      <c r="J248" s="65" t="str">
        <f t="shared" si="66"/>
        <v>R&amp;D Capital Cost Reductions</v>
      </c>
      <c r="K248" s="102"/>
      <c r="L248" s="75">
        <f t="shared" si="75"/>
        <v>0</v>
      </c>
      <c r="M248" s="75">
        <f t="shared" si="75"/>
        <v>0.4</v>
      </c>
      <c r="N248" s="75">
        <f t="shared" si="75"/>
        <v>0.01</v>
      </c>
      <c r="O248" s="65" t="str">
        <f t="shared" si="75"/>
        <v>% reduction in cost</v>
      </c>
      <c r="P248" s="149" t="str">
        <f>INDEX('Policy Characteristics'!J:J,MATCH($C248,'Policy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8" s="62" t="s">
        <v>320</v>
      </c>
      <c r="R248" s="12" t="s">
        <v>321</v>
      </c>
      <c r="S248" s="62" t="s">
        <v>91</v>
      </c>
      <c r="T248" s="62"/>
    </row>
    <row r="249" spans="1:20" ht="103.25" x14ac:dyDescent="0.75">
      <c r="A249" s="65" t="str">
        <f>A$244</f>
        <v>R&amp;D</v>
      </c>
      <c r="B249" s="65" t="str">
        <f t="shared" si="74"/>
        <v>Capital Cost Reduction</v>
      </c>
      <c r="C249" s="65" t="str">
        <f t="shared" si="74"/>
        <v>RnD Transportation Capital Cost Perc Reduction</v>
      </c>
      <c r="D249" s="62" t="s">
        <v>135</v>
      </c>
      <c r="E249" s="62"/>
      <c r="F249" s="62" t="s">
        <v>443</v>
      </c>
      <c r="G249" s="62"/>
      <c r="H249" s="63">
        <v>113</v>
      </c>
      <c r="I249" s="62" t="s">
        <v>57</v>
      </c>
      <c r="J249" s="65" t="str">
        <f t="shared" si="66"/>
        <v>R&amp;D Capital Cost Reductions</v>
      </c>
      <c r="K249" s="104"/>
      <c r="L249" s="75">
        <f t="shared" si="75"/>
        <v>0</v>
      </c>
      <c r="M249" s="75">
        <f t="shared" si="75"/>
        <v>0.4</v>
      </c>
      <c r="N249" s="75">
        <f t="shared" si="75"/>
        <v>0.01</v>
      </c>
      <c r="O249" s="65" t="str">
        <f t="shared" si="75"/>
        <v>% reduction in cost</v>
      </c>
      <c r="P249" s="149" t="str">
        <f>INDEX('Policy Characteristics'!J:J,MATCH($C249,'Policy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49" s="62" t="s">
        <v>320</v>
      </c>
      <c r="R249" s="12" t="s">
        <v>321</v>
      </c>
      <c r="S249" s="62" t="s">
        <v>91</v>
      </c>
      <c r="T249" s="62"/>
    </row>
    <row r="250" spans="1:20" ht="103.25" x14ac:dyDescent="0.75">
      <c r="A250" s="62" t="s">
        <v>35</v>
      </c>
      <c r="B250" s="62" t="s">
        <v>444</v>
      </c>
      <c r="C250" s="62" t="s">
        <v>379</v>
      </c>
      <c r="D250" s="62" t="s">
        <v>137</v>
      </c>
      <c r="E250" s="62"/>
      <c r="F250" s="62" t="s">
        <v>418</v>
      </c>
      <c r="G250" s="62"/>
      <c r="H250" s="63">
        <v>114</v>
      </c>
      <c r="I250" s="62" t="s">
        <v>57</v>
      </c>
      <c r="J250" s="62" t="s">
        <v>480</v>
      </c>
      <c r="K250" s="104"/>
      <c r="L250" s="70">
        <v>0</v>
      </c>
      <c r="M250" s="70">
        <v>0.4</v>
      </c>
      <c r="N250" s="69">
        <v>0.01</v>
      </c>
      <c r="O250" s="62" t="s">
        <v>43</v>
      </c>
      <c r="P250" s="149" t="str">
        <f>INDEX('Policy Characteristics'!J:J,MATCH($C250,'Policy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0" s="62" t="s">
        <v>320</v>
      </c>
      <c r="R250" s="12" t="s">
        <v>321</v>
      </c>
      <c r="S250" s="62" t="s">
        <v>91</v>
      </c>
      <c r="T250" s="62"/>
    </row>
    <row r="251" spans="1:20" ht="103.25" x14ac:dyDescent="0.75">
      <c r="A251" s="65" t="str">
        <f>A$250</f>
        <v>R&amp;D</v>
      </c>
      <c r="B251" s="65" t="str">
        <f t="shared" ref="B251:C257" si="76">B$250</f>
        <v>Fuel Use Reduction</v>
      </c>
      <c r="C251" s="65" t="str">
        <f t="shared" si="76"/>
        <v>RnD Building Fuel Use Perc Reduction</v>
      </c>
      <c r="D251" s="62" t="s">
        <v>138</v>
      </c>
      <c r="E251" s="62"/>
      <c r="F251" s="62" t="s">
        <v>419</v>
      </c>
      <c r="G251" s="62"/>
      <c r="H251" s="63">
        <v>115</v>
      </c>
      <c r="I251" s="62" t="s">
        <v>57</v>
      </c>
      <c r="J251" s="65" t="str">
        <f t="shared" ref="J251:J280" si="77">J$250</f>
        <v>R&amp;D Fuel Use Reductions</v>
      </c>
      <c r="K251" s="104"/>
      <c r="L251" s="75">
        <f t="shared" ref="L251:O255" si="78">L$250</f>
        <v>0</v>
      </c>
      <c r="M251" s="75">
        <f t="shared" si="78"/>
        <v>0.4</v>
      </c>
      <c r="N251" s="75">
        <f t="shared" si="78"/>
        <v>0.01</v>
      </c>
      <c r="O251" s="65" t="str">
        <f t="shared" si="78"/>
        <v>% reduction in fuel use</v>
      </c>
      <c r="P251" s="149" t="str">
        <f>INDEX('Policy Characteristics'!J:J,MATCH($C251,'Policy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1" s="62" t="s">
        <v>320</v>
      </c>
      <c r="R251" s="12" t="s">
        <v>321</v>
      </c>
      <c r="S251" s="62" t="s">
        <v>91</v>
      </c>
      <c r="T251" s="62"/>
    </row>
    <row r="252" spans="1:20" ht="103.25" x14ac:dyDescent="0.75">
      <c r="A252" s="65" t="str">
        <f>A$250</f>
        <v>R&amp;D</v>
      </c>
      <c r="B252" s="65" t="str">
        <f t="shared" si="76"/>
        <v>Fuel Use Reduction</v>
      </c>
      <c r="C252" s="65" t="str">
        <f t="shared" si="76"/>
        <v>RnD Building Fuel Use Perc Reduction</v>
      </c>
      <c r="D252" s="62" t="s">
        <v>139</v>
      </c>
      <c r="E252" s="62"/>
      <c r="F252" s="62" t="s">
        <v>420</v>
      </c>
      <c r="G252" s="62"/>
      <c r="H252" s="63"/>
      <c r="I252" s="62" t="s">
        <v>58</v>
      </c>
      <c r="J252" s="65" t="str">
        <f t="shared" si="77"/>
        <v>R&amp;D Fuel Use Reductions</v>
      </c>
      <c r="K252" s="104"/>
      <c r="L252" s="75"/>
      <c r="M252" s="75"/>
      <c r="N252" s="75"/>
      <c r="O252" s="65"/>
      <c r="P252" s="149" t="str">
        <f>INDEX('Policy Characteristics'!J:J,MATCH($C252,'Policy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2" s="62"/>
      <c r="R252" s="12"/>
      <c r="S252" s="62"/>
      <c r="T252" s="62"/>
    </row>
    <row r="253" spans="1:20" ht="103.25" x14ac:dyDescent="0.75">
      <c r="A253" s="65" t="str">
        <f>A$250</f>
        <v>R&amp;D</v>
      </c>
      <c r="B253" s="65" t="str">
        <f t="shared" si="76"/>
        <v>Fuel Use Reduction</v>
      </c>
      <c r="C253" s="65" t="str">
        <f t="shared" si="76"/>
        <v>RnD Building Fuel Use Perc Reduction</v>
      </c>
      <c r="D253" s="62" t="s">
        <v>140</v>
      </c>
      <c r="E253" s="62"/>
      <c r="F253" s="62" t="s">
        <v>421</v>
      </c>
      <c r="G253" s="62"/>
      <c r="H253" s="63">
        <v>117</v>
      </c>
      <c r="I253" s="62" t="s">
        <v>57</v>
      </c>
      <c r="J253" s="65" t="str">
        <f t="shared" si="77"/>
        <v>R&amp;D Fuel Use Reductions</v>
      </c>
      <c r="K253" s="104"/>
      <c r="L253" s="75">
        <f t="shared" si="78"/>
        <v>0</v>
      </c>
      <c r="M253" s="75">
        <f t="shared" si="78"/>
        <v>0.4</v>
      </c>
      <c r="N253" s="75">
        <f t="shared" si="78"/>
        <v>0.01</v>
      </c>
      <c r="O253" s="65" t="str">
        <f t="shared" si="78"/>
        <v>% reduction in fuel use</v>
      </c>
      <c r="P253" s="149" t="str">
        <f>INDEX('Policy Characteristics'!J:J,MATCH($C253,'Policy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3" s="62" t="s">
        <v>320</v>
      </c>
      <c r="R253" s="12" t="s">
        <v>321</v>
      </c>
      <c r="S253" s="62" t="s">
        <v>91</v>
      </c>
      <c r="T253" s="62"/>
    </row>
    <row r="254" spans="1:20" ht="103.25" x14ac:dyDescent="0.75">
      <c r="A254" s="65" t="str">
        <f>A$250</f>
        <v>R&amp;D</v>
      </c>
      <c r="B254" s="65" t="str">
        <f t="shared" si="76"/>
        <v>Fuel Use Reduction</v>
      </c>
      <c r="C254" s="65" t="str">
        <f t="shared" si="76"/>
        <v>RnD Building Fuel Use Perc Reduction</v>
      </c>
      <c r="D254" s="62" t="s">
        <v>141</v>
      </c>
      <c r="E254" s="62"/>
      <c r="F254" s="62" t="s">
        <v>422</v>
      </c>
      <c r="G254" s="62"/>
      <c r="H254" s="63">
        <v>118</v>
      </c>
      <c r="I254" s="62" t="s">
        <v>57</v>
      </c>
      <c r="J254" s="65" t="str">
        <f t="shared" si="77"/>
        <v>R&amp;D Fuel Use Reductions</v>
      </c>
      <c r="K254" s="104"/>
      <c r="L254" s="75">
        <f t="shared" si="78"/>
        <v>0</v>
      </c>
      <c r="M254" s="75">
        <f t="shared" si="78"/>
        <v>0.4</v>
      </c>
      <c r="N254" s="75">
        <f t="shared" si="78"/>
        <v>0.01</v>
      </c>
      <c r="O254" s="65" t="str">
        <f t="shared" si="78"/>
        <v>% reduction in fuel use</v>
      </c>
      <c r="P254" s="149" t="str">
        <f>INDEX('Policy Characteristics'!J:J,MATCH($C254,'Policy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4" s="62" t="s">
        <v>320</v>
      </c>
      <c r="R254" s="12" t="s">
        <v>321</v>
      </c>
      <c r="S254" s="62" t="s">
        <v>91</v>
      </c>
      <c r="T254" s="62"/>
    </row>
    <row r="255" spans="1:20" ht="103.25" x14ac:dyDescent="0.75">
      <c r="A255" s="65" t="str">
        <f>A$250</f>
        <v>R&amp;D</v>
      </c>
      <c r="B255" s="65" t="str">
        <f t="shared" si="76"/>
        <v>Fuel Use Reduction</v>
      </c>
      <c r="C255" s="65" t="str">
        <f t="shared" si="76"/>
        <v>RnD Building Fuel Use Perc Reduction</v>
      </c>
      <c r="D255" s="62" t="s">
        <v>142</v>
      </c>
      <c r="E255" s="62"/>
      <c r="F255" s="62" t="s">
        <v>423</v>
      </c>
      <c r="G255" s="62"/>
      <c r="H255" s="63">
        <v>119</v>
      </c>
      <c r="I255" s="62" t="s">
        <v>57</v>
      </c>
      <c r="J255" s="65" t="str">
        <f t="shared" si="77"/>
        <v>R&amp;D Fuel Use Reductions</v>
      </c>
      <c r="K255" s="104"/>
      <c r="L255" s="75">
        <f t="shared" si="78"/>
        <v>0</v>
      </c>
      <c r="M255" s="75">
        <f t="shared" si="78"/>
        <v>0.4</v>
      </c>
      <c r="N255" s="75">
        <f t="shared" si="78"/>
        <v>0.01</v>
      </c>
      <c r="O255" s="65" t="str">
        <f t="shared" si="78"/>
        <v>% reduction in fuel use</v>
      </c>
      <c r="P255" s="149" t="str">
        <f>INDEX('Policy Characteristics'!J:J,MATCH($C255,'Policy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5" s="62" t="s">
        <v>320</v>
      </c>
      <c r="R255" s="12" t="s">
        <v>321</v>
      </c>
      <c r="S255" s="62" t="s">
        <v>91</v>
      </c>
      <c r="T255" s="62"/>
    </row>
    <row r="256" spans="1:20" ht="103.25" x14ac:dyDescent="0.75">
      <c r="A256" s="62" t="s">
        <v>35</v>
      </c>
      <c r="B256" s="65" t="str">
        <f t="shared" si="76"/>
        <v>Fuel Use Reduction</v>
      </c>
      <c r="C256" s="62" t="s">
        <v>380</v>
      </c>
      <c r="D256" s="62"/>
      <c r="E256" s="62"/>
      <c r="F256" s="62" t="s">
        <v>34</v>
      </c>
      <c r="G256" s="62"/>
      <c r="H256" s="63">
        <v>120</v>
      </c>
      <c r="I256" s="62" t="s">
        <v>57</v>
      </c>
      <c r="J256" s="65" t="str">
        <f t="shared" si="77"/>
        <v>R&amp;D Fuel Use Reductions</v>
      </c>
      <c r="K256" s="104"/>
      <c r="L256" s="70">
        <v>0</v>
      </c>
      <c r="M256" s="70">
        <v>0.4</v>
      </c>
      <c r="N256" s="69">
        <v>0.01</v>
      </c>
      <c r="O256" s="62" t="s">
        <v>43</v>
      </c>
      <c r="P256" s="149" t="str">
        <f>INDEX('Policy Characteristics'!J:J,MATCH($C256,'Policy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6" s="62" t="s">
        <v>320</v>
      </c>
      <c r="R256" s="12" t="s">
        <v>321</v>
      </c>
      <c r="S256" s="62" t="s">
        <v>91</v>
      </c>
      <c r="T256" s="62"/>
    </row>
    <row r="257" spans="1:20" ht="103.25" x14ac:dyDescent="0.75">
      <c r="A257" s="62" t="s">
        <v>35</v>
      </c>
      <c r="B257" s="65" t="str">
        <f t="shared" si="76"/>
        <v>Fuel Use Reduction</v>
      </c>
      <c r="C257" s="62" t="s">
        <v>381</v>
      </c>
      <c r="D257" s="62" t="s">
        <v>592</v>
      </c>
      <c r="E257" s="62"/>
      <c r="F257" s="12" t="s">
        <v>598</v>
      </c>
      <c r="G257" s="62"/>
      <c r="H257" s="63">
        <v>121</v>
      </c>
      <c r="I257" s="62" t="s">
        <v>57</v>
      </c>
      <c r="J257" s="65" t="str">
        <f t="shared" si="77"/>
        <v>R&amp;D Fuel Use Reductions</v>
      </c>
      <c r="K257" s="104"/>
      <c r="L257" s="70">
        <v>0</v>
      </c>
      <c r="M257" s="70">
        <v>0.4</v>
      </c>
      <c r="N257" s="69">
        <v>0.01</v>
      </c>
      <c r="O257" s="62" t="s">
        <v>43</v>
      </c>
      <c r="P257" s="149" t="str">
        <f>INDEX('Policy Characteristics'!J:J,MATCH($C257,'Policy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7" s="62" t="s">
        <v>320</v>
      </c>
      <c r="R257" s="12" t="s">
        <v>321</v>
      </c>
      <c r="S257" s="62" t="s">
        <v>91</v>
      </c>
      <c r="T257" s="62"/>
    </row>
    <row r="258" spans="1:20" ht="103.25" x14ac:dyDescent="0.75">
      <c r="A258" s="65" t="str">
        <f>A$257</f>
        <v>R&amp;D</v>
      </c>
      <c r="B258" s="65" t="str">
        <f t="shared" ref="B258:C267" si="79">B$257</f>
        <v>Fuel Use Reduction</v>
      </c>
      <c r="C258" s="65" t="str">
        <f t="shared" si="79"/>
        <v>RnD Electricity Fuel Use Perc Reduction</v>
      </c>
      <c r="D258" s="12" t="s">
        <v>93</v>
      </c>
      <c r="E258" s="65"/>
      <c r="F258" s="12" t="s">
        <v>424</v>
      </c>
      <c r="G258" s="62"/>
      <c r="H258" s="63">
        <v>122</v>
      </c>
      <c r="I258" s="62" t="s">
        <v>57</v>
      </c>
      <c r="J258" s="65" t="str">
        <f t="shared" si="77"/>
        <v>R&amp;D Fuel Use Reductions</v>
      </c>
      <c r="K258" s="104"/>
      <c r="L258" s="75">
        <f t="shared" ref="L258:O259" si="80">L$257</f>
        <v>0</v>
      </c>
      <c r="M258" s="75">
        <f t="shared" si="80"/>
        <v>0.4</v>
      </c>
      <c r="N258" s="75">
        <f t="shared" si="80"/>
        <v>0.01</v>
      </c>
      <c r="O258" s="65" t="str">
        <f t="shared" si="80"/>
        <v>% reduction in fuel use</v>
      </c>
      <c r="P258" s="149" t="str">
        <f>INDEX('Policy Characteristics'!J:J,MATCH($C258,'Policy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8" s="62" t="s">
        <v>320</v>
      </c>
      <c r="R258" s="12" t="s">
        <v>321</v>
      </c>
      <c r="S258" s="62" t="s">
        <v>91</v>
      </c>
      <c r="T258" s="62"/>
    </row>
    <row r="259" spans="1:20" ht="103.25" x14ac:dyDescent="0.75">
      <c r="A259" s="65" t="str">
        <f t="shared" ref="A259:C266" si="81">A$257</f>
        <v>R&amp;D</v>
      </c>
      <c r="B259" s="65" t="str">
        <f t="shared" si="79"/>
        <v>Fuel Use Reduction</v>
      </c>
      <c r="C259" s="65" t="str">
        <f t="shared" si="79"/>
        <v>RnD Electricity Fuel Use Perc Reduction</v>
      </c>
      <c r="D259" s="12" t="s">
        <v>94</v>
      </c>
      <c r="E259" s="65"/>
      <c r="F259" s="12" t="s">
        <v>425</v>
      </c>
      <c r="G259" s="62"/>
      <c r="H259" s="63">
        <v>123</v>
      </c>
      <c r="I259" s="62" t="s">
        <v>57</v>
      </c>
      <c r="J259" s="65" t="str">
        <f t="shared" si="77"/>
        <v>R&amp;D Fuel Use Reductions</v>
      </c>
      <c r="K259" s="102"/>
      <c r="L259" s="75">
        <f t="shared" si="80"/>
        <v>0</v>
      </c>
      <c r="M259" s="75">
        <f t="shared" si="80"/>
        <v>0.4</v>
      </c>
      <c r="N259" s="75">
        <f t="shared" si="80"/>
        <v>0.01</v>
      </c>
      <c r="O259" s="65" t="str">
        <f t="shared" si="80"/>
        <v>% reduction in fuel use</v>
      </c>
      <c r="P259" s="149" t="str">
        <f>INDEX('Policy Characteristics'!J:J,MATCH($C259,'Policy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59" s="62" t="s">
        <v>320</v>
      </c>
      <c r="R259" s="12" t="s">
        <v>321</v>
      </c>
      <c r="S259" s="62" t="s">
        <v>91</v>
      </c>
      <c r="T259" s="62"/>
    </row>
    <row r="260" spans="1:20" ht="103.25" x14ac:dyDescent="0.75">
      <c r="A260" s="65" t="str">
        <f t="shared" si="81"/>
        <v>R&amp;D</v>
      </c>
      <c r="B260" s="65" t="str">
        <f t="shared" si="79"/>
        <v>Fuel Use Reduction</v>
      </c>
      <c r="C260" s="65" t="str">
        <f t="shared" si="79"/>
        <v>RnD Electricity Fuel Use Perc Reduction</v>
      </c>
      <c r="D260" s="12" t="s">
        <v>95</v>
      </c>
      <c r="E260" s="65"/>
      <c r="F260" s="12" t="s">
        <v>426</v>
      </c>
      <c r="G260" s="62"/>
      <c r="H260" s="63" t="s">
        <v>242</v>
      </c>
      <c r="I260" s="62" t="s">
        <v>58</v>
      </c>
      <c r="J260" s="65" t="str">
        <f t="shared" si="77"/>
        <v>R&amp;D Fuel Use Reductions</v>
      </c>
      <c r="K260" s="104"/>
      <c r="L260" s="75"/>
      <c r="M260" s="75"/>
      <c r="N260" s="75"/>
      <c r="O260" s="65"/>
      <c r="P260" s="149" t="str">
        <f>INDEX('Policy Characteristics'!J:J,MATCH($C260,'Policy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0" s="62"/>
      <c r="R260" s="12"/>
      <c r="S260" s="62"/>
      <c r="T260" s="62"/>
    </row>
    <row r="261" spans="1:20" ht="103.25" x14ac:dyDescent="0.75">
      <c r="A261" s="65" t="str">
        <f t="shared" si="81"/>
        <v>R&amp;D</v>
      </c>
      <c r="B261" s="65" t="str">
        <f t="shared" si="79"/>
        <v>Fuel Use Reduction</v>
      </c>
      <c r="C261" s="65" t="str">
        <f t="shared" si="79"/>
        <v>RnD Electricity Fuel Use Perc Reduction</v>
      </c>
      <c r="D261" s="12" t="s">
        <v>593</v>
      </c>
      <c r="E261" s="65"/>
      <c r="F261" s="12" t="s">
        <v>600</v>
      </c>
      <c r="G261" s="62"/>
      <c r="H261" s="63" t="s">
        <v>242</v>
      </c>
      <c r="I261" s="62" t="s">
        <v>58</v>
      </c>
      <c r="J261" s="65" t="str">
        <f t="shared" si="77"/>
        <v>R&amp;D Fuel Use Reductions</v>
      </c>
      <c r="K261" s="75"/>
      <c r="L261" s="75"/>
      <c r="M261" s="75"/>
      <c r="N261" s="75"/>
      <c r="O261" s="65"/>
      <c r="P261" s="149" t="str">
        <f>INDEX('Policy Characteristics'!J:J,MATCH($C261,'Policy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1" s="62"/>
      <c r="R261" s="12"/>
      <c r="S261" s="62"/>
      <c r="T261" s="62"/>
    </row>
    <row r="262" spans="1:20" ht="103.25" x14ac:dyDescent="0.75">
      <c r="A262" s="65" t="str">
        <f t="shared" si="81"/>
        <v>R&amp;D</v>
      </c>
      <c r="B262" s="65" t="str">
        <f t="shared" si="79"/>
        <v>Fuel Use Reduction</v>
      </c>
      <c r="C262" s="65" t="str">
        <f t="shared" si="79"/>
        <v>RnD Electricity Fuel Use Perc Reduction</v>
      </c>
      <c r="D262" s="12" t="s">
        <v>96</v>
      </c>
      <c r="E262" s="65"/>
      <c r="F262" s="12" t="s">
        <v>427</v>
      </c>
      <c r="G262" s="62"/>
      <c r="H262" s="63" t="s">
        <v>242</v>
      </c>
      <c r="I262" s="62" t="s">
        <v>58</v>
      </c>
      <c r="J262" s="65" t="str">
        <f t="shared" si="77"/>
        <v>R&amp;D Fuel Use Reductions</v>
      </c>
      <c r="K262" s="75"/>
      <c r="L262" s="75"/>
      <c r="M262" s="75"/>
      <c r="N262" s="75"/>
      <c r="O262" s="65"/>
      <c r="P262" s="149" t="str">
        <f>INDEX('Policy Characteristics'!J:J,MATCH($C262,'Policy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2" s="62"/>
      <c r="R262" s="12"/>
      <c r="S262" s="62"/>
      <c r="T262" s="62"/>
    </row>
    <row r="263" spans="1:20" ht="103.25" x14ac:dyDescent="0.75">
      <c r="A263" s="65" t="str">
        <f t="shared" si="81"/>
        <v>R&amp;D</v>
      </c>
      <c r="B263" s="65" t="str">
        <f t="shared" si="79"/>
        <v>Fuel Use Reduction</v>
      </c>
      <c r="C263" s="65" t="str">
        <f t="shared" si="79"/>
        <v>RnD Electricity Fuel Use Perc Reduction</v>
      </c>
      <c r="D263" s="12" t="s">
        <v>97</v>
      </c>
      <c r="E263" s="65"/>
      <c r="F263" s="12" t="s">
        <v>428</v>
      </c>
      <c r="G263" s="62"/>
      <c r="H263" s="63" t="s">
        <v>242</v>
      </c>
      <c r="I263" s="62" t="s">
        <v>58</v>
      </c>
      <c r="J263" s="65" t="str">
        <f t="shared" si="77"/>
        <v>R&amp;D Fuel Use Reductions</v>
      </c>
      <c r="K263" s="75"/>
      <c r="L263" s="75"/>
      <c r="M263" s="75"/>
      <c r="N263" s="75"/>
      <c r="O263" s="65"/>
      <c r="P263" s="149" t="str">
        <f>INDEX('Policy Characteristics'!J:J,MATCH($C263,'Policy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62"/>
      <c r="R263" s="12"/>
      <c r="S263" s="62"/>
      <c r="T263" s="62"/>
    </row>
    <row r="264" spans="1:20" ht="103.25" x14ac:dyDescent="0.75">
      <c r="A264" s="65" t="str">
        <f t="shared" si="81"/>
        <v>R&amp;D</v>
      </c>
      <c r="B264" s="65" t="str">
        <f t="shared" si="79"/>
        <v>Fuel Use Reduction</v>
      </c>
      <c r="C264" s="65" t="str">
        <f t="shared" si="79"/>
        <v>RnD Electricity Fuel Use Perc Reduction</v>
      </c>
      <c r="D264" s="12" t="s">
        <v>98</v>
      </c>
      <c r="E264" s="65"/>
      <c r="F264" s="12" t="s">
        <v>429</v>
      </c>
      <c r="G264" s="62"/>
      <c r="H264" s="63">
        <v>124</v>
      </c>
      <c r="I264" s="62" t="s">
        <v>57</v>
      </c>
      <c r="J264" s="65" t="str">
        <f t="shared" si="77"/>
        <v>R&amp;D Fuel Use Reductions</v>
      </c>
      <c r="K264" s="75"/>
      <c r="L264" s="75">
        <f t="shared" ref="L264:O265" si="82">L$257</f>
        <v>0</v>
      </c>
      <c r="M264" s="75">
        <f t="shared" si="82"/>
        <v>0.4</v>
      </c>
      <c r="N264" s="75">
        <f t="shared" si="82"/>
        <v>0.01</v>
      </c>
      <c r="O264" s="65" t="str">
        <f t="shared" si="82"/>
        <v>% reduction in fuel use</v>
      </c>
      <c r="P264" s="149" t="str">
        <f>INDEX('Policy Characteristics'!J:J,MATCH($C264,'Policy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62" t="s">
        <v>320</v>
      </c>
      <c r="R264" s="12" t="s">
        <v>321</v>
      </c>
      <c r="S264" s="62" t="s">
        <v>91</v>
      </c>
      <c r="T264" s="62"/>
    </row>
    <row r="265" spans="1:20" ht="103.25" x14ac:dyDescent="0.75">
      <c r="A265" s="65" t="str">
        <f t="shared" si="81"/>
        <v>R&amp;D</v>
      </c>
      <c r="B265" s="65" t="str">
        <f t="shared" si="81"/>
        <v>Fuel Use Reduction</v>
      </c>
      <c r="C265" s="65" t="str">
        <f t="shared" si="81"/>
        <v>RnD Electricity Fuel Use Perc Reduction</v>
      </c>
      <c r="D265" s="12" t="s">
        <v>589</v>
      </c>
      <c r="E265" s="65"/>
      <c r="F265" s="12" t="s">
        <v>590</v>
      </c>
      <c r="G265" s="62"/>
      <c r="H265" s="63">
        <v>181</v>
      </c>
      <c r="I265" s="62" t="s">
        <v>57</v>
      </c>
      <c r="J265" s="65" t="str">
        <f t="shared" si="77"/>
        <v>R&amp;D Fuel Use Reductions</v>
      </c>
      <c r="K265" s="75"/>
      <c r="L265" s="75">
        <f t="shared" si="82"/>
        <v>0</v>
      </c>
      <c r="M265" s="75">
        <f t="shared" si="82"/>
        <v>0.4</v>
      </c>
      <c r="N265" s="75">
        <f t="shared" si="82"/>
        <v>0.01</v>
      </c>
      <c r="O265" s="65" t="str">
        <f t="shared" si="82"/>
        <v>% reduction in fuel use</v>
      </c>
      <c r="P265" s="149" t="str">
        <f>INDEX('Policy Characteristics'!J:J,MATCH($C265,'Policy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62" t="s">
        <v>320</v>
      </c>
      <c r="R265" s="12" t="s">
        <v>321</v>
      </c>
      <c r="S265" s="62" t="s">
        <v>91</v>
      </c>
      <c r="T265" s="62"/>
    </row>
    <row r="266" spans="1:20" ht="103.25" x14ac:dyDescent="0.75">
      <c r="A266" s="65" t="str">
        <f t="shared" si="81"/>
        <v>R&amp;D</v>
      </c>
      <c r="B266" s="65" t="str">
        <f t="shared" si="81"/>
        <v>Fuel Use Reduction</v>
      </c>
      <c r="C266" s="65" t="str">
        <f t="shared" si="81"/>
        <v>RnD Electricity Fuel Use Perc Reduction</v>
      </c>
      <c r="D266" s="12" t="s">
        <v>601</v>
      </c>
      <c r="E266" s="65"/>
      <c r="F266" s="12" t="s">
        <v>603</v>
      </c>
      <c r="G266" s="62"/>
      <c r="H266" s="63"/>
      <c r="I266" s="62" t="s">
        <v>58</v>
      </c>
      <c r="J266" s="65" t="str">
        <f t="shared" si="77"/>
        <v>R&amp;D Fuel Use Reductions</v>
      </c>
      <c r="K266" s="75"/>
      <c r="L266" s="75"/>
      <c r="M266" s="75"/>
      <c r="N266" s="75"/>
      <c r="O266" s="65"/>
      <c r="P266" s="149" t="str">
        <f>INDEX('Policy Characteristics'!J:J,MATCH($C266,'Policy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62"/>
      <c r="R266" s="12"/>
      <c r="S266" s="62"/>
      <c r="T266" s="62"/>
    </row>
    <row r="267" spans="1:20" ht="103.25" x14ac:dyDescent="0.75">
      <c r="A267" s="62" t="s">
        <v>35</v>
      </c>
      <c r="B267" s="65" t="str">
        <f t="shared" si="79"/>
        <v>Fuel Use Reduction</v>
      </c>
      <c r="C267" s="62" t="s">
        <v>382</v>
      </c>
      <c r="D267" s="62" t="s">
        <v>158</v>
      </c>
      <c r="E267" s="62"/>
      <c r="F267" s="12" t="s">
        <v>430</v>
      </c>
      <c r="G267" s="62"/>
      <c r="H267" s="63">
        <v>125</v>
      </c>
      <c r="I267" s="62" t="s">
        <v>57</v>
      </c>
      <c r="J267" s="65" t="str">
        <f t="shared" si="77"/>
        <v>R&amp;D Fuel Use Reductions</v>
      </c>
      <c r="K267" s="108"/>
      <c r="L267" s="70">
        <v>0</v>
      </c>
      <c r="M267" s="70">
        <v>0.4</v>
      </c>
      <c r="N267" s="69">
        <v>0.01</v>
      </c>
      <c r="O267" s="62" t="s">
        <v>43</v>
      </c>
      <c r="P267" s="149" t="str">
        <f>INDEX('Policy Characteristics'!J:J,MATCH($C267,'Policy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62" t="s">
        <v>320</v>
      </c>
      <c r="R267" s="12" t="s">
        <v>321</v>
      </c>
      <c r="S267" s="62" t="s">
        <v>91</v>
      </c>
      <c r="T267" s="62"/>
    </row>
    <row r="268" spans="1:20" ht="103.25" x14ac:dyDescent="0.75">
      <c r="A268" s="65" t="str">
        <f>A$267</f>
        <v>R&amp;D</v>
      </c>
      <c r="B268" s="65" t="str">
        <f t="shared" ref="B268:C275" si="83">B$267</f>
        <v>Fuel Use Reduction</v>
      </c>
      <c r="C268" s="65" t="str">
        <f t="shared" si="83"/>
        <v>RnD Industry Fuel Use Perc Reduction</v>
      </c>
      <c r="D268" s="12" t="s">
        <v>159</v>
      </c>
      <c r="E268" s="62"/>
      <c r="F268" s="12" t="s">
        <v>431</v>
      </c>
      <c r="G268" s="62"/>
      <c r="H268" s="63">
        <v>126</v>
      </c>
      <c r="I268" s="62" t="s">
        <v>57</v>
      </c>
      <c r="J268" s="65" t="str">
        <f t="shared" si="77"/>
        <v>R&amp;D Fuel Use Reductions</v>
      </c>
      <c r="K268" s="75"/>
      <c r="L268" s="75">
        <f t="shared" ref="L268:O274" si="84">L$267</f>
        <v>0</v>
      </c>
      <c r="M268" s="75">
        <f t="shared" si="84"/>
        <v>0.4</v>
      </c>
      <c r="N268" s="75">
        <f t="shared" si="84"/>
        <v>0.01</v>
      </c>
      <c r="O268" s="65" t="str">
        <f t="shared" si="84"/>
        <v>% reduction in fuel use</v>
      </c>
      <c r="P268" s="149" t="str">
        <f>INDEX('Policy Characteristics'!J:J,MATCH($C268,'Policy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62" t="s">
        <v>320</v>
      </c>
      <c r="R268" s="12" t="s">
        <v>321</v>
      </c>
      <c r="S268" s="62" t="s">
        <v>91</v>
      </c>
      <c r="T268" s="62"/>
    </row>
    <row r="269" spans="1:20" ht="103.25" x14ac:dyDescent="0.75">
      <c r="A269" s="65" t="str">
        <f t="shared" ref="A269:A274" si="85">A$267</f>
        <v>R&amp;D</v>
      </c>
      <c r="B269" s="65" t="str">
        <f t="shared" si="83"/>
        <v>Fuel Use Reduction</v>
      </c>
      <c r="C269" s="65" t="str">
        <f t="shared" si="83"/>
        <v>RnD Industry Fuel Use Perc Reduction</v>
      </c>
      <c r="D269" s="12" t="s">
        <v>160</v>
      </c>
      <c r="E269" s="62"/>
      <c r="F269" s="12" t="s">
        <v>432</v>
      </c>
      <c r="G269" s="62"/>
      <c r="H269" s="63">
        <v>127</v>
      </c>
      <c r="I269" s="62" t="s">
        <v>57</v>
      </c>
      <c r="J269" s="65" t="str">
        <f t="shared" si="77"/>
        <v>R&amp;D Fuel Use Reductions</v>
      </c>
      <c r="K269" s="75"/>
      <c r="L269" s="75">
        <f t="shared" si="84"/>
        <v>0</v>
      </c>
      <c r="M269" s="75">
        <f t="shared" si="84"/>
        <v>0.4</v>
      </c>
      <c r="N269" s="75">
        <f t="shared" si="84"/>
        <v>0.01</v>
      </c>
      <c r="O269" s="65" t="str">
        <f t="shared" si="84"/>
        <v>% reduction in fuel use</v>
      </c>
      <c r="P269" s="149" t="str">
        <f>INDEX('Policy Characteristics'!J:J,MATCH($C269,'Policy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62" t="s">
        <v>320</v>
      </c>
      <c r="R269" s="12" t="s">
        <v>321</v>
      </c>
      <c r="S269" s="62" t="s">
        <v>91</v>
      </c>
      <c r="T269" s="62"/>
    </row>
    <row r="270" spans="1:20" ht="103.25" x14ac:dyDescent="0.75">
      <c r="A270" s="65" t="str">
        <f t="shared" si="85"/>
        <v>R&amp;D</v>
      </c>
      <c r="B270" s="65" t="str">
        <f t="shared" si="83"/>
        <v>Fuel Use Reduction</v>
      </c>
      <c r="C270" s="65" t="str">
        <f t="shared" si="83"/>
        <v>RnD Industry Fuel Use Perc Reduction</v>
      </c>
      <c r="D270" s="12" t="s">
        <v>161</v>
      </c>
      <c r="E270" s="62"/>
      <c r="F270" s="12" t="s">
        <v>433</v>
      </c>
      <c r="G270" s="62"/>
      <c r="H270" s="63">
        <v>128</v>
      </c>
      <c r="I270" s="62" t="s">
        <v>57</v>
      </c>
      <c r="J270" s="65" t="str">
        <f t="shared" si="77"/>
        <v>R&amp;D Fuel Use Reductions</v>
      </c>
      <c r="K270" s="75"/>
      <c r="L270" s="75">
        <f t="shared" si="84"/>
        <v>0</v>
      </c>
      <c r="M270" s="75">
        <f t="shared" si="84"/>
        <v>0.4</v>
      </c>
      <c r="N270" s="75">
        <f t="shared" si="84"/>
        <v>0.01</v>
      </c>
      <c r="O270" s="65" t="str">
        <f t="shared" si="84"/>
        <v>% reduction in fuel use</v>
      </c>
      <c r="P270" s="149" t="str">
        <f>INDEX('Policy Characteristics'!J:J,MATCH($C270,'Policy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62" t="s">
        <v>320</v>
      </c>
      <c r="R270" s="12" t="s">
        <v>321</v>
      </c>
      <c r="S270" s="62" t="s">
        <v>91</v>
      </c>
      <c r="T270" s="62"/>
    </row>
    <row r="271" spans="1:20" ht="103.25" x14ac:dyDescent="0.75">
      <c r="A271" s="65" t="str">
        <f t="shared" si="85"/>
        <v>R&amp;D</v>
      </c>
      <c r="B271" s="65" t="str">
        <f t="shared" si="83"/>
        <v>Fuel Use Reduction</v>
      </c>
      <c r="C271" s="65" t="str">
        <f t="shared" si="83"/>
        <v>RnD Industry Fuel Use Perc Reduction</v>
      </c>
      <c r="D271" s="12" t="s">
        <v>162</v>
      </c>
      <c r="E271" s="62"/>
      <c r="F271" s="12" t="s">
        <v>434</v>
      </c>
      <c r="G271" s="62"/>
      <c r="H271" s="63">
        <v>129</v>
      </c>
      <c r="I271" s="62" t="s">
        <v>57</v>
      </c>
      <c r="J271" s="65" t="str">
        <f t="shared" si="77"/>
        <v>R&amp;D Fuel Use Reductions</v>
      </c>
      <c r="K271" s="75"/>
      <c r="L271" s="75">
        <f t="shared" si="84"/>
        <v>0</v>
      </c>
      <c r="M271" s="75">
        <f t="shared" si="84"/>
        <v>0.4</v>
      </c>
      <c r="N271" s="75">
        <f t="shared" si="84"/>
        <v>0.01</v>
      </c>
      <c r="O271" s="65" t="str">
        <f t="shared" si="84"/>
        <v>% reduction in fuel use</v>
      </c>
      <c r="P271" s="149" t="str">
        <f>INDEX('Policy Characteristics'!J:J,MATCH($C271,'Policy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62" t="s">
        <v>320</v>
      </c>
      <c r="R271" s="12" t="s">
        <v>321</v>
      </c>
      <c r="S271" s="62" t="s">
        <v>91</v>
      </c>
      <c r="T271" s="62"/>
    </row>
    <row r="272" spans="1:20" ht="103.25" x14ac:dyDescent="0.75">
      <c r="A272" s="65" t="str">
        <f t="shared" si="85"/>
        <v>R&amp;D</v>
      </c>
      <c r="B272" s="65" t="str">
        <f t="shared" si="83"/>
        <v>Fuel Use Reduction</v>
      </c>
      <c r="C272" s="65" t="str">
        <f t="shared" si="83"/>
        <v>RnD Industry Fuel Use Perc Reduction</v>
      </c>
      <c r="D272" s="12" t="s">
        <v>163</v>
      </c>
      <c r="E272" s="62"/>
      <c r="F272" s="12" t="s">
        <v>435</v>
      </c>
      <c r="G272" s="62"/>
      <c r="H272" s="63">
        <v>130</v>
      </c>
      <c r="I272" s="62" t="s">
        <v>57</v>
      </c>
      <c r="J272" s="65" t="str">
        <f t="shared" si="77"/>
        <v>R&amp;D Fuel Use Reductions</v>
      </c>
      <c r="K272" s="75"/>
      <c r="L272" s="75">
        <f t="shared" si="84"/>
        <v>0</v>
      </c>
      <c r="M272" s="75">
        <f t="shared" si="84"/>
        <v>0.4</v>
      </c>
      <c r="N272" s="75">
        <f t="shared" si="84"/>
        <v>0.01</v>
      </c>
      <c r="O272" s="65" t="str">
        <f t="shared" si="84"/>
        <v>% reduction in fuel use</v>
      </c>
      <c r="P272" s="149" t="str">
        <f>INDEX('Policy Characteristics'!J:J,MATCH($C272,'Policy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62" t="s">
        <v>320</v>
      </c>
      <c r="R272" s="12" t="s">
        <v>321</v>
      </c>
      <c r="S272" s="62" t="s">
        <v>91</v>
      </c>
      <c r="T272" s="62"/>
    </row>
    <row r="273" spans="1:20" ht="103.25" x14ac:dyDescent="0.75">
      <c r="A273" s="65" t="str">
        <f t="shared" si="85"/>
        <v>R&amp;D</v>
      </c>
      <c r="B273" s="65" t="str">
        <f t="shared" si="83"/>
        <v>Fuel Use Reduction</v>
      </c>
      <c r="C273" s="65" t="str">
        <f t="shared" si="83"/>
        <v>RnD Industry Fuel Use Perc Reduction</v>
      </c>
      <c r="D273" s="12" t="s">
        <v>164</v>
      </c>
      <c r="E273" s="62"/>
      <c r="F273" s="12" t="s">
        <v>436</v>
      </c>
      <c r="G273" s="62"/>
      <c r="H273" s="63">
        <v>131</v>
      </c>
      <c r="I273" s="62" t="s">
        <v>57</v>
      </c>
      <c r="J273" s="65" t="str">
        <f t="shared" si="77"/>
        <v>R&amp;D Fuel Use Reductions</v>
      </c>
      <c r="L273" s="75">
        <f t="shared" si="84"/>
        <v>0</v>
      </c>
      <c r="M273" s="75">
        <f t="shared" si="84"/>
        <v>0.4</v>
      </c>
      <c r="N273" s="75">
        <f t="shared" si="84"/>
        <v>0.01</v>
      </c>
      <c r="O273" s="65" t="str">
        <f t="shared" si="84"/>
        <v>% reduction in fuel use</v>
      </c>
      <c r="P273" s="149" t="str">
        <f>INDEX('Policy Characteristics'!J:J,MATCH($C273,'Policy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62" t="s">
        <v>320</v>
      </c>
      <c r="R273" s="12" t="s">
        <v>321</v>
      </c>
      <c r="S273" s="62" t="s">
        <v>91</v>
      </c>
      <c r="T273" s="62"/>
    </row>
    <row r="274" spans="1:20" ht="103.25" x14ac:dyDescent="0.75">
      <c r="A274" s="65" t="str">
        <f t="shared" si="85"/>
        <v>R&amp;D</v>
      </c>
      <c r="B274" s="65" t="str">
        <f t="shared" si="83"/>
        <v>Fuel Use Reduction</v>
      </c>
      <c r="C274" s="65" t="str">
        <f t="shared" si="83"/>
        <v>RnD Industry Fuel Use Perc Reduction</v>
      </c>
      <c r="D274" s="12" t="s">
        <v>165</v>
      </c>
      <c r="E274" s="62"/>
      <c r="F274" s="12" t="s">
        <v>437</v>
      </c>
      <c r="G274" s="62"/>
      <c r="H274" s="63">
        <v>132</v>
      </c>
      <c r="I274" s="62" t="s">
        <v>57</v>
      </c>
      <c r="J274" s="65" t="str">
        <f t="shared" si="77"/>
        <v>R&amp;D Fuel Use Reductions</v>
      </c>
      <c r="L274" s="75">
        <f t="shared" si="84"/>
        <v>0</v>
      </c>
      <c r="M274" s="75">
        <f t="shared" si="84"/>
        <v>0.4</v>
      </c>
      <c r="N274" s="75">
        <f t="shared" si="84"/>
        <v>0.01</v>
      </c>
      <c r="O274" s="65" t="str">
        <f t="shared" si="84"/>
        <v>% reduction in fuel use</v>
      </c>
      <c r="P274" s="149" t="str">
        <f>INDEX('Policy Characteristics'!J:J,MATCH($C274,'Policy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62" t="s">
        <v>320</v>
      </c>
      <c r="R274" s="12" t="s">
        <v>321</v>
      </c>
      <c r="S274" s="62" t="s">
        <v>91</v>
      </c>
      <c r="T274" s="62"/>
    </row>
    <row r="275" spans="1:20" ht="103.25" x14ac:dyDescent="0.75">
      <c r="A275" s="62" t="s">
        <v>35</v>
      </c>
      <c r="B275" s="65" t="str">
        <f t="shared" si="83"/>
        <v>Fuel Use Reduction</v>
      </c>
      <c r="C275" s="62" t="s">
        <v>383</v>
      </c>
      <c r="D275" s="62" t="s">
        <v>51</v>
      </c>
      <c r="E275" s="62"/>
      <c r="F275" s="62" t="s">
        <v>438</v>
      </c>
      <c r="G275" s="62"/>
      <c r="H275" s="63">
        <v>133</v>
      </c>
      <c r="I275" s="62" t="s">
        <v>57</v>
      </c>
      <c r="J275" s="65" t="str">
        <f t="shared" si="77"/>
        <v>R&amp;D Fuel Use Reductions</v>
      </c>
      <c r="L275" s="70">
        <v>0</v>
      </c>
      <c r="M275" s="70">
        <v>0.4</v>
      </c>
      <c r="N275" s="69">
        <v>0.01</v>
      </c>
      <c r="O275" s="62" t="s">
        <v>43</v>
      </c>
      <c r="P275" s="149" t="str">
        <f>INDEX('Policy Characteristics'!J:J,MATCH($C275,'Policy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62" t="s">
        <v>320</v>
      </c>
      <c r="R275" s="12" t="s">
        <v>321</v>
      </c>
      <c r="S275" s="62" t="s">
        <v>91</v>
      </c>
      <c r="T275" s="62"/>
    </row>
    <row r="276" spans="1:20" ht="103.25" x14ac:dyDescent="0.75">
      <c r="A276" s="65" t="str">
        <f>A$275</f>
        <v>R&amp;D</v>
      </c>
      <c r="B276" s="65" t="str">
        <f t="shared" ref="B276:C280" si="86">B$275</f>
        <v>Fuel Use Reduction</v>
      </c>
      <c r="C276" s="65" t="str">
        <f t="shared" si="86"/>
        <v>RnD Transportation Fuel Use Perc Reduction</v>
      </c>
      <c r="D276" s="62" t="s">
        <v>52</v>
      </c>
      <c r="E276" s="62"/>
      <c r="F276" s="62" t="s">
        <v>439</v>
      </c>
      <c r="G276" s="62"/>
      <c r="H276" s="63">
        <v>134</v>
      </c>
      <c r="I276" s="62" t="s">
        <v>57</v>
      </c>
      <c r="J276" s="65" t="str">
        <f t="shared" si="77"/>
        <v>R&amp;D Fuel Use Reductions</v>
      </c>
      <c r="L276" s="75">
        <f t="shared" ref="L276:O280" si="87">L$275</f>
        <v>0</v>
      </c>
      <c r="M276" s="75">
        <f t="shared" si="87"/>
        <v>0.4</v>
      </c>
      <c r="N276" s="75">
        <f t="shared" si="87"/>
        <v>0.01</v>
      </c>
      <c r="O276" s="65" t="str">
        <f t="shared" si="87"/>
        <v>% reduction in fuel use</v>
      </c>
      <c r="P276" s="149" t="str">
        <f>INDEX('Policy Characteristics'!J:J,MATCH($C276,'Policy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62" t="s">
        <v>320</v>
      </c>
      <c r="R276" s="12" t="s">
        <v>321</v>
      </c>
      <c r="S276" s="62" t="s">
        <v>91</v>
      </c>
      <c r="T276" s="62"/>
    </row>
    <row r="277" spans="1:20" ht="103.25" x14ac:dyDescent="0.75">
      <c r="A277" s="65" t="str">
        <f>A$275</f>
        <v>R&amp;D</v>
      </c>
      <c r="B277" s="65" t="str">
        <f t="shared" si="86"/>
        <v>Fuel Use Reduction</v>
      </c>
      <c r="C277" s="65" t="str">
        <f t="shared" si="86"/>
        <v>RnD Transportation Fuel Use Perc Reduction</v>
      </c>
      <c r="D277" s="62" t="s">
        <v>53</v>
      </c>
      <c r="E277" s="62"/>
      <c r="F277" s="62" t="s">
        <v>440</v>
      </c>
      <c r="G277" s="62"/>
      <c r="H277" s="63">
        <v>135</v>
      </c>
      <c r="I277" s="62" t="s">
        <v>57</v>
      </c>
      <c r="J277" s="65" t="str">
        <f t="shared" si="77"/>
        <v>R&amp;D Fuel Use Reductions</v>
      </c>
      <c r="L277" s="75">
        <f t="shared" si="87"/>
        <v>0</v>
      </c>
      <c r="M277" s="75">
        <f t="shared" si="87"/>
        <v>0.4</v>
      </c>
      <c r="N277" s="75">
        <f t="shared" si="87"/>
        <v>0.01</v>
      </c>
      <c r="O277" s="65" t="str">
        <f t="shared" si="87"/>
        <v>% reduction in fuel use</v>
      </c>
      <c r="P277" s="149" t="str">
        <f>INDEX('Policy Characteristics'!J:J,MATCH($C277,'Policy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62" t="s">
        <v>320</v>
      </c>
      <c r="R277" s="12" t="s">
        <v>321</v>
      </c>
      <c r="S277" s="62" t="s">
        <v>91</v>
      </c>
      <c r="T277" s="62"/>
    </row>
    <row r="278" spans="1:20" ht="103.25" x14ac:dyDescent="0.75">
      <c r="A278" s="65" t="str">
        <f>A$275</f>
        <v>R&amp;D</v>
      </c>
      <c r="B278" s="65" t="str">
        <f t="shared" si="86"/>
        <v>Fuel Use Reduction</v>
      </c>
      <c r="C278" s="65" t="str">
        <f t="shared" si="86"/>
        <v>RnD Transportation Fuel Use Perc Reduction</v>
      </c>
      <c r="D278" s="62" t="s">
        <v>54</v>
      </c>
      <c r="E278" s="62"/>
      <c r="F278" s="62" t="s">
        <v>441</v>
      </c>
      <c r="G278" s="62"/>
      <c r="H278" s="63">
        <v>136</v>
      </c>
      <c r="I278" s="62" t="s">
        <v>57</v>
      </c>
      <c r="J278" s="65" t="str">
        <f t="shared" si="77"/>
        <v>R&amp;D Fuel Use Reductions</v>
      </c>
      <c r="L278" s="75">
        <f t="shared" si="87"/>
        <v>0</v>
      </c>
      <c r="M278" s="75">
        <f t="shared" si="87"/>
        <v>0.4</v>
      </c>
      <c r="N278" s="75">
        <f t="shared" si="87"/>
        <v>0.01</v>
      </c>
      <c r="O278" s="65" t="str">
        <f t="shared" si="87"/>
        <v>% reduction in fuel use</v>
      </c>
      <c r="P278" s="149" t="str">
        <f>INDEX('Policy Characteristics'!J:J,MATCH($C278,'Policy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62" t="s">
        <v>320</v>
      </c>
      <c r="R278" s="12" t="s">
        <v>321</v>
      </c>
      <c r="S278" s="62" t="s">
        <v>91</v>
      </c>
      <c r="T278" s="62"/>
    </row>
    <row r="279" spans="1:20" ht="103.25" x14ac:dyDescent="0.75">
      <c r="A279" s="65" t="str">
        <f>A$275</f>
        <v>R&amp;D</v>
      </c>
      <c r="B279" s="65" t="str">
        <f t="shared" si="86"/>
        <v>Fuel Use Reduction</v>
      </c>
      <c r="C279" s="65" t="str">
        <f t="shared" si="86"/>
        <v>RnD Transportation Fuel Use Perc Reduction</v>
      </c>
      <c r="D279" s="62" t="s">
        <v>55</v>
      </c>
      <c r="E279" s="62"/>
      <c r="F279" s="62" t="s">
        <v>442</v>
      </c>
      <c r="G279" s="62"/>
      <c r="H279" s="63">
        <v>137</v>
      </c>
      <c r="I279" s="62" t="s">
        <v>57</v>
      </c>
      <c r="J279" s="65" t="str">
        <f t="shared" si="77"/>
        <v>R&amp;D Fuel Use Reductions</v>
      </c>
      <c r="L279" s="75">
        <f t="shared" si="87"/>
        <v>0</v>
      </c>
      <c r="M279" s="75">
        <f t="shared" si="87"/>
        <v>0.4</v>
      </c>
      <c r="N279" s="75">
        <f t="shared" si="87"/>
        <v>0.01</v>
      </c>
      <c r="O279" s="65" t="str">
        <f t="shared" si="87"/>
        <v>% reduction in fuel use</v>
      </c>
      <c r="P279" s="149" t="str">
        <f>INDEX('Policy Characteristics'!J:J,MATCH($C279,'Policy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62" t="s">
        <v>320</v>
      </c>
      <c r="R279" s="12" t="s">
        <v>321</v>
      </c>
      <c r="S279" s="62" t="s">
        <v>91</v>
      </c>
      <c r="T279" s="62"/>
    </row>
    <row r="280" spans="1:20" ht="103.25" x14ac:dyDescent="0.75">
      <c r="A280" s="65" t="str">
        <f>A$275</f>
        <v>R&amp;D</v>
      </c>
      <c r="B280" s="65" t="str">
        <f t="shared" si="86"/>
        <v>Fuel Use Reduction</v>
      </c>
      <c r="C280" s="65" t="str">
        <f t="shared" si="86"/>
        <v>RnD Transportation Fuel Use Perc Reduction</v>
      </c>
      <c r="D280" s="62" t="s">
        <v>135</v>
      </c>
      <c r="E280" s="62"/>
      <c r="F280" s="62" t="s">
        <v>443</v>
      </c>
      <c r="G280" s="62"/>
      <c r="H280" s="63">
        <v>138</v>
      </c>
      <c r="I280" s="62" t="s">
        <v>57</v>
      </c>
      <c r="J280" s="65" t="str">
        <f t="shared" si="77"/>
        <v>R&amp;D Fuel Use Reductions</v>
      </c>
      <c r="L280" s="75">
        <f t="shared" si="87"/>
        <v>0</v>
      </c>
      <c r="M280" s="75">
        <f t="shared" si="87"/>
        <v>0.4</v>
      </c>
      <c r="N280" s="75">
        <f t="shared" si="87"/>
        <v>0.01</v>
      </c>
      <c r="O280" s="65" t="str">
        <f t="shared" si="87"/>
        <v>% reduction in fuel use</v>
      </c>
      <c r="P280" s="149" t="str">
        <f>INDEX('Policy Characteristics'!J:J,MATCH($C280,'Policy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62" t="s">
        <v>320</v>
      </c>
      <c r="R280" s="12" t="s">
        <v>321</v>
      </c>
      <c r="S280" s="62" t="s">
        <v>91</v>
      </c>
      <c r="T280" s="62"/>
    </row>
  </sheetData>
  <sortState xmlns:xlrd2="http://schemas.microsoft.com/office/spreadsheetml/2017/richdata2" ref="A119:I139">
    <sortCondition ref="B119:B139"/>
  </sortState>
  <conditionalFormatting sqref="I267:I1048576 I1:I16 I18:I43 I45:I46 I48:I77 I79:I93 I95:I104 I106:I170 I172 I174:I175 I177:I189 I191:I192 I194 I197:I265">
    <cfRule type="containsText" dxfId="3" priority="2" operator="containsText" text="No">
      <formula>NOT(ISERROR(SEARCH("No",I1)))</formula>
    </cfRule>
  </conditionalFormatting>
  <conditionalFormatting sqref="I266">
    <cfRule type="containsText" dxfId="2" priority="1" operator="containsText" text="No">
      <formula>NOT(ISERROR(SEARCH("No",I266)))</formula>
    </cfRule>
  </conditionalFormatting>
  <hyperlinks>
    <hyperlink ref="T168" r:id="rId1" display="https://www.fas.org/sgp/crs/misc/R40562.pdf, p.3, paragraph 1" xr:uid="{00000000-0004-0000-0100-000000000000}"/>
  </hyperlinks>
  <pageMargins left="0.7" right="0.7" top="0.75" bottom="0.75" header="0.3" footer="0.3"/>
  <pageSetup orientation="portrait" horizontalDpi="1200" verticalDpi="12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
  <sheetViews>
    <sheetView topLeftCell="I1" workbookViewId="0">
      <pane ySplit="1" topLeftCell="A2" activePane="bottomLeft" state="frozen"/>
      <selection pane="bottomLeft" activeCell="Q3" sqref="Q3"/>
    </sheetView>
  </sheetViews>
  <sheetFormatPr defaultColWidth="9.1328125" defaultRowHeight="14.75" x14ac:dyDescent="0.75"/>
  <cols>
    <col min="1" max="1" width="40.86328125" style="88" customWidth="1"/>
    <col min="2" max="2" width="37.40625" style="88" customWidth="1"/>
    <col min="3" max="3" width="17.40625" style="88" customWidth="1"/>
    <col min="4" max="4" width="24.1328125" style="5" customWidth="1"/>
    <col min="5" max="5" width="17.86328125" style="5" customWidth="1"/>
    <col min="6" max="6" width="32.7265625" style="5" customWidth="1"/>
    <col min="7" max="7" width="69" style="5" customWidth="1"/>
    <col min="8" max="9" width="34.26953125" style="5" customWidth="1"/>
    <col min="10" max="13" width="9.1328125" style="5"/>
    <col min="14" max="14" width="18.26953125" style="5" customWidth="1"/>
    <col min="15" max="18" width="9.1328125" style="5"/>
    <col min="19" max="19" width="23.86328125" style="5" customWidth="1"/>
    <col min="20" max="16384" width="9.1328125" style="5"/>
  </cols>
  <sheetData>
    <row r="1" spans="1:19" s="4" customFormat="1" ht="44.25" x14ac:dyDescent="0.75">
      <c r="A1" s="109" t="s">
        <v>639</v>
      </c>
      <c r="B1" s="110" t="s">
        <v>640</v>
      </c>
      <c r="C1" s="114" t="s">
        <v>698</v>
      </c>
      <c r="D1" s="57" t="s">
        <v>77</v>
      </c>
      <c r="E1" s="57" t="s">
        <v>79</v>
      </c>
      <c r="F1" s="57" t="s">
        <v>584</v>
      </c>
      <c r="G1" s="57" t="s">
        <v>78</v>
      </c>
      <c r="H1" s="110" t="s">
        <v>696</v>
      </c>
      <c r="I1" s="85" t="s">
        <v>393</v>
      </c>
      <c r="J1" s="1" t="s">
        <v>700</v>
      </c>
      <c r="K1" s="1" t="s">
        <v>701</v>
      </c>
      <c r="L1" s="1" t="s">
        <v>702</v>
      </c>
      <c r="M1" s="1" t="s">
        <v>703</v>
      </c>
      <c r="N1" s="1" t="s">
        <v>704</v>
      </c>
      <c r="O1" s="1" t="s">
        <v>705</v>
      </c>
      <c r="P1" s="1" t="s">
        <v>706</v>
      </c>
      <c r="Q1" s="1" t="s">
        <v>707</v>
      </c>
      <c r="R1" s="1" t="s">
        <v>708</v>
      </c>
      <c r="S1" s="1" t="s">
        <v>709</v>
      </c>
    </row>
    <row r="2" spans="1:19" ht="118" x14ac:dyDescent="0.75">
      <c r="A2" s="111" t="s">
        <v>641</v>
      </c>
      <c r="B2" s="108" t="s">
        <v>642</v>
      </c>
      <c r="C2" s="115">
        <v>1</v>
      </c>
      <c r="D2" s="62" t="s">
        <v>80</v>
      </c>
      <c r="E2" s="62" t="s">
        <v>81</v>
      </c>
      <c r="F2" s="62" t="s">
        <v>481</v>
      </c>
      <c r="G2" s="62" t="s">
        <v>228</v>
      </c>
      <c r="H2" s="62"/>
      <c r="I2" s="62"/>
      <c r="J2" s="5" t="str">
        <f>'Target Calculations'!A2</f>
        <v>European Commission Suggested Target</v>
      </c>
      <c r="K2" s="88">
        <f>'Target Calculations'!B2</f>
        <v>2030</v>
      </c>
      <c r="L2" s="88">
        <f>'Target Calculations'!C2</f>
        <v>329.16699</v>
      </c>
      <c r="M2" s="88">
        <f>'Target Calculations'!D2</f>
        <v>329.16699</v>
      </c>
      <c r="N2" s="88" t="str">
        <f>'Target Calculations'!E2</f>
        <v>In 2016, the European Commission suggested that Poland aim to reduce emissions in 2030 by 7% relative to 2005 levels.</v>
      </c>
      <c r="O2" s="5" t="str">
        <f>'Target Calculations'!A3</f>
        <v>40% Reduction vs. 2005 Levels</v>
      </c>
      <c r="P2" s="88">
        <f>'Target Calculations'!B3</f>
        <v>2050</v>
      </c>
      <c r="Q2" s="88">
        <f>'Target Calculations'!C3</f>
        <v>212.36579999999998</v>
      </c>
      <c r="R2" s="88">
        <f>'Target Calculations'!D3</f>
        <v>212.36579999999998</v>
      </c>
      <c r="S2" s="88" t="str">
        <f>'Target Calculations'!E3</f>
        <v>The European Union announed a goal to reduce emissions by 80% relative to 2005 levels in 2050.  This target represents Poland contributing to this goal by reducing its emissions by 40% relative to 2005 levels.</v>
      </c>
    </row>
    <row r="3" spans="1:19" ht="59" x14ac:dyDescent="0.75">
      <c r="A3" s="111" t="s">
        <v>641</v>
      </c>
      <c r="B3" s="112" t="s">
        <v>643</v>
      </c>
      <c r="C3" s="115">
        <v>1</v>
      </c>
      <c r="D3" s="62" t="s">
        <v>82</v>
      </c>
      <c r="E3" s="62" t="s">
        <v>81</v>
      </c>
      <c r="F3" s="62" t="s">
        <v>481</v>
      </c>
      <c r="G3" s="62" t="s">
        <v>627</v>
      </c>
      <c r="H3" s="62" t="s">
        <v>618</v>
      </c>
      <c r="I3" s="62" t="s">
        <v>619</v>
      </c>
    </row>
    <row r="4" spans="1:19" ht="29.5" x14ac:dyDescent="0.75">
      <c r="A4" s="111" t="s">
        <v>641</v>
      </c>
      <c r="B4" s="112" t="s">
        <v>672</v>
      </c>
      <c r="C4" s="115">
        <v>1</v>
      </c>
      <c r="D4" s="62" t="s">
        <v>82</v>
      </c>
      <c r="E4" s="62" t="s">
        <v>81</v>
      </c>
      <c r="F4" s="62" t="s">
        <v>481</v>
      </c>
      <c r="G4" s="62" t="s">
        <v>628</v>
      </c>
      <c r="H4" s="62" t="s">
        <v>610</v>
      </c>
      <c r="I4" s="62" t="s">
        <v>611</v>
      </c>
    </row>
    <row r="5" spans="1:19" s="113" customFormat="1" x14ac:dyDescent="0.75">
      <c r="A5" s="112" t="s">
        <v>644</v>
      </c>
      <c r="B5" s="112" t="s">
        <v>645</v>
      </c>
      <c r="C5" s="115">
        <v>1</v>
      </c>
      <c r="D5" s="108" t="s">
        <v>80</v>
      </c>
      <c r="E5" s="108" t="s">
        <v>81</v>
      </c>
      <c r="F5" s="108" t="s">
        <v>481</v>
      </c>
      <c r="G5" s="108" t="s">
        <v>673</v>
      </c>
    </row>
    <row r="6" spans="1:19" s="113" customFormat="1" x14ac:dyDescent="0.75">
      <c r="A6" s="112" t="s">
        <v>644</v>
      </c>
      <c r="B6" s="111" t="s">
        <v>646</v>
      </c>
      <c r="C6" s="115">
        <v>1</v>
      </c>
      <c r="D6" s="108" t="s">
        <v>80</v>
      </c>
      <c r="E6" s="108" t="s">
        <v>81</v>
      </c>
      <c r="F6" s="108" t="s">
        <v>481</v>
      </c>
      <c r="G6" s="108" t="s">
        <v>674</v>
      </c>
    </row>
    <row r="7" spans="1:19" s="113" customFormat="1" x14ac:dyDescent="0.75">
      <c r="A7" s="112" t="s">
        <v>644</v>
      </c>
      <c r="B7" s="111" t="s">
        <v>647</v>
      </c>
      <c r="C7" s="115">
        <v>1</v>
      </c>
      <c r="D7" s="108" t="s">
        <v>80</v>
      </c>
      <c r="E7" s="108" t="s">
        <v>81</v>
      </c>
      <c r="F7" s="108" t="s">
        <v>481</v>
      </c>
      <c r="G7" s="108" t="s">
        <v>675</v>
      </c>
    </row>
    <row r="8" spans="1:19" s="113" customFormat="1" x14ac:dyDescent="0.75">
      <c r="A8" s="112" t="s">
        <v>644</v>
      </c>
      <c r="B8" s="111" t="s">
        <v>648</v>
      </c>
      <c r="C8" s="115">
        <v>1</v>
      </c>
      <c r="D8" s="108" t="s">
        <v>80</v>
      </c>
      <c r="E8" s="108" t="s">
        <v>81</v>
      </c>
      <c r="F8" s="108" t="s">
        <v>481</v>
      </c>
      <c r="G8" s="108" t="s">
        <v>676</v>
      </c>
    </row>
    <row r="9" spans="1:19" s="113" customFormat="1" x14ac:dyDescent="0.75">
      <c r="A9" s="112" t="s">
        <v>644</v>
      </c>
      <c r="B9" s="111" t="s">
        <v>649</v>
      </c>
      <c r="C9" s="115">
        <v>1</v>
      </c>
      <c r="D9" s="108" t="s">
        <v>80</v>
      </c>
      <c r="E9" s="108" t="s">
        <v>81</v>
      </c>
      <c r="F9" s="108" t="s">
        <v>677</v>
      </c>
      <c r="G9" s="108" t="s">
        <v>678</v>
      </c>
    </row>
    <row r="10" spans="1:19" s="113" customFormat="1" x14ac:dyDescent="0.75">
      <c r="A10" s="112" t="s">
        <v>644</v>
      </c>
      <c r="B10" s="111" t="s">
        <v>650</v>
      </c>
      <c r="C10" s="115">
        <v>1</v>
      </c>
      <c r="D10" s="108" t="s">
        <v>80</v>
      </c>
      <c r="E10" s="108" t="s">
        <v>81</v>
      </c>
      <c r="F10" s="108" t="s">
        <v>677</v>
      </c>
      <c r="G10" s="108" t="s">
        <v>679</v>
      </c>
    </row>
    <row r="11" spans="1:19" s="113" customFormat="1" x14ac:dyDescent="0.75">
      <c r="A11" s="112" t="s">
        <v>644</v>
      </c>
      <c r="B11" s="111" t="s">
        <v>651</v>
      </c>
      <c r="C11" s="115">
        <v>1</v>
      </c>
      <c r="D11" s="108" t="s">
        <v>80</v>
      </c>
      <c r="E11" s="108" t="s">
        <v>81</v>
      </c>
      <c r="F11" s="108" t="s">
        <v>677</v>
      </c>
      <c r="G11" s="108" t="s">
        <v>680</v>
      </c>
    </row>
    <row r="12" spans="1:19" s="113" customFormat="1" x14ac:dyDescent="0.75">
      <c r="A12" s="112" t="s">
        <v>644</v>
      </c>
      <c r="B12" s="111" t="s">
        <v>652</v>
      </c>
      <c r="C12" s="115">
        <v>1</v>
      </c>
      <c r="D12" s="108" t="s">
        <v>80</v>
      </c>
      <c r="E12" s="108" t="s">
        <v>81</v>
      </c>
      <c r="F12" s="108" t="s">
        <v>677</v>
      </c>
      <c r="G12" s="108" t="s">
        <v>681</v>
      </c>
    </row>
    <row r="13" spans="1:19" s="113" customFormat="1" x14ac:dyDescent="0.75">
      <c r="A13" s="112" t="s">
        <v>644</v>
      </c>
      <c r="B13" s="111" t="s">
        <v>653</v>
      </c>
      <c r="C13" s="115">
        <v>1</v>
      </c>
      <c r="D13" s="108" t="s">
        <v>80</v>
      </c>
      <c r="E13" s="108" t="s">
        <v>81</v>
      </c>
      <c r="F13" s="108" t="s">
        <v>481</v>
      </c>
      <c r="G13" s="108" t="s">
        <v>682</v>
      </c>
    </row>
    <row r="14" spans="1:19" s="113" customFormat="1" x14ac:dyDescent="0.75">
      <c r="A14" s="112" t="s">
        <v>644</v>
      </c>
      <c r="B14" s="111" t="s">
        <v>654</v>
      </c>
      <c r="C14" s="115">
        <v>1</v>
      </c>
      <c r="D14" s="108" t="s">
        <v>80</v>
      </c>
      <c r="E14" s="108" t="s">
        <v>81</v>
      </c>
      <c r="F14" s="108" t="s">
        <v>677</v>
      </c>
      <c r="G14" s="108" t="s">
        <v>683</v>
      </c>
    </row>
    <row r="15" spans="1:19" s="113" customFormat="1" x14ac:dyDescent="0.75">
      <c r="A15" s="112" t="s">
        <v>644</v>
      </c>
      <c r="B15" s="111" t="s">
        <v>655</v>
      </c>
      <c r="C15" s="115">
        <v>1</v>
      </c>
      <c r="D15" s="108" t="s">
        <v>80</v>
      </c>
      <c r="E15" s="108" t="s">
        <v>81</v>
      </c>
      <c r="F15" s="108" t="s">
        <v>481</v>
      </c>
      <c r="G15" s="108" t="s">
        <v>684</v>
      </c>
    </row>
    <row r="16" spans="1:19" s="113" customFormat="1" x14ac:dyDescent="0.75">
      <c r="A16" s="112" t="s">
        <v>644</v>
      </c>
      <c r="B16" s="111" t="s">
        <v>656</v>
      </c>
      <c r="C16" s="115">
        <v>1</v>
      </c>
      <c r="D16" s="108" t="s">
        <v>80</v>
      </c>
      <c r="E16" s="108" t="s">
        <v>81</v>
      </c>
      <c r="F16" s="108" t="s">
        <v>481</v>
      </c>
      <c r="G16" s="108" t="s">
        <v>685</v>
      </c>
    </row>
    <row r="17" spans="1:9" s="2" customFormat="1" x14ac:dyDescent="0.75">
      <c r="A17" s="112" t="s">
        <v>485</v>
      </c>
      <c r="B17" s="111"/>
      <c r="C17" s="115">
        <v>1</v>
      </c>
      <c r="D17" s="62" t="s">
        <v>80</v>
      </c>
      <c r="E17" s="88" t="s">
        <v>699</v>
      </c>
      <c r="F17" s="62" t="s">
        <v>481</v>
      </c>
      <c r="G17" s="62" t="s">
        <v>228</v>
      </c>
      <c r="H17" s="62"/>
      <c r="I17" s="62"/>
    </row>
    <row r="18" spans="1:9" s="2" customFormat="1" ht="44.25" x14ac:dyDescent="0.75">
      <c r="A18" s="112" t="s">
        <v>486</v>
      </c>
      <c r="B18" s="112" t="s">
        <v>657</v>
      </c>
      <c r="C18" s="115">
        <v>1</v>
      </c>
      <c r="D18" s="62" t="s">
        <v>82</v>
      </c>
      <c r="E18" s="62" t="s">
        <v>579</v>
      </c>
      <c r="F18" s="62" t="s">
        <v>617</v>
      </c>
      <c r="G18" s="62" t="s">
        <v>629</v>
      </c>
      <c r="H18" s="62"/>
      <c r="I18" s="62"/>
    </row>
    <row r="19" spans="1:9" s="2" customFormat="1" ht="44.25" x14ac:dyDescent="0.75">
      <c r="A19" s="112" t="s">
        <v>486</v>
      </c>
      <c r="B19" s="112" t="s">
        <v>658</v>
      </c>
      <c r="C19" s="115">
        <v>1</v>
      </c>
      <c r="D19" s="62" t="s">
        <v>82</v>
      </c>
      <c r="E19" s="62" t="s">
        <v>579</v>
      </c>
      <c r="F19" s="62" t="s">
        <v>617</v>
      </c>
      <c r="G19" s="62" t="s">
        <v>629</v>
      </c>
      <c r="H19" s="62"/>
      <c r="I19" s="62"/>
    </row>
    <row r="20" spans="1:9" ht="29.5" x14ac:dyDescent="0.75">
      <c r="A20" s="112" t="s">
        <v>659</v>
      </c>
      <c r="B20" s="112" t="s">
        <v>660</v>
      </c>
      <c r="C20" s="115">
        <v>1</v>
      </c>
      <c r="D20" s="62" t="s">
        <v>82</v>
      </c>
      <c r="E20" s="62" t="s">
        <v>81</v>
      </c>
      <c r="F20" s="62" t="s">
        <v>615</v>
      </c>
      <c r="G20" s="62" t="s">
        <v>630</v>
      </c>
      <c r="H20" s="62" t="s">
        <v>583</v>
      </c>
      <c r="I20" s="62"/>
    </row>
    <row r="21" spans="1:9" ht="29.5" x14ac:dyDescent="0.75">
      <c r="A21" s="112" t="s">
        <v>659</v>
      </c>
      <c r="B21" s="112" t="s">
        <v>661</v>
      </c>
      <c r="C21" s="115">
        <v>1</v>
      </c>
      <c r="D21" s="62" t="s">
        <v>82</v>
      </c>
      <c r="E21" s="62" t="s">
        <v>81</v>
      </c>
      <c r="F21" s="62" t="s">
        <v>615</v>
      </c>
      <c r="G21" s="62" t="s">
        <v>631</v>
      </c>
      <c r="H21" s="62" t="s">
        <v>583</v>
      </c>
      <c r="I21" s="62"/>
    </row>
    <row r="22" spans="1:9" ht="88.5" x14ac:dyDescent="0.75">
      <c r="A22" s="112" t="s">
        <v>659</v>
      </c>
      <c r="B22" s="112" t="s">
        <v>662</v>
      </c>
      <c r="C22" s="115">
        <v>1</v>
      </c>
      <c r="D22" s="62" t="s">
        <v>82</v>
      </c>
      <c r="E22" s="62" t="s">
        <v>81</v>
      </c>
      <c r="F22" s="62" t="s">
        <v>616</v>
      </c>
      <c r="G22" s="62" t="s">
        <v>632</v>
      </c>
      <c r="H22" s="62" t="s">
        <v>409</v>
      </c>
      <c r="I22" s="62" t="s">
        <v>410</v>
      </c>
    </row>
    <row r="23" spans="1:9" ht="29.5" x14ac:dyDescent="0.75">
      <c r="A23" s="112" t="s">
        <v>663</v>
      </c>
      <c r="B23" s="112" t="s">
        <v>664</v>
      </c>
      <c r="C23" s="115">
        <v>1</v>
      </c>
      <c r="D23" s="62" t="s">
        <v>80</v>
      </c>
      <c r="E23" s="62" t="s">
        <v>81</v>
      </c>
      <c r="F23" s="62" t="s">
        <v>482</v>
      </c>
      <c r="G23" s="62" t="s">
        <v>335</v>
      </c>
      <c r="H23" s="62"/>
      <c r="I23" s="62"/>
    </row>
    <row r="24" spans="1:9" ht="29.5" x14ac:dyDescent="0.75">
      <c r="A24" s="112" t="s">
        <v>663</v>
      </c>
      <c r="B24" s="112" t="s">
        <v>665</v>
      </c>
      <c r="C24" s="115">
        <v>1</v>
      </c>
      <c r="D24" s="62" t="s">
        <v>80</v>
      </c>
      <c r="E24" s="62" t="s">
        <v>81</v>
      </c>
      <c r="F24" s="62" t="s">
        <v>616</v>
      </c>
      <c r="G24" s="62" t="s">
        <v>84</v>
      </c>
      <c r="H24" s="62"/>
      <c r="I24" s="62"/>
    </row>
    <row r="25" spans="1:9" ht="118" x14ac:dyDescent="0.75">
      <c r="A25" s="112" t="s">
        <v>666</v>
      </c>
      <c r="B25" s="112" t="s">
        <v>667</v>
      </c>
      <c r="C25" s="115">
        <v>1</v>
      </c>
      <c r="D25" s="62" t="s">
        <v>82</v>
      </c>
      <c r="E25" s="62" t="s">
        <v>83</v>
      </c>
      <c r="F25" s="62" t="s">
        <v>483</v>
      </c>
      <c r="G25" s="62" t="s">
        <v>633</v>
      </c>
      <c r="H25" s="62" t="s">
        <v>605</v>
      </c>
      <c r="I25" s="62" t="s">
        <v>606</v>
      </c>
    </row>
    <row r="26" spans="1:9" ht="132.75" x14ac:dyDescent="0.75">
      <c r="A26" s="112" t="s">
        <v>666</v>
      </c>
      <c r="B26" s="112" t="s">
        <v>668</v>
      </c>
      <c r="C26" s="115">
        <v>1</v>
      </c>
      <c r="D26" s="62" t="s">
        <v>82</v>
      </c>
      <c r="E26" s="62" t="s">
        <v>81</v>
      </c>
      <c r="F26" s="62" t="s">
        <v>483</v>
      </c>
      <c r="G26" s="62" t="s">
        <v>634</v>
      </c>
      <c r="H26" s="62" t="s">
        <v>607</v>
      </c>
      <c r="I26" s="62" t="s">
        <v>608</v>
      </c>
    </row>
    <row r="27" spans="1:9" ht="147.5" x14ac:dyDescent="0.75">
      <c r="A27" s="112" t="s">
        <v>666</v>
      </c>
      <c r="B27" s="112" t="s">
        <v>669</v>
      </c>
      <c r="C27" s="115">
        <v>1</v>
      </c>
      <c r="D27" s="62" t="s">
        <v>82</v>
      </c>
      <c r="E27" s="62" t="s">
        <v>83</v>
      </c>
      <c r="F27" s="62" t="s">
        <v>484</v>
      </c>
      <c r="G27" s="62" t="s">
        <v>635</v>
      </c>
      <c r="H27" s="62" t="s">
        <v>605</v>
      </c>
      <c r="I27" s="62" t="s">
        <v>606</v>
      </c>
    </row>
    <row r="28" spans="1:9" ht="162.25" x14ac:dyDescent="0.75">
      <c r="A28" s="112" t="s">
        <v>666</v>
      </c>
      <c r="B28" s="112" t="s">
        <v>670</v>
      </c>
      <c r="C28" s="115">
        <v>1</v>
      </c>
      <c r="D28" s="62" t="s">
        <v>82</v>
      </c>
      <c r="E28" s="62" t="s">
        <v>81</v>
      </c>
      <c r="F28" s="62" t="s">
        <v>484</v>
      </c>
      <c r="G28" s="62" t="s">
        <v>636</v>
      </c>
      <c r="H28" s="62" t="s">
        <v>607</v>
      </c>
      <c r="I28" s="62" t="s">
        <v>608</v>
      </c>
    </row>
    <row r="29" spans="1:9" ht="103.25" x14ac:dyDescent="0.75">
      <c r="A29" s="112" t="s">
        <v>686</v>
      </c>
      <c r="B29" s="112" t="s">
        <v>687</v>
      </c>
      <c r="C29" s="115">
        <v>1</v>
      </c>
      <c r="D29" s="62" t="s">
        <v>82</v>
      </c>
      <c r="E29" s="62" t="s">
        <v>83</v>
      </c>
      <c r="F29" s="62" t="s">
        <v>612</v>
      </c>
      <c r="G29" s="62" t="s">
        <v>637</v>
      </c>
      <c r="H29" s="62" t="s">
        <v>613</v>
      </c>
      <c r="I29" s="62" t="s">
        <v>614</v>
      </c>
    </row>
    <row r="30" spans="1:9" s="113" customFormat="1" x14ac:dyDescent="0.75">
      <c r="A30" s="112" t="s">
        <v>582</v>
      </c>
      <c r="B30" s="112" t="s">
        <v>113</v>
      </c>
      <c r="C30" s="115">
        <v>1</v>
      </c>
      <c r="D30" s="108" t="s">
        <v>80</v>
      </c>
      <c r="E30" s="108" t="s">
        <v>81</v>
      </c>
      <c r="F30" s="108" t="s">
        <v>483</v>
      </c>
      <c r="G30" s="108" t="s">
        <v>688</v>
      </c>
      <c r="H30" s="108"/>
    </row>
    <row r="31" spans="1:9" s="113" customFormat="1" x14ac:dyDescent="0.75">
      <c r="A31" s="112" t="s">
        <v>582</v>
      </c>
      <c r="B31" s="112" t="s">
        <v>591</v>
      </c>
      <c r="C31" s="115">
        <v>1</v>
      </c>
      <c r="D31" s="108" t="s">
        <v>80</v>
      </c>
      <c r="E31" s="108" t="s">
        <v>81</v>
      </c>
      <c r="F31" t="s">
        <v>689</v>
      </c>
      <c r="G31" s="108" t="s">
        <v>690</v>
      </c>
      <c r="H31" s="108"/>
    </row>
    <row r="32" spans="1:9" s="113" customFormat="1" x14ac:dyDescent="0.75">
      <c r="A32" s="112" t="s">
        <v>582</v>
      </c>
      <c r="B32" s="112" t="s">
        <v>588</v>
      </c>
      <c r="C32" s="115">
        <v>1</v>
      </c>
      <c r="D32" s="108" t="s">
        <v>80</v>
      </c>
      <c r="E32" s="108" t="s">
        <v>81</v>
      </c>
      <c r="F32" t="s">
        <v>689</v>
      </c>
      <c r="G32" s="108" t="s">
        <v>691</v>
      </c>
      <c r="H32" s="108"/>
    </row>
    <row r="33" spans="1:8" s="113" customFormat="1" x14ac:dyDescent="0.75">
      <c r="A33" s="112" t="s">
        <v>582</v>
      </c>
      <c r="B33" s="112" t="s">
        <v>107</v>
      </c>
      <c r="C33" s="115">
        <v>1</v>
      </c>
      <c r="D33" s="108" t="s">
        <v>80</v>
      </c>
      <c r="E33" s="108" t="s">
        <v>81</v>
      </c>
      <c r="F33" t="s">
        <v>692</v>
      </c>
      <c r="G33" s="108" t="s">
        <v>693</v>
      </c>
      <c r="H33" s="108"/>
    </row>
    <row r="34" spans="1:8" s="113" customFormat="1" x14ac:dyDescent="0.75">
      <c r="A34" s="112" t="s">
        <v>582</v>
      </c>
      <c r="B34" s="112" t="s">
        <v>671</v>
      </c>
      <c r="C34" s="115">
        <v>1</v>
      </c>
      <c r="D34" s="108" t="s">
        <v>80</v>
      </c>
      <c r="E34" s="108" t="s">
        <v>81</v>
      </c>
      <c r="F34" t="s">
        <v>694</v>
      </c>
      <c r="G34" s="108" t="s">
        <v>695</v>
      </c>
      <c r="H34" s="108"/>
    </row>
    <row r="35" spans="1:8" x14ac:dyDescent="0.75">
      <c r="A35" s="112"/>
      <c r="B35" s="112"/>
      <c r="C35" s="112"/>
    </row>
    <row r="36" spans="1:8" x14ac:dyDescent="0.75">
      <c r="A36" s="112"/>
      <c r="B36" s="112"/>
      <c r="C36" s="112"/>
    </row>
    <row r="37" spans="1:8" x14ac:dyDescent="0.75">
      <c r="A37" s="112"/>
      <c r="B37" s="112"/>
      <c r="C37" s="112"/>
    </row>
    <row r="38" spans="1:8" x14ac:dyDescent="0.75">
      <c r="A38" s="112"/>
      <c r="B38" s="112"/>
      <c r="C38" s="112"/>
    </row>
    <row r="39" spans="1:8" x14ac:dyDescent="0.75">
      <c r="A39" s="112"/>
      <c r="B39" s="112"/>
      <c r="C39" s="112"/>
    </row>
    <row r="40" spans="1:8" x14ac:dyDescent="0.75">
      <c r="A40" s="112"/>
      <c r="B40" s="112"/>
      <c r="C40" s="112"/>
    </row>
  </sheetData>
  <conditionalFormatting sqref="C2:C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B2" sqref="B2"/>
    </sheetView>
  </sheetViews>
  <sheetFormatPr defaultColWidth="8.86328125" defaultRowHeight="14.75" x14ac:dyDescent="0.75"/>
  <cols>
    <col min="1" max="1" width="36" style="11" customWidth="1"/>
    <col min="2" max="2" width="34.1328125" style="11" customWidth="1"/>
    <col min="3" max="16384" width="8.86328125" style="11"/>
  </cols>
  <sheetData>
    <row r="1" spans="1:2" x14ac:dyDescent="0.75">
      <c r="A1" s="55" t="s">
        <v>89</v>
      </c>
      <c r="B1" s="55" t="s">
        <v>90</v>
      </c>
    </row>
    <row r="2" spans="1:2" x14ac:dyDescent="0.75">
      <c r="A2" s="11" t="s">
        <v>180</v>
      </c>
      <c r="B2" s="11" t="s">
        <v>697</v>
      </c>
    </row>
    <row r="3" spans="1:2" x14ac:dyDescent="0.75">
      <c r="A3" s="87"/>
      <c r="B3" s="87"/>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heetViews>
  <sheetFormatPr defaultColWidth="8.86328125" defaultRowHeight="14.75" x14ac:dyDescent="0.75"/>
  <cols>
    <col min="1" max="1" width="49.26953125" style="5" customWidth="1"/>
    <col min="2" max="2" width="9.40625" style="5" customWidth="1"/>
    <col min="3" max="3" width="12.86328125" style="5" customWidth="1"/>
    <col min="4" max="4" width="13.7265625" style="5" customWidth="1"/>
    <col min="5" max="5" width="73.40625" style="5" customWidth="1"/>
    <col min="6" max="16384" width="8.86328125" style="11"/>
  </cols>
  <sheetData>
    <row r="1" spans="1:5" s="5" customFormat="1" ht="44.25" x14ac:dyDescent="0.75">
      <c r="A1" s="1" t="s">
        <v>449</v>
      </c>
      <c r="B1" s="10" t="s">
        <v>450</v>
      </c>
      <c r="C1" s="10" t="s">
        <v>452</v>
      </c>
      <c r="D1" s="10" t="s">
        <v>453</v>
      </c>
      <c r="E1" s="1" t="s">
        <v>451</v>
      </c>
    </row>
    <row r="2" spans="1:5" ht="29.5" x14ac:dyDescent="0.75">
      <c r="A2" s="88" t="s">
        <v>620</v>
      </c>
      <c r="B2" s="88">
        <v>2030</v>
      </c>
      <c r="C2" s="89">
        <v>329.16699</v>
      </c>
      <c r="D2" s="89">
        <v>329.16699</v>
      </c>
      <c r="E2" s="88" t="s">
        <v>621</v>
      </c>
    </row>
    <row r="3" spans="1:5" ht="44.25" x14ac:dyDescent="0.75">
      <c r="A3" s="88" t="s">
        <v>622</v>
      </c>
      <c r="B3" s="88">
        <v>2050</v>
      </c>
      <c r="C3" s="89">
        <v>212.36579999999998</v>
      </c>
      <c r="D3" s="89">
        <v>212.36579999999998</v>
      </c>
      <c r="E3" s="88" t="s">
        <v>623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4"/>
  <sheetViews>
    <sheetView zoomScale="85" zoomScaleNormal="85" zoomScalePageLayoutView="85" workbookViewId="0">
      <selection sqref="A1:E1"/>
    </sheetView>
  </sheetViews>
  <sheetFormatPr defaultColWidth="9.1328125" defaultRowHeight="14.75" x14ac:dyDescent="0.75"/>
  <cols>
    <col min="1" max="1" width="79.7265625" style="11" customWidth="1"/>
    <col min="2" max="2" width="12.7265625" style="11" bestFit="1" customWidth="1"/>
    <col min="3" max="3" width="17.40625" style="11" customWidth="1"/>
    <col min="4" max="4" width="22" style="11" customWidth="1"/>
    <col min="5" max="5" width="19.40625" style="11" customWidth="1"/>
    <col min="6" max="6" width="14.40625" style="11" customWidth="1"/>
    <col min="7" max="7" width="26.1328125" style="11" customWidth="1"/>
    <col min="8" max="8" width="26.7265625" style="11" bestFit="1" customWidth="1"/>
    <col min="9" max="9" width="17.86328125" style="11" bestFit="1" customWidth="1"/>
    <col min="10" max="10" width="33.40625" style="11" customWidth="1"/>
    <col min="11" max="16" width="9.1328125" style="11"/>
    <col min="17" max="17" width="25.86328125" style="11" customWidth="1"/>
    <col min="18" max="18" width="12.40625" style="11" customWidth="1"/>
    <col min="19" max="19" width="19.86328125" style="11" customWidth="1"/>
    <col min="20" max="21" width="12.40625" style="11" customWidth="1"/>
    <col min="22" max="23" width="16.26953125" style="11" customWidth="1"/>
    <col min="24" max="24" width="10.86328125" style="11" bestFit="1" customWidth="1"/>
    <col min="25" max="16384" width="9.1328125" style="11"/>
  </cols>
  <sheetData>
    <row r="1" spans="1:5" x14ac:dyDescent="0.75">
      <c r="A1" s="119" t="s">
        <v>11</v>
      </c>
      <c r="B1" s="119"/>
      <c r="C1" s="119"/>
      <c r="D1" s="119"/>
      <c r="E1" s="119"/>
    </row>
    <row r="2" spans="1:5" x14ac:dyDescent="0.75">
      <c r="A2" s="120" t="s">
        <v>202</v>
      </c>
      <c r="B2" s="120"/>
      <c r="C2" s="120"/>
      <c r="D2" s="120"/>
      <c r="E2" s="120"/>
    </row>
    <row r="19" spans="1:5" x14ac:dyDescent="0.75">
      <c r="A19" s="11" t="s">
        <v>203</v>
      </c>
    </row>
    <row r="20" spans="1:5" x14ac:dyDescent="0.75">
      <c r="A20" s="11">
        <v>155400</v>
      </c>
      <c r="B20" s="11" t="s">
        <v>204</v>
      </c>
    </row>
    <row r="21" spans="1:5" x14ac:dyDescent="0.75">
      <c r="A21" s="120" t="s">
        <v>205</v>
      </c>
      <c r="B21" s="120"/>
      <c r="C21" s="120"/>
      <c r="D21" s="120"/>
      <c r="E21" s="120"/>
    </row>
    <row r="38" spans="1:5" x14ac:dyDescent="0.75">
      <c r="A38" s="11" t="s">
        <v>203</v>
      </c>
    </row>
    <row r="39" spans="1:5" x14ac:dyDescent="0.75">
      <c r="A39" s="11">
        <v>100800</v>
      </c>
      <c r="B39" s="11" t="s">
        <v>204</v>
      </c>
    </row>
    <row r="40" spans="1:5" x14ac:dyDescent="0.75">
      <c r="A40" s="120" t="s">
        <v>206</v>
      </c>
      <c r="B40" s="120"/>
      <c r="C40" s="120"/>
      <c r="D40" s="120"/>
      <c r="E40" s="120"/>
    </row>
    <row r="57" spans="1:5" ht="15.5" thickBot="1" x14ac:dyDescent="0.9">
      <c r="A57" s="11" t="s">
        <v>203</v>
      </c>
    </row>
    <row r="58" spans="1:5" ht="15.5" thickBot="1" x14ac:dyDescent="0.9">
      <c r="A58" s="13">
        <v>194000</v>
      </c>
      <c r="B58" s="11" t="s">
        <v>207</v>
      </c>
    </row>
    <row r="60" spans="1:5" x14ac:dyDescent="0.75">
      <c r="A60" s="119" t="s">
        <v>208</v>
      </c>
      <c r="B60" s="119"/>
      <c r="C60" s="119"/>
      <c r="D60" s="119"/>
      <c r="E60" s="119"/>
    </row>
    <row r="85" spans="1:39" s="14" customFormat="1" x14ac:dyDescent="0.75">
      <c r="A85" s="11" t="s">
        <v>489</v>
      </c>
      <c r="B85" s="11">
        <v>55.1</v>
      </c>
      <c r="C85" s="11" t="s">
        <v>490</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75">
      <c r="A86" s="11" t="s">
        <v>491</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5" thickBot="1" x14ac:dyDescent="0.9"/>
    <row r="88" spans="1:39" ht="15.5" thickBot="1" x14ac:dyDescent="0.9">
      <c r="A88" s="15" t="s">
        <v>492</v>
      </c>
      <c r="B88" s="16">
        <f>(B86-B85)/B85</f>
        <v>1.0254083484573502</v>
      </c>
    </row>
    <row r="89" spans="1:39" x14ac:dyDescent="0.75">
      <c r="A89" s="119" t="s">
        <v>209</v>
      </c>
      <c r="B89" s="119"/>
      <c r="C89" s="119"/>
      <c r="D89" s="119"/>
      <c r="E89" s="119"/>
    </row>
    <row r="90" spans="1:39" x14ac:dyDescent="0.75">
      <c r="A90" s="11">
        <v>6.6290250000000004</v>
      </c>
      <c r="B90" s="11" t="s">
        <v>496</v>
      </c>
      <c r="E90" s="11" t="s">
        <v>501</v>
      </c>
    </row>
    <row r="91" spans="1:39" x14ac:dyDescent="0.75">
      <c r="A91" s="11">
        <f>1/A90</f>
        <v>0.15085174667466181</v>
      </c>
      <c r="B91" s="11" t="s">
        <v>497</v>
      </c>
      <c r="E91" s="11" t="s">
        <v>214</v>
      </c>
    </row>
    <row r="92" spans="1:39" x14ac:dyDescent="0.75">
      <c r="A92" s="17">
        <v>0.5</v>
      </c>
      <c r="B92" s="11" t="s">
        <v>498</v>
      </c>
      <c r="E92" s="11" t="s">
        <v>502</v>
      </c>
    </row>
    <row r="93" spans="1:39" x14ac:dyDescent="0.75">
      <c r="A93" s="11">
        <f>A92*A91</f>
        <v>7.5425873337330904E-2</v>
      </c>
      <c r="B93" s="11" t="s">
        <v>499</v>
      </c>
      <c r="E93" s="11" t="s">
        <v>214</v>
      </c>
    </row>
    <row r="94" spans="1:39" x14ac:dyDescent="0.75">
      <c r="A94" s="11">
        <f>1/A93</f>
        <v>13.258050000000001</v>
      </c>
      <c r="B94" s="11" t="s">
        <v>500</v>
      </c>
      <c r="E94" s="11" t="s">
        <v>214</v>
      </c>
      <c r="L94" s="17"/>
    </row>
    <row r="95" spans="1:39" ht="15.5" thickBot="1" x14ac:dyDescent="0.9">
      <c r="A95" s="11">
        <v>8.0274920000000005</v>
      </c>
      <c r="B95" s="11" t="s">
        <v>494</v>
      </c>
      <c r="E95" s="11" t="s">
        <v>503</v>
      </c>
      <c r="L95" s="17"/>
    </row>
    <row r="96" spans="1:39" ht="15.5" thickBot="1" x14ac:dyDescent="0.9">
      <c r="A96" s="18">
        <f>(A94-A95)/A95</f>
        <v>0.65158059329115492</v>
      </c>
      <c r="B96" s="11" t="s">
        <v>495</v>
      </c>
      <c r="C96" s="19"/>
      <c r="E96" s="11" t="s">
        <v>214</v>
      </c>
    </row>
    <row r="98" spans="1:5" x14ac:dyDescent="0.75">
      <c r="A98" s="119" t="s">
        <v>210</v>
      </c>
      <c r="B98" s="119"/>
      <c r="C98" s="119"/>
      <c r="D98" s="119"/>
      <c r="E98" s="119"/>
    </row>
    <row r="99" spans="1:5" x14ac:dyDescent="0.75">
      <c r="A99" s="19">
        <v>0.3</v>
      </c>
      <c r="B99" s="17" t="s">
        <v>506</v>
      </c>
    </row>
    <row r="100" spans="1:5" x14ac:dyDescent="0.75">
      <c r="A100" s="11">
        <v>63.5</v>
      </c>
      <c r="B100" s="11" t="s">
        <v>507</v>
      </c>
    </row>
    <row r="101" spans="1:5" x14ac:dyDescent="0.75">
      <c r="A101" s="11">
        <f>1/A100</f>
        <v>1.5748031496062992E-2</v>
      </c>
      <c r="B101" s="11" t="s">
        <v>505</v>
      </c>
    </row>
    <row r="102" spans="1:5" x14ac:dyDescent="0.75">
      <c r="A102" s="20">
        <f>A101*(1-A99)</f>
        <v>1.1023622047244094E-2</v>
      </c>
      <c r="B102" s="11" t="s">
        <v>508</v>
      </c>
    </row>
    <row r="103" spans="1:5" x14ac:dyDescent="0.75">
      <c r="A103" s="20">
        <f>1/A102</f>
        <v>90.714285714285722</v>
      </c>
      <c r="B103" s="11" t="s">
        <v>512</v>
      </c>
    </row>
    <row r="104" spans="1:5" x14ac:dyDescent="0.75">
      <c r="A104" s="19">
        <v>0.35</v>
      </c>
      <c r="B104" s="11" t="s">
        <v>509</v>
      </c>
    </row>
    <row r="105" spans="1:5" x14ac:dyDescent="0.75">
      <c r="A105" s="11">
        <f>A102*(1-A104)</f>
        <v>7.1653543307086615E-3</v>
      </c>
      <c r="B105" s="11" t="s">
        <v>510</v>
      </c>
    </row>
    <row r="106" spans="1:5" ht="15.5" thickBot="1" x14ac:dyDescent="0.9">
      <c r="A106" s="11">
        <f>1/A105</f>
        <v>139.56043956043956</v>
      </c>
      <c r="B106" s="11" t="s">
        <v>511</v>
      </c>
    </row>
    <row r="107" spans="1:5" ht="15.5" thickBot="1" x14ac:dyDescent="0.9">
      <c r="A107" s="21">
        <f>(A106-A103)/A103</f>
        <v>0.53846153846153832</v>
      </c>
      <c r="B107" s="11" t="s">
        <v>513</v>
      </c>
    </row>
    <row r="108" spans="1:5" x14ac:dyDescent="0.75">
      <c r="A108" s="22"/>
    </row>
    <row r="109" spans="1:5" x14ac:dyDescent="0.75">
      <c r="A109" s="119" t="s">
        <v>212</v>
      </c>
      <c r="B109" s="119"/>
      <c r="C109" s="119"/>
      <c r="D109" s="119"/>
      <c r="E109" s="119"/>
    </row>
    <row r="110" spans="1:5" ht="15.5" thickBot="1" x14ac:dyDescent="0.9"/>
    <row r="111" spans="1:5" ht="15.5" thickBot="1" x14ac:dyDescent="0.9">
      <c r="A111" s="21">
        <f>A122</f>
        <v>0.20481927710843381</v>
      </c>
      <c r="B111" s="11" t="s">
        <v>515</v>
      </c>
    </row>
    <row r="113" spans="1:14" x14ac:dyDescent="0.75">
      <c r="A113" s="119" t="s">
        <v>211</v>
      </c>
      <c r="B113" s="119"/>
      <c r="C113" s="119"/>
      <c r="D113" s="119"/>
      <c r="E113" s="119"/>
    </row>
    <row r="114" spans="1:14" x14ac:dyDescent="0.75">
      <c r="A114" s="19">
        <v>0.2</v>
      </c>
      <c r="B114" s="17" t="s">
        <v>506</v>
      </c>
    </row>
    <row r="115" spans="1:14" x14ac:dyDescent="0.75">
      <c r="A115" s="11">
        <v>1.95</v>
      </c>
      <c r="B115" s="11" t="s">
        <v>514</v>
      </c>
    </row>
    <row r="116" spans="1:14" x14ac:dyDescent="0.75">
      <c r="A116" s="11">
        <f>1/A115</f>
        <v>0.51282051282051289</v>
      </c>
      <c r="B116" s="11" t="s">
        <v>505</v>
      </c>
    </row>
    <row r="117" spans="1:14" x14ac:dyDescent="0.75">
      <c r="A117" s="20">
        <f>A116*(1-A114)</f>
        <v>0.41025641025641035</v>
      </c>
      <c r="B117" s="11" t="s">
        <v>508</v>
      </c>
    </row>
    <row r="118" spans="1:14" x14ac:dyDescent="0.75">
      <c r="A118" s="20">
        <f>1/A117</f>
        <v>2.4374999999999996</v>
      </c>
      <c r="B118" s="11" t="s">
        <v>512</v>
      </c>
    </row>
    <row r="119" spans="1:14" x14ac:dyDescent="0.75">
      <c r="A119" s="19">
        <v>0.17</v>
      </c>
      <c r="B119" s="11" t="s">
        <v>509</v>
      </c>
    </row>
    <row r="120" spans="1:14" x14ac:dyDescent="0.75">
      <c r="A120" s="11">
        <f>A117*(1-A119)</f>
        <v>0.34051282051282056</v>
      </c>
      <c r="B120" s="11" t="s">
        <v>510</v>
      </c>
    </row>
    <row r="121" spans="1:14" ht="15.5" thickBot="1" x14ac:dyDescent="0.9">
      <c r="A121" s="11">
        <f>1/A120</f>
        <v>2.9367469879518069</v>
      </c>
      <c r="B121" s="11" t="s">
        <v>511</v>
      </c>
    </row>
    <row r="122" spans="1:14" ht="15.5" thickBot="1" x14ac:dyDescent="0.9">
      <c r="A122" s="21">
        <f>(A121-A118)/A118</f>
        <v>0.20481927710843381</v>
      </c>
      <c r="B122" s="11" t="s">
        <v>513</v>
      </c>
    </row>
    <row r="124" spans="1:14" x14ac:dyDescent="0.75">
      <c r="A124" s="119" t="s">
        <v>516</v>
      </c>
      <c r="B124" s="119"/>
      <c r="C124" s="119"/>
      <c r="D124" s="119"/>
      <c r="E124" s="119"/>
      <c r="L124" s="23"/>
    </row>
    <row r="125" spans="1:14" x14ac:dyDescent="0.75">
      <c r="A125" s="24">
        <v>4.4824543659231753E-4</v>
      </c>
      <c r="B125" s="11" t="s">
        <v>518</v>
      </c>
      <c r="M125" s="17"/>
      <c r="N125" s="17"/>
    </row>
    <row r="126" spans="1:14" x14ac:dyDescent="0.75">
      <c r="A126" s="11">
        <v>1.27</v>
      </c>
      <c r="B126" s="25" t="s">
        <v>523</v>
      </c>
      <c r="F126" s="26"/>
      <c r="L126" s="5"/>
      <c r="M126" s="24"/>
      <c r="N126" s="24"/>
    </row>
    <row r="127" spans="1:14" x14ac:dyDescent="0.75">
      <c r="A127" s="11">
        <f>(1/CONVERT(A125/A126,"mi","km")*0.00105505585)</f>
        <v>1.857438352962903</v>
      </c>
      <c r="B127" s="25" t="s">
        <v>519</v>
      </c>
      <c r="L127" s="27"/>
      <c r="M127" s="24"/>
      <c r="N127" s="24"/>
    </row>
    <row r="128" spans="1:14" x14ac:dyDescent="0.75">
      <c r="A128" s="11">
        <f>1/A127</f>
        <v>0.53837587578874124</v>
      </c>
      <c r="B128" s="25" t="s">
        <v>520</v>
      </c>
      <c r="F128" s="26"/>
      <c r="M128" s="19"/>
      <c r="N128" s="17"/>
    </row>
    <row r="129" spans="1:14" x14ac:dyDescent="0.75">
      <c r="A129" s="11">
        <v>1.07</v>
      </c>
      <c r="B129" s="11" t="s">
        <v>517</v>
      </c>
      <c r="F129" s="26"/>
      <c r="M129" s="19"/>
      <c r="N129" s="17"/>
    </row>
    <row r="130" spans="1:14" ht="15.5" thickBot="1" x14ac:dyDescent="0.9">
      <c r="A130" s="11">
        <f>1/A129</f>
        <v>0.93457943925233644</v>
      </c>
      <c r="B130" s="11" t="s">
        <v>521</v>
      </c>
      <c r="F130" s="26"/>
      <c r="M130" s="17"/>
      <c r="N130" s="17"/>
    </row>
    <row r="131" spans="1:14" ht="15.5" thickBot="1" x14ac:dyDescent="0.9">
      <c r="A131" s="21">
        <f>(A130-A128)/A128</f>
        <v>0.73592369435785332</v>
      </c>
      <c r="B131" s="11" t="s">
        <v>513</v>
      </c>
      <c r="F131" s="26"/>
    </row>
    <row r="132" spans="1:14" x14ac:dyDescent="0.75">
      <c r="J132" s="28"/>
    </row>
    <row r="133" spans="1:14" x14ac:dyDescent="0.75">
      <c r="A133" s="23"/>
      <c r="B133" s="17"/>
      <c r="C133" s="17"/>
    </row>
    <row r="134" spans="1:14" x14ac:dyDescent="0.75">
      <c r="A134" s="119" t="s">
        <v>121</v>
      </c>
      <c r="B134" s="119"/>
      <c r="C134" s="119"/>
      <c r="D134" s="119"/>
      <c r="E134" s="119"/>
    </row>
    <row r="135" spans="1:14" x14ac:dyDescent="0.75">
      <c r="A135" s="29" t="s">
        <v>539</v>
      </c>
      <c r="B135" s="30"/>
      <c r="C135" s="30"/>
      <c r="D135" s="30"/>
      <c r="E135" s="30"/>
      <c r="F135" s="30"/>
      <c r="G135" s="30"/>
    </row>
    <row r="136" spans="1:14" x14ac:dyDescent="0.75">
      <c r="A136" s="31"/>
      <c r="B136" s="116" t="s">
        <v>540</v>
      </c>
      <c r="C136" s="117"/>
      <c r="D136" s="117"/>
      <c r="E136" s="118"/>
      <c r="F136" s="30"/>
      <c r="G136" s="30"/>
    </row>
    <row r="137" spans="1:14" x14ac:dyDescent="0.75">
      <c r="A137" s="32"/>
      <c r="B137" s="116" t="s">
        <v>541</v>
      </c>
      <c r="C137" s="118"/>
      <c r="D137" s="116" t="s">
        <v>542</v>
      </c>
      <c r="E137" s="118"/>
      <c r="F137" s="30"/>
      <c r="G137" s="30"/>
    </row>
    <row r="138" spans="1:14" x14ac:dyDescent="0.75">
      <c r="A138" s="33" t="s">
        <v>543</v>
      </c>
      <c r="B138" s="34" t="s">
        <v>544</v>
      </c>
      <c r="C138" s="34" t="s">
        <v>545</v>
      </c>
      <c r="D138" s="34" t="s">
        <v>544</v>
      </c>
      <c r="E138" s="34" t="s">
        <v>545</v>
      </c>
      <c r="F138" s="30"/>
      <c r="G138" s="35" t="s">
        <v>546</v>
      </c>
    </row>
    <row r="139" spans="1:14" x14ac:dyDescent="0.75">
      <c r="A139" s="36" t="s">
        <v>547</v>
      </c>
      <c r="B139" s="37">
        <v>95</v>
      </c>
      <c r="C139" s="38">
        <v>95</v>
      </c>
      <c r="D139" s="37">
        <v>50</v>
      </c>
      <c r="E139" s="38">
        <v>50</v>
      </c>
      <c r="F139" s="35" t="s">
        <v>147</v>
      </c>
      <c r="G139" s="30">
        <f>(C139-E139)/C139</f>
        <v>0.47368421052631576</v>
      </c>
    </row>
    <row r="140" spans="1:14" x14ac:dyDescent="0.75">
      <c r="A140" s="39" t="s">
        <v>548</v>
      </c>
      <c r="B140" s="40">
        <v>100</v>
      </c>
      <c r="C140" s="41">
        <v>100</v>
      </c>
      <c r="D140" s="40">
        <v>70</v>
      </c>
      <c r="E140" s="41">
        <v>70</v>
      </c>
      <c r="F140" s="35" t="s">
        <v>147</v>
      </c>
      <c r="G140" s="30">
        <f t="shared" ref="G140:G156" si="0">(C140-E140)/C140</f>
        <v>0.3</v>
      </c>
    </row>
    <row r="141" spans="1:14" x14ac:dyDescent="0.75">
      <c r="A141" s="39" t="s">
        <v>549</v>
      </c>
      <c r="B141" s="40">
        <v>95</v>
      </c>
      <c r="C141" s="41">
        <v>95</v>
      </c>
      <c r="D141" s="40">
        <v>50</v>
      </c>
      <c r="E141" s="41">
        <v>50</v>
      </c>
      <c r="F141" s="35" t="s">
        <v>147</v>
      </c>
      <c r="G141" s="30">
        <f t="shared" si="0"/>
        <v>0.47368421052631576</v>
      </c>
    </row>
    <row r="142" spans="1:14" x14ac:dyDescent="0.75">
      <c r="A142" s="39" t="s">
        <v>550</v>
      </c>
      <c r="B142" s="40">
        <v>105</v>
      </c>
      <c r="C142" s="41">
        <v>105</v>
      </c>
      <c r="D142" s="40">
        <v>110</v>
      </c>
      <c r="E142" s="41">
        <v>110</v>
      </c>
      <c r="F142" s="42" t="s">
        <v>566</v>
      </c>
      <c r="G142" s="30">
        <f t="shared" si="0"/>
        <v>-4.7619047619047616E-2</v>
      </c>
    </row>
    <row r="143" spans="1:14" x14ac:dyDescent="0.75">
      <c r="A143" s="39" t="s">
        <v>551</v>
      </c>
      <c r="B143" s="40">
        <v>80</v>
      </c>
      <c r="C143" s="41">
        <v>80</v>
      </c>
      <c r="D143" s="40">
        <v>35</v>
      </c>
      <c r="E143" s="41">
        <v>35</v>
      </c>
      <c r="F143" s="35" t="s">
        <v>147</v>
      </c>
      <c r="G143" s="30">
        <f t="shared" si="0"/>
        <v>0.5625</v>
      </c>
    </row>
    <row r="144" spans="1:14" x14ac:dyDescent="0.75">
      <c r="A144" s="39" t="s">
        <v>552</v>
      </c>
      <c r="B144" s="40">
        <v>70</v>
      </c>
      <c r="C144" s="41">
        <v>70</v>
      </c>
      <c r="D144" s="40">
        <v>50</v>
      </c>
      <c r="E144" s="41">
        <v>50</v>
      </c>
      <c r="F144" s="35" t="s">
        <v>147</v>
      </c>
      <c r="G144" s="30">
        <f t="shared" si="0"/>
        <v>0.2857142857142857</v>
      </c>
    </row>
    <row r="145" spans="1:9" x14ac:dyDescent="0.75">
      <c r="A145" s="39" t="s">
        <v>553</v>
      </c>
      <c r="B145" s="40">
        <v>90</v>
      </c>
      <c r="C145" s="41">
        <v>90</v>
      </c>
      <c r="D145" s="40">
        <v>80</v>
      </c>
      <c r="E145" s="41">
        <v>80</v>
      </c>
      <c r="F145" s="35" t="s">
        <v>554</v>
      </c>
      <c r="G145" s="30">
        <f t="shared" si="0"/>
        <v>0.1111111111111111</v>
      </c>
    </row>
    <row r="146" spans="1:9" x14ac:dyDescent="0.75">
      <c r="A146" s="39" t="s">
        <v>555</v>
      </c>
      <c r="B146" s="40">
        <v>100</v>
      </c>
      <c r="C146" s="41">
        <v>100</v>
      </c>
      <c r="D146" s="40">
        <v>90</v>
      </c>
      <c r="E146" s="41">
        <v>90</v>
      </c>
      <c r="F146" s="35" t="s">
        <v>147</v>
      </c>
      <c r="G146" s="30">
        <f t="shared" si="0"/>
        <v>0.1</v>
      </c>
    </row>
    <row r="147" spans="1:9" x14ac:dyDescent="0.75">
      <c r="A147" s="39" t="s">
        <v>556</v>
      </c>
      <c r="B147" s="40">
        <v>80</v>
      </c>
      <c r="C147" s="41">
        <v>80</v>
      </c>
      <c r="D147" s="40">
        <v>40</v>
      </c>
      <c r="E147" s="41">
        <v>40</v>
      </c>
      <c r="F147" s="35" t="s">
        <v>147</v>
      </c>
      <c r="G147" s="30">
        <f t="shared" si="0"/>
        <v>0.5</v>
      </c>
    </row>
    <row r="148" spans="1:9" x14ac:dyDescent="0.75">
      <c r="A148" s="39" t="s">
        <v>557</v>
      </c>
      <c r="B148" s="40">
        <v>80</v>
      </c>
      <c r="C148" s="41">
        <v>80</v>
      </c>
      <c r="D148" s="40">
        <v>50</v>
      </c>
      <c r="E148" s="41">
        <v>50</v>
      </c>
      <c r="F148" s="35" t="s">
        <v>147</v>
      </c>
      <c r="G148" s="30">
        <f t="shared" si="0"/>
        <v>0.375</v>
      </c>
    </row>
    <row r="149" spans="1:9" x14ac:dyDescent="0.75">
      <c r="A149" s="39" t="s">
        <v>558</v>
      </c>
      <c r="B149" s="40">
        <v>90</v>
      </c>
      <c r="C149" s="41">
        <v>90</v>
      </c>
      <c r="D149" s="40">
        <v>80</v>
      </c>
      <c r="E149" s="41">
        <v>80</v>
      </c>
      <c r="F149" s="35" t="s">
        <v>554</v>
      </c>
      <c r="G149" s="30">
        <f t="shared" si="0"/>
        <v>0.1111111111111111</v>
      </c>
    </row>
    <row r="150" spans="1:9" x14ac:dyDescent="0.75">
      <c r="A150" s="39" t="s">
        <v>559</v>
      </c>
      <c r="B150" s="40">
        <v>95</v>
      </c>
      <c r="C150" s="41">
        <v>95</v>
      </c>
      <c r="D150" s="40">
        <v>90</v>
      </c>
      <c r="E150" s="41">
        <v>90</v>
      </c>
      <c r="F150" s="42" t="s">
        <v>566</v>
      </c>
      <c r="G150" s="30">
        <f t="shared" si="0"/>
        <v>5.2631578947368418E-2</v>
      </c>
    </row>
    <row r="151" spans="1:9" x14ac:dyDescent="0.75">
      <c r="A151" s="39" t="s">
        <v>560</v>
      </c>
      <c r="B151" s="40">
        <v>95</v>
      </c>
      <c r="C151" s="41">
        <v>95</v>
      </c>
      <c r="D151" s="40">
        <v>90</v>
      </c>
      <c r="E151" s="41">
        <v>90</v>
      </c>
      <c r="F151" s="42" t="s">
        <v>566</v>
      </c>
      <c r="G151" s="30">
        <f t="shared" si="0"/>
        <v>5.2631578947368418E-2</v>
      </c>
    </row>
    <row r="152" spans="1:9" x14ac:dyDescent="0.75">
      <c r="A152" s="39" t="s">
        <v>561</v>
      </c>
      <c r="B152" s="40">
        <v>80</v>
      </c>
      <c r="C152" s="41">
        <v>50</v>
      </c>
      <c r="D152" s="40">
        <v>30</v>
      </c>
      <c r="E152" s="41">
        <v>30</v>
      </c>
      <c r="F152" s="35" t="s">
        <v>146</v>
      </c>
      <c r="G152" s="30">
        <f t="shared" si="0"/>
        <v>0.4</v>
      </c>
    </row>
    <row r="153" spans="1:9" x14ac:dyDescent="0.75">
      <c r="A153" s="39" t="s">
        <v>562</v>
      </c>
      <c r="B153" s="40">
        <v>90</v>
      </c>
      <c r="C153" s="41">
        <v>90</v>
      </c>
      <c r="D153" s="40">
        <v>70</v>
      </c>
      <c r="E153" s="41">
        <v>70</v>
      </c>
      <c r="F153" s="35" t="s">
        <v>143</v>
      </c>
      <c r="G153" s="30">
        <f t="shared" si="0"/>
        <v>0.22222222222222221</v>
      </c>
    </row>
    <row r="154" spans="1:9" x14ac:dyDescent="0.75">
      <c r="A154" s="39" t="s">
        <v>563</v>
      </c>
      <c r="B154" s="40">
        <v>95</v>
      </c>
      <c r="C154" s="41">
        <v>90</v>
      </c>
      <c r="D154" s="40">
        <v>80</v>
      </c>
      <c r="E154" s="41">
        <v>80</v>
      </c>
      <c r="F154" s="42" t="s">
        <v>566</v>
      </c>
      <c r="G154" s="30">
        <f t="shared" si="0"/>
        <v>0.1111111111111111</v>
      </c>
      <c r="I154" s="43"/>
    </row>
    <row r="155" spans="1:9" x14ac:dyDescent="0.75">
      <c r="A155" s="39" t="s">
        <v>564</v>
      </c>
      <c r="B155" s="40">
        <v>80</v>
      </c>
      <c r="C155" s="41">
        <v>65</v>
      </c>
      <c r="D155" s="40">
        <v>60</v>
      </c>
      <c r="E155" s="41">
        <v>30</v>
      </c>
      <c r="F155" s="35" t="s">
        <v>144</v>
      </c>
      <c r="G155" s="30">
        <f t="shared" si="0"/>
        <v>0.53846153846153844</v>
      </c>
    </row>
    <row r="156" spans="1:9" x14ac:dyDescent="0.75">
      <c r="A156" s="44" t="s">
        <v>565</v>
      </c>
      <c r="B156" s="45">
        <v>90</v>
      </c>
      <c r="C156" s="46">
        <v>90</v>
      </c>
      <c r="D156" s="45">
        <v>70</v>
      </c>
      <c r="E156" s="46">
        <v>70</v>
      </c>
      <c r="F156" s="35" t="s">
        <v>144</v>
      </c>
      <c r="G156" s="30">
        <f t="shared" si="0"/>
        <v>0.22222222222222221</v>
      </c>
    </row>
    <row r="157" spans="1:9" x14ac:dyDescent="0.75">
      <c r="A157" s="30"/>
      <c r="B157" s="30"/>
      <c r="C157" s="30"/>
      <c r="D157" s="30"/>
      <c r="E157" s="30"/>
      <c r="F157" s="30"/>
      <c r="G157" s="30"/>
    </row>
    <row r="158" spans="1:9" x14ac:dyDescent="0.75">
      <c r="A158" s="30"/>
      <c r="B158" s="30"/>
      <c r="C158" s="30"/>
      <c r="D158" s="30"/>
      <c r="E158" s="30"/>
      <c r="F158" s="30"/>
      <c r="G158" s="30"/>
    </row>
    <row r="159" spans="1:9" x14ac:dyDescent="0.75">
      <c r="A159" s="30" t="s">
        <v>147</v>
      </c>
      <c r="B159" s="30">
        <f>AVERAGEIF(F139:F156,A159,G139:G156)</f>
        <v>0.38382283834586467</v>
      </c>
      <c r="C159" s="30"/>
      <c r="D159" s="30"/>
      <c r="E159" s="30"/>
      <c r="F159" s="30"/>
      <c r="G159" s="30"/>
    </row>
    <row r="160" spans="1:9" x14ac:dyDescent="0.75">
      <c r="A160" s="30" t="s">
        <v>554</v>
      </c>
      <c r="B160" s="30">
        <f>AVERAGEIF(F139:F156,A160,G139:G156)</f>
        <v>0.1111111111111111</v>
      </c>
      <c r="C160" s="30"/>
      <c r="D160" s="30"/>
      <c r="E160" s="30"/>
      <c r="F160" s="30"/>
      <c r="G160" s="30"/>
    </row>
    <row r="161" spans="1:7" x14ac:dyDescent="0.75">
      <c r="A161" s="30" t="s">
        <v>146</v>
      </c>
      <c r="B161" s="30">
        <f>AVERAGEIF(F139:F156,A161,G139:G156)</f>
        <v>0.4</v>
      </c>
      <c r="C161" s="30"/>
      <c r="D161" s="30"/>
      <c r="E161" s="30"/>
      <c r="F161" s="30"/>
      <c r="G161" s="30"/>
    </row>
    <row r="162" spans="1:7" x14ac:dyDescent="0.75">
      <c r="A162" s="30" t="s">
        <v>143</v>
      </c>
      <c r="B162" s="30">
        <f>AVERAGEIF(F139:F156,A162,G139:G156)</f>
        <v>0.22222222222222221</v>
      </c>
      <c r="C162" s="30"/>
      <c r="D162" s="30"/>
      <c r="E162" s="30"/>
      <c r="F162" s="30"/>
      <c r="G162" s="30"/>
    </row>
    <row r="163" spans="1:7" x14ac:dyDescent="0.75">
      <c r="A163" s="30" t="s">
        <v>144</v>
      </c>
      <c r="B163" s="30">
        <f>AVERAGEIF(F139:F156,A163,G139:G156)</f>
        <v>0.38034188034188032</v>
      </c>
      <c r="C163" s="30"/>
      <c r="D163" s="30"/>
      <c r="E163" s="30"/>
      <c r="F163" s="30"/>
      <c r="G163" s="30"/>
    </row>
    <row r="165" spans="1:7" x14ac:dyDescent="0.75">
      <c r="A165" s="119" t="s">
        <v>215</v>
      </c>
      <c r="B165" s="119"/>
      <c r="C165" s="119"/>
      <c r="D165" s="119"/>
      <c r="E165" s="119"/>
    </row>
    <row r="166" spans="1:7" ht="15.5" thickBot="1" x14ac:dyDescent="0.9">
      <c r="A166" s="25" t="s">
        <v>216</v>
      </c>
      <c r="B166" s="19">
        <v>0.4</v>
      </c>
    </row>
    <row r="167" spans="1:7" ht="15.5" thickBot="1" x14ac:dyDescent="0.9">
      <c r="A167" s="11" t="s">
        <v>217</v>
      </c>
      <c r="B167" s="47">
        <f>(1+B166)^(1/(2020-2010))-1</f>
        <v>3.4219694129380196E-2</v>
      </c>
    </row>
    <row r="168" spans="1:7" x14ac:dyDescent="0.75">
      <c r="B168" s="48"/>
    </row>
    <row r="169" spans="1:7" x14ac:dyDescent="0.75">
      <c r="A169" s="119" t="s">
        <v>524</v>
      </c>
      <c r="B169" s="119"/>
    </row>
    <row r="170" spans="1:7" x14ac:dyDescent="0.75">
      <c r="A170" s="25" t="s">
        <v>525</v>
      </c>
      <c r="B170" s="49">
        <v>972.7</v>
      </c>
    </row>
    <row r="171" spans="1:7" ht="15.5" thickBot="1" x14ac:dyDescent="0.9">
      <c r="A171" s="25" t="s">
        <v>526</v>
      </c>
      <c r="B171" s="50">
        <f>400.9+53.5+276.5+255.7+63.5+462.5+B170+975.4+227.6+436.5</f>
        <v>4124.8</v>
      </c>
    </row>
    <row r="172" spans="1:7" ht="15.5" thickBot="1" x14ac:dyDescent="0.9">
      <c r="A172" s="25" t="s">
        <v>527</v>
      </c>
      <c r="B172" s="47">
        <f>B170/B171</f>
        <v>0.23581749418153608</v>
      </c>
    </row>
    <row r="173" spans="1:7" x14ac:dyDescent="0.75">
      <c r="B173" s="48"/>
    </row>
    <row r="174" spans="1:7" x14ac:dyDescent="0.75">
      <c r="A174" s="119" t="s">
        <v>226</v>
      </c>
      <c r="B174" s="119"/>
      <c r="C174" s="119"/>
      <c r="D174" s="119"/>
      <c r="E174" s="119"/>
    </row>
    <row r="175" spans="1:7" ht="15.5" thickBot="1" x14ac:dyDescent="0.9">
      <c r="A175" s="25" t="s">
        <v>534</v>
      </c>
      <c r="B175" s="48">
        <v>0.1246</v>
      </c>
    </row>
    <row r="176" spans="1:7" ht="15.5" thickBot="1" x14ac:dyDescent="0.9">
      <c r="A176" s="25" t="s">
        <v>529</v>
      </c>
      <c r="B176" s="47">
        <f>1-B175</f>
        <v>0.87539999999999996</v>
      </c>
    </row>
    <row r="178" spans="1:5" x14ac:dyDescent="0.75">
      <c r="A178" s="119" t="s">
        <v>218</v>
      </c>
      <c r="B178" s="119"/>
      <c r="C178" s="119"/>
      <c r="D178" s="119"/>
      <c r="E178" s="119"/>
    </row>
    <row r="179" spans="1:5" x14ac:dyDescent="0.75">
      <c r="A179" s="27" t="s">
        <v>531</v>
      </c>
      <c r="B179" s="11">
        <v>197000</v>
      </c>
    </row>
    <row r="180" spans="1:5" ht="15.5" thickBot="1" x14ac:dyDescent="0.9">
      <c r="A180" s="11" t="s">
        <v>532</v>
      </c>
      <c r="B180" s="11">
        <v>175000</v>
      </c>
    </row>
    <row r="181" spans="1:5" ht="15.5" thickBot="1" x14ac:dyDescent="0.9">
      <c r="A181" s="11" t="s">
        <v>219</v>
      </c>
      <c r="B181" s="21">
        <f>B179/B180</f>
        <v>1.1257142857142857</v>
      </c>
    </row>
    <row r="183" spans="1:5" x14ac:dyDescent="0.75">
      <c r="A183" s="119" t="s">
        <v>220</v>
      </c>
      <c r="B183" s="119"/>
      <c r="C183" s="119"/>
      <c r="D183" s="119"/>
      <c r="E183" s="119"/>
    </row>
    <row r="184" spans="1:5" x14ac:dyDescent="0.75">
      <c r="A184" s="51" t="s">
        <v>535</v>
      </c>
      <c r="B184" s="27">
        <v>30.5</v>
      </c>
      <c r="C184" s="11" t="s">
        <v>536</v>
      </c>
    </row>
    <row r="185" spans="1:5" ht="15.5" thickBot="1" x14ac:dyDescent="0.9">
      <c r="A185" s="51" t="s">
        <v>537</v>
      </c>
      <c r="B185" s="52">
        <v>2.2999999999999998</v>
      </c>
      <c r="C185" s="11" t="s">
        <v>536</v>
      </c>
    </row>
    <row r="186" spans="1:5" ht="15.5" thickBot="1" x14ac:dyDescent="0.9">
      <c r="A186" s="25" t="s">
        <v>538</v>
      </c>
      <c r="B186" s="53">
        <f>B185/B184</f>
        <v>7.5409836065573763E-2</v>
      </c>
    </row>
    <row r="188" spans="1:5" x14ac:dyDescent="0.75">
      <c r="A188" s="119" t="s">
        <v>238</v>
      </c>
      <c r="B188" s="119"/>
      <c r="C188" s="119"/>
      <c r="D188" s="119"/>
      <c r="E188" s="119"/>
    </row>
    <row r="189" spans="1:5" x14ac:dyDescent="0.75">
      <c r="A189" s="23" t="s">
        <v>230</v>
      </c>
      <c r="B189" s="23" t="s">
        <v>231</v>
      </c>
      <c r="C189" s="23"/>
    </row>
    <row r="190" spans="1:5" x14ac:dyDescent="0.75">
      <c r="A190" s="11" t="s">
        <v>232</v>
      </c>
      <c r="B190" s="24">
        <v>15277777.777777778</v>
      </c>
      <c r="C190" s="11" t="s">
        <v>233</v>
      </c>
    </row>
    <row r="191" spans="1:5" x14ac:dyDescent="0.75">
      <c r="A191" s="11" t="s">
        <v>234</v>
      </c>
      <c r="B191" s="24">
        <f>3.4*10^6</f>
        <v>3400000</v>
      </c>
      <c r="C191" s="54"/>
    </row>
    <row r="192" spans="1:5" x14ac:dyDescent="0.75">
      <c r="A192" s="11" t="s">
        <v>235</v>
      </c>
      <c r="B192" s="11">
        <v>2</v>
      </c>
    </row>
    <row r="193" spans="1:2" ht="15.5" thickBot="1" x14ac:dyDescent="0.9">
      <c r="A193" s="11" t="s">
        <v>236</v>
      </c>
      <c r="B193" s="24">
        <f>B192*B191</f>
        <v>6800000</v>
      </c>
    </row>
    <row r="194" spans="1:2" ht="15.5" thickBot="1" x14ac:dyDescent="0.9">
      <c r="A194" s="11" t="s">
        <v>237</v>
      </c>
      <c r="B194" s="21">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 Characteristics</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2021-08-12T02:48:04Z</dcterms:modified>
</cp:coreProperties>
</file>