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RI\elec\EIaE\"/>
    </mc:Choice>
  </mc:AlternateContent>
  <xr:revisionPtr revIDLastSave="0" documentId="8_{7608303C-557D-41F1-BED5-F7D6002D6140}" xr6:coauthVersionLast="47" xr6:coauthVersionMax="47" xr10:uidLastSave="{00000000-0000-0000-0000-000000000000}"/>
  <bookViews>
    <workbookView xWindow="555" yWindow="615" windowWidth="25650" windowHeight="15165" firstSheet="20" activeTab="24"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279" i="25" l="1"/>
  <c r="M279" i="25" s="1"/>
  <c r="L13" i="25"/>
  <c r="M13" i="25" s="1"/>
  <c r="L160" i="25"/>
  <c r="M160" i="25" s="1"/>
  <c r="L101" i="25"/>
  <c r="M101" i="25" s="1"/>
  <c r="L57" i="25"/>
  <c r="M57" i="25" s="1"/>
  <c r="L157" i="25"/>
  <c r="M157" i="25" s="1"/>
  <c r="L201" i="25"/>
  <c r="M201" i="25" s="1"/>
  <c r="L82" i="25"/>
  <c r="M82" i="25" s="1"/>
  <c r="I10" i="26"/>
  <c r="L182" i="25"/>
  <c r="M182" i="25" s="1"/>
  <c r="AA6" i="26"/>
  <c r="L238" i="25"/>
  <c r="M238" i="25" s="1"/>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X15" i="26" s="1"/>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N15" i="26"/>
  <c r="J14" i="26"/>
  <c r="AE15" i="26"/>
  <c r="AC15" i="26"/>
  <c r="I15" i="26"/>
  <c r="AF10" i="26"/>
  <c r="AE14"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E14" i="26" l="1"/>
  <c r="Q14" i="26"/>
  <c r="W14" i="26"/>
  <c r="AA15" i="26"/>
  <c r="P14" i="26"/>
  <c r="F15" i="26"/>
  <c r="Z14" i="26"/>
  <c r="T14" i="26"/>
  <c r="D12" i="28"/>
  <c r="D31" i="28"/>
  <c r="D27" i="28"/>
  <c r="D19" i="3" s="1"/>
  <c r="D30" i="28"/>
  <c r="D26" i="28"/>
  <c r="D22" i="28"/>
  <c r="C22" i="28" s="1"/>
  <c r="D33" i="28"/>
  <c r="B33" i="28" s="1"/>
  <c r="D25" i="28"/>
  <c r="D17" i="3" s="1"/>
  <c r="D29" i="28"/>
  <c r="D17" i="28"/>
  <c r="C17" i="28" s="1"/>
  <c r="L15" i="26"/>
  <c r="AD15" i="26"/>
  <c r="S15" i="26"/>
  <c r="D21" i="28"/>
  <c r="D32" i="28"/>
  <c r="B32" i="28" s="1"/>
  <c r="B24" i="3" s="1"/>
  <c r="D20" i="3"/>
  <c r="C28" i="28"/>
  <c r="B28" i="28"/>
  <c r="D25" i="3"/>
  <c r="C33" i="28"/>
  <c r="Y15" i="26"/>
  <c r="D4" i="3"/>
  <c r="B12" i="28"/>
  <c r="C12" i="28"/>
  <c r="D22" i="3"/>
  <c r="B30" i="28"/>
  <c r="C30" i="28"/>
  <c r="O14" i="26"/>
  <c r="C27" i="28"/>
  <c r="B17" i="28"/>
  <c r="D14" i="3"/>
  <c r="B22" i="28"/>
  <c r="D23" i="3"/>
  <c r="B31" i="28"/>
  <c r="C31" i="28"/>
  <c r="C15" i="26"/>
  <c r="D24" i="3"/>
  <c r="C32" i="28"/>
  <c r="C24" i="3" s="1"/>
  <c r="K14" i="26"/>
  <c r="D21" i="3"/>
  <c r="B29" i="28"/>
  <c r="C29" i="28"/>
  <c r="D16" i="3"/>
  <c r="B24" i="28"/>
  <c r="C24" i="28"/>
  <c r="D18" i="3"/>
  <c r="B26" i="28"/>
  <c r="C26"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5" i="28" l="1"/>
  <c r="B25" i="28"/>
  <c r="D9" i="3"/>
  <c r="B27" i="28"/>
  <c r="AF14" i="26"/>
  <c r="AG11" i="26"/>
  <c r="AH11"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G14" i="26" l="1"/>
  <c r="AG15"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I50" i="28" s="1"/>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18" i="28"/>
  <c r="I10"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H3" i="3"/>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C19" i="28" l="1"/>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P815" i="22" s="1"/>
  <c r="G2" i="3"/>
  <c r="E40" i="23"/>
  <c r="E2" i="3"/>
  <c r="C50" i="28"/>
  <c r="D18" i="28"/>
  <c r="F2" i="3"/>
  <c r="F35" i="28"/>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P763"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G1432" i="22" s="1"/>
  <c r="E3" i="23"/>
  <c r="E42" i="23"/>
  <c r="E14" i="23"/>
  <c r="E11" i="23"/>
  <c r="E45" i="23"/>
  <c r="E44" i="23"/>
  <c r="E34" i="23"/>
  <c r="E37" i="23"/>
  <c r="H1206" i="22" s="1"/>
  <c r="E39" i="23"/>
  <c r="E30" i="23"/>
  <c r="E36" i="23"/>
  <c r="E17" i="23"/>
  <c r="E19" i="23"/>
  <c r="E38" i="23"/>
  <c r="E53" i="23"/>
  <c r="E46" i="23"/>
  <c r="Q1331" i="22" s="1"/>
  <c r="E32" i="23"/>
  <c r="E15" i="23"/>
  <c r="E33" i="23"/>
  <c r="E35" i="23"/>
  <c r="E25" i="23"/>
  <c r="E41" i="23"/>
  <c r="E50" i="23"/>
  <c r="E20" i="23"/>
  <c r="F951" i="22" s="1"/>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R1420" i="22"/>
  <c r="R1424" i="22"/>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H1201" i="22"/>
  <c r="L1206" i="22"/>
  <c r="O1197"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Q1336" i="22"/>
  <c r="M1341" i="22"/>
  <c r="O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O946" i="22"/>
  <c r="M940" i="22"/>
  <c r="G949" i="22"/>
  <c r="R942" i="22"/>
  <c r="J953" i="22"/>
  <c r="K948" i="22"/>
  <c r="L943" i="22"/>
  <c r="Q953" i="22"/>
  <c r="R948" i="22"/>
  <c r="F944" i="22"/>
  <c r="G939" i="22"/>
  <c r="L949" i="22"/>
  <c r="M944" i="22"/>
  <c r="N939" i="22"/>
  <c r="F950" i="22"/>
  <c r="G945" i="22"/>
  <c r="H940" i="22"/>
  <c r="R949" i="22"/>
  <c r="F945" i="22"/>
  <c r="G940" i="22"/>
  <c r="Q949" i="22"/>
  <c r="R944" i="22"/>
  <c r="F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M945" i="22" l="1"/>
  <c r="I940" i="22"/>
  <c r="G944" i="22"/>
  <c r="H949" i="22"/>
  <c r="Q941" i="22"/>
  <c r="P951" i="22"/>
  <c r="R940" i="22"/>
  <c r="O943" i="22"/>
  <c r="N948" i="22"/>
  <c r="M953" i="22"/>
  <c r="P943" i="22"/>
  <c r="O948" i="22"/>
  <c r="N953" i="22"/>
  <c r="Q943" i="22"/>
  <c r="P948" i="22"/>
  <c r="O953" i="22"/>
  <c r="J943" i="22"/>
  <c r="I948" i="22"/>
  <c r="H953" i="22"/>
  <c r="P942" i="22"/>
  <c r="O947" i="22"/>
  <c r="N952" i="22"/>
  <c r="I942" i="22"/>
  <c r="H947" i="22"/>
  <c r="G952" i="22"/>
  <c r="O941" i="22"/>
  <c r="N946" i="22"/>
  <c r="J939" i="22"/>
  <c r="L945" i="22"/>
  <c r="H1338" i="22"/>
  <c r="O1331" i="22"/>
  <c r="O1341" i="22"/>
  <c r="N1196" i="22"/>
  <c r="F1206" i="22"/>
  <c r="J1201" i="22"/>
  <c r="P1429" i="22"/>
  <c r="H1425" i="22"/>
  <c r="P817" i="22"/>
  <c r="Q812" i="22"/>
  <c r="R807" i="22"/>
  <c r="J818" i="22"/>
  <c r="K813" i="22"/>
  <c r="L808" i="22"/>
  <c r="Q818" i="22"/>
  <c r="R813" i="22"/>
  <c r="F809" i="22"/>
  <c r="G804" i="22"/>
  <c r="L814" i="22"/>
  <c r="M809" i="22"/>
  <c r="N804" i="22"/>
  <c r="F815" i="22"/>
  <c r="G810" i="22"/>
  <c r="H805" i="22"/>
  <c r="Q814" i="22"/>
  <c r="L72" i="23" s="1"/>
  <c r="R809" i="22"/>
  <c r="F805" i="22"/>
  <c r="P814" i="22"/>
  <c r="Q809" i="22"/>
  <c r="R804" i="22"/>
  <c r="K817" i="22"/>
  <c r="I811" i="22"/>
  <c r="K809" i="22"/>
  <c r="H817" i="22"/>
  <c r="I812" i="22"/>
  <c r="J807" i="22"/>
  <c r="O817" i="22"/>
  <c r="P812" i="22"/>
  <c r="Q807" i="22"/>
  <c r="I818" i="22"/>
  <c r="J813" i="22"/>
  <c r="K808" i="22"/>
  <c r="P818" i="22"/>
  <c r="Q813" i="22"/>
  <c r="R808" i="22"/>
  <c r="F804" i="22"/>
  <c r="K814" i="22"/>
  <c r="L809" i="22"/>
  <c r="M804" i="22"/>
  <c r="H67" i="23" s="1"/>
  <c r="I814" i="22"/>
  <c r="J809" i="22"/>
  <c r="K804" i="22"/>
  <c r="H814" i="22"/>
  <c r="I809" i="22"/>
  <c r="J804" i="22"/>
  <c r="L812" i="22"/>
  <c r="J806" i="22"/>
  <c r="E66" i="23" s="1"/>
  <c r="L804" i="22"/>
  <c r="M816" i="22"/>
  <c r="N811" i="22"/>
  <c r="O806" i="22"/>
  <c r="G817" i="22"/>
  <c r="H812" i="22"/>
  <c r="I807" i="22"/>
  <c r="N817" i="22"/>
  <c r="O812" i="22"/>
  <c r="P807" i="22"/>
  <c r="H818" i="22"/>
  <c r="I813" i="22"/>
  <c r="J808" i="22"/>
  <c r="O818" i="22"/>
  <c r="P813" i="22"/>
  <c r="Q808" i="22"/>
  <c r="M818" i="22"/>
  <c r="N813" i="22"/>
  <c r="O808" i="22"/>
  <c r="L818" i="22"/>
  <c r="M813" i="22"/>
  <c r="N808" i="22"/>
  <c r="N818" i="22"/>
  <c r="M807" i="22"/>
  <c r="M815" i="22"/>
  <c r="R815" i="22"/>
  <c r="F811" i="22"/>
  <c r="G806" i="22"/>
  <c r="L816" i="22"/>
  <c r="M811" i="22"/>
  <c r="N806" i="22"/>
  <c r="F817" i="22"/>
  <c r="G812" i="22"/>
  <c r="H807" i="22"/>
  <c r="M817" i="22"/>
  <c r="N812" i="22"/>
  <c r="O807" i="22"/>
  <c r="G818" i="22"/>
  <c r="H813" i="22"/>
  <c r="I808" i="22"/>
  <c r="R817" i="22"/>
  <c r="F813" i="22"/>
  <c r="G808" i="22"/>
  <c r="Q817" i="22"/>
  <c r="R812" i="22"/>
  <c r="F808" i="22"/>
  <c r="O813" i="22"/>
  <c r="P816" i="22"/>
  <c r="O805" i="22"/>
  <c r="J815" i="22"/>
  <c r="K810" i="22"/>
  <c r="L805" i="22"/>
  <c r="Q815" i="22"/>
  <c r="R810" i="22"/>
  <c r="F806" i="22"/>
  <c r="K816" i="22"/>
  <c r="L811" i="22"/>
  <c r="M806" i="22"/>
  <c r="R816" i="22"/>
  <c r="F812" i="22"/>
  <c r="G807" i="22"/>
  <c r="L817" i="22"/>
  <c r="M812" i="22"/>
  <c r="N807" i="22"/>
  <c r="I68" i="23" s="1"/>
  <c r="J817" i="22"/>
  <c r="K812" i="22"/>
  <c r="L807" i="22"/>
  <c r="I817" i="22"/>
  <c r="J812" i="22"/>
  <c r="K807" i="22"/>
  <c r="P808" i="22"/>
  <c r="Q811" i="22"/>
  <c r="R814" i="22"/>
  <c r="G814" i="22"/>
  <c r="H809" i="22"/>
  <c r="I804" i="22"/>
  <c r="N814" i="22"/>
  <c r="O809" i="22"/>
  <c r="P804" i="22"/>
  <c r="H815" i="22"/>
  <c r="I810" i="22"/>
  <c r="J805" i="22"/>
  <c r="O815" i="22"/>
  <c r="P810" i="22"/>
  <c r="Q805" i="22"/>
  <c r="I816" i="22"/>
  <c r="J811" i="22"/>
  <c r="K806" i="22"/>
  <c r="G816" i="22"/>
  <c r="H811" i="22"/>
  <c r="I806" i="22"/>
  <c r="F816" i="22"/>
  <c r="G811" i="22"/>
  <c r="H806" i="22"/>
  <c r="G813" i="22"/>
  <c r="N810" i="22"/>
  <c r="I64" i="23" s="1"/>
  <c r="G805" i="22"/>
  <c r="K818" i="22"/>
  <c r="L813" i="22"/>
  <c r="M808" i="22"/>
  <c r="R818" i="22"/>
  <c r="F814" i="22"/>
  <c r="G809" i="22"/>
  <c r="H804" i="22"/>
  <c r="C67" i="23" s="1"/>
  <c r="M814" i="22"/>
  <c r="N809" i="22"/>
  <c r="O804" i="22"/>
  <c r="G815" i="22"/>
  <c r="H810" i="22"/>
  <c r="I805" i="22"/>
  <c r="N815" i="22"/>
  <c r="O810" i="22"/>
  <c r="P805" i="22"/>
  <c r="L815" i="22"/>
  <c r="M810" i="22"/>
  <c r="N805" i="22"/>
  <c r="K815" i="22"/>
  <c r="L810" i="22"/>
  <c r="M805" i="22"/>
  <c r="H808" i="22"/>
  <c r="H816" i="22"/>
  <c r="J814" i="22"/>
  <c r="P809" i="22"/>
  <c r="J816" i="22"/>
  <c r="Q806" i="22"/>
  <c r="Q804" i="22"/>
  <c r="K811" i="22"/>
  <c r="N816" i="22"/>
  <c r="I815" i="22"/>
  <c r="L806" i="22"/>
  <c r="O811" i="22"/>
  <c r="J810" i="22"/>
  <c r="Q816" i="22"/>
  <c r="P806" i="22"/>
  <c r="K805" i="22"/>
  <c r="R811" i="22"/>
  <c r="F818" i="22"/>
  <c r="Q810" i="22"/>
  <c r="O816" i="22"/>
  <c r="F810" i="22"/>
  <c r="O814" i="22"/>
  <c r="R805" i="22"/>
  <c r="P811" i="22"/>
  <c r="L950" i="22"/>
  <c r="G73" i="23" s="1"/>
  <c r="N950" i="22"/>
  <c r="H939" i="22"/>
  <c r="P946" i="22"/>
  <c r="F942" i="22"/>
  <c r="Q945" i="22"/>
  <c r="K939" i="22"/>
  <c r="J944" i="22"/>
  <c r="I949" i="22"/>
  <c r="D72" i="23" s="1"/>
  <c r="L939" i="22"/>
  <c r="K944" i="22"/>
  <c r="J949" i="22"/>
  <c r="M939" i="22"/>
  <c r="L944" i="22"/>
  <c r="K949" i="22"/>
  <c r="F939" i="22"/>
  <c r="R943" i="22"/>
  <c r="M63" i="23" s="1"/>
  <c r="Q948" i="22"/>
  <c r="P953" i="22"/>
  <c r="K943" i="22"/>
  <c r="J948" i="22"/>
  <c r="I953" i="22"/>
  <c r="Q942" i="22"/>
  <c r="P947" i="22"/>
  <c r="O952" i="22"/>
  <c r="J942" i="22"/>
  <c r="L948" i="22"/>
  <c r="R939" i="22"/>
  <c r="G946" i="22"/>
  <c r="G1343" i="22"/>
  <c r="N1336" i="22"/>
  <c r="R1331" i="22"/>
  <c r="M1201" i="22"/>
  <c r="I1196" i="22"/>
  <c r="I1206" i="22"/>
  <c r="F1420" i="22"/>
  <c r="O1430" i="22"/>
  <c r="N945" i="22"/>
  <c r="G950" i="22"/>
  <c r="R953" i="22"/>
  <c r="N1337" i="22"/>
  <c r="P1331" i="22"/>
  <c r="P1341" i="22"/>
  <c r="N1202" i="22"/>
  <c r="G1196" i="22"/>
  <c r="G1206" i="22"/>
  <c r="L1419" i="22"/>
  <c r="Q1429" i="22"/>
  <c r="O1427" i="22"/>
  <c r="P769" i="22"/>
  <c r="Q764" i="22"/>
  <c r="O769" i="22"/>
  <c r="P764" i="22"/>
  <c r="Q759" i="22"/>
  <c r="I770" i="22"/>
  <c r="J765" i="22"/>
  <c r="P770" i="22"/>
  <c r="K73" i="23" s="1"/>
  <c r="Q765" i="22"/>
  <c r="O770" i="22"/>
  <c r="P765" i="22"/>
  <c r="M770" i="22"/>
  <c r="N765" i="22"/>
  <c r="Q769" i="22"/>
  <c r="R764" i="22"/>
  <c r="G760" i="22"/>
  <c r="B60" i="23" s="1"/>
  <c r="K761" i="22"/>
  <c r="O762" i="22"/>
  <c r="N759" i="22"/>
  <c r="M760" i="22"/>
  <c r="R763" i="22"/>
  <c r="J766" i="22"/>
  <c r="N761" i="22"/>
  <c r="I762" i="22"/>
  <c r="D68" i="23" s="1"/>
  <c r="H769" i="22"/>
  <c r="I764" i="22"/>
  <c r="G769" i="22"/>
  <c r="H764" i="22"/>
  <c r="I759" i="22"/>
  <c r="N769" i="22"/>
  <c r="O764" i="22"/>
  <c r="H770" i="22"/>
  <c r="I765" i="22"/>
  <c r="G770" i="22"/>
  <c r="H765" i="22"/>
  <c r="R769" i="22"/>
  <c r="F765" i="22"/>
  <c r="I769" i="22"/>
  <c r="K769" i="22"/>
  <c r="K759" i="22"/>
  <c r="O760" i="22"/>
  <c r="F762" i="22"/>
  <c r="L772" i="22"/>
  <c r="P759" i="22"/>
  <c r="I763" i="22"/>
  <c r="L762" i="22"/>
  <c r="R760" i="22"/>
  <c r="M761" i="22"/>
  <c r="H66" i="23" s="1"/>
  <c r="L773" i="22"/>
  <c r="M768" i="22"/>
  <c r="K773" i="22"/>
  <c r="L768" i="22"/>
  <c r="M763" i="22"/>
  <c r="R773" i="22"/>
  <c r="F769" i="22"/>
  <c r="G764" i="22"/>
  <c r="M769" i="22"/>
  <c r="N764" i="22"/>
  <c r="L769" i="22"/>
  <c r="M764" i="22"/>
  <c r="J769" i="22"/>
  <c r="M773" i="22"/>
  <c r="N768" i="22"/>
  <c r="L764" i="22"/>
  <c r="O773" i="22"/>
  <c r="F760" i="22"/>
  <c r="J761" i="22"/>
  <c r="M767" i="22"/>
  <c r="G759" i="22"/>
  <c r="M762" i="22"/>
  <c r="J760" i="22"/>
  <c r="I760" i="22"/>
  <c r="D60" i="23" s="1"/>
  <c r="Q760" i="22"/>
  <c r="Q772" i="22"/>
  <c r="R767" i="22"/>
  <c r="P772" i="22"/>
  <c r="Q767" i="22"/>
  <c r="R762" i="22"/>
  <c r="J773" i="22"/>
  <c r="K768" i="22"/>
  <c r="F62" i="23" s="1"/>
  <c r="Q773" i="22"/>
  <c r="R768" i="22"/>
  <c r="P773" i="22"/>
  <c r="Q768" i="22"/>
  <c r="N773" i="22"/>
  <c r="O768" i="22"/>
  <c r="R772" i="22"/>
  <c r="F768" i="22"/>
  <c r="N763" i="22"/>
  <c r="P768" i="22"/>
  <c r="J759" i="22"/>
  <c r="N760" i="22"/>
  <c r="F764" i="22"/>
  <c r="I771" i="22"/>
  <c r="Q761" i="22"/>
  <c r="N770" i="22"/>
  <c r="I73" i="23" s="1"/>
  <c r="M759" i="22"/>
  <c r="H760" i="22"/>
  <c r="I772" i="22"/>
  <c r="J767" i="22"/>
  <c r="H772" i="22"/>
  <c r="I767" i="22"/>
  <c r="J762" i="22"/>
  <c r="O772" i="22"/>
  <c r="P767" i="22"/>
  <c r="I773" i="22"/>
  <c r="J768" i="22"/>
  <c r="H773" i="22"/>
  <c r="I768" i="22"/>
  <c r="F773" i="22"/>
  <c r="G768" i="22"/>
  <c r="J772" i="22"/>
  <c r="K767" i="22"/>
  <c r="Q762" i="22"/>
  <c r="K764" i="22"/>
  <c r="G773" i="22"/>
  <c r="R759" i="22"/>
  <c r="J763" i="22"/>
  <c r="H763" i="22"/>
  <c r="H761" i="22"/>
  <c r="O765" i="22"/>
  <c r="F770" i="22"/>
  <c r="L759" i="22"/>
  <c r="F771" i="22"/>
  <c r="G766" i="22"/>
  <c r="R770" i="22"/>
  <c r="F766" i="22"/>
  <c r="G761" i="22"/>
  <c r="B66" i="23" s="1"/>
  <c r="L771" i="22"/>
  <c r="M766" i="22"/>
  <c r="F772" i="22"/>
  <c r="G767" i="22"/>
  <c r="R771" i="22"/>
  <c r="F767" i="22"/>
  <c r="P771" i="22"/>
  <c r="Q766" i="22"/>
  <c r="L61" i="23" s="1"/>
  <c r="G771" i="22"/>
  <c r="H766" i="22"/>
  <c r="L761" i="22"/>
  <c r="P762" i="22"/>
  <c r="J764" i="22"/>
  <c r="Q763" i="22"/>
  <c r="R761" i="22"/>
  <c r="Q771" i="22"/>
  <c r="L65" i="23" s="1"/>
  <c r="O759" i="22"/>
  <c r="G763" i="22"/>
  <c r="O763" i="22"/>
  <c r="K770" i="22"/>
  <c r="L765" i="22"/>
  <c r="J770" i="22"/>
  <c r="K765" i="22"/>
  <c r="L760" i="22"/>
  <c r="G60" i="23" s="1"/>
  <c r="Q770" i="22"/>
  <c r="R765" i="22"/>
  <c r="K771" i="22"/>
  <c r="L766" i="22"/>
  <c r="J771" i="22"/>
  <c r="K766" i="22"/>
  <c r="H771" i="22"/>
  <c r="I766" i="22"/>
  <c r="D61" i="23" s="1"/>
  <c r="L770" i="22"/>
  <c r="M765" i="22"/>
  <c r="P760" i="22"/>
  <c r="G762" i="22"/>
  <c r="K763" i="22"/>
  <c r="P761" i="22"/>
  <c r="I761" i="22"/>
  <c r="R766" i="22"/>
  <c r="R1449" i="22" s="1"/>
  <c r="F759" i="22"/>
  <c r="K762" i="22"/>
  <c r="F763" i="22"/>
  <c r="O766" i="22"/>
  <c r="M772" i="22"/>
  <c r="H768" i="22"/>
  <c r="M771" i="22"/>
  <c r="N767" i="22"/>
  <c r="I70" i="23" s="1"/>
  <c r="H759" i="22"/>
  <c r="N766" i="22"/>
  <c r="K772" i="22"/>
  <c r="N762" i="22"/>
  <c r="O761" i="22"/>
  <c r="L767" i="22"/>
  <c r="F761" i="22"/>
  <c r="G772" i="22"/>
  <c r="O771" i="22"/>
  <c r="K760" i="22"/>
  <c r="N772" i="22"/>
  <c r="H762" i="22"/>
  <c r="G765" i="22"/>
  <c r="N771" i="22"/>
  <c r="O767" i="22"/>
  <c r="L763" i="22"/>
  <c r="G63" i="23" s="1"/>
  <c r="P940" i="22"/>
  <c r="M949" i="22"/>
  <c r="H941" i="22"/>
  <c r="I941" i="22"/>
  <c r="H946" i="22"/>
  <c r="G951" i="22"/>
  <c r="J941" i="22"/>
  <c r="I946" i="22"/>
  <c r="H951" i="22"/>
  <c r="K941" i="22"/>
  <c r="J946" i="22"/>
  <c r="I951" i="22"/>
  <c r="Q940" i="22"/>
  <c r="P945" i="22"/>
  <c r="O950" i="22"/>
  <c r="J940" i="22"/>
  <c r="E60" i="23" s="1"/>
  <c r="I945" i="22"/>
  <c r="H950" i="22"/>
  <c r="P939" i="22"/>
  <c r="O944" i="22"/>
  <c r="N949" i="22"/>
  <c r="I939" i="22"/>
  <c r="H944" i="22"/>
  <c r="J950" i="22"/>
  <c r="P941" i="22"/>
  <c r="P949" i="22"/>
  <c r="G1337" i="22"/>
  <c r="M1342" i="22"/>
  <c r="O1336" i="22"/>
  <c r="M1207" i="22"/>
  <c r="F1201" i="22"/>
  <c r="J1196" i="22"/>
  <c r="G1420" i="22"/>
  <c r="H1420" i="22"/>
  <c r="H1419" i="22"/>
  <c r="P766" i="22"/>
  <c r="Q743" i="22"/>
  <c r="R738" i="22"/>
  <c r="F734" i="22"/>
  <c r="G729" i="22"/>
  <c r="B67" i="23" s="1"/>
  <c r="J741" i="22"/>
  <c r="K736" i="22"/>
  <c r="L731" i="22"/>
  <c r="L742" i="22"/>
  <c r="M737" i="22"/>
  <c r="N732" i="22"/>
  <c r="R737" i="22"/>
  <c r="M740" i="22"/>
  <c r="H73" i="23" s="1"/>
  <c r="N735" i="22"/>
  <c r="O730" i="22"/>
  <c r="M743" i="22"/>
  <c r="N738" i="22"/>
  <c r="O733" i="22"/>
  <c r="Q742" i="22"/>
  <c r="R740" i="22"/>
  <c r="F736" i="22"/>
  <c r="G731" i="22"/>
  <c r="J743" i="22"/>
  <c r="K738" i="22"/>
  <c r="L733" i="22"/>
  <c r="M738" i="22"/>
  <c r="I743" i="22"/>
  <c r="J738" i="22"/>
  <c r="K733" i="22"/>
  <c r="F63" i="23" s="1"/>
  <c r="H739" i="22"/>
  <c r="O740" i="22"/>
  <c r="P735" i="22"/>
  <c r="Q730" i="22"/>
  <c r="Q741" i="22"/>
  <c r="R736" i="22"/>
  <c r="F732" i="22"/>
  <c r="I734" i="22"/>
  <c r="R739" i="22"/>
  <c r="F735" i="22"/>
  <c r="G730" i="22"/>
  <c r="R742" i="22"/>
  <c r="F738" i="22"/>
  <c r="G733" i="22"/>
  <c r="F741" i="22"/>
  <c r="J740" i="22"/>
  <c r="K735" i="22"/>
  <c r="L730" i="22"/>
  <c r="O742" i="22"/>
  <c r="P737" i="22"/>
  <c r="Q732" i="22"/>
  <c r="Q734" i="22"/>
  <c r="N742" i="22"/>
  <c r="O737" i="22"/>
  <c r="J70" i="23" s="1"/>
  <c r="P732" i="22"/>
  <c r="N733" i="22"/>
  <c r="G740" i="22"/>
  <c r="H735" i="22"/>
  <c r="I730" i="22"/>
  <c r="I741" i="22"/>
  <c r="J736" i="22"/>
  <c r="K731" i="22"/>
  <c r="F66" i="23" s="1"/>
  <c r="H731" i="22"/>
  <c r="J739" i="22"/>
  <c r="K734" i="22"/>
  <c r="L729" i="22"/>
  <c r="J742" i="22"/>
  <c r="K737" i="22"/>
  <c r="L732" i="22"/>
  <c r="O736" i="22"/>
  <c r="J61" i="23" s="1"/>
  <c r="O739" i="22"/>
  <c r="P734" i="22"/>
  <c r="Q729" i="22"/>
  <c r="G742" i="22"/>
  <c r="H737" i="22"/>
  <c r="I732" i="22"/>
  <c r="M730" i="22"/>
  <c r="F742" i="22"/>
  <c r="G737" i="22"/>
  <c r="H732" i="22"/>
  <c r="R729" i="22"/>
  <c r="L739" i="22"/>
  <c r="M734" i="22"/>
  <c r="N729" i="22"/>
  <c r="N740" i="22"/>
  <c r="O735" i="22"/>
  <c r="J64" i="23" s="1"/>
  <c r="P730" i="22"/>
  <c r="N743" i="22"/>
  <c r="O738" i="22"/>
  <c r="P733" i="22"/>
  <c r="I742" i="22"/>
  <c r="O741" i="22"/>
  <c r="P736" i="22"/>
  <c r="Q731" i="22"/>
  <c r="L66" i="23" s="1"/>
  <c r="F733" i="22"/>
  <c r="G739" i="22"/>
  <c r="H734" i="22"/>
  <c r="I729" i="22"/>
  <c r="L741" i="22"/>
  <c r="M736" i="22"/>
  <c r="N731" i="22"/>
  <c r="K741" i="22"/>
  <c r="L736" i="22"/>
  <c r="M731" i="22"/>
  <c r="P743" i="22"/>
  <c r="Q738" i="22"/>
  <c r="R733" i="22"/>
  <c r="F729" i="22"/>
  <c r="F740" i="22"/>
  <c r="G735" i="22"/>
  <c r="B64" i="23" s="1"/>
  <c r="H730" i="22"/>
  <c r="F743" i="22"/>
  <c r="G738" i="22"/>
  <c r="H733" i="22"/>
  <c r="K740" i="22"/>
  <c r="G741" i="22"/>
  <c r="H736" i="22"/>
  <c r="I731" i="22"/>
  <c r="D66" i="23" s="1"/>
  <c r="K743" i="22"/>
  <c r="L738" i="22"/>
  <c r="M733" i="22"/>
  <c r="P739" i="22"/>
  <c r="Q740" i="22"/>
  <c r="R735" i="22"/>
  <c r="F731" i="22"/>
  <c r="H740" i="22"/>
  <c r="H1449" i="22" s="1"/>
  <c r="I735" i="22"/>
  <c r="J730" i="22"/>
  <c r="M742" i="22"/>
  <c r="N737" i="22"/>
  <c r="O732" i="22"/>
  <c r="O743" i="22"/>
  <c r="P738" i="22"/>
  <c r="Q733" i="22"/>
  <c r="L63" i="23" s="1"/>
  <c r="L743" i="22"/>
  <c r="P741" i="22"/>
  <c r="Q736" i="22"/>
  <c r="R731" i="22"/>
  <c r="P731" i="22"/>
  <c r="Q739" i="22"/>
  <c r="R734" i="22"/>
  <c r="F730" i="22"/>
  <c r="F1449" i="22" s="1"/>
  <c r="H742" i="22"/>
  <c r="I737" i="22"/>
  <c r="J732" i="22"/>
  <c r="K732" i="22"/>
  <c r="N739" i="22"/>
  <c r="O734" i="22"/>
  <c r="P729" i="22"/>
  <c r="M739" i="22"/>
  <c r="H72" i="23" s="1"/>
  <c r="N734" i="22"/>
  <c r="O729" i="22"/>
  <c r="R741" i="22"/>
  <c r="F737" i="22"/>
  <c r="G732" i="22"/>
  <c r="G743" i="22"/>
  <c r="H738" i="22"/>
  <c r="I733" i="22"/>
  <c r="D63" i="23" s="1"/>
  <c r="N741" i="22"/>
  <c r="H741" i="22"/>
  <c r="I736" i="22"/>
  <c r="J731" i="22"/>
  <c r="J729" i="22"/>
  <c r="I739" i="22"/>
  <c r="J734" i="22"/>
  <c r="K729" i="22"/>
  <c r="K1449" i="22" s="1"/>
  <c r="M741" i="22"/>
  <c r="N736" i="22"/>
  <c r="O731" i="22"/>
  <c r="R743" i="22"/>
  <c r="F739" i="22"/>
  <c r="G734" i="22"/>
  <c r="H729" i="22"/>
  <c r="J737" i="22"/>
  <c r="J1449" i="22" s="1"/>
  <c r="L740" i="22"/>
  <c r="J735" i="22"/>
  <c r="K739" i="22"/>
  <c r="M735" i="22"/>
  <c r="K730" i="22"/>
  <c r="P740" i="22"/>
  <c r="L734" i="22"/>
  <c r="N730" i="22"/>
  <c r="Q735" i="22"/>
  <c r="M729" i="22"/>
  <c r="P742" i="22"/>
  <c r="R730" i="22"/>
  <c r="K742" i="22"/>
  <c r="Q737" i="22"/>
  <c r="I738" i="22"/>
  <c r="M732" i="22"/>
  <c r="H68" i="23" s="1"/>
  <c r="L735" i="22"/>
  <c r="J733" i="22"/>
  <c r="G736" i="22"/>
  <c r="I740" i="22"/>
  <c r="E54" i="23"/>
  <c r="N940" i="22"/>
  <c r="O945" i="22"/>
  <c r="N944" i="22"/>
  <c r="I63" i="23" s="1"/>
  <c r="O949" i="22"/>
  <c r="O951" i="22"/>
  <c r="R946" i="22"/>
  <c r="K946" i="22"/>
  <c r="K940" i="22"/>
  <c r="Q939" i="22"/>
  <c r="N943" i="22"/>
  <c r="I1332" i="22"/>
  <c r="R1205" i="22"/>
  <c r="H1431" i="22"/>
  <c r="G1425" i="22"/>
  <c r="J1425" i="22"/>
  <c r="R732" i="22"/>
  <c r="H767" i="22"/>
  <c r="M950" i="22"/>
  <c r="O939" i="22"/>
  <c r="J67" i="23" s="1"/>
  <c r="M943" i="22"/>
  <c r="R941" i="22"/>
  <c r="Q951" i="22"/>
  <c r="J951" i="22"/>
  <c r="J945" i="22"/>
  <c r="P944" i="22"/>
  <c r="K950" i="22"/>
  <c r="N1341" i="22"/>
  <c r="L942" i="22"/>
  <c r="K947" i="22"/>
  <c r="J952" i="22"/>
  <c r="M942" i="22"/>
  <c r="L947" i="22"/>
  <c r="K952" i="22"/>
  <c r="N942" i="22"/>
  <c r="M947" i="22"/>
  <c r="H70" i="23" s="1"/>
  <c r="L952" i="22"/>
  <c r="G942" i="22"/>
  <c r="F947" i="22"/>
  <c r="R951" i="22"/>
  <c r="M941" i="22"/>
  <c r="L946" i="22"/>
  <c r="K951" i="22"/>
  <c r="F941" i="22"/>
  <c r="R945" i="22"/>
  <c r="Q950" i="22"/>
  <c r="L940" i="22"/>
  <c r="K945" i="22"/>
  <c r="M951" i="22"/>
  <c r="I944" i="22"/>
  <c r="Q1335" i="22"/>
  <c r="H1337" i="22"/>
  <c r="G1202" i="22"/>
  <c r="H1196" i="22"/>
  <c r="R1419" i="22"/>
  <c r="F1430" i="22"/>
  <c r="L737" i="22"/>
  <c r="R806" i="22"/>
  <c r="L953" i="22"/>
  <c r="M948" i="22"/>
  <c r="H62" i="23" s="1"/>
  <c r="Q952" i="22"/>
  <c r="R947" i="22"/>
  <c r="F943" i="22"/>
  <c r="P952" i="22"/>
  <c r="Q947" i="22"/>
  <c r="I952" i="22"/>
  <c r="J947" i="22"/>
  <c r="K942" i="22"/>
  <c r="F68" i="23" s="1"/>
  <c r="H952" i="22"/>
  <c r="I947" i="22"/>
  <c r="R1339" i="22"/>
  <c r="F1335" i="22"/>
  <c r="G1330" i="22"/>
  <c r="Q1339" i="22"/>
  <c r="R1334" i="22"/>
  <c r="F1330" i="22"/>
  <c r="P1339" i="22"/>
  <c r="Q1334" i="22"/>
  <c r="R1329" i="22"/>
  <c r="O1339" i="22"/>
  <c r="P1334" i="22"/>
  <c r="Q1329" i="22"/>
  <c r="I1340" i="22"/>
  <c r="J1335" i="22"/>
  <c r="E64" i="23" s="1"/>
  <c r="K1330" i="22"/>
  <c r="O1340" i="22"/>
  <c r="P1335" i="22"/>
  <c r="Q1330" i="22"/>
  <c r="I1341" i="22"/>
  <c r="J1336" i="22"/>
  <c r="K1331" i="22"/>
  <c r="I1335" i="22"/>
  <c r="G1329" i="22"/>
  <c r="L1336" i="22"/>
  <c r="J1339" i="22"/>
  <c r="K1334" i="22"/>
  <c r="L1329" i="22"/>
  <c r="I1339" i="22"/>
  <c r="J1334" i="22"/>
  <c r="K1329" i="22"/>
  <c r="H1339" i="22"/>
  <c r="I1334" i="22"/>
  <c r="J1329" i="22"/>
  <c r="G1339" i="22"/>
  <c r="H1334" i="22"/>
  <c r="I1329" i="22"/>
  <c r="N1339" i="22"/>
  <c r="O1334" i="22"/>
  <c r="P1329" i="22"/>
  <c r="G1340" i="22"/>
  <c r="H1335" i="22"/>
  <c r="I1330" i="22"/>
  <c r="N1340" i="22"/>
  <c r="O1335" i="22"/>
  <c r="P1330" i="22"/>
  <c r="J1330" i="22"/>
  <c r="I1343" i="22"/>
  <c r="M1331" i="22"/>
  <c r="N1343" i="22"/>
  <c r="O1338" i="22"/>
  <c r="P1333" i="22"/>
  <c r="M1343" i="22"/>
  <c r="N1338" i="22"/>
  <c r="O1333" i="22"/>
  <c r="L1343" i="22"/>
  <c r="M1338" i="22"/>
  <c r="N1333" i="22"/>
  <c r="K1343" i="22"/>
  <c r="L1338" i="22"/>
  <c r="M1333" i="22"/>
  <c r="R1343" i="22"/>
  <c r="F1339" i="22"/>
  <c r="G1334" i="22"/>
  <c r="H1329" i="22"/>
  <c r="L1339" i="22"/>
  <c r="M1334" i="22"/>
  <c r="N1329" i="22"/>
  <c r="F1340" i="22"/>
  <c r="G1335" i="22"/>
  <c r="H1330" i="22"/>
  <c r="C60" i="23" s="1"/>
  <c r="M1339" i="22"/>
  <c r="J1338" i="22"/>
  <c r="N1342" i="22"/>
  <c r="F1343" i="22"/>
  <c r="G1338" i="22"/>
  <c r="H1333" i="22"/>
  <c r="R1342" i="22"/>
  <c r="F1338" i="22"/>
  <c r="G1333" i="22"/>
  <c r="Q1342" i="22"/>
  <c r="R1337" i="22"/>
  <c r="F1333" i="22"/>
  <c r="P1342" i="22"/>
  <c r="Q1337" i="22"/>
  <c r="R1332" i="22"/>
  <c r="J1343" i="22"/>
  <c r="E65" i="23" s="1"/>
  <c r="K1338" i="22"/>
  <c r="L1333" i="22"/>
  <c r="P1343" i="22"/>
  <c r="Q1338" i="22"/>
  <c r="R1333" i="22"/>
  <c r="F1329" i="22"/>
  <c r="K1339" i="22"/>
  <c r="L1334" i="22"/>
  <c r="M1329" i="22"/>
  <c r="N1334" i="22"/>
  <c r="K1333" i="22"/>
  <c r="O1337" i="22"/>
  <c r="K1342" i="22"/>
  <c r="L1337" i="22"/>
  <c r="M1332" i="22"/>
  <c r="J1342" i="22"/>
  <c r="K1337" i="22"/>
  <c r="L1332" i="22"/>
  <c r="I1342" i="22"/>
  <c r="J1337" i="22"/>
  <c r="K1332" i="22"/>
  <c r="H1342" i="22"/>
  <c r="I1337" i="22"/>
  <c r="J1332" i="22"/>
  <c r="E68" i="23" s="1"/>
  <c r="O1342" i="22"/>
  <c r="P1337" i="22"/>
  <c r="Q1332" i="22"/>
  <c r="H1343" i="22"/>
  <c r="I1338" i="22"/>
  <c r="J1333" i="22"/>
  <c r="O1343" i="22"/>
  <c r="P1338" i="22"/>
  <c r="K62" i="23" s="1"/>
  <c r="Q1333" i="22"/>
  <c r="P1340" i="22"/>
  <c r="O1329" i="22"/>
  <c r="F1342" i="22"/>
  <c r="P1332" i="22"/>
  <c r="H1341" i="22"/>
  <c r="I1336" i="22"/>
  <c r="J1331" i="22"/>
  <c r="G1341" i="22"/>
  <c r="H1336" i="22"/>
  <c r="I1331" i="22"/>
  <c r="F1341" i="22"/>
  <c r="G1336" i="22"/>
  <c r="H1331" i="22"/>
  <c r="R1340" i="22"/>
  <c r="F1336" i="22"/>
  <c r="G1331" i="22"/>
  <c r="L1341" i="22"/>
  <c r="M1336" i="22"/>
  <c r="N1331" i="22"/>
  <c r="R1341" i="22"/>
  <c r="F1337" i="22"/>
  <c r="G1332" i="22"/>
  <c r="L1342" i="22"/>
  <c r="M1337" i="22"/>
  <c r="N1332" i="22"/>
  <c r="R1330" i="22"/>
  <c r="R1338" i="22"/>
  <c r="H1332" i="22"/>
  <c r="M1340" i="22"/>
  <c r="N1335" i="22"/>
  <c r="O1330" i="22"/>
  <c r="J60" i="23" s="1"/>
  <c r="L1340" i="22"/>
  <c r="M1335" i="22"/>
  <c r="N1330" i="22"/>
  <c r="K1340" i="22"/>
  <c r="L1335" i="22"/>
  <c r="M1330" i="22"/>
  <c r="J1340" i="22"/>
  <c r="K1335" i="22"/>
  <c r="F64" i="23" s="1"/>
  <c r="L1330" i="22"/>
  <c r="Q1340" i="22"/>
  <c r="R1335" i="22"/>
  <c r="F1331" i="22"/>
  <c r="J1341" i="22"/>
  <c r="K1336" i="22"/>
  <c r="L1331" i="22"/>
  <c r="Q1341" i="22"/>
  <c r="R1336" i="22"/>
  <c r="F1332" i="22"/>
  <c r="H1340" i="22"/>
  <c r="F1334" i="22"/>
  <c r="K1341"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O1208" i="22"/>
  <c r="P1203" i="22"/>
  <c r="Q1198" i="22"/>
  <c r="N1208" i="22"/>
  <c r="O1203" i="22"/>
  <c r="P1198" i="22"/>
  <c r="M1208" i="22"/>
  <c r="N1203" i="22"/>
  <c r="O1198" i="22"/>
  <c r="L1208" i="22"/>
  <c r="M1203" i="22"/>
  <c r="N1198" i="22"/>
  <c r="K1208" i="22"/>
  <c r="L1203" i="22"/>
  <c r="M1198" i="22"/>
  <c r="R1208" i="22"/>
  <c r="F1204" i="22"/>
  <c r="G1199" i="22"/>
  <c r="H1194" i="22"/>
  <c r="M1204" i="22"/>
  <c r="N1199" i="22"/>
  <c r="O1194" i="22"/>
  <c r="G1205" i="22"/>
  <c r="H1200" i="22"/>
  <c r="I1195" i="22"/>
  <c r="G1208" i="22"/>
  <c r="H1203" i="22"/>
  <c r="C62" i="23" s="1"/>
  <c r="I1198" i="22"/>
  <c r="F1208" i="22"/>
  <c r="G1203" i="22"/>
  <c r="H1198" i="22"/>
  <c r="R1207" i="22"/>
  <c r="F1203" i="22"/>
  <c r="G1198" i="22"/>
  <c r="Q1207" i="22"/>
  <c r="R1202" i="22"/>
  <c r="F1198" i="22"/>
  <c r="P1207" i="22"/>
  <c r="Q1202" i="22"/>
  <c r="R1197" i="22"/>
  <c r="J1208" i="22"/>
  <c r="K1203" i="22"/>
  <c r="L1198" i="22"/>
  <c r="Q1208" i="22"/>
  <c r="R1203" i="22"/>
  <c r="F1199" i="22"/>
  <c r="G1194" i="22"/>
  <c r="L1204" i="22"/>
  <c r="M1199" i="22"/>
  <c r="N1194" i="22"/>
  <c r="L1207" i="22"/>
  <c r="M1202" i="22"/>
  <c r="N1197" i="22"/>
  <c r="K1207" i="22"/>
  <c r="L1202" i="22"/>
  <c r="M1197" i="22"/>
  <c r="J1207" i="22"/>
  <c r="K1202" i="22"/>
  <c r="L1197" i="22"/>
  <c r="G68" i="23" s="1"/>
  <c r="I1207" i="22"/>
  <c r="J1202" i="22"/>
  <c r="K1197" i="22"/>
  <c r="H1207" i="22"/>
  <c r="I1202" i="22"/>
  <c r="J1197" i="22"/>
  <c r="O1207" i="22"/>
  <c r="P1202" i="22"/>
  <c r="K70" i="23" s="1"/>
  <c r="Q1197" i="22"/>
  <c r="I1208" i="22"/>
  <c r="J1203" i="22"/>
  <c r="K1198" i="22"/>
  <c r="P1208" i="22"/>
  <c r="Q1203" i="22"/>
  <c r="R1198" i="22"/>
  <c r="F1194" i="22"/>
  <c r="Q1206" i="22"/>
  <c r="R1201" i="22"/>
  <c r="F1197" i="22"/>
  <c r="P1206" i="22"/>
  <c r="Q1201" i="22"/>
  <c r="R1196" i="22"/>
  <c r="O1206" i="22"/>
  <c r="P1201" i="22"/>
  <c r="Q1196" i="22"/>
  <c r="N1206" i="22"/>
  <c r="O1201" i="22"/>
  <c r="P1196" i="22"/>
  <c r="M1206" i="22"/>
  <c r="N1201" i="22"/>
  <c r="O1196" i="22"/>
  <c r="G1207" i="22"/>
  <c r="H1202" i="22"/>
  <c r="I1197" i="22"/>
  <c r="N1207" i="22"/>
  <c r="O1202" i="22"/>
  <c r="P1197" i="22"/>
  <c r="H1208" i="22"/>
  <c r="I1203" i="22"/>
  <c r="J1198" i="22"/>
  <c r="E63" i="23" s="1"/>
  <c r="N1205" i="22"/>
  <c r="O1200" i="22"/>
  <c r="P1195" i="22"/>
  <c r="M1205" i="22"/>
  <c r="N1200" i="22"/>
  <c r="O1195" i="22"/>
  <c r="L1205" i="22"/>
  <c r="M1200" i="22"/>
  <c r="H64" i="23" s="1"/>
  <c r="N1195" i="22"/>
  <c r="K1205" i="22"/>
  <c r="L1200" i="22"/>
  <c r="M1195" i="22"/>
  <c r="J1205" i="22"/>
  <c r="K1200" i="22"/>
  <c r="L1195" i="22"/>
  <c r="Q1205" i="22"/>
  <c r="R1200" i="22"/>
  <c r="F1196" i="22"/>
  <c r="K1206" i="22"/>
  <c r="L1201" i="22"/>
  <c r="M1196" i="22"/>
  <c r="R1206" i="22"/>
  <c r="F1202" i="22"/>
  <c r="G1197" i="22"/>
  <c r="B68" i="23" s="1"/>
  <c r="F1205" i="22"/>
  <c r="G1200" i="22"/>
  <c r="H1195" i="22"/>
  <c r="R1204" i="22"/>
  <c r="F1200" i="22"/>
  <c r="G1195" i="22"/>
  <c r="Q1204" i="22"/>
  <c r="R1199" i="22"/>
  <c r="F1195" i="22"/>
  <c r="P1204" i="22"/>
  <c r="Q1199" i="22"/>
  <c r="R1194" i="22"/>
  <c r="O1204" i="22"/>
  <c r="P1199" i="22"/>
  <c r="Q1194" i="22"/>
  <c r="I1205" i="22"/>
  <c r="D73" i="23" s="1"/>
  <c r="J1200" i="22"/>
  <c r="K1195" i="22"/>
  <c r="P1205" i="22"/>
  <c r="Q1200" i="22"/>
  <c r="R1195" i="22"/>
  <c r="J1206" i="22"/>
  <c r="K1201" i="22"/>
  <c r="L1196" i="22"/>
  <c r="H1432" i="22"/>
  <c r="I1427" i="22"/>
  <c r="J1422" i="22"/>
  <c r="O1432" i="22"/>
  <c r="P1427" i="22"/>
  <c r="Q1422" i="22"/>
  <c r="I1433" i="22"/>
  <c r="J1428" i="22"/>
  <c r="E62" i="23" s="1"/>
  <c r="K1423" i="22"/>
  <c r="M1431" i="22"/>
  <c r="N1426" i="22"/>
  <c r="O1421" i="22"/>
  <c r="R1430" i="22"/>
  <c r="F1426" i="22"/>
  <c r="G1421" i="22"/>
  <c r="L1431" i="22"/>
  <c r="G65" i="23" s="1"/>
  <c r="M1426" i="22"/>
  <c r="N1421" i="22"/>
  <c r="F1432" i="22"/>
  <c r="G1427" i="22"/>
  <c r="H1422" i="22"/>
  <c r="M1432" i="22"/>
  <c r="N1427" i="22"/>
  <c r="O1422" i="22"/>
  <c r="J68" i="23" s="1"/>
  <c r="O1429" i="22"/>
  <c r="P1424" i="22"/>
  <c r="Q1419" i="22"/>
  <c r="P1432" i="22"/>
  <c r="R1422" i="22"/>
  <c r="N1429" i="22"/>
  <c r="L1423" i="22"/>
  <c r="K1431" i="22"/>
  <c r="I1425" i="22"/>
  <c r="G1419" i="22"/>
  <c r="Q1428" i="22"/>
  <c r="J1423" i="22"/>
  <c r="G1433" i="22"/>
  <c r="H1428" i="22"/>
  <c r="I1423" i="22"/>
  <c r="R1432" i="22"/>
  <c r="F1428" i="22"/>
  <c r="G1423" i="22"/>
  <c r="Q1432" i="22"/>
  <c r="R1427" i="22"/>
  <c r="F1423" i="22"/>
  <c r="L1427" i="22"/>
  <c r="M1430" i="22"/>
  <c r="P1423" i="22"/>
  <c r="K63" i="23" s="1"/>
  <c r="J1430" i="22"/>
  <c r="L1420" i="22"/>
  <c r="F1429" i="22"/>
  <c r="I1422" i="22"/>
  <c r="P1430" i="22"/>
  <c r="N1424" i="22"/>
  <c r="P1433" i="22"/>
  <c r="I1428" i="22"/>
  <c r="D62" i="23" s="1"/>
  <c r="G1422" i="22"/>
  <c r="L1432" i="22"/>
  <c r="M1427" i="22"/>
  <c r="N1422" i="22"/>
  <c r="J1432" i="22"/>
  <c r="K1427" i="22"/>
  <c r="L1422" i="22"/>
  <c r="I1432" i="22"/>
  <c r="J1427" i="22"/>
  <c r="K1422" i="22"/>
  <c r="M1422" i="22"/>
  <c r="N1425" i="22"/>
  <c r="F1433" i="22"/>
  <c r="G1429" i="22"/>
  <c r="I1419" i="22"/>
  <c r="K1428" i="22"/>
  <c r="F1421" i="22"/>
  <c r="H1430" i="22"/>
  <c r="F1424" i="22"/>
  <c r="H1433" i="22"/>
  <c r="F1427" i="22"/>
  <c r="L1421" i="22"/>
  <c r="Q1431" i="22"/>
  <c r="R1426" i="22"/>
  <c r="F1422" i="22"/>
  <c r="O1431" i="22"/>
  <c r="P1426" i="22"/>
  <c r="Q1421" i="22"/>
  <c r="N1431" i="22"/>
  <c r="O1426" i="22"/>
  <c r="P1421" i="22"/>
  <c r="P1431" i="22"/>
  <c r="K65" i="23" s="1"/>
  <c r="O1420" i="22"/>
  <c r="G1428" i="22"/>
  <c r="L1428" i="22"/>
  <c r="R1433" i="22"/>
  <c r="H1427" i="22"/>
  <c r="K1420" i="22"/>
  <c r="M1429" i="22"/>
  <c r="P1422" i="22"/>
  <c r="K68" i="23" s="1"/>
  <c r="R1431" i="22"/>
  <c r="K1426" i="22"/>
  <c r="Q1420" i="22"/>
  <c r="I1431" i="22"/>
  <c r="J1426" i="22"/>
  <c r="K1421" i="22"/>
  <c r="G1431" i="22"/>
  <c r="H1426" i="22"/>
  <c r="C61" i="23" s="1"/>
  <c r="I1421" i="22"/>
  <c r="F1431" i="22"/>
  <c r="G1426" i="22"/>
  <c r="H1421" i="22"/>
  <c r="Q1426" i="22"/>
  <c r="R1429" i="22"/>
  <c r="H1423" i="22"/>
  <c r="Q1427" i="22"/>
  <c r="L70" i="23" s="1"/>
  <c r="J1433" i="22"/>
  <c r="R1425" i="22"/>
  <c r="P1419" i="22"/>
  <c r="R1428" i="22"/>
  <c r="M1421" i="22"/>
  <c r="J1431" i="22"/>
  <c r="P1425" i="22"/>
  <c r="I1420" i="22"/>
  <c r="N1430" i="22"/>
  <c r="O1425" i="22"/>
  <c r="P1420" i="22"/>
  <c r="L1430" i="22"/>
  <c r="M1425" i="22"/>
  <c r="N1420" i="22"/>
  <c r="K1430" i="22"/>
  <c r="L1425" i="22"/>
  <c r="G64" i="23" s="1"/>
  <c r="M1420" i="22"/>
  <c r="R1421" i="22"/>
  <c r="F1425" i="22"/>
  <c r="K1424" i="22"/>
  <c r="H1424" i="22"/>
  <c r="Q1430" i="22"/>
  <c r="O1424" i="22"/>
  <c r="Q1433" i="22"/>
  <c r="L1426" i="22"/>
  <c r="J1420" i="22"/>
  <c r="G1430" i="22"/>
  <c r="M1424" i="22"/>
  <c r="F1419" i="22"/>
  <c r="K1429" i="22"/>
  <c r="L1424" i="22"/>
  <c r="M1419" i="22"/>
  <c r="I1429" i="22"/>
  <c r="J1424" i="22"/>
  <c r="K1419" i="22"/>
  <c r="H1429" i="22"/>
  <c r="I1424" i="22"/>
  <c r="J1419" i="22"/>
  <c r="E67" i="23" s="1"/>
  <c r="I1426" i="22"/>
  <c r="N1433" i="22"/>
  <c r="J1429" i="22"/>
  <c r="K1433" i="22"/>
  <c r="M1423" i="22"/>
  <c r="I1430" i="22"/>
  <c r="G1424" i="22"/>
  <c r="N1432" i="22"/>
  <c r="Q1425" i="22"/>
  <c r="O1419" i="22"/>
  <c r="L1429" i="22"/>
  <c r="R1423" i="22"/>
  <c r="O1433" i="22"/>
  <c r="P1428" i="22"/>
  <c r="Q1423" i="22"/>
  <c r="M1433" i="22"/>
  <c r="N1428" i="22"/>
  <c r="O1423" i="22"/>
  <c r="L1433" i="22"/>
  <c r="M1428" i="22"/>
  <c r="N1423" i="22"/>
  <c r="K1432" i="22"/>
  <c r="J1421" i="22"/>
  <c r="O1428" i="22"/>
  <c r="O940" i="22"/>
  <c r="H945" i="22"/>
  <c r="C64" i="23" s="1"/>
  <c r="F949" i="22"/>
  <c r="Q946" i="22"/>
  <c r="L941" i="22"/>
  <c r="P950" i="22"/>
  <c r="I950" i="22"/>
  <c r="R950" i="22"/>
  <c r="Q1343" i="22"/>
  <c r="H1197" i="22"/>
  <c r="C68" i="23" s="1"/>
  <c r="I1201" i="22"/>
  <c r="G943" i="22"/>
  <c r="F948" i="22"/>
  <c r="R952" i="22"/>
  <c r="H943" i="22"/>
  <c r="G948" i="22"/>
  <c r="F953" i="22"/>
  <c r="I943" i="22"/>
  <c r="H948" i="22"/>
  <c r="G953" i="22"/>
  <c r="O942" i="22"/>
  <c r="N947" i="22"/>
  <c r="M952" i="22"/>
  <c r="H942" i="22"/>
  <c r="G947" i="22"/>
  <c r="F952" i="22"/>
  <c r="N941" i="22"/>
  <c r="M946" i="22"/>
  <c r="L951" i="22"/>
  <c r="G941" i="22"/>
  <c r="F946" i="22"/>
  <c r="K953" i="22"/>
  <c r="Q944" i="22"/>
  <c r="N951" i="22"/>
  <c r="I1333" i="22"/>
  <c r="G1342" i="22"/>
  <c r="P1336" i="22"/>
  <c r="F1207" i="22"/>
  <c r="G1201" i="22"/>
  <c r="B61" i="23" s="1"/>
  <c r="K1196" i="22"/>
  <c r="Q1424" i="22"/>
  <c r="N1419" i="22"/>
  <c r="I67" i="23" s="1"/>
  <c r="K1425" i="22"/>
  <c r="H743" i="22"/>
  <c r="C65" i="23" s="1"/>
  <c r="F807" i="22"/>
  <c r="G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J66" i="23"/>
  <c r="I61" i="23"/>
  <c r="H65" i="23"/>
  <c r="F67" i="23"/>
  <c r="I65" i="23"/>
  <c r="M65" i="23"/>
  <c r="K67" i="23"/>
  <c r="I72" i="23"/>
  <c r="D70" i="23"/>
  <c r="K66" i="23"/>
  <c r="M66" i="23"/>
  <c r="D64" i="23"/>
  <c r="F60" i="23"/>
  <c r="M68" i="23"/>
  <c r="I60" i="23"/>
  <c r="G70" i="23"/>
  <c r="F72" i="23"/>
  <c r="M60" i="23"/>
  <c r="L64" i="23"/>
  <c r="M64" i="23"/>
  <c r="L73" i="23"/>
  <c r="K72" i="23"/>
  <c r="H63" i="23"/>
  <c r="G62" i="23"/>
  <c r="B65" i="23"/>
  <c r="F73" i="23"/>
  <c r="C63" i="23"/>
  <c r="B62" i="23"/>
  <c r="L62" i="23"/>
  <c r="G61" i="23"/>
  <c r="F65" i="23"/>
  <c r="I66" i="23"/>
  <c r="H61" i="23"/>
  <c r="D67" i="23"/>
  <c r="B72" i="23"/>
  <c r="K61" i="23"/>
  <c r="J65" i="23"/>
  <c r="J62" i="23"/>
  <c r="K60" i="23"/>
  <c r="N1449" i="22"/>
  <c r="G72" i="23"/>
  <c r="M67" i="23"/>
  <c r="B70" i="23"/>
  <c r="H60" i="23"/>
  <c r="C70" i="23"/>
  <c r="L67" i="23"/>
  <c r="J72" i="23"/>
  <c r="F70" i="23"/>
  <c r="G67" i="23"/>
  <c r="L1449" i="22"/>
  <c r="E72" i="23"/>
  <c r="C66" i="23"/>
  <c r="E61" i="23"/>
  <c r="D65" i="23"/>
  <c r="B73" i="23"/>
  <c r="L68" i="23"/>
  <c r="E73" i="23"/>
  <c r="B63" i="23"/>
  <c r="M72" i="23"/>
  <c r="L60" i="23"/>
  <c r="K64" i="23"/>
  <c r="J73" i="23"/>
  <c r="C72" i="23"/>
  <c r="M73" i="23"/>
  <c r="J63" i="23"/>
  <c r="I62" i="23"/>
  <c r="M70" i="23"/>
  <c r="G66" i="23"/>
  <c r="F61" i="23"/>
  <c r="M62" i="23"/>
  <c r="AM10" i="26"/>
  <c r="AL14" i="26"/>
  <c r="AL15" i="26"/>
  <c r="AM11" i="26"/>
  <c r="AF93" i="23"/>
  <c r="AG87" i="23"/>
  <c r="AG93" i="23" s="1"/>
  <c r="AF101" i="23"/>
  <c r="AG88" i="23"/>
  <c r="AG101" i="23" s="1"/>
  <c r="AF96" i="23"/>
  <c r="AG82" i="23"/>
  <c r="AG96" i="23" s="1"/>
  <c r="AF100" i="23"/>
  <c r="AF99" i="23"/>
  <c r="AG83" i="23"/>
  <c r="AF92" i="23"/>
  <c r="AG86" i="23"/>
  <c r="AG92" i="23" s="1"/>
  <c r="Q1449" i="22" l="1"/>
  <c r="E70" i="23"/>
  <c r="C73" i="23"/>
  <c r="P1449" i="22"/>
  <c r="M1449" i="22"/>
  <c r="O1449" i="22"/>
  <c r="I1449" i="22"/>
  <c r="G1449" i="22"/>
  <c r="M61"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<sst xmlns="http://schemas.openxmlformats.org/spreadsheetml/2006/main" count="14165" uniqueCount="911">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</sst>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5"/>
  <cols>
    <col min="2" max="2" width="70.140625" customWidth="1"/>
    <col min="3" max="3" width="9.7109375" bestFit="1" customWidth="1"/>
    <col min="13" max="14" width="8.7109375" style="163"/>
  </cols>
  <sheetData>
    <row r="1" spans="1:12">
      <c r="A1" s="1" t="s">
        <v>0</v>
      </c>
      <c r="B1" s="85" t="s">
        <v>496</v>
      </c>
      <c r="C1" s="86">
        <v>45299</v>
      </c>
      <c r="D1" s="87"/>
      <c r="E1" s="87"/>
      <c r="F1" s="87"/>
      <c r="G1" s="87"/>
      <c r="H1" s="87"/>
      <c r="I1" s="87"/>
      <c r="J1" s="87"/>
      <c r="K1" s="85" t="s">
        <v>534</v>
      </c>
      <c r="L1" s="85" t="s">
        <v>536</v>
      </c>
    </row>
    <row r="2" spans="1:12">
      <c r="A2" s="1" t="s">
        <v>1</v>
      </c>
      <c r="B2" s="87" t="str">
        <f>LOOKUP(B1,K1:L50,L1:L50)</f>
        <v>RI</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RI</v>
      </c>
      <c r="C6" s="91">
        <f t="shared" ref="C6:AE6" si="1">SUMIFS(C$20:C$119,$B$20:$B$119,$B$6,$A$20:$A$119,$A$6)</f>
        <v>6047030</v>
      </c>
      <c r="D6" s="91">
        <f t="shared" si="1"/>
        <v>3708699</v>
      </c>
      <c r="E6" s="91">
        <f t="shared" si="1"/>
        <v>1506170</v>
      </c>
      <c r="F6" s="91">
        <f t="shared" si="1"/>
        <v>1637013</v>
      </c>
      <c r="G6" s="91">
        <f t="shared" si="1"/>
        <v>1458500</v>
      </c>
      <c r="H6" s="91">
        <f t="shared" si="1"/>
        <v>1704929</v>
      </c>
      <c r="I6" s="91">
        <f t="shared" si="1"/>
        <v>0</v>
      </c>
      <c r="J6" s="91">
        <f t="shared" si="1"/>
        <v>0</v>
      </c>
      <c r="K6" s="91">
        <f t="shared" si="1"/>
        <v>0</v>
      </c>
      <c r="L6" s="91">
        <f t="shared" si="1"/>
        <v>0</v>
      </c>
      <c r="M6" s="91">
        <f t="shared" si="1"/>
        <v>628975</v>
      </c>
      <c r="N6" s="91">
        <f t="shared" si="1"/>
        <v>0</v>
      </c>
      <c r="O6" s="91">
        <f t="shared" si="1"/>
        <v>1033293</v>
      </c>
      <c r="P6" s="91">
        <f t="shared" si="1"/>
        <v>2953885</v>
      </c>
      <c r="Q6" s="91">
        <f t="shared" si="1"/>
        <v>3613858</v>
      </c>
      <c r="R6" s="91">
        <f t="shared" si="1"/>
        <v>2563578</v>
      </c>
      <c r="S6" s="91">
        <f t="shared" si="1"/>
        <v>2390504</v>
      </c>
      <c r="T6" s="91">
        <f t="shared" si="1"/>
        <v>1237631</v>
      </c>
      <c r="U6" s="91">
        <f t="shared" si="1"/>
        <v>488422</v>
      </c>
      <c r="V6" s="91">
        <f t="shared" si="1"/>
        <v>0</v>
      </c>
      <c r="W6" s="91">
        <f t="shared" si="1"/>
        <v>207115</v>
      </c>
      <c r="X6" s="91">
        <f t="shared" si="1"/>
        <v>0</v>
      </c>
      <c r="Y6" s="91">
        <f t="shared" si="1"/>
        <v>5744</v>
      </c>
      <c r="Z6" s="91">
        <f t="shared" si="1"/>
        <v>1935555</v>
      </c>
      <c r="AA6" s="91">
        <f t="shared" si="1"/>
        <v>1711876</v>
      </c>
      <c r="AB6" s="91">
        <f t="shared" si="1"/>
        <v>1097908</v>
      </c>
      <c r="AC6" s="91">
        <f t="shared" si="1"/>
        <v>1353417</v>
      </c>
      <c r="AD6" s="91">
        <f t="shared" si="1"/>
        <v>235601</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RI</v>
      </c>
      <c r="C7" s="91">
        <f t="shared" ref="C7:AE7" si="3">SUMIFS(C$20:C$119,$B$20:$B$119,$B$7,$A$20:$A$119,$A$7)</f>
        <v>0</v>
      </c>
      <c r="D7" s="91">
        <f t="shared" si="3"/>
        <v>0</v>
      </c>
      <c r="E7" s="91">
        <f t="shared" si="3"/>
        <v>0</v>
      </c>
      <c r="F7" s="91">
        <f t="shared" si="3"/>
        <v>0</v>
      </c>
      <c r="G7" s="91">
        <f t="shared" si="3"/>
        <v>0</v>
      </c>
      <c r="H7" s="91">
        <f t="shared" si="3"/>
        <v>0</v>
      </c>
      <c r="I7" s="91">
        <f t="shared" si="3"/>
        <v>1626994</v>
      </c>
      <c r="J7" s="91">
        <f t="shared" si="3"/>
        <v>1849752</v>
      </c>
      <c r="K7" s="91">
        <f t="shared" si="3"/>
        <v>1740659</v>
      </c>
      <c r="L7" s="91">
        <f t="shared" si="3"/>
        <v>272035</v>
      </c>
      <c r="M7" s="91">
        <f t="shared" si="3"/>
        <v>0</v>
      </c>
      <c r="N7" s="91">
        <f t="shared" si="3"/>
        <v>85770</v>
      </c>
      <c r="O7" s="91">
        <f t="shared" si="3"/>
        <v>0</v>
      </c>
      <c r="P7" s="91">
        <f t="shared" si="3"/>
        <v>0</v>
      </c>
      <c r="Q7" s="91">
        <f t="shared" si="3"/>
        <v>0</v>
      </c>
      <c r="R7" s="91">
        <f t="shared" si="3"/>
        <v>0</v>
      </c>
      <c r="S7" s="91">
        <f t="shared" si="3"/>
        <v>0</v>
      </c>
      <c r="T7" s="91">
        <f t="shared" si="3"/>
        <v>0</v>
      </c>
      <c r="U7" s="91">
        <f t="shared" si="3"/>
        <v>0</v>
      </c>
      <c r="V7" s="91">
        <f t="shared" si="3"/>
        <v>204758</v>
      </c>
      <c r="W7" s="91">
        <f t="shared" si="3"/>
        <v>0</v>
      </c>
      <c r="X7" s="91">
        <f t="shared" si="3"/>
        <v>1052712</v>
      </c>
      <c r="Y7" s="91">
        <f t="shared" si="3"/>
        <v>0</v>
      </c>
      <c r="Z7" s="91">
        <f t="shared" si="3"/>
        <v>0</v>
      </c>
      <c r="AA7" s="91">
        <f t="shared" si="3"/>
        <v>0</v>
      </c>
      <c r="AB7" s="91">
        <f t="shared" si="3"/>
        <v>0</v>
      </c>
      <c r="AC7" s="91">
        <f t="shared" si="3"/>
        <v>0</v>
      </c>
      <c r="AD7" s="91">
        <f t="shared" si="3"/>
        <v>0</v>
      </c>
      <c r="AE7" s="91">
        <f t="shared" si="3"/>
        <v>285085</v>
      </c>
      <c r="AF7" s="119">
        <f>AVERAGE(U7:AE7)</f>
        <v>140232.27272727274</v>
      </c>
      <c r="AG7" s="119">
        <f t="shared" si="2"/>
        <v>140232.27272727274</v>
      </c>
      <c r="AH7" s="119">
        <f t="shared" si="2"/>
        <v>140232.27272727274</v>
      </c>
      <c r="AI7" s="119">
        <f t="shared" si="2"/>
        <v>140232.27272727274</v>
      </c>
      <c r="AJ7" s="119">
        <f t="shared" si="2"/>
        <v>140232.27272727274</v>
      </c>
      <c r="AK7" s="119">
        <f t="shared" si="2"/>
        <v>140232.27272727274</v>
      </c>
      <c r="AL7" s="119">
        <f t="shared" si="2"/>
        <v>140232.27272727274</v>
      </c>
      <c r="AM7" s="119">
        <f t="shared" si="2"/>
        <v>140232.27272727274</v>
      </c>
      <c r="AN7" s="119">
        <f t="shared" si="2"/>
        <v>140232.27272727274</v>
      </c>
      <c r="AO7" s="119">
        <f t="shared" si="2"/>
        <v>140232.27272727274</v>
      </c>
      <c r="AP7" s="119">
        <f t="shared" si="2"/>
        <v>140232.27272727274</v>
      </c>
      <c r="AQ7" s="119">
        <f t="shared" si="2"/>
        <v>140232.27272727274</v>
      </c>
      <c r="AR7" s="119">
        <f t="shared" si="2"/>
        <v>140232.27272727274</v>
      </c>
      <c r="AS7" s="119">
        <f t="shared" si="2"/>
        <v>140232.27272727274</v>
      </c>
      <c r="AT7" s="119">
        <f t="shared" si="2"/>
        <v>140232.27272727274</v>
      </c>
      <c r="AU7" s="119">
        <f t="shared" si="2"/>
        <v>140232.27272727274</v>
      </c>
      <c r="AV7" s="119">
        <f t="shared" si="2"/>
        <v>140232.27272727274</v>
      </c>
      <c r="AW7" s="119">
        <f t="shared" si="2"/>
        <v>140232.27272727274</v>
      </c>
      <c r="AX7" s="119">
        <f t="shared" si="2"/>
        <v>140232.27272727274</v>
      </c>
      <c r="AY7" s="119">
        <f t="shared" si="2"/>
        <v>140232.27272727274</v>
      </c>
      <c r="AZ7" s="119">
        <f t="shared" si="2"/>
        <v>140232.27272727274</v>
      </c>
      <c r="BA7" s="119">
        <f t="shared" si="2"/>
        <v>140232.27272727274</v>
      </c>
      <c r="BB7" s="119">
        <f t="shared" si="2"/>
        <v>140232.27272727274</v>
      </c>
      <c r="BC7" s="119">
        <f t="shared" si="2"/>
        <v>140232.27272727274</v>
      </c>
      <c r="BD7" s="119">
        <f t="shared" si="2"/>
        <v>140232.27272727274</v>
      </c>
      <c r="BE7" s="119">
        <f t="shared" si="2"/>
        <v>140232.27272727274</v>
      </c>
      <c r="BF7" s="119">
        <f t="shared" si="2"/>
        <v>140232.27272727274</v>
      </c>
      <c r="BG7" s="119">
        <f t="shared" si="2"/>
        <v>140232.27272727274</v>
      </c>
      <c r="BH7" s="119">
        <f t="shared" si="2"/>
        <v>140232.27272727274</v>
      </c>
      <c r="BI7" s="119">
        <f t="shared" si="2"/>
        <v>140232.27272727274</v>
      </c>
      <c r="BJ7" s="119">
        <f t="shared" si="2"/>
        <v>140232.27272727274</v>
      </c>
      <c r="BK7" s="119">
        <f t="shared" si="2"/>
        <v>140232.27272727274</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RI</v>
      </c>
      <c r="C10" s="91">
        <f t="shared" ref="C10:AE10" si="5">SUMIFS(C$122:C$219,$B$122:$B$219,$B$6,$A$122:$A$219,$A$6)</f>
        <v>36686</v>
      </c>
      <c r="D10" s="91">
        <f t="shared" si="5"/>
        <v>537158</v>
      </c>
      <c r="E10" s="91">
        <f t="shared" si="5"/>
        <v>902319</v>
      </c>
      <c r="F10" s="91">
        <f t="shared" si="5"/>
        <v>1075758</v>
      </c>
      <c r="G10" s="91">
        <f t="shared" si="5"/>
        <v>1179296</v>
      </c>
      <c r="H10" s="91">
        <f t="shared" si="5"/>
        <v>1276159</v>
      </c>
      <c r="I10" s="91">
        <f t="shared" si="5"/>
        <v>1325287</v>
      </c>
      <c r="J10" s="91">
        <f t="shared" si="5"/>
        <v>1699344</v>
      </c>
      <c r="K10" s="91">
        <f t="shared" si="5"/>
        <v>1765571</v>
      </c>
      <c r="L10" s="91">
        <f t="shared" si="5"/>
        <v>1934370</v>
      </c>
      <c r="M10" s="91">
        <f t="shared" si="5"/>
        <v>1947179</v>
      </c>
      <c r="N10" s="91">
        <f t="shared" si="5"/>
        <v>765675</v>
      </c>
      <c r="O10" s="91">
        <f t="shared" si="5"/>
        <v>325649</v>
      </c>
      <c r="P10" s="91">
        <f t="shared" si="5"/>
        <v>144186</v>
      </c>
      <c r="Q10" s="91">
        <f t="shared" si="5"/>
        <v>321929</v>
      </c>
      <c r="R10" s="91">
        <f t="shared" si="5"/>
        <v>407347</v>
      </c>
      <c r="S10" s="91">
        <f t="shared" si="5"/>
        <v>408691</v>
      </c>
      <c r="T10" s="91">
        <f t="shared" si="5"/>
        <v>556271</v>
      </c>
      <c r="U10" s="91">
        <f t="shared" si="5"/>
        <v>654095</v>
      </c>
      <c r="V10" s="91">
        <f t="shared" si="5"/>
        <v>786718</v>
      </c>
      <c r="W10" s="91">
        <f t="shared" si="5"/>
        <v>500124</v>
      </c>
      <c r="X10" s="91">
        <f t="shared" si="5"/>
        <v>608045</v>
      </c>
      <c r="Y10" s="91">
        <f t="shared" si="5"/>
        <v>0</v>
      </c>
      <c r="Z10" s="91">
        <f t="shared" si="5"/>
        <v>152551</v>
      </c>
      <c r="AA10" s="91">
        <f t="shared" si="5"/>
        <v>174739</v>
      </c>
      <c r="AB10" s="91">
        <f t="shared" si="5"/>
        <v>162651</v>
      </c>
      <c r="AC10" s="91">
        <f t="shared" si="5"/>
        <v>142067</v>
      </c>
      <c r="AD10" s="91">
        <f t="shared" si="5"/>
        <v>196271</v>
      </c>
      <c r="AE10" s="91">
        <f t="shared" si="5"/>
        <v>139484</v>
      </c>
      <c r="AF10" s="119">
        <f t="shared" ref="AF10:BK11" si="6">AE10</f>
        <v>139484</v>
      </c>
      <c r="AG10" s="119">
        <f t="shared" si="6"/>
        <v>139484</v>
      </c>
      <c r="AH10" s="119">
        <f t="shared" si="6"/>
        <v>139484</v>
      </c>
      <c r="AI10" s="119">
        <f t="shared" si="6"/>
        <v>139484</v>
      </c>
      <c r="AJ10" s="119">
        <f t="shared" si="6"/>
        <v>139484</v>
      </c>
      <c r="AK10" s="119">
        <f t="shared" si="6"/>
        <v>139484</v>
      </c>
      <c r="AL10" s="119">
        <f t="shared" si="6"/>
        <v>139484</v>
      </c>
      <c r="AM10" s="119">
        <f t="shared" si="6"/>
        <v>139484</v>
      </c>
      <c r="AN10" s="119">
        <f t="shared" si="6"/>
        <v>139484</v>
      </c>
      <c r="AO10" s="119">
        <f t="shared" si="6"/>
        <v>139484</v>
      </c>
      <c r="AP10" s="119">
        <f t="shared" si="6"/>
        <v>139484</v>
      </c>
      <c r="AQ10" s="119">
        <f t="shared" si="6"/>
        <v>139484</v>
      </c>
      <c r="AR10" s="119">
        <f t="shared" si="6"/>
        <v>139484</v>
      </c>
      <c r="AS10" s="119">
        <f t="shared" si="6"/>
        <v>139484</v>
      </c>
      <c r="AT10" s="119">
        <f t="shared" si="6"/>
        <v>139484</v>
      </c>
      <c r="AU10" s="119">
        <f t="shared" si="6"/>
        <v>139484</v>
      </c>
      <c r="AV10" s="119">
        <f t="shared" si="6"/>
        <v>139484</v>
      </c>
      <c r="AW10" s="119">
        <f t="shared" si="6"/>
        <v>139484</v>
      </c>
      <c r="AX10" s="119">
        <f t="shared" si="6"/>
        <v>139484</v>
      </c>
      <c r="AY10" s="119">
        <f t="shared" si="6"/>
        <v>139484</v>
      </c>
      <c r="AZ10" s="119">
        <f t="shared" si="6"/>
        <v>139484</v>
      </c>
      <c r="BA10" s="119">
        <f t="shared" si="6"/>
        <v>139484</v>
      </c>
      <c r="BB10" s="119">
        <f t="shared" si="6"/>
        <v>139484</v>
      </c>
      <c r="BC10" s="119">
        <f t="shared" si="6"/>
        <v>139484</v>
      </c>
      <c r="BD10" s="119">
        <f t="shared" si="6"/>
        <v>139484</v>
      </c>
      <c r="BE10" s="119">
        <f t="shared" si="6"/>
        <v>139484</v>
      </c>
      <c r="BF10" s="119">
        <f t="shared" si="6"/>
        <v>139484</v>
      </c>
      <c r="BG10" s="119">
        <f t="shared" si="6"/>
        <v>139484</v>
      </c>
      <c r="BH10" s="119">
        <f t="shared" si="6"/>
        <v>139484</v>
      </c>
      <c r="BI10" s="119">
        <f t="shared" si="6"/>
        <v>139484</v>
      </c>
      <c r="BJ10" s="119">
        <f t="shared" si="6"/>
        <v>139484</v>
      </c>
      <c r="BK10" s="119">
        <f t="shared" si="6"/>
        <v>139484</v>
      </c>
    </row>
    <row r="11" spans="1:63">
      <c r="A11" s="91" t="s">
        <v>849</v>
      </c>
      <c r="B11" s="91" t="str">
        <f>About!B2</f>
        <v>RI</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6239</v>
      </c>
      <c r="L11" s="91">
        <f t="shared" si="7"/>
        <v>21</v>
      </c>
      <c r="M11" s="91">
        <f t="shared" si="7"/>
        <v>362070</v>
      </c>
      <c r="N11" s="91">
        <f t="shared" si="7"/>
        <v>0</v>
      </c>
      <c r="O11" s="91">
        <f t="shared" si="7"/>
        <v>0</v>
      </c>
      <c r="P11" s="91">
        <f t="shared" si="7"/>
        <v>38473</v>
      </c>
      <c r="Q11" s="91">
        <f t="shared" si="7"/>
        <v>20087</v>
      </c>
      <c r="R11" s="91">
        <f t="shared" si="7"/>
        <v>53112</v>
      </c>
      <c r="S11" s="91">
        <f t="shared" si="7"/>
        <v>89064</v>
      </c>
      <c r="T11" s="91">
        <f t="shared" si="7"/>
        <v>138146</v>
      </c>
      <c r="U11" s="91">
        <f t="shared" si="7"/>
        <v>51858</v>
      </c>
      <c r="V11" s="91">
        <f t="shared" si="7"/>
        <v>50790</v>
      </c>
      <c r="W11" s="91">
        <f t="shared" si="7"/>
        <v>43030</v>
      </c>
      <c r="X11" s="91">
        <f t="shared" si="7"/>
        <v>621</v>
      </c>
      <c r="Y11" s="91">
        <f t="shared" si="7"/>
        <v>0</v>
      </c>
      <c r="Z11" s="91">
        <f t="shared" si="7"/>
        <v>128</v>
      </c>
      <c r="AA11" s="91">
        <f t="shared" si="7"/>
        <v>65</v>
      </c>
      <c r="AB11" s="91">
        <f t="shared" si="7"/>
        <v>0</v>
      </c>
      <c r="AC11" s="91">
        <f t="shared" si="7"/>
        <v>1</v>
      </c>
      <c r="AD11" s="91">
        <f t="shared" si="7"/>
        <v>0</v>
      </c>
      <c r="AE11" s="91">
        <f t="shared" si="7"/>
        <v>1</v>
      </c>
      <c r="AF11" s="119">
        <f>AVERAGE(W11:AE11)</f>
        <v>4871.7777777777774</v>
      </c>
      <c r="AG11" s="119">
        <f t="shared" si="6"/>
        <v>4871.7777777777774</v>
      </c>
      <c r="AH11" s="119">
        <f t="shared" si="6"/>
        <v>4871.7777777777774</v>
      </c>
      <c r="AI11" s="119">
        <f t="shared" si="6"/>
        <v>4871.7777777777774</v>
      </c>
      <c r="AJ11" s="119">
        <f t="shared" si="6"/>
        <v>4871.7777777777774</v>
      </c>
      <c r="AK11" s="119">
        <f t="shared" si="6"/>
        <v>4871.7777777777774</v>
      </c>
      <c r="AL11" s="119">
        <f t="shared" si="6"/>
        <v>4871.7777777777774</v>
      </c>
      <c r="AM11" s="119">
        <f t="shared" si="6"/>
        <v>4871.7777777777774</v>
      </c>
      <c r="AN11" s="119">
        <f t="shared" si="6"/>
        <v>4871.7777777777774</v>
      </c>
      <c r="AO11" s="119">
        <f t="shared" si="6"/>
        <v>4871.7777777777774</v>
      </c>
      <c r="AP11" s="119">
        <f t="shared" si="6"/>
        <v>4871.7777777777774</v>
      </c>
      <c r="AQ11" s="119">
        <f t="shared" si="6"/>
        <v>4871.7777777777774</v>
      </c>
      <c r="AR11" s="119">
        <f t="shared" si="6"/>
        <v>4871.7777777777774</v>
      </c>
      <c r="AS11" s="119">
        <f t="shared" si="6"/>
        <v>4871.7777777777774</v>
      </c>
      <c r="AT11" s="119">
        <f t="shared" si="6"/>
        <v>4871.7777777777774</v>
      </c>
      <c r="AU11" s="119">
        <f t="shared" si="6"/>
        <v>4871.7777777777774</v>
      </c>
      <c r="AV11" s="119">
        <f t="shared" si="6"/>
        <v>4871.7777777777774</v>
      </c>
      <c r="AW11" s="119">
        <f t="shared" si="6"/>
        <v>4871.7777777777774</v>
      </c>
      <c r="AX11" s="119">
        <f t="shared" si="6"/>
        <v>4871.7777777777774</v>
      </c>
      <c r="AY11" s="119">
        <f t="shared" si="6"/>
        <v>4871.7777777777774</v>
      </c>
      <c r="AZ11" s="119">
        <f t="shared" si="6"/>
        <v>4871.7777777777774</v>
      </c>
      <c r="BA11" s="119">
        <f t="shared" si="6"/>
        <v>4871.7777777777774</v>
      </c>
      <c r="BB11" s="119">
        <f t="shared" si="6"/>
        <v>4871.7777777777774</v>
      </c>
      <c r="BC11" s="119">
        <f t="shared" si="6"/>
        <v>4871.7777777777774</v>
      </c>
      <c r="BD11" s="119">
        <f t="shared" si="6"/>
        <v>4871.7777777777774</v>
      </c>
      <c r="BE11" s="119">
        <f t="shared" si="6"/>
        <v>4871.7777777777774</v>
      </c>
      <c r="BF11" s="119">
        <f t="shared" si="6"/>
        <v>4871.7777777777774</v>
      </c>
      <c r="BG11" s="119">
        <f t="shared" si="6"/>
        <v>4871.7777777777774</v>
      </c>
      <c r="BH11" s="119">
        <f t="shared" si="6"/>
        <v>4871.7777777777774</v>
      </c>
      <c r="BI11" s="119">
        <f t="shared" si="6"/>
        <v>4871.7777777777774</v>
      </c>
      <c r="BJ11" s="119">
        <f t="shared" si="6"/>
        <v>4871.7777777777774</v>
      </c>
      <c r="BK11" s="119">
        <f t="shared" si="6"/>
        <v>4871.7777777777774</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RI</v>
      </c>
      <c r="C14" s="91">
        <f t="shared" ref="C14:BK14" si="9">IF(C10&gt;C11,C10-C11,0)</f>
        <v>36686</v>
      </c>
      <c r="D14" s="91">
        <f t="shared" si="9"/>
        <v>537158</v>
      </c>
      <c r="E14" s="91">
        <f t="shared" si="9"/>
        <v>902319</v>
      </c>
      <c r="F14" s="91">
        <f t="shared" si="9"/>
        <v>1075758</v>
      </c>
      <c r="G14" s="91">
        <f t="shared" si="9"/>
        <v>1179296</v>
      </c>
      <c r="H14" s="91">
        <f t="shared" si="9"/>
        <v>1276159</v>
      </c>
      <c r="I14" s="91">
        <f t="shared" si="9"/>
        <v>1325287</v>
      </c>
      <c r="J14" s="91">
        <f t="shared" si="9"/>
        <v>1699344</v>
      </c>
      <c r="K14" s="91">
        <f t="shared" si="9"/>
        <v>1759332</v>
      </c>
      <c r="L14" s="91">
        <f t="shared" si="9"/>
        <v>1934349</v>
      </c>
      <c r="M14" s="91">
        <f t="shared" si="9"/>
        <v>1585109</v>
      </c>
      <c r="N14" s="91">
        <f t="shared" si="9"/>
        <v>765675</v>
      </c>
      <c r="O14" s="91">
        <f t="shared" si="9"/>
        <v>325649</v>
      </c>
      <c r="P14" s="91">
        <f t="shared" si="9"/>
        <v>105713</v>
      </c>
      <c r="Q14" s="91">
        <f t="shared" si="9"/>
        <v>301842</v>
      </c>
      <c r="R14" s="91">
        <f t="shared" si="9"/>
        <v>354235</v>
      </c>
      <c r="S14" s="91">
        <f t="shared" si="9"/>
        <v>319627</v>
      </c>
      <c r="T14" s="91">
        <f t="shared" si="9"/>
        <v>418125</v>
      </c>
      <c r="U14" s="91">
        <f t="shared" si="9"/>
        <v>602237</v>
      </c>
      <c r="V14" s="91">
        <f t="shared" si="9"/>
        <v>735928</v>
      </c>
      <c r="W14" s="91">
        <f t="shared" si="9"/>
        <v>457094</v>
      </c>
      <c r="X14" s="91">
        <f t="shared" si="9"/>
        <v>607424</v>
      </c>
      <c r="Y14" s="91">
        <f t="shared" si="9"/>
        <v>0</v>
      </c>
      <c r="Z14" s="91">
        <f t="shared" si="9"/>
        <v>152423</v>
      </c>
      <c r="AA14" s="91">
        <f t="shared" si="9"/>
        <v>174674</v>
      </c>
      <c r="AB14" s="91">
        <f t="shared" si="9"/>
        <v>162651</v>
      </c>
      <c r="AC14" s="91">
        <f t="shared" si="9"/>
        <v>142066</v>
      </c>
      <c r="AD14" s="91">
        <f t="shared" si="9"/>
        <v>196271</v>
      </c>
      <c r="AE14" s="91">
        <f t="shared" si="9"/>
        <v>139483</v>
      </c>
      <c r="AF14" s="91">
        <f t="shared" si="9"/>
        <v>134612.22222222222</v>
      </c>
      <c r="AG14" s="91">
        <f t="shared" si="9"/>
        <v>134612.22222222222</v>
      </c>
      <c r="AH14" s="91">
        <f t="shared" si="9"/>
        <v>134612.22222222222</v>
      </c>
      <c r="AI14" s="91">
        <f t="shared" si="9"/>
        <v>134612.22222222222</v>
      </c>
      <c r="AJ14" s="91">
        <f t="shared" si="9"/>
        <v>134612.22222222222</v>
      </c>
      <c r="AK14" s="91">
        <f t="shared" si="9"/>
        <v>134612.22222222222</v>
      </c>
      <c r="AL14" s="91">
        <f t="shared" si="9"/>
        <v>134612.22222222222</v>
      </c>
      <c r="AM14" s="91">
        <f t="shared" si="9"/>
        <v>134612.22222222222</v>
      </c>
      <c r="AN14" s="91">
        <f t="shared" si="9"/>
        <v>134612.22222222222</v>
      </c>
      <c r="AO14" s="91">
        <f t="shared" si="9"/>
        <v>134612.22222222222</v>
      </c>
      <c r="AP14" s="91">
        <f t="shared" si="9"/>
        <v>134612.22222222222</v>
      </c>
      <c r="AQ14" s="91">
        <f t="shared" si="9"/>
        <v>134612.22222222222</v>
      </c>
      <c r="AR14" s="91">
        <f t="shared" si="9"/>
        <v>134612.22222222222</v>
      </c>
      <c r="AS14" s="91">
        <f t="shared" si="9"/>
        <v>134612.22222222222</v>
      </c>
      <c r="AT14" s="91">
        <f t="shared" si="9"/>
        <v>134612.22222222222</v>
      </c>
      <c r="AU14" s="91">
        <f t="shared" si="9"/>
        <v>134612.22222222222</v>
      </c>
      <c r="AV14" s="91">
        <f t="shared" si="9"/>
        <v>134612.22222222222</v>
      </c>
      <c r="AW14" s="91">
        <f t="shared" si="9"/>
        <v>134612.22222222222</v>
      </c>
      <c r="AX14" s="91">
        <f t="shared" si="9"/>
        <v>134612.22222222222</v>
      </c>
      <c r="AY14" s="91">
        <f t="shared" si="9"/>
        <v>134612.22222222222</v>
      </c>
      <c r="AZ14" s="91">
        <f t="shared" si="9"/>
        <v>134612.22222222222</v>
      </c>
      <c r="BA14" s="91">
        <f t="shared" si="9"/>
        <v>134612.22222222222</v>
      </c>
      <c r="BB14" s="91">
        <f t="shared" si="9"/>
        <v>134612.22222222222</v>
      </c>
      <c r="BC14" s="91">
        <f t="shared" si="9"/>
        <v>134612.22222222222</v>
      </c>
      <c r="BD14" s="91">
        <f t="shared" si="9"/>
        <v>134612.22222222222</v>
      </c>
      <c r="BE14" s="91">
        <f t="shared" si="9"/>
        <v>134612.22222222222</v>
      </c>
      <c r="BF14" s="91">
        <f t="shared" si="9"/>
        <v>134612.22222222222</v>
      </c>
      <c r="BG14" s="91">
        <f t="shared" si="9"/>
        <v>134612.22222222222</v>
      </c>
      <c r="BH14" s="91">
        <f t="shared" si="9"/>
        <v>134612.22222222222</v>
      </c>
      <c r="BI14" s="91">
        <f t="shared" si="9"/>
        <v>134612.22222222222</v>
      </c>
      <c r="BJ14" s="91">
        <f t="shared" si="9"/>
        <v>134612.22222222222</v>
      </c>
      <c r="BK14" s="91">
        <f t="shared" si="9"/>
        <v>134612.22222222222</v>
      </c>
    </row>
    <row r="15" spans="1:63">
      <c r="A15" s="91" t="s">
        <v>849</v>
      </c>
      <c r="B15" s="91" t="str">
        <f>About!B2</f>
        <v>RI</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1.1283214135854521E-4</v>
      </c>
      <c r="G804" s="107">
        <f>G78/SUMIFS(G$3:G$722,$B$3:$B$722,$B804)*SUMIFS(Calculations!$E$3:$E$53,Calculations!$A$3:$A$53,$B804)</f>
        <v>5.7777996376038795E-4</v>
      </c>
      <c r="H804" s="107">
        <f>H78/SUMIFS(H$3:H$722,$B$3:$B$722,$B804)*SUMIFS(Calculations!$E$3:$E$53,Calculations!$A$3:$A$53,$B804)</f>
        <v>9.8127947850848679E-4</v>
      </c>
      <c r="I804" s="107">
        <f>I78/SUMIFS(I$3:I$722,$B$3:$B$722,$B804)*SUMIFS(Calculations!$E$3:$E$53,Calculations!$A$3:$A$53,$B804)</f>
        <v>5.3787370851204983E-4</v>
      </c>
      <c r="J804" s="107">
        <f>J78/SUMIFS(J$3:J$722,$B$3:$B$722,$B804)*SUMIFS(Calculations!$E$3:$E$53,Calculations!$A$3:$A$53,$B804)</f>
        <v>9.7295600432666324E-5</v>
      </c>
      <c r="K804" s="107">
        <f>K78/SUMIFS(K$3:K$722,$B$3:$B$722,$B804)*SUMIFS(Calculations!$E$3:$E$53,Calculations!$A$3:$A$53,$B804)</f>
        <v>9.6711499281308791E-5</v>
      </c>
      <c r="L804" s="107">
        <f>L78/SUMIFS(L$3:L$722,$B$3:$B$722,$B804)*SUMIFS(Calculations!$E$3:$E$53,Calculations!$A$3:$A$53,$B804)</f>
        <v>9.6134369425316874E-5</v>
      </c>
      <c r="M804" s="107">
        <f>M78/SUMIFS(M$3:M$722,$B$3:$B$722,$B804)*SUMIFS(Calculations!$E$3:$E$53,Calculations!$A$3:$A$53,$B804)</f>
        <v>9.751930416663498E-5</v>
      </c>
      <c r="N804" s="107">
        <f>N78/SUMIFS(N$3:N$722,$B$3:$B$722,$B804)*SUMIFS(Calculations!$E$3:$E$53,Calculations!$A$3:$A$53,$B804)</f>
        <v>9.8944725571416649E-5</v>
      </c>
      <c r="O804" s="107">
        <f>O78/SUMIFS(O$3:O$722,$B$3:$B$722,$B804)*SUMIFS(Calculations!$E$3:$E$53,Calculations!$A$3:$A$53,$B804)</f>
        <v>1.0066699167351342E-4</v>
      </c>
      <c r="P804" s="107">
        <f>P78/SUMIFS(P$3:P$722,$B$3:$B$722,$B804)*SUMIFS(Calculations!$E$3:$E$53,Calculations!$A$3:$A$53,$B804)</f>
        <v>1.0245027660896664E-4</v>
      </c>
      <c r="Q804" s="107">
        <f>Q78/SUMIFS(Q$3:Q$722,$B$3:$B$722,$B804)*SUMIFS(Calculations!$E$3:$E$53,Calculations!$A$3:$A$53,$B804)</f>
        <v>9.9999900471851356E-5</v>
      </c>
      <c r="R804" s="107">
        <f>R78/SUMIFS(R$3:R$722,$B$3:$B$722,$B804)*SUMIFS(Calculations!$E$3:$E$53,Calculations!$A$3:$A$53,$B804)</f>
        <v>9.7664001090717352E-5</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1.0030650143284704E-2</v>
      </c>
      <c r="G808" s="107">
        <f>G82/SUMIFS(G$3:G$722,$B$3:$B$722,$B808)*SUMIFS(Calculations!$E$3:$E$53,Calculations!$A$3:$A$53,$B808)</f>
        <v>9.5055030162973005E-3</v>
      </c>
      <c r="H808" s="107">
        <f>H82/SUMIFS(H$3:H$722,$B$3:$B$722,$B808)*SUMIFS(Calculations!$E$3:$E$53,Calculations!$A$3:$A$53,$B808)</f>
        <v>9.0497602410840473E-3</v>
      </c>
      <c r="I808" s="107">
        <f>I82/SUMIFS(I$3:I$722,$B$3:$B$722,$B808)*SUMIFS(Calculations!$E$3:$E$53,Calculations!$A$3:$A$53,$B808)</f>
        <v>9.0208121312521355E-3</v>
      </c>
      <c r="J808" s="107">
        <f>J82/SUMIFS(J$3:J$722,$B$3:$B$722,$B808)*SUMIFS(Calculations!$E$3:$E$53,Calculations!$A$3:$A$53,$B808)</f>
        <v>8.9920486276506371E-3</v>
      </c>
      <c r="K808" s="107">
        <f>K82/SUMIFS(K$3:K$722,$B$3:$B$722,$B808)*SUMIFS(Calculations!$E$3:$E$53,Calculations!$A$3:$A$53,$B808)</f>
        <v>8.9380660638644308E-3</v>
      </c>
      <c r="L808" s="107">
        <f>L82/SUMIFS(L$3:L$722,$B$3:$B$722,$B808)*SUMIFS(Calculations!$E$3:$E$53,Calculations!$A$3:$A$53,$B808)</f>
        <v>8.8847277864246427E-3</v>
      </c>
      <c r="M808" s="107">
        <f>M82/SUMIFS(M$3:M$722,$B$3:$B$722,$B808)*SUMIFS(Calculations!$E$3:$E$53,Calculations!$A$3:$A$53,$B808)</f>
        <v>9.0127233019944714E-3</v>
      </c>
      <c r="N808" s="107">
        <f>N82/SUMIFS(N$3:N$722,$B$3:$B$722,$B808)*SUMIFS(Calculations!$E$3:$E$53,Calculations!$A$3:$A$53,$B808)</f>
        <v>9.1444605905223464E-3</v>
      </c>
      <c r="O808" s="107">
        <f>O82/SUMIFS(O$3:O$722,$B$3:$B$722,$B808)*SUMIFS(Calculations!$E$3:$E$53,Calculations!$A$3:$A$53,$B808)</f>
        <v>9.3036322331345525E-3</v>
      </c>
      <c r="P808" s="107">
        <f>P82/SUMIFS(P$3:P$722,$B$3:$B$722,$B808)*SUMIFS(Calculations!$E$3:$E$53,Calculations!$A$3:$A$53,$B808)</f>
        <v>9.4684432295747203E-3</v>
      </c>
      <c r="Q808" s="107">
        <f>Q82/SUMIFS(Q$3:Q$722,$B$3:$B$722,$B808)*SUMIFS(Calculations!$E$3:$E$53,Calculations!$A$3:$A$53,$B808)</f>
        <v>9.2419797380808369E-3</v>
      </c>
      <c r="R808" s="107">
        <f>R82/SUMIFS(R$3:R$722,$B$3:$B$722,$B808)*SUMIFS(Calculations!$E$3:$E$53,Calculations!$A$3:$A$53,$B808)</f>
        <v>9.026096175709564E-3</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7.8729995465574376E-5</v>
      </c>
      <c r="G810" s="107">
        <f>G84/SUMIFS(G$3:G$722,$B$3:$B$722,$B810)*SUMIFS(Calculations!$E$3:$E$53,Calculations!$A$3:$A$53,$B810)</f>
        <v>7.3159335304621859E-5</v>
      </c>
      <c r="H810" s="107">
        <f>H84/SUMIFS(H$3:H$722,$B$3:$B$722,$B810)*SUMIFS(Calculations!$E$3:$E$53,Calculations!$A$3:$A$53,$B810)</f>
        <v>6.8324903216824661E-5</v>
      </c>
      <c r="I810" s="107">
        <f>I84/SUMIFS(I$3:I$722,$B$3:$B$722,$B810)*SUMIFS(Calculations!$E$3:$E$53,Calculations!$A$3:$A$53,$B810)</f>
        <v>2.8523355710290531E-3</v>
      </c>
      <c r="J810" s="107">
        <f>J84/SUMIFS(J$3:J$722,$B$3:$B$722,$B810)*SUMIFS(Calculations!$E$3:$E$53,Calculations!$A$3:$A$53,$B810)</f>
        <v>5.6185922052343074E-3</v>
      </c>
      <c r="K810" s="107">
        <f>K84/SUMIFS(K$3:K$722,$B$3:$B$722,$B810)*SUMIFS(Calculations!$E$3:$E$53,Calculations!$A$3:$A$53,$B810)</f>
        <v>5.5848617368319158E-3</v>
      </c>
      <c r="L810" s="107">
        <f>L84/SUMIFS(L$3:L$722,$B$3:$B$722,$B810)*SUMIFS(Calculations!$E$3:$E$53,Calculations!$A$3:$A$53,$B810)</f>
        <v>5.5515338443489631E-3</v>
      </c>
      <c r="M810" s="107">
        <f>M84/SUMIFS(M$3:M$722,$B$3:$B$722,$B810)*SUMIFS(Calculations!$E$3:$E$53,Calculations!$A$3:$A$53,$B810)</f>
        <v>5.6315105699945717E-3</v>
      </c>
      <c r="N810" s="107">
        <f>N84/SUMIFS(N$3:N$722,$B$3:$B$722,$B810)*SUMIFS(Calculations!$E$3:$E$53,Calculations!$A$3:$A$53,$B810)</f>
        <v>5.7138253052802946E-3</v>
      </c>
      <c r="O810" s="107">
        <f>O84/SUMIFS(O$3:O$722,$B$3:$B$722,$B810)*SUMIFS(Calculations!$E$3:$E$53,Calculations!$A$3:$A$53,$B810)</f>
        <v>9.5411787621298792E-3</v>
      </c>
      <c r="P810" s="107">
        <f>P84/SUMIFS(P$3:P$722,$B$3:$B$722,$B810)*SUMIFS(Calculations!$E$3:$E$53,Calculations!$A$3:$A$53,$B810)</f>
        <v>1.3504133008250898E-2</v>
      </c>
      <c r="Q810" s="107">
        <f>Q84/SUMIFS(Q$3:Q$722,$B$3:$B$722,$B810)*SUMIFS(Calculations!$E$3:$E$53,Calculations!$A$3:$A$53,$B810)</f>
        <v>1.3181079914435741E-2</v>
      </c>
      <c r="R810" s="107">
        <f>R84/SUMIFS(R$3:R$722,$B$3:$B$722,$B810)*SUMIFS(Calculations!$E$3:$E$53,Calculations!$A$3:$A$53,$B810)</f>
        <v>1.2873119226080101E-2</v>
      </c>
    </row>
    <row r="811" spans="2:18" ht="15.75" customHeight="1">
      <c r="B811" s="107" t="s">
        <v>542</v>
      </c>
      <c r="C811" s="107" t="s">
        <v>449</v>
      </c>
      <c r="D811" s="107" t="s">
        <v>645</v>
      </c>
      <c r="E811" s="107" t="str">
        <f t="shared" si="301"/>
        <v>natural gas nonpeaker</v>
      </c>
      <c r="F811" s="107">
        <f>F85/SUMIFS(F$3:F$722,$B$3:$B$722,$B811)*SUMIFS(Calculations!$E$3:$E$53,Calculations!$A$3:$A$53,$B811)</f>
        <v>0.57733764599063686</v>
      </c>
      <c r="G811" s="107">
        <f>G85/SUMIFS(G$3:G$722,$B$3:$B$722,$B811)*SUMIFS(Calculations!$E$3:$E$53,Calculations!$A$3:$A$53,$B811)</f>
        <v>0.58472893343048571</v>
      </c>
      <c r="H811" s="107">
        <f>H85/SUMIFS(H$3:H$722,$B$3:$B$722,$B811)*SUMIFS(Calculations!$E$3:$E$53,Calculations!$A$3:$A$53,$B811)</f>
        <v>0.59114337554989638</v>
      </c>
      <c r="I811" s="107">
        <f>I85/SUMIFS(I$3:I$722,$B$3:$B$722,$B811)*SUMIFS(Calculations!$E$3:$E$53,Calculations!$A$3:$A$53,$B811)</f>
        <v>0.58925244331457172</v>
      </c>
      <c r="J811" s="107">
        <f>J85/SUMIFS(J$3:J$722,$B$3:$B$722,$B811)*SUMIFS(Calculations!$E$3:$E$53,Calculations!$A$3:$A$53,$B811)</f>
        <v>0.58737356982415156</v>
      </c>
      <c r="K811" s="107">
        <f>K85/SUMIFS(K$3:K$722,$B$3:$B$722,$B811)*SUMIFS(Calculations!$E$3:$E$53,Calculations!$A$3:$A$53,$B811)</f>
        <v>0.57850666881533352</v>
      </c>
      <c r="L811" s="107">
        <f>L85/SUMIFS(L$3:L$722,$B$3:$B$722,$B811)*SUMIFS(Calculations!$E$3:$E$53,Calculations!$A$3:$A$53,$B811)</f>
        <v>0.56974559500060007</v>
      </c>
      <c r="M811" s="107">
        <f>M85/SUMIFS(M$3:M$722,$B$3:$B$722,$B811)*SUMIFS(Calculations!$E$3:$E$53,Calculations!$A$3:$A$53,$B811)</f>
        <v>0.56329592629199299</v>
      </c>
      <c r="N811" s="107">
        <f>N85/SUMIFS(N$3:N$722,$B$3:$B$722,$B811)*SUMIFS(Calculations!$E$3:$E$53,Calculations!$A$3:$A$53,$B811)</f>
        <v>0.55665771038425282</v>
      </c>
      <c r="O811" s="107">
        <f>O85/SUMIFS(O$3:O$722,$B$3:$B$722,$B811)*SUMIFS(Calculations!$E$3:$E$53,Calculations!$A$3:$A$53,$B811)</f>
        <v>0.54487195297967539</v>
      </c>
      <c r="P811" s="107">
        <f>P85/SUMIFS(P$3:P$722,$B$3:$B$722,$B811)*SUMIFS(Calculations!$E$3:$E$53,Calculations!$A$3:$A$53,$B811)</f>
        <v>0.53266863340733872</v>
      </c>
      <c r="Q811" s="107">
        <f>Q85/SUMIFS(Q$3:Q$722,$B$3:$B$722,$B811)*SUMIFS(Calculations!$E$3:$E$53,Calculations!$A$3:$A$53,$B811)</f>
        <v>0.48544510611235703</v>
      </c>
      <c r="R811" s="107">
        <f>R85/SUMIFS(R$3:R$722,$B$3:$B$722,$B811)*SUMIFS(Calculations!$E$3:$E$53,Calculations!$A$3:$A$53,$B811)</f>
        <v>0.44042776917682203</v>
      </c>
    </row>
    <row r="812" spans="2:18" ht="15.75" customHeight="1">
      <c r="B812" s="107" t="s">
        <v>542</v>
      </c>
      <c r="C812" s="107" t="s">
        <v>449</v>
      </c>
      <c r="D812" s="107" t="s">
        <v>646</v>
      </c>
      <c r="E812" s="107" t="str">
        <f t="shared" si="301"/>
        <v>natural gas peaker</v>
      </c>
      <c r="F812" s="107">
        <f>F86/SUMIFS(F$3:F$722,$B$3:$B$722,$B812)*SUMIFS(Calculations!$E$3:$E$53,Calculations!$A$3:$A$53,$B812)</f>
        <v>9.7591189731649312E-4</v>
      </c>
      <c r="G812" s="107">
        <f>G86/SUMIFS(G$3:G$722,$B$3:$B$722,$B812)*SUMIFS(Calculations!$E$3:$E$53,Calculations!$A$3:$A$53,$B812)</f>
        <v>9.068597718231323E-4</v>
      </c>
      <c r="H812" s="107">
        <f>H86/SUMIFS(H$3:H$722,$B$3:$B$722,$B812)*SUMIFS(Calculations!$E$3:$E$53,Calculations!$A$3:$A$53,$B812)</f>
        <v>8.4693369455931611E-4</v>
      </c>
      <c r="I812" s="107">
        <f>I86/SUMIFS(I$3:I$722,$B$3:$B$722,$B812)*SUMIFS(Calculations!$E$3:$E$53,Calculations!$A$3:$A$53,$B812)</f>
        <v>7.3261494139568084E-4</v>
      </c>
      <c r="J812" s="107">
        <f>J86/SUMIFS(J$3:J$722,$B$3:$B$722,$B812)*SUMIFS(Calculations!$E$3:$E$53,Calculations!$A$3:$A$53,$B812)</f>
        <v>6.1902521524657549E-4</v>
      </c>
      <c r="K812" s="107">
        <f>K86/SUMIFS(K$3:K$722,$B$3:$B$722,$B812)*SUMIFS(Calculations!$E$3:$E$53,Calculations!$A$3:$A$53,$B812)</f>
        <v>6.1530897998684152E-4</v>
      </c>
      <c r="L812" s="107">
        <f>L86/SUMIFS(L$3:L$722,$B$3:$B$722,$B812)*SUMIFS(Calculations!$E$3:$E$53,Calculations!$A$3:$A$53,$B812)</f>
        <v>6.116370983011134E-4</v>
      </c>
      <c r="M812" s="107">
        <f>M86/SUMIFS(M$3:M$722,$B$3:$B$722,$B812)*SUMIFS(Calculations!$E$3:$E$53,Calculations!$A$3:$A$53,$B812)</f>
        <v>6.2044848877030744E-4</v>
      </c>
      <c r="N812" s="107">
        <f>N86/SUMIFS(N$3:N$722,$B$3:$B$722,$B812)*SUMIFS(Calculations!$E$3:$E$53,Calculations!$A$3:$A$53,$B812)</f>
        <v>6.2951746812793725E-4</v>
      </c>
      <c r="O812" s="107">
        <f>O86/SUMIFS(O$3:O$722,$B$3:$B$722,$B812)*SUMIFS(Calculations!$E$3:$E$53,Calculations!$A$3:$A$53,$B812)</f>
        <v>6.4047506682532278E-4</v>
      </c>
      <c r="P812" s="107">
        <f>P86/SUMIFS(P$3:P$722,$B$3:$B$722,$B812)*SUMIFS(Calculations!$E$3:$E$53,Calculations!$A$3:$A$53,$B812)</f>
        <v>6.5182088653459997E-4</v>
      </c>
      <c r="Q812" s="107">
        <f>Q86/SUMIFS(Q$3:Q$722,$B$3:$B$722,$B812)*SUMIFS(Calculations!$E$3:$E$53,Calculations!$A$3:$A$53,$B812)</f>
        <v>6.3623082276020968E-4</v>
      </c>
      <c r="R812" s="107">
        <f>R86/SUMIFS(R$3:R$722,$B$3:$B$722,$B812)*SUMIFS(Calculations!$E$3:$E$53,Calculations!$A$3:$A$53,$B812)</f>
        <v>6.2136909611716878E-4</v>
      </c>
    </row>
    <row r="813" spans="2:18" ht="15.75" customHeight="1">
      <c r="B813" s="107" t="s">
        <v>542</v>
      </c>
      <c r="C813" s="107" t="s">
        <v>449</v>
      </c>
      <c r="D813" s="107" t="s">
        <v>647</v>
      </c>
      <c r="E813" s="107" t="str">
        <f t="shared" si="301"/>
        <v>nuclear</v>
      </c>
      <c r="F813" s="107">
        <f>F87/SUMIFS(F$3:F$722,$B$3:$B$722,$B813)*SUMIFS(Calculations!$E$3:$E$53,Calculations!$A$3:$A$53,$B813)</f>
        <v>0.37615188002654204</v>
      </c>
      <c r="G813" s="107">
        <f>G87/SUMIFS(G$3:G$722,$B$3:$B$722,$B813)*SUMIFS(Calculations!$E$3:$E$53,Calculations!$A$3:$A$53,$B813)</f>
        <v>0.34953668361836376</v>
      </c>
      <c r="H813" s="107">
        <f>H87/SUMIFS(H$3:H$722,$B$3:$B$722,$B813)*SUMIFS(Calculations!$E$3:$E$53,Calculations!$A$3:$A$53,$B813)</f>
        <v>0.32643899755942435</v>
      </c>
      <c r="I813" s="107">
        <f>I87/SUMIFS(I$3:I$722,$B$3:$B$722,$B813)*SUMIFS(Calculations!$E$3:$E$53,Calculations!$A$3:$A$53,$B813)</f>
        <v>0.3253947939890503</v>
      </c>
      <c r="J813" s="107">
        <f>J87/SUMIFS(J$3:J$722,$B$3:$B$722,$B813)*SUMIFS(Calculations!$E$3:$E$53,Calculations!$A$3:$A$53,$B813)</f>
        <v>0.32435724945396488</v>
      </c>
      <c r="K813" s="107">
        <f>K87/SUMIFS(K$3:K$722,$B$3:$B$722,$B813)*SUMIFS(Calculations!$E$3:$E$53,Calculations!$A$3:$A$53,$B813)</f>
        <v>0.32241001399815067</v>
      </c>
      <c r="L813" s="107">
        <f>L87/SUMIFS(L$3:L$722,$B$3:$B$722,$B813)*SUMIFS(Calculations!$E$3:$E$53,Calculations!$A$3:$A$53,$B813)</f>
        <v>0.32048601895793449</v>
      </c>
      <c r="M813" s="107">
        <f>M87/SUMIFS(M$3:M$722,$B$3:$B$722,$B813)*SUMIFS(Calculations!$E$3:$E$53,Calculations!$A$3:$A$53,$B813)</f>
        <v>0.3251030172740923</v>
      </c>
      <c r="N813" s="107">
        <f>N87/SUMIFS(N$3:N$722,$B$3:$B$722,$B813)*SUMIFS(Calculations!$E$3:$E$53,Calculations!$A$3:$A$53,$B813)</f>
        <v>0.32985498718960515</v>
      </c>
      <c r="O813" s="107">
        <f>O87/SUMIFS(O$3:O$722,$B$3:$B$722,$B813)*SUMIFS(Calculations!$E$3:$E$53,Calculations!$A$3:$A$53,$B813)</f>
        <v>0.33559655713952807</v>
      </c>
      <c r="P813" s="107">
        <f>P87/SUMIFS(P$3:P$722,$B$3:$B$722,$B813)*SUMIFS(Calculations!$E$3:$E$53,Calculations!$A$3:$A$53,$B813)</f>
        <v>0.34154154739688919</v>
      </c>
      <c r="Q813" s="107">
        <f>Q87/SUMIFS(Q$3:Q$722,$B$3:$B$722,$B813)*SUMIFS(Calculations!$E$3:$E$53,Calculations!$A$3:$A$53,$B813)</f>
        <v>0.33337265527403942</v>
      </c>
      <c r="R813" s="107">
        <f>R87/SUMIFS(R$3:R$722,$B$3:$B$722,$B813)*SUMIFS(Calculations!$E$3:$E$53,Calculations!$A$3:$A$53,$B813)</f>
        <v>0.32558539773210987</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1.1169781164301656E-2</v>
      </c>
      <c r="L814" s="107">
        <f>L88/SUMIFS(L$3:L$722,$B$3:$B$722,$B814)*SUMIFS(Calculations!$E$3:$E$53,Calculations!$A$3:$A$53,$B814)</f>
        <v>2.2206250070128986E-2</v>
      </c>
      <c r="M814" s="107">
        <f>M88/SUMIFS(M$3:M$722,$B$3:$B$722,$B814)*SUMIFS(Calculations!$E$3:$E$53,Calculations!$A$3:$A$53,$B814)</f>
        <v>2.2526158625002391E-2</v>
      </c>
      <c r="N814" s="107">
        <f>N88/SUMIFS(N$3:N$722,$B$3:$B$722,$B814)*SUMIFS(Calculations!$E$3:$E$53,Calculations!$A$3:$A$53,$B814)</f>
        <v>2.2855419266738713E-2</v>
      </c>
      <c r="O814" s="107">
        <f>O88/SUMIFS(O$3:O$722,$B$3:$B$722,$B814)*SUMIFS(Calculations!$E$3:$E$53,Calculations!$A$3:$A$53,$B814)</f>
        <v>2.325324859644767E-2</v>
      </c>
      <c r="P814" s="107">
        <f>P88/SUMIFS(P$3:P$722,$B$3:$B$722,$B814)*SUMIFS(Calculations!$E$3:$E$53,Calculations!$A$3:$A$53,$B814)</f>
        <v>2.366517277569484E-2</v>
      </c>
      <c r="Q814" s="107">
        <f>Q88/SUMIFS(Q$3:Q$722,$B$3:$B$722,$B814)*SUMIFS(Calculations!$E$3:$E$53,Calculations!$A$3:$A$53,$B814)</f>
        <v>8.1003352303246734E-2</v>
      </c>
      <c r="R814" s="107">
        <f>R88/SUMIFS(R$3:R$722,$B$3:$B$722,$B814)*SUMIFS(Calculations!$E$3:$E$53,Calculations!$A$3:$A$53,$B814)</f>
        <v>0.135662804803236</v>
      </c>
    </row>
    <row r="815" spans="2:18" ht="15.75" customHeight="1">
      <c r="B815" s="107" t="s">
        <v>542</v>
      </c>
      <c r="C815" s="107" t="s">
        <v>449</v>
      </c>
      <c r="D815" s="107" t="s">
        <v>649</v>
      </c>
      <c r="E815" s="107" t="str">
        <f t="shared" si="301"/>
        <v>crude oil</v>
      </c>
      <c r="F815" s="107">
        <f>F89/SUMIFS(F$3:F$722,$B$3:$B$722,$B815)*SUMIFS(Calculations!$E$3:$E$53,Calculations!$A$3:$A$53,$B815)</f>
        <v>1.723246365965141E-2</v>
      </c>
      <c r="G815" s="107">
        <f>G89/SUMIFS(G$3:G$722,$B$3:$B$722,$B815)*SUMIFS(Calculations!$E$3:$E$53,Calculations!$A$3:$A$53,$B815)</f>
        <v>1.6013154574007458E-2</v>
      </c>
      <c r="H815" s="107">
        <f>H89/SUMIFS(H$3:H$722,$B$3:$B$722,$B815)*SUMIFS(Calculations!$E$3:$E$53,Calculations!$A$3:$A$53,$B815)</f>
        <v>1.4954991484128377E-2</v>
      </c>
      <c r="I815" s="107">
        <f>I89/SUMIFS(I$3:I$722,$B$3:$B$722,$B815)*SUMIFS(Calculations!$E$3:$E$53,Calculations!$A$3:$A$53,$B815)</f>
        <v>1.4907153892359649E-2</v>
      </c>
      <c r="J815" s="107">
        <f>J89/SUMIFS(J$3:J$722,$B$3:$B$722,$B815)*SUMIFS(Calculations!$E$3:$E$53,Calculations!$A$3:$A$53,$B815)</f>
        <v>1.4859621367745209E-2</v>
      </c>
      <c r="K815" s="107">
        <f>K89/SUMIFS(K$3:K$722,$B$3:$B$722,$B815)*SUMIFS(Calculations!$E$3:$E$53,Calculations!$A$3:$A$53,$B815)</f>
        <v>1.4770413614146488E-2</v>
      </c>
      <c r="L815" s="107">
        <f>L89/SUMIFS(L$3:L$722,$B$3:$B$722,$B815)*SUMIFS(Calculations!$E$3:$E$53,Calculations!$A$3:$A$53,$B815)</f>
        <v>1.4682270562436804E-2</v>
      </c>
      <c r="M815" s="107">
        <f>M89/SUMIFS(M$3:M$722,$B$3:$B$722,$B815)*SUMIFS(Calculations!$E$3:$E$53,Calculations!$A$3:$A$53,$B815)</f>
        <v>1.489378686721839E-2</v>
      </c>
      <c r="N815" s="107">
        <f>N89/SUMIFS(N$3:N$722,$B$3:$B$722,$B815)*SUMIFS(Calculations!$E$3:$E$53,Calculations!$A$3:$A$53,$B815)</f>
        <v>1.5111486560424905E-2</v>
      </c>
      <c r="O815" s="107">
        <f>O89/SUMIFS(O$3:O$722,$B$3:$B$722,$B815)*SUMIFS(Calculations!$E$3:$E$53,Calculations!$A$3:$A$53,$B815)</f>
        <v>1.5374522320087765E-2</v>
      </c>
      <c r="P815" s="107">
        <f>P89/SUMIFS(P$3:P$722,$B$3:$B$722,$B815)*SUMIFS(Calculations!$E$3:$E$53,Calculations!$A$3:$A$53,$B815)</f>
        <v>1.5646877275643824E-2</v>
      </c>
      <c r="Q815" s="107">
        <f>Q89/SUMIFS(Q$3:Q$722,$B$3:$B$722,$B815)*SUMIFS(Calculations!$E$3:$E$53,Calculations!$A$3:$A$53,$B815)</f>
        <v>1.5272639782435791E-2</v>
      </c>
      <c r="R815" s="107">
        <f>R89/SUMIFS(R$3:R$722,$B$3:$B$722,$B815)*SUMIFS(Calculations!$E$3:$E$53,Calculations!$A$3:$A$53,$B815)</f>
        <v>1.4915885929204542E-2</v>
      </c>
    </row>
    <row r="816" spans="2:18" ht="15.75" customHeight="1">
      <c r="B816" s="107" t="s">
        <v>542</v>
      </c>
      <c r="C816" s="107" t="s">
        <v>449</v>
      </c>
      <c r="D816" s="107" t="s">
        <v>650</v>
      </c>
      <c r="E816" s="107" t="str">
        <f t="shared" si="301"/>
        <v>solar PV</v>
      </c>
      <c r="F816" s="107">
        <f>F90/SUMIFS(F$3:F$722,$B$3:$B$722,$B816)*SUMIFS(Calculations!$E$3:$E$53,Calculations!$A$3:$A$53,$B816)</f>
        <v>1.4583311984106442E-2</v>
      </c>
      <c r="G816" s="107">
        <f>G90/SUMIFS(G$3:G$722,$B$3:$B$722,$B816)*SUMIFS(Calculations!$E$3:$E$53,Calculations!$A$3:$A$53,$B816)</f>
        <v>1.4891149871057434E-2</v>
      </c>
      <c r="H816" s="107">
        <f>H90/SUMIFS(H$3:H$722,$B$3:$B$722,$B816)*SUMIFS(Calculations!$E$3:$E$53,Calculations!$A$3:$A$53,$B816)</f>
        <v>1.5158303370914995E-2</v>
      </c>
      <c r="I816" s="107">
        <f>I90/SUMIFS(I$3:I$722,$B$3:$B$722,$B816)*SUMIFS(Calculations!$E$3:$E$53,Calculations!$A$3:$A$53,$B816)</f>
        <v>1.6274744124303488E-2</v>
      </c>
      <c r="J816" s="107">
        <f>J90/SUMIFS(J$3:J$722,$B$3:$B$722,$B816)*SUMIFS(Calculations!$E$3:$E$53,Calculations!$A$3:$A$53,$B816)</f>
        <v>1.7384065175571218E-2</v>
      </c>
      <c r="K816" s="107">
        <f>K90/SUMIFS(K$3:K$722,$B$3:$B$722,$B816)*SUMIFS(Calculations!$E$3:$E$53,Calculations!$A$3:$A$53,$B816)</f>
        <v>1.7656133823705868E-2</v>
      </c>
      <c r="L816" s="107">
        <f>L90/SUMIFS(L$3:L$722,$B$3:$B$722,$B816)*SUMIFS(Calculations!$E$3:$E$53,Calculations!$A$3:$A$53,$B816)</f>
        <v>1.7924955310109302E-2</v>
      </c>
      <c r="M816" s="107">
        <f>M90/SUMIFS(M$3:M$722,$B$3:$B$722,$B816)*SUMIFS(Calculations!$E$3:$E$53,Calculations!$A$3:$A$53,$B816)</f>
        <v>1.8634492004943107E-2</v>
      </c>
      <c r="N816" s="107">
        <f>N90/SUMIFS(N$3:N$722,$B$3:$B$722,$B816)*SUMIFS(Calculations!$E$3:$E$53,Calculations!$A$3:$A$53,$B816)</f>
        <v>1.9364771029737871E-2</v>
      </c>
      <c r="O816" s="107">
        <f>O90/SUMIFS(O$3:O$722,$B$3:$B$722,$B816)*SUMIFS(Calculations!$E$3:$E$53,Calculations!$A$3:$A$53,$B816)</f>
        <v>2.0249014042403195E-2</v>
      </c>
      <c r="P816" s="107">
        <f>P90/SUMIFS(P$3:P$722,$B$3:$B$722,$B816)*SUMIFS(Calculations!$E$3:$E$53,Calculations!$A$3:$A$53,$B816)</f>
        <v>2.1164585243535303E-2</v>
      </c>
      <c r="Q816" s="107">
        <f>Q90/SUMIFS(Q$3:Q$722,$B$3:$B$722,$B816)*SUMIFS(Calculations!$E$3:$E$53,Calculations!$A$3:$A$53,$B816)</f>
        <v>2.1358070135773576E-2</v>
      </c>
      <c r="R816" s="107">
        <f>R90/SUMIFS(R$3:R$722,$B$3:$B$722,$B816)*SUMIFS(Calculations!$E$3:$E$53,Calculations!$A$3:$A$53,$B816)</f>
        <v>2.1542515794214512E-2</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3.4965741616379198E-3</v>
      </c>
      <c r="G818" s="107">
        <f>G92/SUMIFS(G$3:G$722,$B$3:$B$722,$B818)*SUMIFS(Calculations!$E$3:$E$53,Calculations!$A$3:$A$53,$B818)</f>
        <v>2.3766776418900289E-2</v>
      </c>
      <c r="H818" s="107">
        <f>H92/SUMIFS(H$3:H$722,$B$3:$B$722,$B818)*SUMIFS(Calculations!$E$3:$E$53,Calculations!$A$3:$A$53,$B818)</f>
        <v>4.135803371826724E-2</v>
      </c>
      <c r="I818" s="107">
        <f>I92/SUMIFS(I$3:I$722,$B$3:$B$722,$B818)*SUMIFS(Calculations!$E$3:$E$53,Calculations!$A$3:$A$53,$B818)</f>
        <v>4.1027228327525936E-2</v>
      </c>
      <c r="J818" s="107">
        <f>J92/SUMIFS(J$3:J$722,$B$3:$B$722,$B818)*SUMIFS(Calculations!$E$3:$E$53,Calculations!$A$3:$A$53,$B818)</f>
        <v>4.0698532530002961E-2</v>
      </c>
      <c r="K818" s="107">
        <f>K92/SUMIFS(K$3:K$722,$B$3:$B$722,$B818)*SUMIFS(Calculations!$E$3:$E$53,Calculations!$A$3:$A$53,$B818)</f>
        <v>4.0252040304397066E-2</v>
      </c>
      <c r="L818" s="107">
        <f>L92/SUMIFS(L$3:L$722,$B$3:$B$722,$B818)*SUMIFS(Calculations!$E$3:$E$53,Calculations!$A$3:$A$53,$B818)</f>
        <v>3.9810877000290304E-2</v>
      </c>
      <c r="M818" s="107">
        <f>M92/SUMIFS(M$3:M$722,$B$3:$B$722,$B818)*SUMIFS(Calculations!$E$3:$E$53,Calculations!$A$3:$A$53,$B818)</f>
        <v>4.018441727182509E-2</v>
      </c>
      <c r="N818" s="107">
        <f>N92/SUMIFS(N$3:N$722,$B$3:$B$722,$B818)*SUMIFS(Calculations!$E$3:$E$53,Calculations!$A$3:$A$53,$B818)</f>
        <v>4.0568877479738467E-2</v>
      </c>
      <c r="O818" s="107">
        <f>O92/SUMIFS(O$3:O$722,$B$3:$B$722,$B818)*SUMIFS(Calculations!$E$3:$E$53,Calculations!$A$3:$A$53,$B818)</f>
        <v>4.1068751868094569E-2</v>
      </c>
      <c r="P818" s="107">
        <f>P92/SUMIFS(P$3:P$722,$B$3:$B$722,$B818)*SUMIFS(Calculations!$E$3:$E$53,Calculations!$A$3:$A$53,$B818)</f>
        <v>4.1586336499928794E-2</v>
      </c>
      <c r="Q818" s="107">
        <f>Q92/SUMIFS(Q$3:Q$722,$B$3:$B$722,$B818)*SUMIFS(Calculations!$E$3:$E$53,Calculations!$A$3:$A$53,$B818)</f>
        <v>4.0388886016398742E-2</v>
      </c>
      <c r="R818" s="107">
        <f>R92/SUMIFS(R$3:R$722,$B$3:$B$722,$B818)*SUMIFS(Calculations!$E$3:$E$53,Calculations!$A$3:$A$53,$B818)</f>
        <v>3.9247378065415596E-2</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v>
      </c>
      <c r="K1449" s="95">
        <f t="shared" si="312"/>
        <v>0.99999999999999989</v>
      </c>
      <c r="L1449" s="95">
        <f t="shared" si="312"/>
        <v>1</v>
      </c>
      <c r="M1449" s="95">
        <f t="shared" si="312"/>
        <v>1.0000000000000004</v>
      </c>
      <c r="N1449" s="95">
        <f t="shared" si="312"/>
        <v>1</v>
      </c>
      <c r="O1449" s="95">
        <f t="shared" si="312"/>
        <v>0.99999999999999978</v>
      </c>
      <c r="P1449" s="95">
        <f t="shared" si="312"/>
        <v>0.99999999999999978</v>
      </c>
      <c r="Q1449" s="95">
        <f t="shared" si="312"/>
        <v>0.99999999999999989</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RI</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1038.325</v>
      </c>
      <c r="R10" s="91">
        <f t="shared" si="2"/>
        <v>0.37573830455384</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1725.1010000000001</v>
      </c>
      <c r="R24" s="91">
        <f t="shared" si="2"/>
        <v>0.62426169544615995</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2763.4260000000004</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f t="shared" si="10"/>
        <v>1725.1010000000001</v>
      </c>
      <c r="M311" s="91" t="str">
        <f t="shared" si="11"/>
        <v>MA</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f t="shared" si="10"/>
        <v>1038.325</v>
      </c>
      <c r="M312" s="91" t="str">
        <f t="shared" si="11"/>
        <v>CT</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2763.4260000000004</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0.37573830455384</v>
      </c>
      <c r="D9" s="91">
        <f t="shared" si="0"/>
        <v>0.37573830455384</v>
      </c>
      <c r="E9" s="91">
        <f t="shared" si="1"/>
        <v>1</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0.62426169544615995</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0.37573830455384</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v>
      </c>
      <c r="C60" s="91">
        <f>SUMIFS('ReEDs Generation Data'!H$729:H$1448,'ReEDs Generation Data'!$E$729:$E$1448,Calculations!$A60)</f>
        <v>0</v>
      </c>
      <c r="D60" s="91">
        <f>SUMIFS('ReEDs Generation Data'!I$729:I$1448,'ReEDs Generation Data'!$E$729:$E$1448,Calculations!$A60)</f>
        <v>0</v>
      </c>
      <c r="E60" s="91">
        <f>SUMIFS('ReEDs Generation Data'!J$729:J$1448,'ReEDs Generation Data'!$E$729:$E$1448,Calculations!$A60)</f>
        <v>0</v>
      </c>
      <c r="F60" s="91">
        <f>SUMIFS('ReEDs Generation Data'!K$729:K$1448,'ReEDs Generation Data'!$E$729:$E$1448,Calculations!$A60)</f>
        <v>0</v>
      </c>
      <c r="G60" s="91">
        <f>SUMIFS('ReEDs Generation Data'!L$729:L$1448,'ReEDs Generation Data'!$E$729:$E$1448,Calculations!$A60)</f>
        <v>0</v>
      </c>
      <c r="H60" s="91">
        <f>SUMIFS('ReEDs Generation Data'!M$729:M$1448,'ReEDs Generation Data'!$E$729:$E$1448,Calculations!$A60)</f>
        <v>0</v>
      </c>
      <c r="I60" s="91">
        <f>SUMIFS('ReEDs Generation Data'!N$729:N$1448,'ReEDs Generation Data'!$E$729:$E$1448,Calculations!$A60)</f>
        <v>0</v>
      </c>
      <c r="J60" s="91">
        <f>SUMIFS('ReEDs Generation Data'!O$729:O$1448,'ReEDs Generation Data'!$E$729:$E$1448,Calculations!$A60)</f>
        <v>0</v>
      </c>
      <c r="K60" s="91">
        <f>SUMIFS('ReEDs Generation Data'!P$729:P$1448,'ReEDs Generation Data'!$E$729:$E$1448,Calculations!$A60)</f>
        <v>0</v>
      </c>
      <c r="L60" s="91">
        <f>SUMIFS('ReEDs Generation Data'!Q$729:Q$1448,'ReEDs Generation Data'!$E$729:$E$1448,Calculations!$A60)</f>
        <v>0</v>
      </c>
      <c r="M60" s="91">
        <f>SUMIFS('ReEDs Generation Data'!R$729:R$1448,'ReEDs Generation Data'!$E$729:$E$1448,Calculations!$A60)</f>
        <v>0</v>
      </c>
    </row>
    <row r="61" spans="1:33" ht="15.75" customHeight="1">
      <c r="A61" s="111" t="s">
        <v>634</v>
      </c>
      <c r="B61" s="91">
        <f>SUMIFS('ReEDs Generation Data'!G$729:G$1448,'ReEDs Generation Data'!$E$729:$E$1448,Calculations!$A61)</f>
        <v>0.58472893343048571</v>
      </c>
      <c r="C61" s="91">
        <f>SUMIFS('ReEDs Generation Data'!H$729:H$1448,'ReEDs Generation Data'!$E$729:$E$1448,Calculations!$A61)</f>
        <v>0.59114337554989638</v>
      </c>
      <c r="D61" s="91">
        <f>SUMIFS('ReEDs Generation Data'!I$729:I$1448,'ReEDs Generation Data'!$E$729:$E$1448,Calculations!$A61)</f>
        <v>0.58925244331457172</v>
      </c>
      <c r="E61" s="91">
        <f>SUMIFS('ReEDs Generation Data'!J$729:J$1448,'ReEDs Generation Data'!$E$729:$E$1448,Calculations!$A61)</f>
        <v>0.58737356982415156</v>
      </c>
      <c r="F61" s="91">
        <f>SUMIFS('ReEDs Generation Data'!K$729:K$1448,'ReEDs Generation Data'!$E$729:$E$1448,Calculations!$A61)</f>
        <v>0.57850666881533352</v>
      </c>
      <c r="G61" s="91">
        <f>SUMIFS('ReEDs Generation Data'!L$729:L$1448,'ReEDs Generation Data'!$E$729:$E$1448,Calculations!$A61)</f>
        <v>0.56974559500060007</v>
      </c>
      <c r="H61" s="91">
        <f>SUMIFS('ReEDs Generation Data'!M$729:M$1448,'ReEDs Generation Data'!$E$729:$E$1448,Calculations!$A61)</f>
        <v>0.56329592629199299</v>
      </c>
      <c r="I61" s="91">
        <f>SUMIFS('ReEDs Generation Data'!N$729:N$1448,'ReEDs Generation Data'!$E$729:$E$1448,Calculations!$A61)</f>
        <v>0.55665771038425282</v>
      </c>
      <c r="J61" s="91">
        <f>SUMIFS('ReEDs Generation Data'!O$729:O$1448,'ReEDs Generation Data'!$E$729:$E$1448,Calculations!$A61)</f>
        <v>0.54487195297967539</v>
      </c>
      <c r="K61" s="91">
        <f>SUMIFS('ReEDs Generation Data'!P$729:P$1448,'ReEDs Generation Data'!$E$729:$E$1448,Calculations!$A61)</f>
        <v>0.53266863340733872</v>
      </c>
      <c r="L61" s="91">
        <f>SUMIFS('ReEDs Generation Data'!Q$729:Q$1448,'ReEDs Generation Data'!$E$729:$E$1448,Calculations!$A61)</f>
        <v>0.48544510611235703</v>
      </c>
      <c r="M61" s="91">
        <f>SUMIFS('ReEDs Generation Data'!R$729:R$1448,'ReEDs Generation Data'!$E$729:$E$1448,Calculations!$A61)</f>
        <v>0.44042776917682203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0.34953668361836376</v>
      </c>
      <c r="C62" s="91">
        <f>SUMIFS('ReEDs Generation Data'!H$729:H$1448,'ReEDs Generation Data'!$E$729:$E$1448,Calculations!$A62)</f>
        <v>0.32643899755942435</v>
      </c>
      <c r="D62" s="91">
        <f>SUMIFS('ReEDs Generation Data'!I$729:I$1448,'ReEDs Generation Data'!$E$729:$E$1448,Calculations!$A62)</f>
        <v>0.3253947939890503</v>
      </c>
      <c r="E62" s="91">
        <f>SUMIFS('ReEDs Generation Data'!J$729:J$1448,'ReEDs Generation Data'!$E$729:$E$1448,Calculations!$A62)</f>
        <v>0.32435724945396488</v>
      </c>
      <c r="F62" s="91">
        <f>SUMIFS('ReEDs Generation Data'!K$729:K$1448,'ReEDs Generation Data'!$E$729:$E$1448,Calculations!$A62)</f>
        <v>0.32241001399815067</v>
      </c>
      <c r="G62" s="91">
        <f>SUMIFS('ReEDs Generation Data'!L$729:L$1448,'ReEDs Generation Data'!$E$729:$E$1448,Calculations!$A62)</f>
        <v>0.32048601895793449</v>
      </c>
      <c r="H62" s="91">
        <f>SUMIFS('ReEDs Generation Data'!M$729:M$1448,'ReEDs Generation Data'!$E$729:$E$1448,Calculations!$A62)</f>
        <v>0.3251030172740923</v>
      </c>
      <c r="I62" s="91">
        <f>SUMIFS('ReEDs Generation Data'!N$729:N$1448,'ReEDs Generation Data'!$E$729:$E$1448,Calculations!$A62)</f>
        <v>0.32985498718960515</v>
      </c>
      <c r="J62" s="91">
        <f>SUMIFS('ReEDs Generation Data'!O$729:O$1448,'ReEDs Generation Data'!$E$729:$E$1448,Calculations!$A62)</f>
        <v>0.33559655713952807</v>
      </c>
      <c r="K62" s="91">
        <f>SUMIFS('ReEDs Generation Data'!P$729:P$1448,'ReEDs Generation Data'!$E$729:$E$1448,Calculations!$A62)</f>
        <v>0.34154154739688919</v>
      </c>
      <c r="L62" s="91">
        <f>SUMIFS('ReEDs Generation Data'!Q$729:Q$1448,'ReEDs Generation Data'!$E$729:$E$1448,Calculations!$A62)</f>
        <v>0.33337265527403942</v>
      </c>
      <c r="M62" s="91">
        <f>SUMIFS('ReEDs Generation Data'!R$729:R$1448,'ReEDs Generation Data'!$E$729:$E$1448,Calculations!$A62)</f>
        <v>0.32558539773210987</v>
      </c>
    </row>
    <row r="63" spans="1:33" ht="15.75" customHeight="1">
      <c r="A63" s="111" t="s">
        <v>101</v>
      </c>
      <c r="B63" s="91">
        <f>SUMIFS('ReEDs Generation Data'!G$729:G$1448,'ReEDs Generation Data'!$E$729:$E$1448,Calculations!$A63)</f>
        <v>9.5055030162973005E-3</v>
      </c>
      <c r="C63" s="91">
        <f>SUMIFS('ReEDs Generation Data'!H$729:H$1448,'ReEDs Generation Data'!$E$729:$E$1448,Calculations!$A63)</f>
        <v>9.0497602410840473E-3</v>
      </c>
      <c r="D63" s="91">
        <f>SUMIFS('ReEDs Generation Data'!I$729:I$1448,'ReEDs Generation Data'!$E$729:$E$1448,Calculations!$A63)</f>
        <v>9.0208121312521355E-3</v>
      </c>
      <c r="E63" s="91">
        <f>SUMIFS('ReEDs Generation Data'!J$729:J$1448,'ReEDs Generation Data'!$E$729:$E$1448,Calculations!$A63)</f>
        <v>8.9920486276506371E-3</v>
      </c>
      <c r="F63" s="91">
        <f>SUMIFS('ReEDs Generation Data'!K$729:K$1448,'ReEDs Generation Data'!$E$729:$E$1448,Calculations!$A63)</f>
        <v>8.9380660638644308E-3</v>
      </c>
      <c r="G63" s="91">
        <f>SUMIFS('ReEDs Generation Data'!L$729:L$1448,'ReEDs Generation Data'!$E$729:$E$1448,Calculations!$A63)</f>
        <v>8.8847277864246427E-3</v>
      </c>
      <c r="H63" s="91">
        <f>SUMIFS('ReEDs Generation Data'!M$729:M$1448,'ReEDs Generation Data'!$E$729:$E$1448,Calculations!$A63)</f>
        <v>9.0127233019944714E-3</v>
      </c>
      <c r="I63" s="91">
        <f>SUMIFS('ReEDs Generation Data'!N$729:N$1448,'ReEDs Generation Data'!$E$729:$E$1448,Calculations!$A63)</f>
        <v>9.1444605905223464E-3</v>
      </c>
      <c r="J63" s="91">
        <f>SUMIFS('ReEDs Generation Data'!O$729:O$1448,'ReEDs Generation Data'!$E$729:$E$1448,Calculations!$A63)</f>
        <v>9.3036322331345525E-3</v>
      </c>
      <c r="K63" s="91">
        <f>SUMIFS('ReEDs Generation Data'!P$729:P$1448,'ReEDs Generation Data'!$E$729:$E$1448,Calculations!$A63)</f>
        <v>9.4684432295747203E-3</v>
      </c>
      <c r="L63" s="91">
        <f>SUMIFS('ReEDs Generation Data'!Q$729:Q$1448,'ReEDs Generation Data'!$E$729:$E$1448,Calculations!$A63)</f>
        <v>9.2419797380808369E-3</v>
      </c>
      <c r="M63" s="91">
        <f>SUMIFS('ReEDs Generation Data'!R$729:R$1448,'ReEDs Generation Data'!$E$729:$E$1448,Calculations!$A63)</f>
        <v>9.026096175709564E-3</v>
      </c>
    </row>
    <row r="64" spans="1:33" ht="15.75" customHeight="1">
      <c r="A64" s="111" t="s">
        <v>100</v>
      </c>
      <c r="B64" s="91">
        <f>SUMIFS('ReEDs Generation Data'!G$729:G$1448,'ReEDs Generation Data'!$E$729:$E$1448,Calculations!$A64)</f>
        <v>7.3159335304621859E-5</v>
      </c>
      <c r="C64" s="91">
        <f>SUMIFS('ReEDs Generation Data'!H$729:H$1448,'ReEDs Generation Data'!$E$729:$E$1448,Calculations!$A64)</f>
        <v>6.8324903216824661E-5</v>
      </c>
      <c r="D64" s="91">
        <f>SUMIFS('ReEDs Generation Data'!I$729:I$1448,'ReEDs Generation Data'!$E$729:$E$1448,Calculations!$A64)</f>
        <v>2.8523355710290531E-3</v>
      </c>
      <c r="E64" s="91">
        <f>SUMIFS('ReEDs Generation Data'!J$729:J$1448,'ReEDs Generation Data'!$E$729:$E$1448,Calculations!$A64)</f>
        <v>5.6185922052343074E-3</v>
      </c>
      <c r="F64" s="91">
        <f>SUMIFS('ReEDs Generation Data'!K$729:K$1448,'ReEDs Generation Data'!$E$729:$E$1448,Calculations!$A64)</f>
        <v>5.5848617368319158E-3</v>
      </c>
      <c r="G64" s="91">
        <f>SUMIFS('ReEDs Generation Data'!L$729:L$1448,'ReEDs Generation Data'!$E$729:$E$1448,Calculations!$A64)</f>
        <v>5.5515338443489631E-3</v>
      </c>
      <c r="H64" s="91">
        <f>SUMIFS('ReEDs Generation Data'!M$729:M$1448,'ReEDs Generation Data'!$E$729:$E$1448,Calculations!$A64)</f>
        <v>5.6315105699945717E-3</v>
      </c>
      <c r="I64" s="91">
        <f>SUMIFS('ReEDs Generation Data'!N$729:N$1448,'ReEDs Generation Data'!$E$729:$E$1448,Calculations!$A64)</f>
        <v>5.7138253052802946E-3</v>
      </c>
      <c r="J64" s="91">
        <f>SUMIFS('ReEDs Generation Data'!O$729:O$1448,'ReEDs Generation Data'!$E$729:$E$1448,Calculations!$A64)</f>
        <v>9.5411787621298792E-3</v>
      </c>
      <c r="K64" s="91">
        <f>SUMIFS('ReEDs Generation Data'!P$729:P$1448,'ReEDs Generation Data'!$E$729:$E$1448,Calculations!$A64)</f>
        <v>1.3504133008250898E-2</v>
      </c>
      <c r="L64" s="91">
        <f>SUMIFS('ReEDs Generation Data'!Q$729:Q$1448,'ReEDs Generation Data'!$E$729:$E$1448,Calculations!$A64)</f>
        <v>1.3181079914435741E-2</v>
      </c>
      <c r="M64" s="91">
        <f>SUMIFS('ReEDs Generation Data'!R$729:R$1448,'ReEDs Generation Data'!$E$729:$E$1448,Calculations!$A64)</f>
        <v>1.2873119226080101E-2</v>
      </c>
    </row>
    <row r="65" spans="1:37" ht="15.75" customHeight="1">
      <c r="A65" s="111" t="s">
        <v>102</v>
      </c>
      <c r="B65" s="91">
        <f>SUMIFS('ReEDs Generation Data'!G$729:G$1448,'ReEDs Generation Data'!$E$729:$E$1448,Calculations!$A65)</f>
        <v>3.865792628995772E-2</v>
      </c>
      <c r="C65" s="91">
        <f>SUMIFS('ReEDs Generation Data'!H$729:H$1448,'ReEDs Generation Data'!$E$729:$E$1448,Calculations!$A65)</f>
        <v>5.6516337089182231E-2</v>
      </c>
      <c r="D65" s="91">
        <f>SUMIFS('ReEDs Generation Data'!I$729:I$1448,'ReEDs Generation Data'!$E$729:$E$1448,Calculations!$A65)</f>
        <v>5.7301972451829428E-2</v>
      </c>
      <c r="E65" s="91">
        <f>SUMIFS('ReEDs Generation Data'!J$729:J$1448,'ReEDs Generation Data'!$E$729:$E$1448,Calculations!$A65)</f>
        <v>5.8082597705574182E-2</v>
      </c>
      <c r="F65" s="91">
        <f>SUMIFS('ReEDs Generation Data'!K$729:K$1448,'ReEDs Generation Data'!$E$729:$E$1448,Calculations!$A65)</f>
        <v>5.7908174128102938E-2</v>
      </c>
      <c r="G65" s="91">
        <f>SUMIFS('ReEDs Generation Data'!L$729:L$1448,'ReEDs Generation Data'!$E$729:$E$1448,Calculations!$A65)</f>
        <v>5.773583231039961E-2</v>
      </c>
      <c r="H65" s="91">
        <f>SUMIFS('ReEDs Generation Data'!M$729:M$1448,'ReEDs Generation Data'!$E$729:$E$1448,Calculations!$A65)</f>
        <v>5.8818909276768194E-2</v>
      </c>
      <c r="I65" s="91">
        <f>SUMIFS('ReEDs Generation Data'!N$729:N$1448,'ReEDs Generation Data'!$E$729:$E$1448,Calculations!$A65)</f>
        <v>5.9933648509476342E-2</v>
      </c>
      <c r="J65" s="91">
        <f>SUMIFS('ReEDs Generation Data'!O$729:O$1448,'ReEDs Generation Data'!$E$729:$E$1448,Calculations!$A65)</f>
        <v>6.1317765910497764E-2</v>
      </c>
      <c r="K65" s="91">
        <f>SUMIFS('ReEDs Generation Data'!P$729:P$1448,'ReEDs Generation Data'!$E$729:$E$1448,Calculations!$A65)</f>
        <v>6.2750921743464097E-2</v>
      </c>
      <c r="L65" s="91">
        <f>SUMIFS('ReEDs Generation Data'!Q$729:Q$1448,'ReEDs Generation Data'!$E$729:$E$1448,Calculations!$A65)</f>
        <v>6.1746956152172322E-2</v>
      </c>
      <c r="M65" s="91">
        <f>SUMIFS('ReEDs Generation Data'!R$729:R$1448,'ReEDs Generation Data'!$E$729:$E$1448,Calculations!$A65)</f>
        <v>6.0789893859630108E-2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5.7777996376038795E-4</v>
      </c>
      <c r="C67" s="91">
        <f>SUMIFS('ReEDs Generation Data'!H$729:H$1448,'ReEDs Generation Data'!$E$729:$E$1448,Calculations!$A67)</f>
        <v>9.8127947850848679E-4</v>
      </c>
      <c r="D67" s="91">
        <f>SUMIFS('ReEDs Generation Data'!I$729:I$1448,'ReEDs Generation Data'!$E$729:$E$1448,Calculations!$A67)</f>
        <v>5.3787370851204983E-4</v>
      </c>
      <c r="E67" s="91">
        <f>SUMIFS('ReEDs Generation Data'!J$729:J$1448,'ReEDs Generation Data'!$E$729:$E$1448,Calculations!$A67)</f>
        <v>9.7295600432666324E-5</v>
      </c>
      <c r="F67" s="91">
        <f>SUMIFS('ReEDs Generation Data'!K$729:K$1448,'ReEDs Generation Data'!$E$729:$E$1448,Calculations!$A67)</f>
        <v>9.6711499281308791E-5</v>
      </c>
      <c r="G67" s="91">
        <f>SUMIFS('ReEDs Generation Data'!L$729:L$1448,'ReEDs Generation Data'!$E$729:$E$1448,Calculations!$A67)</f>
        <v>9.6134369425316874E-5</v>
      </c>
      <c r="H67" s="91">
        <f>SUMIFS('ReEDs Generation Data'!M$729:M$1448,'ReEDs Generation Data'!$E$729:$E$1448,Calculations!$A67)</f>
        <v>9.751930416663498E-5</v>
      </c>
      <c r="I67" s="91">
        <f>SUMIFS('ReEDs Generation Data'!N$729:N$1448,'ReEDs Generation Data'!$E$729:$E$1448,Calculations!$A67)</f>
        <v>9.8944725571416649E-5</v>
      </c>
      <c r="J67" s="91">
        <f>SUMIFS('ReEDs Generation Data'!O$729:O$1448,'ReEDs Generation Data'!$E$729:$E$1448,Calculations!$A67)</f>
        <v>1.0066699167351342E-4</v>
      </c>
      <c r="K67" s="91">
        <f>SUMIFS('ReEDs Generation Data'!P$729:P$1448,'ReEDs Generation Data'!$E$729:$E$1448,Calculations!$A67)</f>
        <v>1.0245027660896664E-4</v>
      </c>
      <c r="L67" s="91">
        <f>SUMIFS('ReEDs Generation Data'!Q$729:Q$1448,'ReEDs Generation Data'!$E$729:$E$1448,Calculations!$A67)</f>
        <v>9.9999900471851356E-5</v>
      </c>
      <c r="M67" s="91">
        <f>SUMIFS('ReEDs Generation Data'!R$729:R$1448,'ReEDs Generation Data'!$E$729:$E$1448,Calculations!$A67)</f>
        <v>9.7664001090717352E-5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9.068597718231323E-4</v>
      </c>
      <c r="C70" s="91">
        <f>SUMIFS('ReEDs Generation Data'!H$729:H$1448,'ReEDs Generation Data'!$E$729:$E$1448,Calculations!$A70)</f>
        <v>8.4693369455931611E-4</v>
      </c>
      <c r="D70" s="91">
        <f>SUMIFS('ReEDs Generation Data'!I$729:I$1448,'ReEDs Generation Data'!$E$729:$E$1448,Calculations!$A70)</f>
        <v>7.3261494139568084E-4</v>
      </c>
      <c r="E70" s="91">
        <f>SUMIFS('ReEDs Generation Data'!J$729:J$1448,'ReEDs Generation Data'!$E$729:$E$1448,Calculations!$A70)</f>
        <v>6.1902521524657549E-4</v>
      </c>
      <c r="F70" s="91">
        <f>SUMIFS('ReEDs Generation Data'!K$729:K$1448,'ReEDs Generation Data'!$E$729:$E$1448,Calculations!$A70)</f>
        <v>6.1530897998684152E-4</v>
      </c>
      <c r="G70" s="91">
        <f>SUMIFS('ReEDs Generation Data'!L$729:L$1448,'ReEDs Generation Data'!$E$729:$E$1448,Calculations!$A70)</f>
        <v>6.116370983011134E-4</v>
      </c>
      <c r="H70" s="91">
        <f>SUMIFS('ReEDs Generation Data'!M$729:M$1448,'ReEDs Generation Data'!$E$729:$E$1448,Calculations!$A70)</f>
        <v>6.2044848877030744E-4</v>
      </c>
      <c r="I70" s="91">
        <f>SUMIFS('ReEDs Generation Data'!N$729:N$1448,'ReEDs Generation Data'!$E$729:$E$1448,Calculations!$A70)</f>
        <v>6.2951746812793725E-4</v>
      </c>
      <c r="J70" s="91">
        <f>SUMIFS('ReEDs Generation Data'!O$729:O$1448,'ReEDs Generation Data'!$E$729:$E$1448,Calculations!$A70)</f>
        <v>6.4047506682532278E-4</v>
      </c>
      <c r="K70" s="91">
        <f>SUMIFS('ReEDs Generation Data'!P$729:P$1448,'ReEDs Generation Data'!$E$729:$E$1448,Calculations!$A70)</f>
        <v>6.5182088653459997E-4</v>
      </c>
      <c r="L70" s="91">
        <f>SUMIFS('ReEDs Generation Data'!Q$729:Q$1448,'ReEDs Generation Data'!$E$729:$E$1448,Calculations!$A70)</f>
        <v>6.3623082276020968E-4</v>
      </c>
      <c r="M70" s="91">
        <f>SUMIFS('ReEDs Generation Data'!R$729:R$1448,'ReEDs Generation Data'!$E$729:$E$1448,Calculations!$A70)</f>
        <v>6.2136909611716878E-4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1.1169781164301656E-2</v>
      </c>
      <c r="G72" s="91">
        <f>SUMIFS('ReEDs Generation Data'!L$729:L$1448,'ReEDs Generation Data'!$E$729:$E$1448,Calculations!$A72)</f>
        <v>2.2206250070128986E-2</v>
      </c>
      <c r="H72" s="91">
        <f>SUMIFS('ReEDs Generation Data'!M$729:M$1448,'ReEDs Generation Data'!$E$729:$E$1448,Calculations!$A72)</f>
        <v>2.2526158625002391E-2</v>
      </c>
      <c r="I72" s="91">
        <f>SUMIFS('ReEDs Generation Data'!N$729:N$1448,'ReEDs Generation Data'!$E$729:$E$1448,Calculations!$A72)</f>
        <v>2.2855419266738713E-2</v>
      </c>
      <c r="J72" s="91">
        <f>SUMIFS('ReEDs Generation Data'!O$729:O$1448,'ReEDs Generation Data'!$E$729:$E$1448,Calculations!$A72)</f>
        <v>2.325324859644767E-2</v>
      </c>
      <c r="K72" s="91">
        <f>SUMIFS('ReEDs Generation Data'!P$729:P$1448,'ReEDs Generation Data'!$E$729:$E$1448,Calculations!$A72)</f>
        <v>2.366517277569484E-2</v>
      </c>
      <c r="L72" s="91">
        <f>SUMIFS('ReEDs Generation Data'!Q$729:Q$1448,'ReEDs Generation Data'!$E$729:$E$1448,Calculations!$A72)</f>
        <v>8.1003352303246734E-2</v>
      </c>
      <c r="M72" s="91">
        <f>SUMIFS('ReEDs Generation Data'!R$729:R$1448,'ReEDs Generation Data'!$E$729:$E$1448,Calculations!$A72)</f>
        <v>0.135662804803236</v>
      </c>
    </row>
    <row r="73" spans="1:37" ht="15.75" customHeight="1">
      <c r="A73" s="111" t="s">
        <v>129</v>
      </c>
      <c r="B73" s="91">
        <f>SUMIFS('ReEDs Generation Data'!G$729:G$1448,'ReEDs Generation Data'!$E$729:$E$1448,Calculations!$A73)</f>
        <v>1.6013154574007458E-2</v>
      </c>
      <c r="C73" s="91">
        <f>SUMIFS('ReEDs Generation Data'!H$729:H$1448,'ReEDs Generation Data'!$E$729:$E$1448,Calculations!$A73)</f>
        <v>1.4954991484128377E-2</v>
      </c>
      <c r="D73" s="91">
        <f>SUMIFS('ReEDs Generation Data'!I$729:I$1448,'ReEDs Generation Data'!$E$729:$E$1448,Calculations!$A73)</f>
        <v>1.4907153892359649E-2</v>
      </c>
      <c r="E73" s="91">
        <f>SUMIFS('ReEDs Generation Data'!J$729:J$1448,'ReEDs Generation Data'!$E$729:$E$1448,Calculations!$A73)</f>
        <v>1.4859621367745209E-2</v>
      </c>
      <c r="F73" s="91">
        <f>SUMIFS('ReEDs Generation Data'!K$729:K$1448,'ReEDs Generation Data'!$E$729:$E$1448,Calculations!$A73)</f>
        <v>1.4770413614146488E-2</v>
      </c>
      <c r="G73" s="91">
        <f>SUMIFS('ReEDs Generation Data'!L$729:L$1448,'ReEDs Generation Data'!$E$729:$E$1448,Calculations!$A73)</f>
        <v>1.4682270562436804E-2</v>
      </c>
      <c r="H73" s="91">
        <f>SUMIFS('ReEDs Generation Data'!M$729:M$1448,'ReEDs Generation Data'!$E$729:$E$1448,Calculations!$A73)</f>
        <v>1.489378686721839E-2</v>
      </c>
      <c r="I73" s="91">
        <f>SUMIFS('ReEDs Generation Data'!N$729:N$1448,'ReEDs Generation Data'!$E$729:$E$1448,Calculations!$A73)</f>
        <v>1.5111486560424905E-2</v>
      </c>
      <c r="J73" s="91">
        <f>SUMIFS('ReEDs Generation Data'!O$729:O$1448,'ReEDs Generation Data'!$E$729:$E$1448,Calculations!$A73)</f>
        <v>1.5374522320087765E-2</v>
      </c>
      <c r="K73" s="91">
        <f>SUMIFS('ReEDs Generation Data'!P$729:P$1448,'ReEDs Generation Data'!$E$729:$E$1448,Calculations!$A73)</f>
        <v>1.5646877275643824E-2</v>
      </c>
      <c r="L73" s="91">
        <f>SUMIFS('ReEDs Generation Data'!Q$729:Q$1448,'ReEDs Generation Data'!$E$729:$E$1448,Calculations!$A73)</f>
        <v>1.5272639782435791E-2</v>
      </c>
      <c r="M73" s="91">
        <f>SUMIFS('ReEDs Generation Data'!R$729:R$1448,'ReEDs Generation Data'!$E$729:$E$1448,Calculations!$A73)</f>
        <v>1.4915885929204542E-2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2" sqref="C2"/>
    </sheetView>
  </sheetViews>
  <sheetFormatPr defaultRowHeight="15"/>
  <cols>
    <col min="1" max="1" width="22.5703125" customWidth="1"/>
    <col min="2" max="2" width="22.140625" customWidth="1"/>
    <col min="4" max="4" width="10.7109375" bestFit="1" customWidth="1"/>
  </cols>
  <sheetData>
    <row r="1" spans="1:32">
      <c r="B1" t="s">
        <v>909</v>
      </c>
      <c r="C1" t="s">
        <v>39</v>
      </c>
      <c r="E1">
        <f>IF(B2=TRUE,SUMIFS($B$147:$B$162,$A$147:$A$162,$A10),SUMIFS(E$125:E$140,$A$125:$A$140,$A10))</f>
        <v>4.2820318634287188E-2</v>
      </c>
    </row>
    <row r="2" spans="1:32">
      <c r="A2" t="str">
        <f>About!B1</f>
        <v>Rhode Island</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0</v>
      </c>
      <c r="C5" s="41">
        <f>SUMIFS('EIA_State Elec Profiles'!$C:$C,'EIA_State Elec Profiles'!$B:$B,A5,'EIA_State Elec Profiles'!$A:$A,$A$2)</f>
        <v>0</v>
      </c>
      <c r="D5">
        <f>C5</f>
        <v>0</v>
      </c>
      <c r="E5">
        <f t="shared" ref="E5:AF5" si="0">D5</f>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c r="AF5">
        <f t="shared" si="0"/>
        <v>0</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0</v>
      </c>
      <c r="C10">
        <f>D10</f>
        <v>0</v>
      </c>
      <c r="D10">
        <f t="shared" ref="D10:D33" si="2">SUM(D$5*SUMIFS(C$39:C$48,$B$39:$B$48,$A10),D$6*IF($B$2=TRUE,SUMIFS($B$147:$B$162,$A$147:$A$162,$A10),SUMIFS(E$125:E$140,$A$125:$A$140,$A10)))</f>
        <v>0</v>
      </c>
      <c r="E10">
        <f t="shared" ref="E10:N10" si="3">SUM(E$5*SUMIFS(D$39:D$48,$B$39:$B$48,$A10),E$6*IF($B$2=TRUE,SUMIFS($B$147:$B$162,$A$147:$A$162,$A10),SUMIFS(F$125:F$140,$A$125:$A$140,$A10)))</f>
        <v>0</v>
      </c>
      <c r="F10">
        <f t="shared" si="3"/>
        <v>0</v>
      </c>
      <c r="G10">
        <f t="shared" si="3"/>
        <v>0</v>
      </c>
      <c r="H10">
        <f t="shared" si="3"/>
        <v>0</v>
      </c>
      <c r="I10">
        <f t="shared" si="3"/>
        <v>0</v>
      </c>
      <c r="J10">
        <f t="shared" si="3"/>
        <v>0</v>
      </c>
      <c r="K10">
        <f t="shared" si="3"/>
        <v>0</v>
      </c>
      <c r="L10">
        <f t="shared" si="3"/>
        <v>0</v>
      </c>
      <c r="M10">
        <f t="shared" si="3"/>
        <v>0</v>
      </c>
      <c r="N10">
        <f t="shared" si="3"/>
        <v>0</v>
      </c>
      <c r="O10">
        <f t="shared" ref="O10:AE10" si="4">SUM(O$5*SUMIFS(N$39:N$48,$B$39:$B$48,$A10),O$6*IF($B$2=TRUE,SUMIFS($B$147:$B$162,$A$147:$A$162,$A10),SUMIFS(P$125:P$140,$A$125:$A$140,$A10)))</f>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c r="AF10">
        <f>SUM(AF$5*SUMIFS(AE$39:AE$48,$B$39:$B$48,$A10),AF$6*IF($B$2=TRUE,SUMIFS($B$147:$B$162,$A$147:$A$162,$A10),SUMIFS(AG$125:AG$140,$A$125:$A$140,$A10)))</f>
        <v>0</v>
      </c>
    </row>
    <row r="11" spans="1:32">
      <c r="A11" s="100" t="s">
        <v>347</v>
      </c>
      <c r="B11">
        <f t="shared" ref="B11:B33" si="5">D11</f>
        <v>0</v>
      </c>
      <c r="C11">
        <f t="shared" ref="C11:C33" si="6">D11</f>
        <v>0</v>
      </c>
      <c r="D11">
        <f t="shared" si="2"/>
        <v>0</v>
      </c>
      <c r="E11">
        <f t="shared" ref="E11:N11" si="7">SUM(E$5*SUMIFS(D$39:D$48,$B$39:$B$48,$A11),E$6*IF($B$2=TRUE,SUMIFS($B$147:$B$162,$A$147:$A$162,$A11),SUMIFS(F$125:F$140,$A$125:$A$140,$A11)))</f>
        <v>0</v>
      </c>
      <c r="F11">
        <f t="shared" si="7"/>
        <v>0</v>
      </c>
      <c r="G11">
        <f t="shared" si="7"/>
        <v>0</v>
      </c>
      <c r="H11">
        <f t="shared" si="7"/>
        <v>0</v>
      </c>
      <c r="I11">
        <f t="shared" si="7"/>
        <v>0</v>
      </c>
      <c r="J11">
        <f t="shared" si="7"/>
        <v>0</v>
      </c>
      <c r="K11">
        <f t="shared" si="7"/>
        <v>0</v>
      </c>
      <c r="L11">
        <f t="shared" si="7"/>
        <v>0</v>
      </c>
      <c r="M11">
        <f t="shared" si="7"/>
        <v>0</v>
      </c>
      <c r="N11">
        <f t="shared" si="7"/>
        <v>0</v>
      </c>
      <c r="O11">
        <f t="shared" ref="O11:AF11" si="8">SUM(O$5*SUMIFS(N$39:N$48,$B$39:$B$48,$A11),O$6*IF($B$2=TRUE,SUMIFS($B$147:$B$162,$A$147:$A$162,$A11),SUMIFS(P$125:P$140,$A$125:$A$140,$A11)))</f>
        <v>0</v>
      </c>
      <c r="P11">
        <f t="shared" si="8"/>
        <v>0</v>
      </c>
      <c r="Q11">
        <f t="shared" si="8"/>
        <v>0</v>
      </c>
      <c r="R11">
        <f t="shared" si="8"/>
        <v>0</v>
      </c>
      <c r="S11">
        <f t="shared" si="8"/>
        <v>0</v>
      </c>
      <c r="T11">
        <f t="shared" si="8"/>
        <v>0</v>
      </c>
      <c r="U11">
        <f t="shared" si="8"/>
        <v>0</v>
      </c>
      <c r="V11">
        <f t="shared" si="8"/>
        <v>0</v>
      </c>
      <c r="W11">
        <f t="shared" si="8"/>
        <v>0</v>
      </c>
      <c r="X11">
        <f t="shared" si="8"/>
        <v>0</v>
      </c>
      <c r="Y11">
        <f t="shared" si="8"/>
        <v>0</v>
      </c>
      <c r="Z11">
        <f t="shared" si="8"/>
        <v>0</v>
      </c>
      <c r="AA11">
        <f t="shared" si="8"/>
        <v>0</v>
      </c>
      <c r="AB11">
        <f t="shared" si="8"/>
        <v>0</v>
      </c>
      <c r="AC11">
        <f t="shared" si="8"/>
        <v>0</v>
      </c>
      <c r="AD11">
        <f t="shared" si="8"/>
        <v>0</v>
      </c>
      <c r="AE11">
        <f t="shared" si="8"/>
        <v>0</v>
      </c>
      <c r="AF11">
        <f t="shared" si="8"/>
        <v>0</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0</v>
      </c>
      <c r="C13">
        <f t="shared" si="6"/>
        <v>0</v>
      </c>
      <c r="D13">
        <f t="shared" si="2"/>
        <v>0</v>
      </c>
      <c r="E13">
        <f t="shared" ref="E13:N13" si="11">SUM(E$5*SUMIFS(D$39:D$48,$B$39:$B$48,$A13),E$6*IF($B$2=TRUE,SUMIFS($B$147:$B$162,$A$147:$A$162,$A13),SUMIFS(F$125:F$140,$A$125:$A$140,$A13)))</f>
        <v>0</v>
      </c>
      <c r="F13">
        <f t="shared" si="11"/>
        <v>0</v>
      </c>
      <c r="G13">
        <f t="shared" si="11"/>
        <v>0</v>
      </c>
      <c r="H13">
        <f t="shared" si="11"/>
        <v>0</v>
      </c>
      <c r="I13">
        <f t="shared" si="11"/>
        <v>0</v>
      </c>
      <c r="J13">
        <f t="shared" si="11"/>
        <v>0</v>
      </c>
      <c r="K13">
        <f t="shared" si="11"/>
        <v>0</v>
      </c>
      <c r="L13">
        <f t="shared" si="11"/>
        <v>0</v>
      </c>
      <c r="M13">
        <f t="shared" si="11"/>
        <v>0</v>
      </c>
      <c r="N13">
        <f t="shared" si="11"/>
        <v>0</v>
      </c>
      <c r="O13">
        <f t="shared" ref="O13:AF13" si="12">SUM(O$5*SUMIFS(N$39:N$48,$B$39:$B$48,$A13),O$6*IF($B$2=TRUE,SUMIFS($B$147:$B$162,$A$147:$A$162,$A13),SUMIFS(P$125:P$140,$A$125:$A$140,$A13)))</f>
        <v>0</v>
      </c>
      <c r="P13">
        <f t="shared" si="12"/>
        <v>0</v>
      </c>
      <c r="Q13">
        <f t="shared" si="12"/>
        <v>0</v>
      </c>
      <c r="R13">
        <f t="shared" si="12"/>
        <v>0</v>
      </c>
      <c r="S13">
        <f t="shared" si="12"/>
        <v>0</v>
      </c>
      <c r="T13">
        <f t="shared" si="12"/>
        <v>0</v>
      </c>
      <c r="U13">
        <f t="shared" si="12"/>
        <v>0</v>
      </c>
      <c r="V13">
        <f t="shared" si="12"/>
        <v>0</v>
      </c>
      <c r="W13">
        <f t="shared" si="12"/>
        <v>0</v>
      </c>
      <c r="X13">
        <f t="shared" si="12"/>
        <v>0</v>
      </c>
      <c r="Y13">
        <f t="shared" si="12"/>
        <v>0</v>
      </c>
      <c r="Z13">
        <f t="shared" si="12"/>
        <v>0</v>
      </c>
      <c r="AA13">
        <f t="shared" si="12"/>
        <v>0</v>
      </c>
      <c r="AB13">
        <f t="shared" si="12"/>
        <v>0</v>
      </c>
      <c r="AC13">
        <f t="shared" si="12"/>
        <v>0</v>
      </c>
      <c r="AD13">
        <f t="shared" si="12"/>
        <v>0</v>
      </c>
      <c r="AE13">
        <f t="shared" si="12"/>
        <v>0</v>
      </c>
      <c r="AF13">
        <f t="shared" si="12"/>
        <v>0</v>
      </c>
    </row>
    <row r="14" spans="1:32">
      <c r="A14" s="100" t="s">
        <v>101</v>
      </c>
      <c r="B14">
        <f t="shared" si="5"/>
        <v>0</v>
      </c>
      <c r="C14">
        <f t="shared" si="6"/>
        <v>0</v>
      </c>
      <c r="D14">
        <f t="shared" si="2"/>
        <v>0</v>
      </c>
      <c r="E14">
        <f t="shared" ref="E14:N14" si="13">SUM(E$5*SUMIFS(D$39:D$48,$B$39:$B$48,$A14),E$6*IF($B$2=TRUE,SUMIFS($B$147:$B$162,$A$147:$A$162,$A14),SUMIFS(F$125:F$140,$A$125:$A$140,$A14)))</f>
        <v>0</v>
      </c>
      <c r="F14">
        <f t="shared" si="13"/>
        <v>0</v>
      </c>
      <c r="G14">
        <f t="shared" si="13"/>
        <v>0</v>
      </c>
      <c r="H14">
        <f t="shared" si="13"/>
        <v>0</v>
      </c>
      <c r="I14">
        <f t="shared" si="13"/>
        <v>0</v>
      </c>
      <c r="J14">
        <f t="shared" si="13"/>
        <v>0</v>
      </c>
      <c r="K14">
        <f t="shared" si="13"/>
        <v>0</v>
      </c>
      <c r="L14">
        <f t="shared" si="13"/>
        <v>0</v>
      </c>
      <c r="M14">
        <f t="shared" si="13"/>
        <v>0</v>
      </c>
      <c r="N14">
        <f t="shared" si="13"/>
        <v>0</v>
      </c>
      <c r="O14">
        <f t="shared" ref="O14:AF14" si="14">SUM(O$5*SUMIFS(N$39:N$48,$B$39:$B$48,$A14),O$6*IF($B$2=TRUE,SUMIFS($B$147:$B$162,$A$147:$A$162,$A14),SUMIFS(P$125:P$140,$A$125:$A$140,$A14)))</f>
        <v>0</v>
      </c>
      <c r="P14">
        <f t="shared" si="14"/>
        <v>0</v>
      </c>
      <c r="Q14">
        <f t="shared" si="14"/>
        <v>0</v>
      </c>
      <c r="R14">
        <f t="shared" si="14"/>
        <v>0</v>
      </c>
      <c r="S14">
        <f t="shared" si="14"/>
        <v>0</v>
      </c>
      <c r="T14">
        <f t="shared" si="14"/>
        <v>0</v>
      </c>
      <c r="U14">
        <f t="shared" si="14"/>
        <v>0</v>
      </c>
      <c r="V14">
        <f t="shared" si="14"/>
        <v>0</v>
      </c>
      <c r="W14">
        <f t="shared" si="14"/>
        <v>0</v>
      </c>
      <c r="X14">
        <f t="shared" si="14"/>
        <v>0</v>
      </c>
      <c r="Y14">
        <f t="shared" si="14"/>
        <v>0</v>
      </c>
      <c r="Z14">
        <f t="shared" si="14"/>
        <v>0</v>
      </c>
      <c r="AA14">
        <f t="shared" si="14"/>
        <v>0</v>
      </c>
      <c r="AB14">
        <f t="shared" si="14"/>
        <v>0</v>
      </c>
      <c r="AC14">
        <f t="shared" si="14"/>
        <v>0</v>
      </c>
      <c r="AD14">
        <f t="shared" si="14"/>
        <v>0</v>
      </c>
      <c r="AE14">
        <f t="shared" si="14"/>
        <v>0</v>
      </c>
      <c r="AF14">
        <f t="shared" si="14"/>
        <v>0</v>
      </c>
    </row>
    <row r="15" spans="1:32">
      <c r="A15" s="100" t="s">
        <v>100</v>
      </c>
      <c r="B15">
        <f t="shared" si="5"/>
        <v>0</v>
      </c>
      <c r="C15">
        <f t="shared" si="6"/>
        <v>0</v>
      </c>
      <c r="D15">
        <f t="shared" si="2"/>
        <v>0</v>
      </c>
      <c r="E15">
        <f t="shared" ref="E15:N15" si="15">SUM(E$5*SUMIFS(D$39:D$48,$B$39:$B$48,$A15),E$6*IF($B$2=TRUE,SUMIFS($B$147:$B$162,$A$147:$A$162,$A15),SUMIFS(F$125:F$140,$A$125:$A$140,$A15)))</f>
        <v>0</v>
      </c>
      <c r="F15">
        <f t="shared" si="15"/>
        <v>0</v>
      </c>
      <c r="G15">
        <f t="shared" si="15"/>
        <v>0</v>
      </c>
      <c r="H15">
        <f t="shared" si="15"/>
        <v>0</v>
      </c>
      <c r="I15">
        <f t="shared" si="15"/>
        <v>0</v>
      </c>
      <c r="J15">
        <f t="shared" si="15"/>
        <v>0</v>
      </c>
      <c r="K15">
        <f t="shared" si="15"/>
        <v>0</v>
      </c>
      <c r="L15">
        <f t="shared" si="15"/>
        <v>0</v>
      </c>
      <c r="M15">
        <f t="shared" si="15"/>
        <v>0</v>
      </c>
      <c r="N15">
        <f t="shared" si="15"/>
        <v>0</v>
      </c>
      <c r="O15">
        <f t="shared" ref="O15:AF15" si="16">SUM(O$5*SUMIFS(N$39:N$48,$B$39:$B$48,$A15),O$6*IF($B$2=TRUE,SUMIFS($B$147:$B$162,$A$147:$A$162,$A15),SUMIFS(P$125:P$140,$A$125:$A$140,$A15)))</f>
        <v>0</v>
      </c>
      <c r="P15">
        <f t="shared" si="16"/>
        <v>0</v>
      </c>
      <c r="Q15">
        <f t="shared" si="16"/>
        <v>0</v>
      </c>
      <c r="R15">
        <f t="shared" si="16"/>
        <v>0</v>
      </c>
      <c r="S15">
        <f t="shared" si="16"/>
        <v>0</v>
      </c>
      <c r="T15">
        <f t="shared" si="16"/>
        <v>0</v>
      </c>
      <c r="U15">
        <f t="shared" si="16"/>
        <v>0</v>
      </c>
      <c r="V15">
        <f t="shared" si="16"/>
        <v>0</v>
      </c>
      <c r="W15">
        <f t="shared" si="16"/>
        <v>0</v>
      </c>
      <c r="X15">
        <f t="shared" si="16"/>
        <v>0</v>
      </c>
      <c r="Y15">
        <f t="shared" si="16"/>
        <v>0</v>
      </c>
      <c r="Z15">
        <f t="shared" si="16"/>
        <v>0</v>
      </c>
      <c r="AA15">
        <f t="shared" si="16"/>
        <v>0</v>
      </c>
      <c r="AB15">
        <f t="shared" si="16"/>
        <v>0</v>
      </c>
      <c r="AC15">
        <f t="shared" si="16"/>
        <v>0</v>
      </c>
      <c r="AD15">
        <f t="shared" si="16"/>
        <v>0</v>
      </c>
      <c r="AE15">
        <f t="shared" si="16"/>
        <v>0</v>
      </c>
      <c r="AF15">
        <f t="shared" si="16"/>
        <v>0</v>
      </c>
    </row>
    <row r="16" spans="1:32">
      <c r="A16" s="100" t="s">
        <v>102</v>
      </c>
      <c r="B16">
        <f t="shared" si="5"/>
        <v>0</v>
      </c>
      <c r="C16">
        <f t="shared" si="6"/>
        <v>0</v>
      </c>
      <c r="D16">
        <f t="shared" si="2"/>
        <v>0</v>
      </c>
      <c r="E16">
        <f t="shared" ref="E16:N16" si="17">SUM(E$5*SUMIFS(D$39:D$48,$B$39:$B$48,$A16),E$6*IF($B$2=TRUE,SUMIFS($B$147:$B$162,$A$147:$A$162,$A16),SUMIFS(F$125:F$140,$A$125:$A$140,$A16)))</f>
        <v>0</v>
      </c>
      <c r="F16">
        <f t="shared" si="17"/>
        <v>0</v>
      </c>
      <c r="G16">
        <f t="shared" si="17"/>
        <v>0</v>
      </c>
      <c r="H16">
        <f t="shared" si="17"/>
        <v>0</v>
      </c>
      <c r="I16">
        <f t="shared" si="17"/>
        <v>0</v>
      </c>
      <c r="J16">
        <f t="shared" si="17"/>
        <v>0</v>
      </c>
      <c r="K16">
        <f t="shared" si="17"/>
        <v>0</v>
      </c>
      <c r="L16">
        <f t="shared" si="17"/>
        <v>0</v>
      </c>
      <c r="M16">
        <f t="shared" si="17"/>
        <v>0</v>
      </c>
      <c r="N16">
        <f t="shared" si="17"/>
        <v>0</v>
      </c>
      <c r="O16">
        <f t="shared" ref="O16:AF16" si="18">SUM(O$5*SUMIFS(N$39:N$48,$B$39:$B$48,$A16),O$6*IF($B$2=TRUE,SUMIFS($B$147:$B$162,$A$147:$A$162,$A16),SUMIFS(P$125:P$140,$A$125:$A$140,$A16)))</f>
        <v>0</v>
      </c>
      <c r="P16">
        <f t="shared" si="18"/>
        <v>0</v>
      </c>
      <c r="Q16">
        <f t="shared" si="18"/>
        <v>0</v>
      </c>
      <c r="R16">
        <f t="shared" si="18"/>
        <v>0</v>
      </c>
      <c r="S16">
        <f t="shared" si="18"/>
        <v>0</v>
      </c>
      <c r="T16">
        <f t="shared" si="18"/>
        <v>0</v>
      </c>
      <c r="U16">
        <f t="shared" si="18"/>
        <v>0</v>
      </c>
      <c r="V16">
        <f t="shared" si="18"/>
        <v>0</v>
      </c>
      <c r="W16">
        <f t="shared" si="18"/>
        <v>0</v>
      </c>
      <c r="X16">
        <f t="shared" si="18"/>
        <v>0</v>
      </c>
      <c r="Y16">
        <f t="shared" si="18"/>
        <v>0</v>
      </c>
      <c r="Z16">
        <f t="shared" si="18"/>
        <v>0</v>
      </c>
      <c r="AA16">
        <f t="shared" si="18"/>
        <v>0</v>
      </c>
      <c r="AB16">
        <f t="shared" si="18"/>
        <v>0</v>
      </c>
      <c r="AC16">
        <f t="shared" si="18"/>
        <v>0</v>
      </c>
      <c r="AD16">
        <f t="shared" si="18"/>
        <v>0</v>
      </c>
      <c r="AE16">
        <f t="shared" si="18"/>
        <v>0</v>
      </c>
      <c r="AF16">
        <f t="shared" si="18"/>
        <v>0</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0</v>
      </c>
      <c r="C18">
        <f t="shared" si="6"/>
        <v>0</v>
      </c>
      <c r="D18">
        <f t="shared" si="2"/>
        <v>0</v>
      </c>
      <c r="E18">
        <f t="shared" ref="E18:N18" si="21">SUM(E$5*SUMIFS(D$39:D$48,$B$39:$B$48,$A18),E$6*IF($B$2=TRUE,SUMIFS($B$147:$B$162,$A$147:$A$162,$A18),SUMIFS(F$125:F$140,$A$125:$A$140,$A18)))</f>
        <v>0</v>
      </c>
      <c r="F18">
        <f t="shared" si="21"/>
        <v>0</v>
      </c>
      <c r="G18">
        <f t="shared" si="21"/>
        <v>0</v>
      </c>
      <c r="H18">
        <f t="shared" si="21"/>
        <v>0</v>
      </c>
      <c r="I18">
        <f t="shared" si="21"/>
        <v>0</v>
      </c>
      <c r="J18">
        <f t="shared" si="21"/>
        <v>0</v>
      </c>
      <c r="K18">
        <f t="shared" si="21"/>
        <v>0</v>
      </c>
      <c r="L18">
        <f t="shared" si="21"/>
        <v>0</v>
      </c>
      <c r="M18">
        <f t="shared" si="21"/>
        <v>0</v>
      </c>
      <c r="N18">
        <f t="shared" si="21"/>
        <v>0</v>
      </c>
      <c r="O18">
        <f t="shared" ref="O18:AF18" si="22">SUM(O$5*SUMIFS(N$39:N$48,$B$39:$B$48,$A18),O$6*IF($B$2=TRUE,SUMIFS($B$147:$B$162,$A$147:$A$162,$A18),SUMIFS(P$125:P$140,$A$125:$A$140,$A18)))</f>
        <v>0</v>
      </c>
      <c r="P18">
        <f t="shared" si="22"/>
        <v>0</v>
      </c>
      <c r="Q18">
        <f t="shared" si="22"/>
        <v>0</v>
      </c>
      <c r="R18">
        <f t="shared" si="22"/>
        <v>0</v>
      </c>
      <c r="S18">
        <f t="shared" si="22"/>
        <v>0</v>
      </c>
      <c r="T18">
        <f t="shared" si="22"/>
        <v>0</v>
      </c>
      <c r="U18">
        <f t="shared" si="22"/>
        <v>0</v>
      </c>
      <c r="V18">
        <f t="shared" si="22"/>
        <v>0</v>
      </c>
      <c r="W18">
        <f t="shared" si="22"/>
        <v>0</v>
      </c>
      <c r="X18">
        <f t="shared" si="22"/>
        <v>0</v>
      </c>
      <c r="Y18">
        <f t="shared" si="22"/>
        <v>0</v>
      </c>
      <c r="Z18">
        <f t="shared" si="22"/>
        <v>0</v>
      </c>
      <c r="AA18">
        <f t="shared" si="22"/>
        <v>0</v>
      </c>
      <c r="AB18">
        <f t="shared" si="22"/>
        <v>0</v>
      </c>
      <c r="AC18">
        <f t="shared" si="22"/>
        <v>0</v>
      </c>
      <c r="AD18">
        <f t="shared" si="22"/>
        <v>0</v>
      </c>
      <c r="AE18">
        <f t="shared" si="22"/>
        <v>0</v>
      </c>
      <c r="AF18">
        <f t="shared" si="22"/>
        <v>0</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0</v>
      </c>
      <c r="C20">
        <f t="shared" si="6"/>
        <v>0</v>
      </c>
      <c r="D20">
        <f t="shared" si="2"/>
        <v>0</v>
      </c>
      <c r="E20">
        <f t="shared" ref="E20:N20" si="25">SUM(E$5*SUMIFS(D$39:D$48,$B$39:$B$48,$A20),E$6*IF($B$2=TRUE,SUMIFS($B$147:$B$162,$A$147:$A$162,$A20),SUMIFS(F$125:F$140,$A$125:$A$140,$A20)))</f>
        <v>0</v>
      </c>
      <c r="F20">
        <f t="shared" si="25"/>
        <v>0</v>
      </c>
      <c r="G20">
        <f t="shared" si="25"/>
        <v>0</v>
      </c>
      <c r="H20">
        <f t="shared" si="25"/>
        <v>0</v>
      </c>
      <c r="I20">
        <f t="shared" si="25"/>
        <v>0</v>
      </c>
      <c r="J20">
        <f t="shared" si="25"/>
        <v>0</v>
      </c>
      <c r="K20">
        <f t="shared" si="25"/>
        <v>0</v>
      </c>
      <c r="L20">
        <f t="shared" si="25"/>
        <v>0</v>
      </c>
      <c r="M20">
        <f t="shared" si="25"/>
        <v>0</v>
      </c>
      <c r="N20">
        <f t="shared" si="25"/>
        <v>0</v>
      </c>
      <c r="O20">
        <f t="shared" ref="O20:AF20" si="26">SUM(O$5*SUMIFS(N$39:N$48,$B$39:$B$48,$A20),O$6*IF($B$2=TRUE,SUMIFS($B$147:$B$162,$A$147:$A$162,$A20),SUMIFS(P$125:P$140,$A$125:$A$140,$A20)))</f>
        <v>0</v>
      </c>
      <c r="P20">
        <f t="shared" si="26"/>
        <v>0</v>
      </c>
      <c r="Q20">
        <f t="shared" si="26"/>
        <v>0</v>
      </c>
      <c r="R20">
        <f t="shared" si="26"/>
        <v>0</v>
      </c>
      <c r="S20">
        <f t="shared" si="26"/>
        <v>0</v>
      </c>
      <c r="T20">
        <f t="shared" si="26"/>
        <v>0</v>
      </c>
      <c r="U20">
        <f t="shared" si="26"/>
        <v>0</v>
      </c>
      <c r="V20">
        <f t="shared" si="26"/>
        <v>0</v>
      </c>
      <c r="W20">
        <f t="shared" si="26"/>
        <v>0</v>
      </c>
      <c r="X20">
        <f t="shared" si="26"/>
        <v>0</v>
      </c>
      <c r="Y20">
        <f t="shared" si="26"/>
        <v>0</v>
      </c>
      <c r="Z20">
        <f t="shared" si="26"/>
        <v>0</v>
      </c>
      <c r="AA20">
        <f t="shared" si="26"/>
        <v>0</v>
      </c>
      <c r="AB20">
        <f t="shared" si="26"/>
        <v>0</v>
      </c>
      <c r="AC20">
        <f t="shared" si="26"/>
        <v>0</v>
      </c>
      <c r="AD20">
        <f t="shared" si="26"/>
        <v>0</v>
      </c>
      <c r="AE20">
        <f t="shared" si="26"/>
        <v>0</v>
      </c>
      <c r="AF20">
        <f t="shared" si="26"/>
        <v>0</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4.1602909106672192E-2</v>
      </c>
      <c r="D39">
        <f>SUMPRODUCT(P$57:P$106,$B$57:$B$106)</f>
        <v>5.6837202336462542E-2</v>
      </c>
      <c r="E39">
        <f>SUMPRODUCT(AB$57:AB$106,$B$57:$B$106)</f>
        <v>5.4684641597759778E-2</v>
      </c>
      <c r="F39">
        <f>SUMPRODUCT(AN$57:AN$106,$B$57:$B$106)</f>
        <v>5.0534831403075145E-2</v>
      </c>
      <c r="G39">
        <f>SUMPRODUCT(AZ$57:AZ$106,$B$57:$B$106)</f>
        <v>4.5771690301892598E-2</v>
      </c>
      <c r="H39">
        <f>SUMPRODUCT(BL$57:BL$106,$B$57:$B$106)</f>
        <v>3.6945869201372078E-2</v>
      </c>
      <c r="I39">
        <f>SUMPRODUCT(BX$57:BX$106,$B$57:$B$106)</f>
        <v>3.7740667354863547E-2</v>
      </c>
      <c r="J39">
        <f>SUMPRODUCT(CJ$57:CJ$106,$B$57:$B$106)</f>
        <v>3.8965868096852853E-2</v>
      </c>
      <c r="K39">
        <f>SUMPRODUCT(CV$57:CV$106,$B$57:$B$106)</f>
        <v>3.8594889329511051E-2</v>
      </c>
      <c r="L39" s="156">
        <f>K39</f>
        <v>3.8594889329511051E-2</v>
      </c>
      <c r="M39" s="156">
        <f t="shared" ref="M39:AE50" si="54">L39</f>
        <v>3.8594889329511051E-2</v>
      </c>
      <c r="N39" s="156">
        <f t="shared" si="54"/>
        <v>3.8594889329511051E-2</v>
      </c>
      <c r="O39" s="156">
        <f t="shared" si="54"/>
        <v>3.8594889329511051E-2</v>
      </c>
      <c r="P39" s="156">
        <f t="shared" si="54"/>
        <v>3.8594889329511051E-2</v>
      </c>
      <c r="Q39" s="156">
        <f t="shared" si="54"/>
        <v>3.8594889329511051E-2</v>
      </c>
      <c r="R39" s="156">
        <f t="shared" si="54"/>
        <v>3.8594889329511051E-2</v>
      </c>
      <c r="S39" s="156">
        <f t="shared" si="54"/>
        <v>3.8594889329511051E-2</v>
      </c>
      <c r="T39" s="156">
        <f t="shared" si="54"/>
        <v>3.8594889329511051E-2</v>
      </c>
      <c r="U39" s="156">
        <f t="shared" si="54"/>
        <v>3.8594889329511051E-2</v>
      </c>
      <c r="V39" s="156">
        <f t="shared" si="54"/>
        <v>3.8594889329511051E-2</v>
      </c>
      <c r="W39" s="156">
        <f t="shared" si="54"/>
        <v>3.8594889329511051E-2</v>
      </c>
      <c r="X39" s="156">
        <f t="shared" si="54"/>
        <v>3.8594889329511051E-2</v>
      </c>
      <c r="Y39" s="156">
        <f t="shared" si="54"/>
        <v>3.8594889329511051E-2</v>
      </c>
      <c r="Z39" s="156">
        <f t="shared" si="54"/>
        <v>3.8594889329511051E-2</v>
      </c>
      <c r="AA39" s="156">
        <f t="shared" si="54"/>
        <v>3.8594889329511051E-2</v>
      </c>
      <c r="AB39" s="156">
        <f t="shared" si="54"/>
        <v>3.8594889329511051E-2</v>
      </c>
      <c r="AC39" s="156">
        <f t="shared" si="54"/>
        <v>3.8594889329511051E-2</v>
      </c>
      <c r="AD39" s="156">
        <f t="shared" si="54"/>
        <v>3.8594889329511051E-2</v>
      </c>
      <c r="AE39" s="156">
        <f t="shared" si="54"/>
        <v>3.8594889329511051E-2</v>
      </c>
    </row>
    <row r="40" spans="1:32">
      <c r="B40" s="2" t="s">
        <v>98</v>
      </c>
      <c r="C40">
        <f>SUMPRODUCT(E57:E106,$B$57:$B$106)</f>
        <v>0</v>
      </c>
      <c r="D40">
        <f>SUMPRODUCT(Q$57:Q$106,$B$57:$B$106)</f>
        <v>0</v>
      </c>
      <c r="E40">
        <f>SUMPRODUCT(AC$57:AC$106,$B$57:$B$106)</f>
        <v>0</v>
      </c>
      <c r="F40">
        <f>SUMPRODUCT(AO$57:AO$106,$B$57:$B$106)</f>
        <v>4.635104298232526E-4</v>
      </c>
      <c r="G40">
        <f>SUMPRODUCT(BA$57:BA$106,$B$57:$B$106)</f>
        <v>8.4659309007349616E-4</v>
      </c>
      <c r="H40">
        <f>SUMPRODUCT(BM$57:BM$106,$B$57:$B$106)</f>
        <v>1.0382876859022071E-3</v>
      </c>
      <c r="I40">
        <f>SUMPRODUCT(BY$57:BY$106,$B$57:$B$106)</f>
        <v>0</v>
      </c>
      <c r="J40">
        <f>SUMPRODUCT(CK$57:CK$106,$B$57:$B$106)</f>
        <v>0</v>
      </c>
      <c r="K40">
        <f>SUMPRODUCT(CW$57:CW$106,$B$57:$B$106)</f>
        <v>0</v>
      </c>
      <c r="L40" s="156">
        <f t="shared" ref="L40:AA50" si="55">K40</f>
        <v>0</v>
      </c>
      <c r="M40" s="156">
        <f t="shared" si="55"/>
        <v>0</v>
      </c>
      <c r="N40" s="156">
        <f t="shared" si="55"/>
        <v>0</v>
      </c>
      <c r="O40" s="156">
        <f t="shared" si="55"/>
        <v>0</v>
      </c>
      <c r="P40" s="156">
        <f t="shared" si="55"/>
        <v>0</v>
      </c>
      <c r="Q40" s="156">
        <f t="shared" si="55"/>
        <v>0</v>
      </c>
      <c r="R40" s="156">
        <f t="shared" si="55"/>
        <v>0</v>
      </c>
      <c r="S40" s="156">
        <f t="shared" si="55"/>
        <v>0</v>
      </c>
      <c r="T40" s="156">
        <f t="shared" si="55"/>
        <v>0</v>
      </c>
      <c r="U40" s="156">
        <f t="shared" si="55"/>
        <v>0</v>
      </c>
      <c r="V40" s="156">
        <f t="shared" si="55"/>
        <v>0</v>
      </c>
      <c r="W40" s="156">
        <f t="shared" si="55"/>
        <v>0</v>
      </c>
      <c r="X40" s="156">
        <f t="shared" si="55"/>
        <v>0</v>
      </c>
      <c r="Y40" s="156">
        <f t="shared" si="55"/>
        <v>0</v>
      </c>
      <c r="Z40" s="156">
        <f t="shared" si="55"/>
        <v>0</v>
      </c>
      <c r="AA40" s="156">
        <f t="shared" si="55"/>
        <v>0</v>
      </c>
      <c r="AB40" s="156">
        <f t="shared" si="54"/>
        <v>0</v>
      </c>
      <c r="AC40" s="156">
        <f t="shared" si="54"/>
        <v>0</v>
      </c>
      <c r="AD40" s="156">
        <f t="shared" si="54"/>
        <v>0</v>
      </c>
      <c r="AE40" s="156">
        <f t="shared" si="54"/>
        <v>0</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3.028229705010883E-2</v>
      </c>
      <c r="D42">
        <f>SUMPRODUCT(S$57:S$106,$B$57:$B$106)</f>
        <v>4.2197392588333209E-2</v>
      </c>
      <c r="E42">
        <f>SUMPRODUCT(AE$57:AE$106,$B$57:$B$106)</f>
        <v>4.0756019331047146E-2</v>
      </c>
      <c r="F42">
        <f>SUMPRODUCT(AQ$57:AQ$106,$B$57:$B$106)</f>
        <v>3.8876681321085932E-2</v>
      </c>
      <c r="G42">
        <f>SUMPRODUCT(BC$57:BC$106,$B$57:$B$106)</f>
        <v>3.5004707027350326E-2</v>
      </c>
      <c r="H42">
        <f>SUMPRODUCT(BO$57:BO$106,$B$57:$B$106)</f>
        <v>2.7695741236473309E-2</v>
      </c>
      <c r="I42">
        <f>SUMPRODUCT(CA$57:CA$106,$B$57:$B$106)</f>
        <v>2.7591175146627185E-2</v>
      </c>
      <c r="J42">
        <f>SUMPRODUCT(CM$57:CM$106,$B$57:$B$106)</f>
        <v>2.8305425177631328E-2</v>
      </c>
      <c r="K42">
        <f>SUMPRODUCT(CY$57:CY$106,$B$57:$B$106)</f>
        <v>2.7783760544658486E-2</v>
      </c>
      <c r="L42" s="156">
        <f t="shared" si="55"/>
        <v>2.7783760544658486E-2</v>
      </c>
      <c r="M42" s="156">
        <f t="shared" si="54"/>
        <v>2.7783760544658486E-2</v>
      </c>
      <c r="N42" s="156">
        <f t="shared" si="54"/>
        <v>2.7783760544658486E-2</v>
      </c>
      <c r="O42" s="156">
        <f t="shared" si="54"/>
        <v>2.7783760544658486E-2</v>
      </c>
      <c r="P42" s="156">
        <f t="shared" si="54"/>
        <v>2.7783760544658486E-2</v>
      </c>
      <c r="Q42" s="156">
        <f t="shared" si="54"/>
        <v>2.7783760544658486E-2</v>
      </c>
      <c r="R42" s="156">
        <f t="shared" si="54"/>
        <v>2.7783760544658486E-2</v>
      </c>
      <c r="S42" s="156">
        <f t="shared" si="54"/>
        <v>2.7783760544658486E-2</v>
      </c>
      <c r="T42" s="156">
        <f t="shared" si="54"/>
        <v>2.7783760544658486E-2</v>
      </c>
      <c r="U42" s="156">
        <f t="shared" si="54"/>
        <v>2.7783760544658486E-2</v>
      </c>
      <c r="V42" s="156">
        <f t="shared" si="54"/>
        <v>2.7783760544658486E-2</v>
      </c>
      <c r="W42" s="156">
        <f t="shared" si="54"/>
        <v>2.7783760544658486E-2</v>
      </c>
      <c r="X42" s="156">
        <f t="shared" si="54"/>
        <v>2.7783760544658486E-2</v>
      </c>
      <c r="Y42" s="156">
        <f t="shared" si="54"/>
        <v>2.7783760544658486E-2</v>
      </c>
      <c r="Z42" s="156">
        <f t="shared" si="54"/>
        <v>2.7783760544658486E-2</v>
      </c>
      <c r="AA42" s="156">
        <f t="shared" si="54"/>
        <v>2.7783760544658486E-2</v>
      </c>
      <c r="AB42" s="156">
        <f t="shared" si="54"/>
        <v>2.7783760544658486E-2</v>
      </c>
      <c r="AC42" s="156">
        <f t="shared" si="54"/>
        <v>2.7783760544658486E-2</v>
      </c>
      <c r="AD42" s="156">
        <f t="shared" si="54"/>
        <v>2.7783760544658486E-2</v>
      </c>
      <c r="AE42" s="156">
        <f t="shared" si="54"/>
        <v>2.7783760544658486E-2</v>
      </c>
    </row>
    <row r="43" spans="1:32">
      <c r="B43" s="2" t="s">
        <v>347</v>
      </c>
      <c r="C43">
        <f>SUMPRODUCT(H57:H106,$B$57:$B$106)</f>
        <v>0.68885216333982602</v>
      </c>
      <c r="D43">
        <f>SUMPRODUCT(T$57:T$106,$B$57:$B$106)</f>
        <v>0.55166903258866862</v>
      </c>
      <c r="E43">
        <f>SUMPRODUCT(AF$57:AF$106,$B$57:$B$106)</f>
        <v>0.53062818839266246</v>
      </c>
      <c r="F43">
        <f>SUMPRODUCT(AR$57:AR$106,$B$57:$B$106)</f>
        <v>0.51884364117806769</v>
      </c>
      <c r="G43">
        <f>SUMPRODUCT(BD$57:BD$106,$B$57:$B$106)</f>
        <v>0.46258303657269423</v>
      </c>
      <c r="H43">
        <f>SUMPRODUCT(BP$57:BP$106,$B$57:$B$106)</f>
        <v>0.40102509709815759</v>
      </c>
      <c r="I43">
        <f>SUMPRODUCT(CB$57:CB$106,$B$57:$B$106)</f>
        <v>0.36925809613686122</v>
      </c>
      <c r="J43">
        <f>SUMPRODUCT(CN$57:CN$106,$B$57:$B$106)</f>
        <v>0.35566575517937582</v>
      </c>
      <c r="K43">
        <f>SUMPRODUCT(CZ$57:CZ$106,$B$57:$B$106)</f>
        <v>0.27353113877464197</v>
      </c>
      <c r="L43" s="156">
        <f t="shared" si="55"/>
        <v>0.27353113877464197</v>
      </c>
      <c r="M43" s="156">
        <f t="shared" si="54"/>
        <v>0.27353113877464197</v>
      </c>
      <c r="N43" s="156">
        <f t="shared" si="54"/>
        <v>0.27353113877464197</v>
      </c>
      <c r="O43" s="156">
        <f t="shared" si="54"/>
        <v>0.27353113877464197</v>
      </c>
      <c r="P43" s="156">
        <f t="shared" si="54"/>
        <v>0.27353113877464197</v>
      </c>
      <c r="Q43" s="156">
        <f t="shared" si="54"/>
        <v>0.27353113877464197</v>
      </c>
      <c r="R43" s="156">
        <f t="shared" si="54"/>
        <v>0.27353113877464197</v>
      </c>
      <c r="S43" s="156">
        <f t="shared" si="54"/>
        <v>0.27353113877464197</v>
      </c>
      <c r="T43" s="156">
        <f t="shared" si="54"/>
        <v>0.27353113877464197</v>
      </c>
      <c r="U43" s="156">
        <f t="shared" si="54"/>
        <v>0.27353113877464197</v>
      </c>
      <c r="V43" s="156">
        <f t="shared" si="54"/>
        <v>0.27353113877464197</v>
      </c>
      <c r="W43" s="156">
        <f t="shared" si="54"/>
        <v>0.27353113877464197</v>
      </c>
      <c r="X43" s="156">
        <f t="shared" si="54"/>
        <v>0.27353113877464197</v>
      </c>
      <c r="Y43" s="156">
        <f t="shared" si="54"/>
        <v>0.27353113877464197</v>
      </c>
      <c r="Z43" s="156">
        <f t="shared" si="54"/>
        <v>0.27353113877464197</v>
      </c>
      <c r="AA43" s="156">
        <f t="shared" si="54"/>
        <v>0.27353113877464197</v>
      </c>
      <c r="AB43" s="156">
        <f t="shared" si="54"/>
        <v>0.27353113877464197</v>
      </c>
      <c r="AC43" s="156">
        <f t="shared" si="54"/>
        <v>0.27353113877464197</v>
      </c>
      <c r="AD43" s="156">
        <f t="shared" si="54"/>
        <v>0.27353113877464197</v>
      </c>
      <c r="AE43" s="156">
        <f t="shared" si="54"/>
        <v>0.27353113877464197</v>
      </c>
    </row>
    <row r="44" spans="1:32">
      <c r="B44" s="2" t="s">
        <v>99</v>
      </c>
      <c r="C44">
        <f>SUMPRODUCT(I57:I106,$B$57:$B$106)</f>
        <v>0.13532356119817684</v>
      </c>
      <c r="D44">
        <f>SUMPRODUCT(U$57:U$106,$B$57:$B$106)</f>
        <v>0.1519782840243214</v>
      </c>
      <c r="E44">
        <f>SUMPRODUCT(AG$57:AG$106,$B$57:$B$106)</f>
        <v>0.14231106043469943</v>
      </c>
      <c r="F44">
        <f>SUMPRODUCT(AS$57:AS$106,$B$57:$B$106)</f>
        <v>0.14626145518929284</v>
      </c>
      <c r="G44">
        <f>SUMPRODUCT(BE$57:BE$106,$B$57:$B$106)</f>
        <v>0.14992007658075521</v>
      </c>
      <c r="H44">
        <f>SUMPRODUCT(BQ$57:BQ$106,$B$57:$B$106)</f>
        <v>0.15125698686571487</v>
      </c>
      <c r="I44">
        <f>SUMPRODUCT(CC$57:CC$106,$B$57:$B$106)</f>
        <v>0.15904049376031101</v>
      </c>
      <c r="J44">
        <f>SUMPRODUCT(CO$57:CO$106,$B$57:$B$106)</f>
        <v>0.161179845148885</v>
      </c>
      <c r="K44">
        <f>SUMPRODUCT(DA$57:DA$106,$B$57:$B$106)</f>
        <v>0.17962719979138278</v>
      </c>
      <c r="L44" s="156">
        <f t="shared" si="55"/>
        <v>0.17962719979138278</v>
      </c>
      <c r="M44" s="156">
        <f t="shared" si="54"/>
        <v>0.17962719979138278</v>
      </c>
      <c r="N44" s="156">
        <f t="shared" si="54"/>
        <v>0.17962719979138278</v>
      </c>
      <c r="O44" s="156">
        <f t="shared" si="54"/>
        <v>0.17962719979138278</v>
      </c>
      <c r="P44" s="156">
        <f t="shared" si="54"/>
        <v>0.17962719979138278</v>
      </c>
      <c r="Q44" s="156">
        <f t="shared" si="54"/>
        <v>0.17962719979138278</v>
      </c>
      <c r="R44" s="156">
        <f t="shared" si="54"/>
        <v>0.17962719979138278</v>
      </c>
      <c r="S44" s="156">
        <f t="shared" si="54"/>
        <v>0.17962719979138278</v>
      </c>
      <c r="T44" s="156">
        <f t="shared" si="54"/>
        <v>0.17962719979138278</v>
      </c>
      <c r="U44" s="156">
        <f t="shared" si="54"/>
        <v>0.17962719979138278</v>
      </c>
      <c r="V44" s="156">
        <f t="shared" si="54"/>
        <v>0.17962719979138278</v>
      </c>
      <c r="W44" s="156">
        <f t="shared" si="54"/>
        <v>0.17962719979138278</v>
      </c>
      <c r="X44" s="156">
        <f t="shared" si="54"/>
        <v>0.17962719979138278</v>
      </c>
      <c r="Y44" s="156">
        <f t="shared" si="54"/>
        <v>0.17962719979138278</v>
      </c>
      <c r="Z44" s="156">
        <f t="shared" si="54"/>
        <v>0.17962719979138278</v>
      </c>
      <c r="AA44" s="156">
        <f t="shared" si="54"/>
        <v>0.17962719979138278</v>
      </c>
      <c r="AB44" s="156">
        <f t="shared" si="54"/>
        <v>0.17962719979138278</v>
      </c>
      <c r="AC44" s="156">
        <f t="shared" si="54"/>
        <v>0.17962719979138278</v>
      </c>
      <c r="AD44" s="156">
        <f t="shared" si="54"/>
        <v>0.17962719979138278</v>
      </c>
      <c r="AE44" s="156">
        <f t="shared" si="54"/>
        <v>0.17962719979138278</v>
      </c>
    </row>
    <row r="45" spans="1:32">
      <c r="B45" s="2" t="s">
        <v>109</v>
      </c>
      <c r="C45">
        <f>SUMPRODUCT(J57:J106,$B$57:$B$106)</f>
        <v>0</v>
      </c>
      <c r="D45">
        <f>SUMPRODUCT(V$57:V$106,$B$57:$B$106)</f>
        <v>4.6502378612623331E-2</v>
      </c>
      <c r="E45">
        <f>SUMPRODUCT(AH$57:AH$106,$B$57:$B$106)</f>
        <v>9.5108027390044703E-2</v>
      </c>
      <c r="F45">
        <f>SUMPRODUCT(AT$57:AT$106,$B$57:$B$106)</f>
        <v>0.11083053633638472</v>
      </c>
      <c r="G45">
        <f>SUMPRODUCT(BF$57:BF$106,$B$57:$B$106)</f>
        <v>0.18409904175857447</v>
      </c>
      <c r="H45">
        <f>SUMPRODUCT(BR$57:BR$106,$B$57:$B$106)</f>
        <v>0.28328955586859578</v>
      </c>
      <c r="I45">
        <f>SUMPRODUCT(CD$57:CD$106,$B$57:$B$106)</f>
        <v>0.30736091793212345</v>
      </c>
      <c r="J45">
        <f>SUMPRODUCT(CP$57:CP$106,$B$57:$B$106)</f>
        <v>0.3145909318220621</v>
      </c>
      <c r="K45">
        <f>SUMPRODUCT(DB$57:DB$106,$B$57:$B$106)</f>
        <v>0.38284681117659375</v>
      </c>
      <c r="L45" s="156">
        <f t="shared" si="55"/>
        <v>0.38284681117659375</v>
      </c>
      <c r="M45" s="156">
        <f t="shared" si="54"/>
        <v>0.38284681117659375</v>
      </c>
      <c r="N45" s="156">
        <f t="shared" si="54"/>
        <v>0.38284681117659375</v>
      </c>
      <c r="O45" s="156">
        <f t="shared" si="54"/>
        <v>0.38284681117659375</v>
      </c>
      <c r="P45" s="156">
        <f t="shared" si="54"/>
        <v>0.38284681117659375</v>
      </c>
      <c r="Q45" s="156">
        <f t="shared" si="54"/>
        <v>0.38284681117659375</v>
      </c>
      <c r="R45" s="156">
        <f t="shared" si="54"/>
        <v>0.38284681117659375</v>
      </c>
      <c r="S45" s="156">
        <f t="shared" si="54"/>
        <v>0.38284681117659375</v>
      </c>
      <c r="T45" s="156">
        <f t="shared" si="54"/>
        <v>0.38284681117659375</v>
      </c>
      <c r="U45" s="156">
        <f t="shared" si="54"/>
        <v>0.38284681117659375</v>
      </c>
      <c r="V45" s="156">
        <f t="shared" si="54"/>
        <v>0.38284681117659375</v>
      </c>
      <c r="W45" s="156">
        <f t="shared" si="54"/>
        <v>0.38284681117659375</v>
      </c>
      <c r="X45" s="156">
        <f t="shared" si="54"/>
        <v>0.38284681117659375</v>
      </c>
      <c r="Y45" s="156">
        <f t="shared" si="54"/>
        <v>0.38284681117659375</v>
      </c>
      <c r="Z45" s="156">
        <f t="shared" si="54"/>
        <v>0.38284681117659375</v>
      </c>
      <c r="AA45" s="156">
        <f t="shared" si="54"/>
        <v>0.38284681117659375</v>
      </c>
      <c r="AB45" s="156">
        <f t="shared" si="54"/>
        <v>0.38284681117659375</v>
      </c>
      <c r="AC45" s="156">
        <f t="shared" si="54"/>
        <v>0.38284681117659375</v>
      </c>
      <c r="AD45" s="156">
        <f t="shared" si="54"/>
        <v>0.38284681117659375</v>
      </c>
      <c r="AE45" s="156">
        <f t="shared" si="54"/>
        <v>0.38284681117659375</v>
      </c>
    </row>
    <row r="46" spans="1:32">
      <c r="B46" s="2" t="s">
        <v>106</v>
      </c>
      <c r="C46">
        <f>SUMPRODUCT(K57:K106,$B$57:$B$106)</f>
        <v>4.5355069311491629E-2</v>
      </c>
      <c r="D46">
        <f>SUMPRODUCT(W$57:W$106,$B$57:$B$106)</f>
        <v>8.0475580309421202E-2</v>
      </c>
      <c r="E46">
        <f>SUMPRODUCT(AI$57:AI$106,$B$57:$B$106)</f>
        <v>4.1578390053202977E-2</v>
      </c>
      <c r="F46">
        <f>SUMPRODUCT(AU$57:AU$106,$B$57:$B$106)</f>
        <v>3.9017190727218251E-2</v>
      </c>
      <c r="G46">
        <f>SUMPRODUCT(BG$57:BG$106,$B$57:$B$106)</f>
        <v>3.4608883224060111E-2</v>
      </c>
      <c r="H46">
        <f>SUMPRODUCT(BS$57:BS$106,$B$57:$B$106)</f>
        <v>2.650312071922091E-2</v>
      </c>
      <c r="I46">
        <f>SUMPRODUCT(CE$57:CE$106,$B$57:$B$106)</f>
        <v>2.6557848713302828E-2</v>
      </c>
      <c r="J46">
        <f>SUMPRODUCT(CQ$57:CQ$106,$B$57:$B$106)</f>
        <v>2.6600483542427049E-2</v>
      </c>
      <c r="K46">
        <f>SUMPRODUCT(DC$57:DC$106,$B$57:$B$106)</f>
        <v>2.0384330735358218E-2</v>
      </c>
      <c r="L46" s="156">
        <f t="shared" si="55"/>
        <v>2.0384330735358218E-2</v>
      </c>
      <c r="M46" s="156">
        <f t="shared" si="54"/>
        <v>2.0384330735358218E-2</v>
      </c>
      <c r="N46" s="156">
        <f t="shared" si="54"/>
        <v>2.0384330735358218E-2</v>
      </c>
      <c r="O46" s="156">
        <f t="shared" si="54"/>
        <v>2.0384330735358218E-2</v>
      </c>
      <c r="P46" s="156">
        <f t="shared" si="54"/>
        <v>2.0384330735358218E-2</v>
      </c>
      <c r="Q46" s="156">
        <f t="shared" si="54"/>
        <v>2.0384330735358218E-2</v>
      </c>
      <c r="R46" s="156">
        <f t="shared" si="54"/>
        <v>2.0384330735358218E-2</v>
      </c>
      <c r="S46" s="156">
        <f t="shared" si="54"/>
        <v>2.0384330735358218E-2</v>
      </c>
      <c r="T46" s="156">
        <f t="shared" si="54"/>
        <v>2.0384330735358218E-2</v>
      </c>
      <c r="U46" s="156">
        <f t="shared" si="54"/>
        <v>2.0384330735358218E-2</v>
      </c>
      <c r="V46" s="156">
        <f t="shared" si="54"/>
        <v>2.0384330735358218E-2</v>
      </c>
      <c r="W46" s="156">
        <f t="shared" si="54"/>
        <v>2.0384330735358218E-2</v>
      </c>
      <c r="X46" s="156">
        <f t="shared" si="54"/>
        <v>2.0384330735358218E-2</v>
      </c>
      <c r="Y46" s="156">
        <f t="shared" si="54"/>
        <v>2.0384330735358218E-2</v>
      </c>
      <c r="Z46" s="156">
        <f t="shared" si="54"/>
        <v>2.0384330735358218E-2</v>
      </c>
      <c r="AA46" s="156">
        <f t="shared" si="54"/>
        <v>2.0384330735358218E-2</v>
      </c>
      <c r="AB46" s="156">
        <f t="shared" si="54"/>
        <v>2.0384330735358218E-2</v>
      </c>
      <c r="AC46" s="156">
        <f t="shared" si="54"/>
        <v>2.0384330735358218E-2</v>
      </c>
      <c r="AD46" s="156">
        <f t="shared" si="54"/>
        <v>2.0384330735358218E-2</v>
      </c>
      <c r="AE46" s="156">
        <f t="shared" si="54"/>
        <v>2.0384330735358218E-2</v>
      </c>
    </row>
    <row r="47" spans="1:32">
      <c r="B47" s="2" t="s">
        <v>100</v>
      </c>
      <c r="C47">
        <f>SUMPRODUCT(L57:L106,$B$57:$B$106)</f>
        <v>5.4075053688387477E-3</v>
      </c>
      <c r="D47">
        <f>SUMPRODUCT(X$57:X$106,$B$57:$B$106)</f>
        <v>7.6686184071916349E-3</v>
      </c>
      <c r="E47">
        <f>SUMPRODUCT(AJ$57:AJ$106,$B$57:$B$106)</f>
        <v>7.3905868171645021E-3</v>
      </c>
      <c r="F47">
        <f>SUMPRODUCT(AV$57:AV$106,$B$57:$B$106)</f>
        <v>6.9960214694550701E-3</v>
      </c>
      <c r="G47">
        <f>SUMPRODUCT(BH$57:BH$106,$B$57:$B$106)</f>
        <v>6.1352132168959366E-3</v>
      </c>
      <c r="H47">
        <f>SUMPRODUCT(BT$57:BT$106,$B$57:$B$106)</f>
        <v>4.7010890451878052E-3</v>
      </c>
      <c r="I47">
        <f>SUMPRODUCT(CF$57:CF$106,$B$57:$B$106)</f>
        <v>4.5567533357343259E-3</v>
      </c>
      <c r="J47">
        <f>SUMPRODUCT(CR$57:CR$106,$B$57:$B$106)</f>
        <v>4.7514233064088933E-3</v>
      </c>
      <c r="K47">
        <f>SUMPRODUCT(DD$57:DD$106,$B$57:$B$106)</f>
        <v>4.5462955996719888E-3</v>
      </c>
      <c r="L47" s="156">
        <f t="shared" si="55"/>
        <v>4.5462955996719888E-3</v>
      </c>
      <c r="M47" s="156">
        <f t="shared" si="54"/>
        <v>4.5462955996719888E-3</v>
      </c>
      <c r="N47" s="156">
        <f t="shared" si="54"/>
        <v>4.5462955996719888E-3</v>
      </c>
      <c r="O47" s="156">
        <f t="shared" si="54"/>
        <v>4.5462955996719888E-3</v>
      </c>
      <c r="P47" s="156">
        <f t="shared" si="54"/>
        <v>4.5462955996719888E-3</v>
      </c>
      <c r="Q47" s="156">
        <f t="shared" si="54"/>
        <v>4.5462955996719888E-3</v>
      </c>
      <c r="R47" s="156">
        <f t="shared" si="54"/>
        <v>4.5462955996719888E-3</v>
      </c>
      <c r="S47" s="156">
        <f t="shared" si="54"/>
        <v>4.5462955996719888E-3</v>
      </c>
      <c r="T47" s="156">
        <f t="shared" si="54"/>
        <v>4.5462955996719888E-3</v>
      </c>
      <c r="U47" s="156">
        <f t="shared" si="54"/>
        <v>4.5462955996719888E-3</v>
      </c>
      <c r="V47" s="156">
        <f t="shared" si="54"/>
        <v>4.5462955996719888E-3</v>
      </c>
      <c r="W47" s="156">
        <f t="shared" si="54"/>
        <v>4.5462955996719888E-3</v>
      </c>
      <c r="X47" s="156">
        <f t="shared" si="54"/>
        <v>4.5462955996719888E-3</v>
      </c>
      <c r="Y47" s="156">
        <f t="shared" si="54"/>
        <v>4.5462955996719888E-3</v>
      </c>
      <c r="Z47" s="156">
        <f t="shared" si="54"/>
        <v>4.5462955996719888E-3</v>
      </c>
      <c r="AA47" s="156">
        <f t="shared" si="54"/>
        <v>4.5462955996719888E-3</v>
      </c>
      <c r="AB47" s="156">
        <f t="shared" si="54"/>
        <v>4.5462955996719888E-3</v>
      </c>
      <c r="AC47" s="156">
        <f t="shared" si="54"/>
        <v>4.5462955996719888E-3</v>
      </c>
      <c r="AD47" s="156">
        <f t="shared" si="54"/>
        <v>4.5462955996719888E-3</v>
      </c>
      <c r="AE47" s="156">
        <f t="shared" si="54"/>
        <v>4.5462955996719888E-3</v>
      </c>
    </row>
    <row r="48" spans="1:32">
      <c r="B48" s="2" t="s">
        <v>102</v>
      </c>
      <c r="C48">
        <f>SUMPRODUCT(N57:N106,$B$57:$B$106)</f>
        <v>5.3176494624885648E-2</v>
      </c>
      <c r="D48">
        <f>SUMPRODUCT(Z$57:Z$106,$B$57:$B$106)</f>
        <v>6.2671511132978003E-2</v>
      </c>
      <c r="E48">
        <f>SUMPRODUCT(AL$57:AL$106,$B$57:$B$106)</f>
        <v>8.7543085983418881E-2</v>
      </c>
      <c r="F48">
        <f>SUMPRODUCT(AX$57:AX$106,$B$57:$B$106)</f>
        <v>8.8176131945597119E-2</v>
      </c>
      <c r="G48">
        <f>SUMPRODUCT(BJ$57:BJ$106,$B$57:$B$106)</f>
        <v>8.1030758227703545E-2</v>
      </c>
      <c r="H48">
        <f>SUMPRODUCT(BV$57:BV$106,$B$57:$B$106)</f>
        <v>6.7544252279375425E-2</v>
      </c>
      <c r="I48">
        <f>SUMPRODUCT(CH$57:CH$106,$B$57:$B$106)</f>
        <v>6.789404762017634E-2</v>
      </c>
      <c r="J48">
        <f>SUMPRODUCT(CT$57:CT$106,$B$57:$B$106)</f>
        <v>6.9940267726356892E-2</v>
      </c>
      <c r="K48">
        <f>SUMPRODUCT(DF$57:DF$106,$B$57:$B$106)</f>
        <v>7.2685574048181684E-2</v>
      </c>
      <c r="L48" s="156">
        <f t="shared" si="55"/>
        <v>7.2685574048181684E-2</v>
      </c>
      <c r="M48" s="156">
        <f t="shared" si="54"/>
        <v>7.2685574048181684E-2</v>
      </c>
      <c r="N48" s="156">
        <f t="shared" si="54"/>
        <v>7.2685574048181684E-2</v>
      </c>
      <c r="O48" s="156">
        <f t="shared" si="54"/>
        <v>7.2685574048181684E-2</v>
      </c>
      <c r="P48" s="156">
        <f t="shared" si="54"/>
        <v>7.2685574048181684E-2</v>
      </c>
      <c r="Q48" s="156">
        <f t="shared" si="54"/>
        <v>7.2685574048181684E-2</v>
      </c>
      <c r="R48" s="156">
        <f t="shared" si="54"/>
        <v>7.2685574048181684E-2</v>
      </c>
      <c r="S48" s="156">
        <f t="shared" si="54"/>
        <v>7.2685574048181684E-2</v>
      </c>
      <c r="T48" s="156">
        <f t="shared" si="54"/>
        <v>7.2685574048181684E-2</v>
      </c>
      <c r="U48" s="156">
        <f t="shared" si="54"/>
        <v>7.2685574048181684E-2</v>
      </c>
      <c r="V48" s="156">
        <f t="shared" si="54"/>
        <v>7.2685574048181684E-2</v>
      </c>
      <c r="W48" s="156">
        <f t="shared" si="54"/>
        <v>7.2685574048181684E-2</v>
      </c>
      <c r="X48" s="156">
        <f t="shared" si="54"/>
        <v>7.2685574048181684E-2</v>
      </c>
      <c r="Y48" s="156">
        <f t="shared" si="54"/>
        <v>7.2685574048181684E-2</v>
      </c>
      <c r="Z48" s="156">
        <f t="shared" si="54"/>
        <v>7.2685574048181684E-2</v>
      </c>
      <c r="AA48" s="156">
        <f t="shared" si="54"/>
        <v>7.2685574048181684E-2</v>
      </c>
      <c r="AB48" s="156">
        <f t="shared" si="54"/>
        <v>7.2685574048181684E-2</v>
      </c>
      <c r="AC48" s="156">
        <f t="shared" si="54"/>
        <v>7.2685574048181684E-2</v>
      </c>
      <c r="AD48" s="156">
        <f t="shared" si="54"/>
        <v>7.2685574048181684E-2</v>
      </c>
      <c r="AE48" s="156">
        <f t="shared" si="54"/>
        <v>7.2685574048181684E-2</v>
      </c>
    </row>
    <row r="49" spans="1:110">
      <c r="B49" s="1"/>
    </row>
    <row r="50" spans="1:110">
      <c r="B50" s="1"/>
      <c r="C50" s="160">
        <f>SUM(C39:C48)</f>
        <v>0.99999999999999989</v>
      </c>
      <c r="D50" s="160">
        <f>SUM(D39:D48)</f>
        <v>0.99999999999999989</v>
      </c>
      <c r="E50" s="160">
        <f>SUM(E39:E48)</f>
        <v>1</v>
      </c>
      <c r="F50" s="160">
        <f>SUM(F39:F48)</f>
        <v>1</v>
      </c>
      <c r="G50" s="160">
        <f t="shared" ref="G50:K50" si="56">SUM(G39:G48)</f>
        <v>0.99999999999999989</v>
      </c>
      <c r="H50" s="160">
        <f t="shared" si="56"/>
        <v>1</v>
      </c>
      <c r="I50" s="160">
        <f t="shared" si="56"/>
        <v>1</v>
      </c>
      <c r="J50" s="160">
        <f t="shared" si="56"/>
        <v>0.99999999999999989</v>
      </c>
      <c r="K50" s="160">
        <f t="shared" si="56"/>
        <v>0.99999999999999989</v>
      </c>
      <c r="L50" s="160">
        <f t="shared" si="55"/>
        <v>0.99999999999999989</v>
      </c>
      <c r="M50" s="160">
        <f t="shared" si="54"/>
        <v>0.99999999999999989</v>
      </c>
      <c r="N50" s="160">
        <f t="shared" si="54"/>
        <v>0.99999999999999989</v>
      </c>
      <c r="O50" s="160">
        <f t="shared" si="54"/>
        <v>0.99999999999999989</v>
      </c>
      <c r="P50" s="160">
        <f t="shared" si="54"/>
        <v>0.99999999999999989</v>
      </c>
      <c r="Q50" s="160">
        <f t="shared" si="54"/>
        <v>0.99999999999999989</v>
      </c>
      <c r="R50" s="160">
        <f t="shared" si="54"/>
        <v>0.99999999999999989</v>
      </c>
      <c r="S50" s="160">
        <f t="shared" si="54"/>
        <v>0.99999999999999989</v>
      </c>
      <c r="T50" s="160">
        <f t="shared" si="54"/>
        <v>0.99999999999999989</v>
      </c>
      <c r="U50" s="160">
        <f t="shared" si="54"/>
        <v>0.99999999999999989</v>
      </c>
      <c r="V50" s="160">
        <f t="shared" si="54"/>
        <v>0.99999999999999989</v>
      </c>
      <c r="W50" s="160">
        <f t="shared" si="54"/>
        <v>0.99999999999999989</v>
      </c>
      <c r="X50" s="160">
        <f t="shared" si="54"/>
        <v>0.99999999999999989</v>
      </c>
      <c r="Y50" s="160">
        <f t="shared" si="54"/>
        <v>0.99999999999999989</v>
      </c>
      <c r="Z50" s="160">
        <f t="shared" si="54"/>
        <v>0.99999999999999989</v>
      </c>
      <c r="AA50" s="160">
        <f t="shared" si="54"/>
        <v>0.99999999999999989</v>
      </c>
      <c r="AB50" s="160">
        <f t="shared" si="54"/>
        <v>0.99999999999999989</v>
      </c>
      <c r="AC50" s="160">
        <f t="shared" si="54"/>
        <v>0.99999999999999989</v>
      </c>
      <c r="AD50" s="160">
        <f t="shared" si="54"/>
        <v>0.99999999999999989</v>
      </c>
      <c r="AE50" s="160">
        <f t="shared" si="54"/>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0.37573830455384</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0.62426169544615995</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SUMIFS('EIA_State Elec Profiles'!$E:$E,'EIA_State Elec Profiles'!$A:$A,About!$B$1,'EIA_State Elec Profiles'!$B:$B,$A2)</f>
        <v>0</v>
      </c>
      <c r="D2" s="91">
        <f>SUMIFS('EIA_State Elec Profiles'!$D:$D,'EIA_State Elec Profiles'!$A:$A,About!$B$1,'EIA_State Elec Profiles'!$B:$B,$A2)</f>
        <v>935746</v>
      </c>
      <c r="E2" s="91">
        <f>SUMIFS('EIA_State Elec Profiles'!$C:$C,'EIA_State Elec Profiles'!$A:$A,About!$B$1,'EIA_State Elec Profiles'!$B:$B,$A2)</f>
        <v>1330952</v>
      </c>
      <c r="F2" s="91">
        <f>E2</f>
        <v>1330952</v>
      </c>
      <c r="G2" s="91">
        <f t="shared" ref="G2:AH2" si="0">F2</f>
        <v>1330952</v>
      </c>
      <c r="H2" s="91">
        <f t="shared" si="0"/>
        <v>1330952</v>
      </c>
      <c r="I2" s="91">
        <f t="shared" si="0"/>
        <v>1330952</v>
      </c>
      <c r="J2" s="91">
        <f t="shared" si="0"/>
        <v>1330952</v>
      </c>
      <c r="K2" s="91">
        <f t="shared" si="0"/>
        <v>1330952</v>
      </c>
      <c r="L2" s="91">
        <f t="shared" si="0"/>
        <v>1330952</v>
      </c>
      <c r="M2" s="91">
        <f t="shared" si="0"/>
        <v>1330952</v>
      </c>
      <c r="N2" s="91">
        <f t="shared" si="0"/>
        <v>1330952</v>
      </c>
      <c r="O2" s="91">
        <f t="shared" si="0"/>
        <v>1330952</v>
      </c>
      <c r="P2" s="91">
        <f t="shared" si="0"/>
        <v>1330952</v>
      </c>
      <c r="Q2" s="91">
        <f t="shared" si="0"/>
        <v>1330952</v>
      </c>
      <c r="R2" s="91">
        <f t="shared" si="0"/>
        <v>1330952</v>
      </c>
      <c r="S2" s="91">
        <f t="shared" si="0"/>
        <v>1330952</v>
      </c>
      <c r="T2" s="91">
        <f t="shared" si="0"/>
        <v>1330952</v>
      </c>
      <c r="U2" s="91">
        <f t="shared" si="0"/>
        <v>1330952</v>
      </c>
      <c r="V2" s="91">
        <f t="shared" si="0"/>
        <v>1330952</v>
      </c>
      <c r="W2" s="91">
        <f t="shared" si="0"/>
        <v>1330952</v>
      </c>
      <c r="X2" s="91">
        <f t="shared" si="0"/>
        <v>1330952</v>
      </c>
      <c r="Y2" s="91">
        <f t="shared" si="0"/>
        <v>1330952</v>
      </c>
      <c r="Z2" s="91">
        <f t="shared" si="0"/>
        <v>1330952</v>
      </c>
      <c r="AA2" s="91">
        <f t="shared" si="0"/>
        <v>1330952</v>
      </c>
      <c r="AB2" s="91">
        <f t="shared" si="0"/>
        <v>1330952</v>
      </c>
      <c r="AC2" s="91">
        <f t="shared" si="0"/>
        <v>1330952</v>
      </c>
      <c r="AD2" s="91">
        <f t="shared" si="0"/>
        <v>1330952</v>
      </c>
      <c r="AE2" s="91">
        <f t="shared" si="0"/>
        <v>1330952</v>
      </c>
      <c r="AF2" s="91">
        <f t="shared" si="0"/>
        <v>1330952</v>
      </c>
      <c r="AG2" s="91">
        <f t="shared" si="0"/>
        <v>1330952</v>
      </c>
      <c r="AH2" s="91">
        <f t="shared" si="0"/>
        <v>1330952</v>
      </c>
    </row>
    <row r="3" spans="1:34" ht="1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D31" sqref="D31"/>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0</v>
      </c>
      <c r="C2" s="5">
        <f>SUMIFS(Imports_new!C$10:C$33,Imports_new!$A$10:$A$33,$A2)</f>
        <v>0</v>
      </c>
      <c r="D2" s="5">
        <f>SUMIFS(Imports_new!D$10:D$33,Imports_new!$A$10:$A$33,$A2)</f>
        <v>0</v>
      </c>
      <c r="E2" s="5">
        <f>SUMIFS(Imports_new!E$10:E$33,Imports_new!$A$10:$A$33,$A2)</f>
        <v>0</v>
      </c>
      <c r="F2" s="5">
        <f>SUMIFS(Imports_new!F$10:F$33,Imports_new!$A$10:$A$33,$A2)</f>
        <v>0</v>
      </c>
      <c r="G2" s="5">
        <f>SUMIFS(Imports_new!G$10:G$33,Imports_new!$A$10:$A$33,$A2)</f>
        <v>0</v>
      </c>
      <c r="H2" s="5">
        <f>SUMIFS(Imports_new!H$10:H$33,Imports_new!$A$10:$A$33,$A2)</f>
        <v>0</v>
      </c>
      <c r="I2" s="5">
        <f>SUMIFS(Imports_new!I$10:I$33,Imports_new!$A$10:$A$33,$A2)</f>
        <v>0</v>
      </c>
      <c r="J2" s="5">
        <f>SUMIFS(Imports_new!J$10:J$33,Imports_new!$A$10:$A$33,$A2)</f>
        <v>0</v>
      </c>
      <c r="K2" s="5">
        <f>SUMIFS(Imports_new!K$10:K$33,Imports_new!$A$10:$A$33,$A2)</f>
        <v>0</v>
      </c>
      <c r="L2" s="5">
        <f>SUMIFS(Imports_new!L$10:L$33,Imports_new!$A$10:$A$33,$A2)</f>
        <v>0</v>
      </c>
      <c r="M2" s="5">
        <f>SUMIFS(Imports_new!M$10:M$33,Imports_new!$A$10:$A$33,$A2)</f>
        <v>0</v>
      </c>
      <c r="N2" s="5">
        <f>SUMIFS(Imports_new!N$10:N$33,Imports_new!$A$10:$A$33,$A2)</f>
        <v>0</v>
      </c>
      <c r="O2" s="5">
        <f>SUMIFS(Imports_new!O$10:O$33,Imports_new!$A$10:$A$33,$A2)</f>
        <v>0</v>
      </c>
      <c r="P2" s="5">
        <f>SUMIFS(Imports_new!P$10:P$33,Imports_new!$A$10:$A$33,$A2)</f>
        <v>0</v>
      </c>
      <c r="Q2" s="5">
        <f>SUMIFS(Imports_new!Q$10:Q$33,Imports_new!$A$10:$A$33,$A2)</f>
        <v>0</v>
      </c>
      <c r="R2" s="5">
        <f>SUMIFS(Imports_new!R$10:R$33,Imports_new!$A$10:$A$33,$A2)</f>
        <v>0</v>
      </c>
      <c r="S2" s="5">
        <f>SUMIFS(Imports_new!S$10:S$33,Imports_new!$A$10:$A$33,$A2)</f>
        <v>0</v>
      </c>
      <c r="T2" s="5">
        <f>SUMIFS(Imports_new!T$10:T$33,Imports_new!$A$10:$A$33,$A2)</f>
        <v>0</v>
      </c>
      <c r="U2" s="5">
        <f>SUMIFS(Imports_new!U$10:U$33,Imports_new!$A$10:$A$33,$A2)</f>
        <v>0</v>
      </c>
      <c r="V2" s="5">
        <f>SUMIFS(Imports_new!V$10:V$33,Imports_new!$A$10:$A$33,$A2)</f>
        <v>0</v>
      </c>
      <c r="W2" s="5">
        <f>SUMIFS(Imports_new!W$10:W$33,Imports_new!$A$10:$A$33,$A2)</f>
        <v>0</v>
      </c>
      <c r="X2" s="5">
        <f>SUMIFS(Imports_new!X$10:X$33,Imports_new!$A$10:$A$33,$A2)</f>
        <v>0</v>
      </c>
      <c r="Y2" s="5">
        <f>SUMIFS(Imports_new!Y$10:Y$33,Imports_new!$A$10:$A$33,$A2)</f>
        <v>0</v>
      </c>
      <c r="Z2" s="5">
        <f>SUMIFS(Imports_new!Z$10:Z$33,Imports_new!$A$10:$A$33,$A2)</f>
        <v>0</v>
      </c>
      <c r="AA2" s="5">
        <f>SUMIFS(Imports_new!AA$10:AA$33,Imports_new!$A$10:$A$33,$A2)</f>
        <v>0</v>
      </c>
      <c r="AB2" s="5">
        <f>SUMIFS(Imports_new!AB$10:AB$33,Imports_new!$A$10:$A$33,$A2)</f>
        <v>0</v>
      </c>
      <c r="AC2" s="5">
        <f>SUMIFS(Imports_new!AC$10:AC$33,Imports_new!$A$10:$A$33,$A2)</f>
        <v>0</v>
      </c>
      <c r="AD2" s="5">
        <f>SUMIFS(Imports_new!AD$10:AD$33,Imports_new!$A$10:$A$33,$A2)</f>
        <v>0</v>
      </c>
      <c r="AE2" s="5">
        <f>SUMIFS(Imports_new!AE$10:AE$33,Imports_new!$A$10:$A$33,$A2)</f>
        <v>0</v>
      </c>
      <c r="AF2" s="5">
        <f>SUMIFS(Imports_new!AF$10:AF$33,Imports_new!$A$10:$A$33,$A2)</f>
        <v>0</v>
      </c>
    </row>
    <row r="3" spans="1:32">
      <c r="A3" s="2" t="s">
        <v>347</v>
      </c>
      <c r="B3" s="5">
        <f>SUMIFS(Imports_new!B$10:B$33,Imports_new!$A$10:$A$33,$A3)</f>
        <v>0</v>
      </c>
      <c r="C3" s="5">
        <f>SUMIFS(Imports_new!C$10:C$33,Imports_new!$A$10:$A$33,$A3)</f>
        <v>0</v>
      </c>
      <c r="D3" s="5">
        <f>SUMIFS(Imports_new!D$10:D$33,Imports_new!$A$10:$A$33,$A3)</f>
        <v>0</v>
      </c>
      <c r="E3" s="5">
        <f>SUMIFS(Imports_new!E$10:E$33,Imports_new!$A$10:$A$33,$A3)</f>
        <v>0</v>
      </c>
      <c r="F3" s="5">
        <f>SUMIFS(Imports_new!F$10:F$33,Imports_new!$A$10:$A$33,$A3)</f>
        <v>0</v>
      </c>
      <c r="G3" s="5">
        <f>SUMIFS(Imports_new!G$10:G$33,Imports_new!$A$10:$A$33,$A3)</f>
        <v>0</v>
      </c>
      <c r="H3" s="5">
        <f>SUMIFS(Imports_new!H$10:H$33,Imports_new!$A$10:$A$33,$A3)</f>
        <v>0</v>
      </c>
      <c r="I3" s="5">
        <f>SUMIFS(Imports_new!I$10:I$33,Imports_new!$A$10:$A$33,$A3)</f>
        <v>0</v>
      </c>
      <c r="J3" s="5">
        <f>SUMIFS(Imports_new!J$10:J$33,Imports_new!$A$10:$A$33,$A3)</f>
        <v>0</v>
      </c>
      <c r="K3" s="5">
        <f>SUMIFS(Imports_new!K$10:K$33,Imports_new!$A$10:$A$33,$A3)</f>
        <v>0</v>
      </c>
      <c r="L3" s="5">
        <f>SUMIFS(Imports_new!L$10:L$33,Imports_new!$A$10:$A$33,$A3)</f>
        <v>0</v>
      </c>
      <c r="M3" s="5">
        <f>SUMIFS(Imports_new!M$10:M$33,Imports_new!$A$10:$A$33,$A3)</f>
        <v>0</v>
      </c>
      <c r="N3" s="5">
        <f>SUMIFS(Imports_new!N$10:N$33,Imports_new!$A$10:$A$33,$A3)</f>
        <v>0</v>
      </c>
      <c r="O3" s="5">
        <f>SUMIFS(Imports_new!O$10:O$33,Imports_new!$A$10:$A$33,$A3)</f>
        <v>0</v>
      </c>
      <c r="P3" s="5">
        <f>SUMIFS(Imports_new!P$10:P$33,Imports_new!$A$10:$A$33,$A3)</f>
        <v>0</v>
      </c>
      <c r="Q3" s="5">
        <f>SUMIFS(Imports_new!Q$10:Q$33,Imports_new!$A$10:$A$33,$A3)</f>
        <v>0</v>
      </c>
      <c r="R3" s="5">
        <f>SUMIFS(Imports_new!R$10:R$33,Imports_new!$A$10:$A$33,$A3)</f>
        <v>0</v>
      </c>
      <c r="S3" s="5">
        <f>SUMIFS(Imports_new!S$10:S$33,Imports_new!$A$10:$A$33,$A3)</f>
        <v>0</v>
      </c>
      <c r="T3" s="5">
        <f>SUMIFS(Imports_new!T$10:T$33,Imports_new!$A$10:$A$33,$A3)</f>
        <v>0</v>
      </c>
      <c r="U3" s="5">
        <f>SUMIFS(Imports_new!U$10:U$33,Imports_new!$A$10:$A$33,$A3)</f>
        <v>0</v>
      </c>
      <c r="V3" s="5">
        <f>SUMIFS(Imports_new!V$10:V$33,Imports_new!$A$10:$A$33,$A3)</f>
        <v>0</v>
      </c>
      <c r="W3" s="5">
        <f>SUMIFS(Imports_new!W$10:W$33,Imports_new!$A$10:$A$33,$A3)</f>
        <v>0</v>
      </c>
      <c r="X3" s="5">
        <f>SUMIFS(Imports_new!X$10:X$33,Imports_new!$A$10:$A$33,$A3)</f>
        <v>0</v>
      </c>
      <c r="Y3" s="5">
        <f>SUMIFS(Imports_new!Y$10:Y$33,Imports_new!$A$10:$A$33,$A3)</f>
        <v>0</v>
      </c>
      <c r="Z3" s="5">
        <f>SUMIFS(Imports_new!Z$10:Z$33,Imports_new!$A$10:$A$33,$A3)</f>
        <v>0</v>
      </c>
      <c r="AA3" s="5">
        <f>SUMIFS(Imports_new!AA$10:AA$33,Imports_new!$A$10:$A$33,$A3)</f>
        <v>0</v>
      </c>
      <c r="AB3" s="5">
        <f>SUMIFS(Imports_new!AB$10:AB$33,Imports_new!$A$10:$A$33,$A3)</f>
        <v>0</v>
      </c>
      <c r="AC3" s="5">
        <f>SUMIFS(Imports_new!AC$10:AC$33,Imports_new!$A$10:$A$33,$A3)</f>
        <v>0</v>
      </c>
      <c r="AD3" s="5">
        <f>SUMIFS(Imports_new!AD$10:AD$33,Imports_new!$A$10:$A$33,$A3)</f>
        <v>0</v>
      </c>
      <c r="AE3" s="5">
        <f>SUMIFS(Imports_new!AE$10:AE$33,Imports_new!$A$10:$A$33,$A3)</f>
        <v>0</v>
      </c>
      <c r="AF3" s="5">
        <f>SUMIFS(Imports_new!AF$10:AF$33,Imports_new!$A$10:$A$33,$A3)</f>
        <v>0</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0</v>
      </c>
      <c r="C5" s="5">
        <f>SUMIFS(Imports_new!C$10:C$33,Imports_new!$A$10:$A$33,$A5)</f>
        <v>0</v>
      </c>
      <c r="D5" s="5">
        <f>SUMIFS(Imports_new!D$10:D$33,Imports_new!$A$10:$A$33,$A5)</f>
        <v>0</v>
      </c>
      <c r="E5" s="5">
        <f>SUMIFS(Imports_new!E$10:E$33,Imports_new!$A$10:$A$33,$A5)</f>
        <v>0</v>
      </c>
      <c r="F5" s="5">
        <f>SUMIFS(Imports_new!F$10:F$33,Imports_new!$A$10:$A$33,$A5)</f>
        <v>0</v>
      </c>
      <c r="G5" s="5">
        <f>SUMIFS(Imports_new!G$10:G$33,Imports_new!$A$10:$A$33,$A5)</f>
        <v>0</v>
      </c>
      <c r="H5" s="5">
        <f>SUMIFS(Imports_new!H$10:H$33,Imports_new!$A$10:$A$33,$A5)</f>
        <v>0</v>
      </c>
      <c r="I5" s="5">
        <f>SUMIFS(Imports_new!I$10:I$33,Imports_new!$A$10:$A$33,$A5)</f>
        <v>0</v>
      </c>
      <c r="J5" s="5">
        <f>SUMIFS(Imports_new!J$10:J$33,Imports_new!$A$10:$A$33,$A5)</f>
        <v>0</v>
      </c>
      <c r="K5" s="5">
        <f>SUMIFS(Imports_new!K$10:K$33,Imports_new!$A$10:$A$33,$A5)</f>
        <v>0</v>
      </c>
      <c r="L5" s="5">
        <f>SUMIFS(Imports_new!L$10:L$33,Imports_new!$A$10:$A$33,$A5)</f>
        <v>0</v>
      </c>
      <c r="M5" s="5">
        <f>SUMIFS(Imports_new!M$10:M$33,Imports_new!$A$10:$A$33,$A5)</f>
        <v>0</v>
      </c>
      <c r="N5" s="5">
        <f>SUMIFS(Imports_new!N$10:N$33,Imports_new!$A$10:$A$33,$A5)</f>
        <v>0</v>
      </c>
      <c r="O5" s="5">
        <f>SUMIFS(Imports_new!O$10:O$33,Imports_new!$A$10:$A$33,$A5)</f>
        <v>0</v>
      </c>
      <c r="P5" s="5">
        <f>SUMIFS(Imports_new!P$10:P$33,Imports_new!$A$10:$A$33,$A5)</f>
        <v>0</v>
      </c>
      <c r="Q5" s="5">
        <f>SUMIFS(Imports_new!Q$10:Q$33,Imports_new!$A$10:$A$33,$A5)</f>
        <v>0</v>
      </c>
      <c r="R5" s="5">
        <f>SUMIFS(Imports_new!R$10:R$33,Imports_new!$A$10:$A$33,$A5)</f>
        <v>0</v>
      </c>
      <c r="S5" s="5">
        <f>SUMIFS(Imports_new!S$10:S$33,Imports_new!$A$10:$A$33,$A5)</f>
        <v>0</v>
      </c>
      <c r="T5" s="5">
        <f>SUMIFS(Imports_new!T$10:T$33,Imports_new!$A$10:$A$33,$A5)</f>
        <v>0</v>
      </c>
      <c r="U5" s="5">
        <f>SUMIFS(Imports_new!U$10:U$33,Imports_new!$A$10:$A$33,$A5)</f>
        <v>0</v>
      </c>
      <c r="V5" s="5">
        <f>SUMIFS(Imports_new!V$10:V$33,Imports_new!$A$10:$A$33,$A5)</f>
        <v>0</v>
      </c>
      <c r="W5" s="5">
        <f>SUMIFS(Imports_new!W$10:W$33,Imports_new!$A$10:$A$33,$A5)</f>
        <v>0</v>
      </c>
      <c r="X5" s="5">
        <f>SUMIFS(Imports_new!X$10:X$33,Imports_new!$A$10:$A$33,$A5)</f>
        <v>0</v>
      </c>
      <c r="Y5" s="5">
        <f>SUMIFS(Imports_new!Y$10:Y$33,Imports_new!$A$10:$A$33,$A5)</f>
        <v>0</v>
      </c>
      <c r="Z5" s="5">
        <f>SUMIFS(Imports_new!Z$10:Z$33,Imports_new!$A$10:$A$33,$A5)</f>
        <v>0</v>
      </c>
      <c r="AA5" s="5">
        <f>SUMIFS(Imports_new!AA$10:AA$33,Imports_new!$A$10:$A$33,$A5)</f>
        <v>0</v>
      </c>
      <c r="AB5" s="5">
        <f>SUMIFS(Imports_new!AB$10:AB$33,Imports_new!$A$10:$A$33,$A5)</f>
        <v>0</v>
      </c>
      <c r="AC5" s="5">
        <f>SUMIFS(Imports_new!AC$10:AC$33,Imports_new!$A$10:$A$33,$A5)</f>
        <v>0</v>
      </c>
      <c r="AD5" s="5">
        <f>SUMIFS(Imports_new!AD$10:AD$33,Imports_new!$A$10:$A$33,$A5)</f>
        <v>0</v>
      </c>
      <c r="AE5" s="5">
        <f>SUMIFS(Imports_new!AE$10:AE$33,Imports_new!$A$10:$A$33,$A5)</f>
        <v>0</v>
      </c>
      <c r="AF5" s="5">
        <f>SUMIFS(Imports_new!AF$10:AF$33,Imports_new!$A$10:$A$33,$A5)</f>
        <v>0</v>
      </c>
    </row>
    <row r="6" spans="1:32">
      <c r="A6" s="2" t="s">
        <v>101</v>
      </c>
      <c r="B6" s="5">
        <f>SUMIFS(Imports_new!B$10:B$33,Imports_new!$A$10:$A$33,$A6)</f>
        <v>0</v>
      </c>
      <c r="C6" s="5">
        <f>SUMIFS(Imports_new!C$10:C$33,Imports_new!$A$10:$A$33,$A6)</f>
        <v>0</v>
      </c>
      <c r="D6" s="5">
        <f>SUMIFS(Imports_new!D$10:D$33,Imports_new!$A$10:$A$33,$A6)</f>
        <v>0</v>
      </c>
      <c r="E6" s="5">
        <f>SUMIFS(Imports_new!E$10:E$33,Imports_new!$A$10:$A$33,$A6)</f>
        <v>0</v>
      </c>
      <c r="F6" s="5">
        <f>SUMIFS(Imports_new!F$10:F$33,Imports_new!$A$10:$A$33,$A6)</f>
        <v>0</v>
      </c>
      <c r="G6" s="5">
        <f>SUMIFS(Imports_new!G$10:G$33,Imports_new!$A$10:$A$33,$A6)</f>
        <v>0</v>
      </c>
      <c r="H6" s="5">
        <f>SUMIFS(Imports_new!H$10:H$33,Imports_new!$A$10:$A$33,$A6)</f>
        <v>0</v>
      </c>
      <c r="I6" s="5">
        <f>SUMIFS(Imports_new!I$10:I$33,Imports_new!$A$10:$A$33,$A6)</f>
        <v>0</v>
      </c>
      <c r="J6" s="5">
        <f>SUMIFS(Imports_new!J$10:J$33,Imports_new!$A$10:$A$33,$A6)</f>
        <v>0</v>
      </c>
      <c r="K6" s="5">
        <f>SUMIFS(Imports_new!K$10:K$33,Imports_new!$A$10:$A$33,$A6)</f>
        <v>0</v>
      </c>
      <c r="L6" s="5">
        <f>SUMIFS(Imports_new!L$10:L$33,Imports_new!$A$10:$A$33,$A6)</f>
        <v>0</v>
      </c>
      <c r="M6" s="5">
        <f>SUMIFS(Imports_new!M$10:M$33,Imports_new!$A$10:$A$33,$A6)</f>
        <v>0</v>
      </c>
      <c r="N6" s="5">
        <f>SUMIFS(Imports_new!N$10:N$33,Imports_new!$A$10:$A$33,$A6)</f>
        <v>0</v>
      </c>
      <c r="O6" s="5">
        <f>SUMIFS(Imports_new!O$10:O$33,Imports_new!$A$10:$A$33,$A6)</f>
        <v>0</v>
      </c>
      <c r="P6" s="5">
        <f>SUMIFS(Imports_new!P$10:P$33,Imports_new!$A$10:$A$33,$A6)</f>
        <v>0</v>
      </c>
      <c r="Q6" s="5">
        <f>SUMIFS(Imports_new!Q$10:Q$33,Imports_new!$A$10:$A$33,$A6)</f>
        <v>0</v>
      </c>
      <c r="R6" s="5">
        <f>SUMIFS(Imports_new!R$10:R$33,Imports_new!$A$10:$A$33,$A6)</f>
        <v>0</v>
      </c>
      <c r="S6" s="5">
        <f>SUMIFS(Imports_new!S$10:S$33,Imports_new!$A$10:$A$33,$A6)</f>
        <v>0</v>
      </c>
      <c r="T6" s="5">
        <f>SUMIFS(Imports_new!T$10:T$33,Imports_new!$A$10:$A$33,$A6)</f>
        <v>0</v>
      </c>
      <c r="U6" s="5">
        <f>SUMIFS(Imports_new!U$10:U$33,Imports_new!$A$10:$A$33,$A6)</f>
        <v>0</v>
      </c>
      <c r="V6" s="5">
        <f>SUMIFS(Imports_new!V$10:V$33,Imports_new!$A$10:$A$33,$A6)</f>
        <v>0</v>
      </c>
      <c r="W6" s="5">
        <f>SUMIFS(Imports_new!W$10:W$33,Imports_new!$A$10:$A$33,$A6)</f>
        <v>0</v>
      </c>
      <c r="X6" s="5">
        <f>SUMIFS(Imports_new!X$10:X$33,Imports_new!$A$10:$A$33,$A6)</f>
        <v>0</v>
      </c>
      <c r="Y6" s="5">
        <f>SUMIFS(Imports_new!Y$10:Y$33,Imports_new!$A$10:$A$33,$A6)</f>
        <v>0</v>
      </c>
      <c r="Z6" s="5">
        <f>SUMIFS(Imports_new!Z$10:Z$33,Imports_new!$A$10:$A$33,$A6)</f>
        <v>0</v>
      </c>
      <c r="AA6" s="5">
        <f>SUMIFS(Imports_new!AA$10:AA$33,Imports_new!$A$10:$A$33,$A6)</f>
        <v>0</v>
      </c>
      <c r="AB6" s="5">
        <f>SUMIFS(Imports_new!AB$10:AB$33,Imports_new!$A$10:$A$33,$A6)</f>
        <v>0</v>
      </c>
      <c r="AC6" s="5">
        <f>SUMIFS(Imports_new!AC$10:AC$33,Imports_new!$A$10:$A$33,$A6)</f>
        <v>0</v>
      </c>
      <c r="AD6" s="5">
        <f>SUMIFS(Imports_new!AD$10:AD$33,Imports_new!$A$10:$A$33,$A6)</f>
        <v>0</v>
      </c>
      <c r="AE6" s="5">
        <f>SUMIFS(Imports_new!AE$10:AE$33,Imports_new!$A$10:$A$33,$A6)</f>
        <v>0</v>
      </c>
      <c r="AF6" s="5">
        <f>SUMIFS(Imports_new!AF$10:AF$33,Imports_new!$A$10:$A$33,$A6)</f>
        <v>0</v>
      </c>
    </row>
    <row r="7" spans="1:32">
      <c r="A7" s="2" t="s">
        <v>100</v>
      </c>
      <c r="B7" s="5">
        <f>SUMIFS(Imports_new!B$10:B$33,Imports_new!$A$10:$A$33,$A7)</f>
        <v>0</v>
      </c>
      <c r="C7" s="5">
        <f>SUMIFS(Imports_new!C$10:C$33,Imports_new!$A$10:$A$33,$A7)</f>
        <v>0</v>
      </c>
      <c r="D7" s="5">
        <f>SUMIFS(Imports_new!D$10:D$33,Imports_new!$A$10:$A$33,$A7)</f>
        <v>0</v>
      </c>
      <c r="E7" s="5">
        <f>SUMIFS(Imports_new!E$10:E$33,Imports_new!$A$10:$A$33,$A7)</f>
        <v>0</v>
      </c>
      <c r="F7" s="5">
        <f>SUMIFS(Imports_new!F$10:F$33,Imports_new!$A$10:$A$33,$A7)</f>
        <v>0</v>
      </c>
      <c r="G7" s="5">
        <f>SUMIFS(Imports_new!G$10:G$33,Imports_new!$A$10:$A$33,$A7)</f>
        <v>0</v>
      </c>
      <c r="H7" s="5">
        <f>SUMIFS(Imports_new!H$10:H$33,Imports_new!$A$10:$A$33,$A7)</f>
        <v>0</v>
      </c>
      <c r="I7" s="5">
        <f>SUMIFS(Imports_new!I$10:I$33,Imports_new!$A$10:$A$33,$A7)</f>
        <v>0</v>
      </c>
      <c r="J7" s="5">
        <f>SUMIFS(Imports_new!J$10:J$33,Imports_new!$A$10:$A$33,$A7)</f>
        <v>0</v>
      </c>
      <c r="K7" s="5">
        <f>SUMIFS(Imports_new!K$10:K$33,Imports_new!$A$10:$A$33,$A7)</f>
        <v>0</v>
      </c>
      <c r="L7" s="5">
        <f>SUMIFS(Imports_new!L$10:L$33,Imports_new!$A$10:$A$33,$A7)</f>
        <v>0</v>
      </c>
      <c r="M7" s="5">
        <f>SUMIFS(Imports_new!M$10:M$33,Imports_new!$A$10:$A$33,$A7)</f>
        <v>0</v>
      </c>
      <c r="N7" s="5">
        <f>SUMIFS(Imports_new!N$10:N$33,Imports_new!$A$10:$A$33,$A7)</f>
        <v>0</v>
      </c>
      <c r="O7" s="5">
        <f>SUMIFS(Imports_new!O$10:O$33,Imports_new!$A$10:$A$33,$A7)</f>
        <v>0</v>
      </c>
      <c r="P7" s="5">
        <f>SUMIFS(Imports_new!P$10:P$33,Imports_new!$A$10:$A$33,$A7)</f>
        <v>0</v>
      </c>
      <c r="Q7" s="5">
        <f>SUMIFS(Imports_new!Q$10:Q$33,Imports_new!$A$10:$A$33,$A7)</f>
        <v>0</v>
      </c>
      <c r="R7" s="5">
        <f>SUMIFS(Imports_new!R$10:R$33,Imports_new!$A$10:$A$33,$A7)</f>
        <v>0</v>
      </c>
      <c r="S7" s="5">
        <f>SUMIFS(Imports_new!S$10:S$33,Imports_new!$A$10:$A$33,$A7)</f>
        <v>0</v>
      </c>
      <c r="T7" s="5">
        <f>SUMIFS(Imports_new!T$10:T$33,Imports_new!$A$10:$A$33,$A7)</f>
        <v>0</v>
      </c>
      <c r="U7" s="5">
        <f>SUMIFS(Imports_new!U$10:U$33,Imports_new!$A$10:$A$33,$A7)</f>
        <v>0</v>
      </c>
      <c r="V7" s="5">
        <f>SUMIFS(Imports_new!V$10:V$33,Imports_new!$A$10:$A$33,$A7)</f>
        <v>0</v>
      </c>
      <c r="W7" s="5">
        <f>SUMIFS(Imports_new!W$10:W$33,Imports_new!$A$10:$A$33,$A7)</f>
        <v>0</v>
      </c>
      <c r="X7" s="5">
        <f>SUMIFS(Imports_new!X$10:X$33,Imports_new!$A$10:$A$33,$A7)</f>
        <v>0</v>
      </c>
      <c r="Y7" s="5">
        <f>SUMIFS(Imports_new!Y$10:Y$33,Imports_new!$A$10:$A$33,$A7)</f>
        <v>0</v>
      </c>
      <c r="Z7" s="5">
        <f>SUMIFS(Imports_new!Z$10:Z$33,Imports_new!$A$10:$A$33,$A7)</f>
        <v>0</v>
      </c>
      <c r="AA7" s="5">
        <f>SUMIFS(Imports_new!AA$10:AA$33,Imports_new!$A$10:$A$33,$A7)</f>
        <v>0</v>
      </c>
      <c r="AB7" s="5">
        <f>SUMIFS(Imports_new!AB$10:AB$33,Imports_new!$A$10:$A$33,$A7)</f>
        <v>0</v>
      </c>
      <c r="AC7" s="5">
        <f>SUMIFS(Imports_new!AC$10:AC$33,Imports_new!$A$10:$A$33,$A7)</f>
        <v>0</v>
      </c>
      <c r="AD7" s="5">
        <f>SUMIFS(Imports_new!AD$10:AD$33,Imports_new!$A$10:$A$33,$A7)</f>
        <v>0</v>
      </c>
      <c r="AE7" s="5">
        <f>SUMIFS(Imports_new!AE$10:AE$33,Imports_new!$A$10:$A$33,$A7)</f>
        <v>0</v>
      </c>
      <c r="AF7" s="5">
        <f>SUMIFS(Imports_new!AF$10:AF$33,Imports_new!$A$10:$A$33,$A7)</f>
        <v>0</v>
      </c>
    </row>
    <row r="8" spans="1:32">
      <c r="A8" s="2" t="s">
        <v>102</v>
      </c>
      <c r="B8" s="5">
        <f>SUMIFS(Imports_new!B$10:B$33,Imports_new!$A$10:$A$33,$A8)</f>
        <v>0</v>
      </c>
      <c r="C8" s="5">
        <f>SUMIFS(Imports_new!C$10:C$33,Imports_new!$A$10:$A$33,$A8)</f>
        <v>0</v>
      </c>
      <c r="D8" s="5">
        <f>SUMIFS(Imports_new!D$10:D$33,Imports_new!$A$10:$A$33,$A8)</f>
        <v>0</v>
      </c>
      <c r="E8" s="5">
        <f>SUMIFS(Imports_new!E$10:E$33,Imports_new!$A$10:$A$33,$A8)</f>
        <v>0</v>
      </c>
      <c r="F8" s="5">
        <f>SUMIFS(Imports_new!F$10:F$33,Imports_new!$A$10:$A$33,$A8)</f>
        <v>0</v>
      </c>
      <c r="G8" s="5">
        <f>SUMIFS(Imports_new!G$10:G$33,Imports_new!$A$10:$A$33,$A8)</f>
        <v>0</v>
      </c>
      <c r="H8" s="5">
        <f>SUMIFS(Imports_new!H$10:H$33,Imports_new!$A$10:$A$33,$A8)</f>
        <v>0</v>
      </c>
      <c r="I8" s="5">
        <f>SUMIFS(Imports_new!I$10:I$33,Imports_new!$A$10:$A$33,$A8)</f>
        <v>0</v>
      </c>
      <c r="J8" s="5">
        <f>SUMIFS(Imports_new!J$10:J$33,Imports_new!$A$10:$A$33,$A8)</f>
        <v>0</v>
      </c>
      <c r="K8" s="5">
        <f>SUMIFS(Imports_new!K$10:K$33,Imports_new!$A$10:$A$33,$A8)</f>
        <v>0</v>
      </c>
      <c r="L8" s="5">
        <f>SUMIFS(Imports_new!L$10:L$33,Imports_new!$A$10:$A$33,$A8)</f>
        <v>0</v>
      </c>
      <c r="M8" s="5">
        <f>SUMIFS(Imports_new!M$10:M$33,Imports_new!$A$10:$A$33,$A8)</f>
        <v>0</v>
      </c>
      <c r="N8" s="5">
        <f>SUMIFS(Imports_new!N$10:N$33,Imports_new!$A$10:$A$33,$A8)</f>
        <v>0</v>
      </c>
      <c r="O8" s="5">
        <f>SUMIFS(Imports_new!O$10:O$33,Imports_new!$A$10:$A$33,$A8)</f>
        <v>0</v>
      </c>
      <c r="P8" s="5">
        <f>SUMIFS(Imports_new!P$10:P$33,Imports_new!$A$10:$A$33,$A8)</f>
        <v>0</v>
      </c>
      <c r="Q8" s="5">
        <f>SUMIFS(Imports_new!Q$10:Q$33,Imports_new!$A$10:$A$33,$A8)</f>
        <v>0</v>
      </c>
      <c r="R8" s="5">
        <f>SUMIFS(Imports_new!R$10:R$33,Imports_new!$A$10:$A$33,$A8)</f>
        <v>0</v>
      </c>
      <c r="S8" s="5">
        <f>SUMIFS(Imports_new!S$10:S$33,Imports_new!$A$10:$A$33,$A8)</f>
        <v>0</v>
      </c>
      <c r="T8" s="5">
        <f>SUMIFS(Imports_new!T$10:T$33,Imports_new!$A$10:$A$33,$A8)</f>
        <v>0</v>
      </c>
      <c r="U8" s="5">
        <f>SUMIFS(Imports_new!U$10:U$33,Imports_new!$A$10:$A$33,$A8)</f>
        <v>0</v>
      </c>
      <c r="V8" s="5">
        <f>SUMIFS(Imports_new!V$10:V$33,Imports_new!$A$10:$A$33,$A8)</f>
        <v>0</v>
      </c>
      <c r="W8" s="5">
        <f>SUMIFS(Imports_new!W$10:W$33,Imports_new!$A$10:$A$33,$A8)</f>
        <v>0</v>
      </c>
      <c r="X8" s="5">
        <f>SUMIFS(Imports_new!X$10:X$33,Imports_new!$A$10:$A$33,$A8)</f>
        <v>0</v>
      </c>
      <c r="Y8" s="5">
        <f>SUMIFS(Imports_new!Y$10:Y$33,Imports_new!$A$10:$A$33,$A8)</f>
        <v>0</v>
      </c>
      <c r="Z8" s="5">
        <f>SUMIFS(Imports_new!Z$10:Z$33,Imports_new!$A$10:$A$33,$A8)</f>
        <v>0</v>
      </c>
      <c r="AA8" s="5">
        <f>SUMIFS(Imports_new!AA$10:AA$33,Imports_new!$A$10:$A$33,$A8)</f>
        <v>0</v>
      </c>
      <c r="AB8" s="5">
        <f>SUMIFS(Imports_new!AB$10:AB$33,Imports_new!$A$10:$A$33,$A8)</f>
        <v>0</v>
      </c>
      <c r="AC8" s="5">
        <f>SUMIFS(Imports_new!AC$10:AC$33,Imports_new!$A$10:$A$33,$A8)</f>
        <v>0</v>
      </c>
      <c r="AD8" s="5">
        <f>SUMIFS(Imports_new!AD$10:AD$33,Imports_new!$A$10:$A$33,$A8)</f>
        <v>0</v>
      </c>
      <c r="AE8" s="5">
        <f>SUMIFS(Imports_new!AE$10:AE$33,Imports_new!$A$10:$A$33,$A8)</f>
        <v>0</v>
      </c>
      <c r="AF8" s="5">
        <f>SUMIFS(Imports_new!AF$10:AF$33,Imports_new!$A$10:$A$33,$A8)</f>
        <v>0</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0</v>
      </c>
      <c r="C10" s="5">
        <f>SUMIFS(Imports_new!C$10:C$33,Imports_new!$A$10:$A$33,$A10)</f>
        <v>0</v>
      </c>
      <c r="D10" s="5">
        <f>SUMIFS(Imports_new!D$10:D$33,Imports_new!$A$10:$A$33,$A10)</f>
        <v>0</v>
      </c>
      <c r="E10" s="5">
        <f>SUMIFS(Imports_new!E$10:E$33,Imports_new!$A$10:$A$33,$A10)</f>
        <v>0</v>
      </c>
      <c r="F10" s="5">
        <f>SUMIFS(Imports_new!F$10:F$33,Imports_new!$A$10:$A$33,$A10)</f>
        <v>0</v>
      </c>
      <c r="G10" s="5">
        <f>SUMIFS(Imports_new!G$10:G$33,Imports_new!$A$10:$A$33,$A10)</f>
        <v>0</v>
      </c>
      <c r="H10" s="5">
        <f>SUMIFS(Imports_new!H$10:H$33,Imports_new!$A$10:$A$33,$A10)</f>
        <v>0</v>
      </c>
      <c r="I10" s="5">
        <f>SUMIFS(Imports_new!I$10:I$33,Imports_new!$A$10:$A$33,$A10)</f>
        <v>0</v>
      </c>
      <c r="J10" s="5">
        <f>SUMIFS(Imports_new!J$10:J$33,Imports_new!$A$10:$A$33,$A10)</f>
        <v>0</v>
      </c>
      <c r="K10" s="5">
        <f>SUMIFS(Imports_new!K$10:K$33,Imports_new!$A$10:$A$33,$A10)</f>
        <v>0</v>
      </c>
      <c r="L10" s="5">
        <f>SUMIFS(Imports_new!L$10:L$33,Imports_new!$A$10:$A$33,$A10)</f>
        <v>0</v>
      </c>
      <c r="M10" s="5">
        <f>SUMIFS(Imports_new!M$10:M$33,Imports_new!$A$10:$A$33,$A10)</f>
        <v>0</v>
      </c>
      <c r="N10" s="5">
        <f>SUMIFS(Imports_new!N$10:N$33,Imports_new!$A$10:$A$33,$A10)</f>
        <v>0</v>
      </c>
      <c r="O10" s="5">
        <f>SUMIFS(Imports_new!O$10:O$33,Imports_new!$A$10:$A$33,$A10)</f>
        <v>0</v>
      </c>
      <c r="P10" s="5">
        <f>SUMIFS(Imports_new!P$10:P$33,Imports_new!$A$10:$A$33,$A10)</f>
        <v>0</v>
      </c>
      <c r="Q10" s="5">
        <f>SUMIFS(Imports_new!Q$10:Q$33,Imports_new!$A$10:$A$33,$A10)</f>
        <v>0</v>
      </c>
      <c r="R10" s="5">
        <f>SUMIFS(Imports_new!R$10:R$33,Imports_new!$A$10:$A$33,$A10)</f>
        <v>0</v>
      </c>
      <c r="S10" s="5">
        <f>SUMIFS(Imports_new!S$10:S$33,Imports_new!$A$10:$A$33,$A10)</f>
        <v>0</v>
      </c>
      <c r="T10" s="5">
        <f>SUMIFS(Imports_new!T$10:T$33,Imports_new!$A$10:$A$33,$A10)</f>
        <v>0</v>
      </c>
      <c r="U10" s="5">
        <f>SUMIFS(Imports_new!U$10:U$33,Imports_new!$A$10:$A$33,$A10)</f>
        <v>0</v>
      </c>
      <c r="V10" s="5">
        <f>SUMIFS(Imports_new!V$10:V$33,Imports_new!$A$10:$A$33,$A10)</f>
        <v>0</v>
      </c>
      <c r="W10" s="5">
        <f>SUMIFS(Imports_new!W$10:W$33,Imports_new!$A$10:$A$33,$A10)</f>
        <v>0</v>
      </c>
      <c r="X10" s="5">
        <f>SUMIFS(Imports_new!X$10:X$33,Imports_new!$A$10:$A$33,$A10)</f>
        <v>0</v>
      </c>
      <c r="Y10" s="5">
        <f>SUMIFS(Imports_new!Y$10:Y$33,Imports_new!$A$10:$A$33,$A10)</f>
        <v>0</v>
      </c>
      <c r="Z10" s="5">
        <f>SUMIFS(Imports_new!Z$10:Z$33,Imports_new!$A$10:$A$33,$A10)</f>
        <v>0</v>
      </c>
      <c r="AA10" s="5">
        <f>SUMIFS(Imports_new!AA$10:AA$33,Imports_new!$A$10:$A$33,$A10)</f>
        <v>0</v>
      </c>
      <c r="AB10" s="5">
        <f>SUMIFS(Imports_new!AB$10:AB$33,Imports_new!$A$10:$A$33,$A10)</f>
        <v>0</v>
      </c>
      <c r="AC10" s="5">
        <f>SUMIFS(Imports_new!AC$10:AC$33,Imports_new!$A$10:$A$33,$A10)</f>
        <v>0</v>
      </c>
      <c r="AD10" s="5">
        <f>SUMIFS(Imports_new!AD$10:AD$33,Imports_new!$A$10:$A$33,$A10)</f>
        <v>0</v>
      </c>
      <c r="AE10" s="5">
        <f>SUMIFS(Imports_new!AE$10:AE$33,Imports_new!$A$10:$A$33,$A10)</f>
        <v>0</v>
      </c>
      <c r="AF10" s="5">
        <f>SUMIFS(Imports_new!AF$10:AF$33,Imports_new!$A$10:$A$33,$A10)</f>
        <v>0</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0</v>
      </c>
      <c r="C12" s="5">
        <f>SUMIFS(Imports_new!C$10:C$33,Imports_new!$A$10:$A$33,$A12)</f>
        <v>0</v>
      </c>
      <c r="D12" s="5">
        <f>SUMIFS(Imports_new!D$10:D$33,Imports_new!$A$10:$A$33,$A12)</f>
        <v>0</v>
      </c>
      <c r="E12" s="5">
        <f>SUMIFS(Imports_new!E$10:E$33,Imports_new!$A$10:$A$33,$A12)</f>
        <v>0</v>
      </c>
      <c r="F12" s="5">
        <f>SUMIFS(Imports_new!F$10:F$33,Imports_new!$A$10:$A$33,$A12)</f>
        <v>0</v>
      </c>
      <c r="G12" s="5">
        <f>SUMIFS(Imports_new!G$10:G$33,Imports_new!$A$10:$A$33,$A12)</f>
        <v>0</v>
      </c>
      <c r="H12" s="5">
        <f>SUMIFS(Imports_new!H$10:H$33,Imports_new!$A$10:$A$33,$A12)</f>
        <v>0</v>
      </c>
      <c r="I12" s="5">
        <f>SUMIFS(Imports_new!I$10:I$33,Imports_new!$A$10:$A$33,$A12)</f>
        <v>0</v>
      </c>
      <c r="J12" s="5">
        <f>SUMIFS(Imports_new!J$10:J$33,Imports_new!$A$10:$A$33,$A12)</f>
        <v>0</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H27" sqref="H27"/>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935746</v>
      </c>
      <c r="C2">
        <f>exports!E2</f>
        <v>1330952</v>
      </c>
      <c r="D2">
        <f>exports!F2</f>
        <v>1330952</v>
      </c>
      <c r="E2">
        <f>exports!G2</f>
        <v>1330952</v>
      </c>
      <c r="F2">
        <f>exports!H2</f>
        <v>1330952</v>
      </c>
      <c r="G2">
        <f>exports!I2</f>
        <v>1330952</v>
      </c>
      <c r="H2">
        <f>exports!J2</f>
        <v>1330952</v>
      </c>
      <c r="I2">
        <f>exports!K2</f>
        <v>1330952</v>
      </c>
      <c r="J2">
        <f>exports!L2</f>
        <v>1330952</v>
      </c>
      <c r="K2">
        <f>exports!M2</f>
        <v>1330952</v>
      </c>
      <c r="L2">
        <f>exports!N2</f>
        <v>1330952</v>
      </c>
      <c r="M2">
        <f>exports!O2</f>
        <v>1330952</v>
      </c>
      <c r="N2">
        <f>exports!P2</f>
        <v>1330952</v>
      </c>
      <c r="O2">
        <f>exports!Q2</f>
        <v>1330952</v>
      </c>
      <c r="P2">
        <f>exports!R2</f>
        <v>1330952</v>
      </c>
      <c r="Q2">
        <f>exports!S2</f>
        <v>1330952</v>
      </c>
      <c r="R2">
        <f>exports!T2</f>
        <v>1330952</v>
      </c>
      <c r="S2">
        <f>exports!U2</f>
        <v>1330952</v>
      </c>
      <c r="T2">
        <f>exports!V2</f>
        <v>1330952</v>
      </c>
      <c r="U2">
        <f>exports!W2</f>
        <v>1330952</v>
      </c>
      <c r="V2">
        <f>exports!X2</f>
        <v>1330952</v>
      </c>
      <c r="W2">
        <f>exports!Y2</f>
        <v>1330952</v>
      </c>
      <c r="X2">
        <f>exports!Z2</f>
        <v>1330952</v>
      </c>
      <c r="Y2">
        <f>exports!AA2</f>
        <v>1330952</v>
      </c>
      <c r="Z2">
        <f>exports!AB2</f>
        <v>1330952</v>
      </c>
      <c r="AA2">
        <f>exports!AC2</f>
        <v>1330952</v>
      </c>
      <c r="AB2">
        <f>exports!AD2</f>
        <v>1330952</v>
      </c>
      <c r="AC2">
        <f>exports!AE2</f>
        <v>1330952</v>
      </c>
      <c r="AD2">
        <f>exports!AF2</f>
        <v>1330952</v>
      </c>
      <c r="AE2">
        <f>exports!AG2</f>
        <v>1330952</v>
      </c>
      <c r="AF2">
        <f>exports!AH2</f>
        <v>1330952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92.796004566668799</v>
      </c>
      <c r="C2" s="12">
        <f>SUMIFS('State Generation Costs Calcs'!C105:C155,'State Generation Costs Calcs'!$A$105:$A$155,About!$B$2)*About!$A$59</f>
        <v>90.986403545505667</v>
      </c>
      <c r="D2" s="12">
        <f>SUMIFS('State Generation Costs Calcs'!D105:D155,'State Generation Costs Calcs'!$A$105:$A$155,About!$B$2)*About!$A$59</f>
        <v>89.29625045414133</v>
      </c>
      <c r="E2" s="12">
        <f>SUMIFS('State Generation Costs Calcs'!E105:E155,'State Generation Costs Calcs'!$A$105:$A$155,About!$B$2)*About!$A$59</f>
        <v>87.90632478845221</v>
      </c>
      <c r="F2" s="12">
        <f>SUMIFS('State Generation Costs Calcs'!F105:F155,'State Generation Costs Calcs'!$A$105:$A$155,About!$B$2)*About!$A$59</f>
        <v>87.524851443121079</v>
      </c>
      <c r="G2" s="12">
        <f>SUMIFS('State Generation Costs Calcs'!G105:G155,'State Generation Costs Calcs'!$A$105:$A$155,About!$B$2)*About!$A$59</f>
        <v>87.645189219828552</v>
      </c>
      <c r="H2" s="12">
        <f>SUMIFS('State Generation Costs Calcs'!H105:H155,'State Generation Costs Calcs'!$A$105:$A$155,About!$B$2)*About!$A$59</f>
        <v>88.477273566232171</v>
      </c>
      <c r="I2" s="12">
        <f>SUMIFS('State Generation Costs Calcs'!I105:I155,'State Generation Costs Calcs'!$A$105:$A$155,About!$B$2)*About!$A$59</f>
        <v>89.230685017188705</v>
      </c>
      <c r="J2" s="12">
        <f>SUMIFS('State Generation Costs Calcs'!J105:J155,'State Generation Costs Calcs'!$A$105:$A$155,About!$B$2)*About!$A$59</f>
        <v>88.830527863246516</v>
      </c>
      <c r="K2" s="12">
        <f>SUMIFS('State Generation Costs Calcs'!K105:K155,'State Generation Costs Calcs'!$A$105:$A$155,About!$B$2)*About!$A$59</f>
        <v>87.663222859569359</v>
      </c>
      <c r="L2" s="12">
        <f>SUMIFS('State Generation Costs Calcs'!L105:L155,'State Generation Costs Calcs'!$A$105:$A$155,About!$B$2)*About!$A$59</f>
        <v>86.32330751724966</v>
      </c>
      <c r="M2" s="12">
        <f>SUMIFS('State Generation Costs Calcs'!M105:M155,'State Generation Costs Calcs'!$A$105:$A$155,About!$B$2)*About!$A$59</f>
        <v>85.14703419526208</v>
      </c>
      <c r="N2" s="12">
        <f>SUMIFS('State Generation Costs Calcs'!N105:N155,'State Generation Costs Calcs'!$A$105:$A$155,About!$B$2)*About!$A$59</f>
        <v>83.90163088854311</v>
      </c>
      <c r="O2" s="12">
        <f>SUMIFS('State Generation Costs Calcs'!O105:O155,'State Generation Costs Calcs'!$A$105:$A$155,About!$B$2)*About!$A$59</f>
        <v>83.245187028095629</v>
      </c>
      <c r="P2" s="12">
        <f>SUMIFS('State Generation Costs Calcs'!P105:P155,'State Generation Costs Calcs'!$A$105:$A$155,About!$B$2)*About!$A$59</f>
        <v>83.081866886301754</v>
      </c>
      <c r="Q2" s="12">
        <f>SUMIFS('State Generation Costs Calcs'!Q105:Q155,'State Generation Costs Calcs'!$A$105:$A$155,About!$B$2)*About!$A$59</f>
        <v>82.331123271041449</v>
      </c>
      <c r="R2" s="12">
        <f>SUMIFS('State Generation Costs Calcs'!R105:R155,'State Generation Costs Calcs'!$A$105:$A$155,About!$B$2)*About!$A$59</f>
        <v>81.420819837255777</v>
      </c>
      <c r="S2" s="12">
        <f>SUMIFS('State Generation Costs Calcs'!S105:S155,'State Generation Costs Calcs'!$A$105:$A$155,About!$B$2)*About!$A$59</f>
        <v>80.773670179441652</v>
      </c>
      <c r="T2" s="12">
        <f>SUMIFS('State Generation Costs Calcs'!T105:T155,'State Generation Costs Calcs'!$A$105:$A$155,About!$B$2)*About!$A$59</f>
        <v>80.505931076652644</v>
      </c>
      <c r="U2" s="12">
        <f>SUMIFS('State Generation Costs Calcs'!U105:U155,'State Generation Costs Calcs'!$A$105:$A$155,About!$B$2)*About!$A$59</f>
        <v>80.28402906850927</v>
      </c>
      <c r="V2" s="12">
        <f>SUMIFS('State Generation Costs Calcs'!V105:V155,'State Generation Costs Calcs'!$A$105:$A$155,About!$B$2)*About!$A$59</f>
        <v>79.437582197199859</v>
      </c>
      <c r="W2" s="12">
        <f>SUMIFS('State Generation Costs Calcs'!W105:W155,'State Generation Costs Calcs'!$A$105:$A$155,About!$B$2)*About!$A$59</f>
        <v>78.661642538148911</v>
      </c>
      <c r="X2" s="12">
        <f>SUMIFS('State Generation Costs Calcs'!X105:X155,'State Generation Costs Calcs'!$A$105:$A$155,About!$B$2)*About!$A$59</f>
        <v>78.221857299912116</v>
      </c>
      <c r="Y2" s="12">
        <f>SUMIFS('State Generation Costs Calcs'!Y105:Y155,'State Generation Costs Calcs'!$A$105:$A$155,About!$B$2)*About!$A$59</f>
        <v>77.728066161368687</v>
      </c>
      <c r="Z2" s="12">
        <f>SUMIFS('State Generation Costs Calcs'!Z105:Z155,'State Generation Costs Calcs'!$A$105:$A$155,About!$B$2)*About!$A$59</f>
        <v>77.439855693670211</v>
      </c>
      <c r="AA2" s="12">
        <f>SUMIFS('State Generation Costs Calcs'!AA105:AA155,'State Generation Costs Calcs'!$A$105:$A$155,About!$B$2)*About!$A$59</f>
        <v>77.232917372349178</v>
      </c>
      <c r="AB2" s="12">
        <f>SUMIFS('State Generation Costs Calcs'!AB105:AB155,'State Generation Costs Calcs'!$A$105:$A$155,About!$B$2)*About!$A$59</f>
        <v>76.92076921195418</v>
      </c>
      <c r="AC2" s="12">
        <f>SUMIFS('State Generation Costs Calcs'!AC105:AC155,'State Generation Costs Calcs'!$A$105:$A$155,About!$B$2)*About!$A$59</f>
        <v>76.928698299353186</v>
      </c>
      <c r="AD2" s="12">
        <f>SUMIFS('State Generation Costs Calcs'!AD105:AD155,'State Generation Costs Calcs'!$A$105:$A$155,About!$B$2)*About!$A$59</f>
        <v>77.005266481400824</v>
      </c>
      <c r="AE2" s="12">
        <f>SUMIFS('State Generation Costs Calcs'!AE105:AE155,'State Generation Costs Calcs'!$A$105:$A$155,About!$B$2)*About!$A$59</f>
        <v>76.914229277226354</v>
      </c>
      <c r="AF2" s="12">
        <f>SUMIFS('State Generation Costs Calcs'!AF105:AF155,'State Generation Costs Calcs'!$A$105:$A$155,About!$B$2)*About!$A$59</f>
        <v>76.871325596405086</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92.796004566668799</v>
      </c>
      <c r="C2" s="12">
        <f>SUMIFS('State Generation Costs Calcs'!C105:C155,'State Generation Costs Calcs'!$A$105:$A$155,About!$B$2)*About!$A$59</f>
        <v>90.986403545505667</v>
      </c>
      <c r="D2" s="12">
        <f>SUMIFS('State Generation Costs Calcs'!D105:D155,'State Generation Costs Calcs'!$A$105:$A$155,About!$B$2)*About!$A$59</f>
        <v>89.29625045414133</v>
      </c>
      <c r="E2" s="12">
        <f>SUMIFS('State Generation Costs Calcs'!E105:E155,'State Generation Costs Calcs'!$A$105:$A$155,About!$B$2)*About!$A$59</f>
        <v>87.90632478845221</v>
      </c>
      <c r="F2" s="12">
        <f>SUMIFS('State Generation Costs Calcs'!F105:F155,'State Generation Costs Calcs'!$A$105:$A$155,About!$B$2)*About!$A$59</f>
        <v>87.524851443121079</v>
      </c>
      <c r="G2" s="12">
        <f>SUMIFS('State Generation Costs Calcs'!G105:G155,'State Generation Costs Calcs'!$A$105:$A$155,About!$B$2)*About!$A$59</f>
        <v>87.645189219828552</v>
      </c>
      <c r="H2" s="12">
        <f>SUMIFS('State Generation Costs Calcs'!H105:H155,'State Generation Costs Calcs'!$A$105:$A$155,About!$B$2)*About!$A$59</f>
        <v>88.477273566232171</v>
      </c>
      <c r="I2" s="12">
        <f>SUMIFS('State Generation Costs Calcs'!I105:I155,'State Generation Costs Calcs'!$A$105:$A$155,About!$B$2)*About!$A$59</f>
        <v>89.230685017188705</v>
      </c>
      <c r="J2" s="12">
        <f>SUMIFS('State Generation Costs Calcs'!J105:J155,'State Generation Costs Calcs'!$A$105:$A$155,About!$B$2)*About!$A$59</f>
        <v>88.830527863246516</v>
      </c>
      <c r="K2" s="12">
        <f>SUMIFS('State Generation Costs Calcs'!K105:K155,'State Generation Costs Calcs'!$A$105:$A$155,About!$B$2)*About!$A$59</f>
        <v>87.663222859569359</v>
      </c>
      <c r="L2" s="12">
        <f>SUMIFS('State Generation Costs Calcs'!L105:L155,'State Generation Costs Calcs'!$A$105:$A$155,About!$B$2)*About!$A$59</f>
        <v>86.32330751724966</v>
      </c>
      <c r="M2" s="12">
        <f>SUMIFS('State Generation Costs Calcs'!M105:M155,'State Generation Costs Calcs'!$A$105:$A$155,About!$B$2)*About!$A$59</f>
        <v>85.14703419526208</v>
      </c>
      <c r="N2" s="12">
        <f>SUMIFS('State Generation Costs Calcs'!N105:N155,'State Generation Costs Calcs'!$A$105:$A$155,About!$B$2)*About!$A$59</f>
        <v>83.90163088854311</v>
      </c>
      <c r="O2" s="12">
        <f>SUMIFS('State Generation Costs Calcs'!O105:O155,'State Generation Costs Calcs'!$A$105:$A$155,About!$B$2)*About!$A$59</f>
        <v>83.245187028095629</v>
      </c>
      <c r="P2" s="12">
        <f>SUMIFS('State Generation Costs Calcs'!P105:P155,'State Generation Costs Calcs'!$A$105:$A$155,About!$B$2)*About!$A$59</f>
        <v>83.081866886301754</v>
      </c>
      <c r="Q2" s="12">
        <f>SUMIFS('State Generation Costs Calcs'!Q105:Q155,'State Generation Costs Calcs'!$A$105:$A$155,About!$B$2)*About!$A$59</f>
        <v>82.331123271041449</v>
      </c>
      <c r="R2" s="12">
        <f>SUMIFS('State Generation Costs Calcs'!R105:R155,'State Generation Costs Calcs'!$A$105:$A$155,About!$B$2)*About!$A$59</f>
        <v>81.420819837255777</v>
      </c>
      <c r="S2" s="12">
        <f>SUMIFS('State Generation Costs Calcs'!S105:S155,'State Generation Costs Calcs'!$A$105:$A$155,About!$B$2)*About!$A$59</f>
        <v>80.773670179441652</v>
      </c>
      <c r="T2" s="12">
        <f>SUMIFS('State Generation Costs Calcs'!T105:T155,'State Generation Costs Calcs'!$A$105:$A$155,About!$B$2)*About!$A$59</f>
        <v>80.505931076652644</v>
      </c>
      <c r="U2" s="12">
        <f>SUMIFS('State Generation Costs Calcs'!U105:U155,'State Generation Costs Calcs'!$A$105:$A$155,About!$B$2)*About!$A$59</f>
        <v>80.28402906850927</v>
      </c>
      <c r="V2" s="12">
        <f>SUMIFS('State Generation Costs Calcs'!V105:V155,'State Generation Costs Calcs'!$A$105:$A$155,About!$B$2)*About!$A$59</f>
        <v>79.437582197199859</v>
      </c>
      <c r="W2" s="12">
        <f>SUMIFS('State Generation Costs Calcs'!W105:W155,'State Generation Costs Calcs'!$A$105:$A$155,About!$B$2)*About!$A$59</f>
        <v>78.661642538148911</v>
      </c>
      <c r="X2" s="12">
        <f>SUMIFS('State Generation Costs Calcs'!X105:X155,'State Generation Costs Calcs'!$A$105:$A$155,About!$B$2)*About!$A$59</f>
        <v>78.221857299912116</v>
      </c>
      <c r="Y2" s="12">
        <f>SUMIFS('State Generation Costs Calcs'!Y105:Y155,'State Generation Costs Calcs'!$A$105:$A$155,About!$B$2)*About!$A$59</f>
        <v>77.728066161368687</v>
      </c>
      <c r="Z2" s="12">
        <f>SUMIFS('State Generation Costs Calcs'!Z105:Z155,'State Generation Costs Calcs'!$A$105:$A$155,About!$B$2)*About!$A$59</f>
        <v>77.439855693670211</v>
      </c>
      <c r="AA2" s="12">
        <f>SUMIFS('State Generation Costs Calcs'!AA105:AA155,'State Generation Costs Calcs'!$A$105:$A$155,About!$B$2)*About!$A$59</f>
        <v>77.232917372349178</v>
      </c>
      <c r="AB2" s="12">
        <f>SUMIFS('State Generation Costs Calcs'!AB105:AB155,'State Generation Costs Calcs'!$A$105:$A$155,About!$B$2)*About!$A$59</f>
        <v>76.92076921195418</v>
      </c>
      <c r="AC2" s="12">
        <f>SUMIFS('State Generation Costs Calcs'!AC105:AC155,'State Generation Costs Calcs'!$A$105:$A$155,About!$B$2)*About!$A$59</f>
        <v>76.928698299353186</v>
      </c>
      <c r="AD2" s="12">
        <f>SUMIFS('State Generation Costs Calcs'!AD105:AD155,'State Generation Costs Calcs'!$A$105:$A$155,About!$B$2)*About!$A$59</f>
        <v>77.005266481400824</v>
      </c>
      <c r="AE2" s="12">
        <f>SUMIFS('State Generation Costs Calcs'!AE105:AE155,'State Generation Costs Calcs'!$A$105:$A$155,About!$B$2)*About!$A$59</f>
        <v>76.914229277226354</v>
      </c>
      <c r="AF2" s="12">
        <f>SUMIFS('State Generation Costs Calcs'!AF105:AF155,'State Generation Costs Calcs'!$A$105:$A$155,About!$B$2)*About!$A$59</f>
        <v>76.871325596405086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2024-01-08T17:13:54Z</dcterms:modified>
</cp:coreProperties>
</file>