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RI\webappdata\"/>
    </mc:Choice>
  </mc:AlternateContent>
  <xr:revisionPtr revIDLastSave="0" documentId="8_{212ADE90-F8B5-4731-8915-353C45D22723}" xr6:coauthVersionLast="47" xr6:coauthVersionMax="47" xr10:uidLastSave="{00000000-0000-0000-0000-000000000000}"/>
  <bookViews>
    <workbookView xWindow="10" yWindow="1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J49" i="26" s="1"/>
  <c r="K49" i="26" s="1"/>
  <c r="G10" i="26"/>
  <c r="J10" i="26" s="1"/>
  <c r="K10" i="26" s="1"/>
  <c r="B3" i="25"/>
  <c r="O35" i="26"/>
  <c r="P35" i="26" s="1"/>
  <c r="F3" i="25"/>
  <c r="O49" i="26"/>
  <c r="P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20" i="26"/>
  <c r="O20" i="26" s="1"/>
  <c r="P20" i="26" s="1"/>
  <c r="G32" i="26"/>
  <c r="O32" i="26" s="1"/>
  <c r="P32" i="26" s="1"/>
  <c r="G48" i="26"/>
  <c r="O48" i="26" s="1"/>
  <c r="P48" i="26" s="1"/>
  <c r="G22" i="26"/>
  <c r="G34" i="26"/>
  <c r="J34" i="26" s="1"/>
  <c r="K34" i="26" s="1"/>
  <c r="A1" i="28"/>
  <c r="X5" i="28" s="1"/>
  <c r="BQ3" i="24"/>
  <c r="J23" i="26"/>
  <c r="K23" i="26" s="1"/>
  <c r="AF4" i="28"/>
  <c r="H6" i="28"/>
  <c r="H7" i="28"/>
  <c r="AF8" i="28"/>
  <c r="P10" i="28"/>
  <c r="AF10" i="28"/>
  <c r="S13" i="28"/>
  <c r="Z15" i="28"/>
  <c r="Z17" i="28"/>
  <c r="P22" i="28"/>
  <c r="P24" i="28"/>
  <c r="G27" i="28"/>
  <c r="AB31" i="28"/>
  <c r="X32" i="28"/>
  <c r="W33" i="28"/>
  <c r="N35" i="28"/>
  <c r="N42" i="28"/>
  <c r="M43" i="28"/>
  <c r="O44" i="28"/>
  <c r="AB48" i="28"/>
  <c r="M61" i="28"/>
  <c r="F3" i="24"/>
  <c r="K5" i="23" s="1"/>
  <c r="L5" i="23" s="1"/>
  <c r="J30" i="19" s="1"/>
  <c r="AL3" i="24"/>
  <c r="O24" i="26"/>
  <c r="P24" i="26" s="1"/>
  <c r="I5" i="28"/>
  <c r="Q5" i="28"/>
  <c r="Y5" i="28"/>
  <c r="I6" i="28"/>
  <c r="Q7" i="28"/>
  <c r="Y7" i="28"/>
  <c r="AG7" i="28"/>
  <c r="Q8" i="28"/>
  <c r="Q9" i="28"/>
  <c r="Y9" i="28"/>
  <c r="AG9" i="28"/>
  <c r="Q10" i="28"/>
  <c r="Q11" i="28"/>
  <c r="Y11" i="28"/>
  <c r="AG11" i="28"/>
  <c r="T12" i="28"/>
  <c r="AH13" i="28"/>
  <c r="R14" i="28"/>
  <c r="H15" i="28"/>
  <c r="R16" i="28"/>
  <c r="H19" i="28"/>
  <c r="AE19" i="28"/>
  <c r="R20" i="28"/>
  <c r="AE21" i="28"/>
  <c r="R24" i="28"/>
  <c r="H25" i="28"/>
  <c r="AE25" i="28"/>
  <c r="H27" i="28"/>
  <c r="AE29" i="28"/>
  <c r="R30" i="28"/>
  <c r="H31" i="28"/>
  <c r="AB32" i="28"/>
  <c r="N36" i="28"/>
  <c r="M37" i="28"/>
  <c r="F38" i="28"/>
  <c r="N40" i="28"/>
  <c r="T44" i="28"/>
  <c r="V45" i="28"/>
  <c r="AB46" i="28"/>
  <c r="AE48" i="28"/>
  <c r="X61" i="28"/>
  <c r="M3" i="24"/>
  <c r="AS3" i="24"/>
  <c r="Z87" i="28"/>
  <c r="Z86" i="28"/>
  <c r="R86" i="28"/>
  <c r="J86" i="28"/>
  <c r="Z85" i="28"/>
  <c r="Z84" i="28"/>
  <c r="R84" i="28"/>
  <c r="J84" i="28"/>
  <c r="Z83" i="28"/>
  <c r="Z82" i="28"/>
  <c r="R82" i="28"/>
  <c r="J82" i="28"/>
  <c r="Z81" i="28"/>
  <c r="Z80" i="28"/>
  <c r="R80" i="28"/>
  <c r="J80" i="28"/>
  <c r="Z79" i="28"/>
  <c r="Z78" i="28"/>
  <c r="R78" i="28"/>
  <c r="J78" i="28"/>
  <c r="Z77" i="28"/>
  <c r="Z76" i="28"/>
  <c r="R76" i="28"/>
  <c r="J76" i="28"/>
  <c r="Z75" i="28"/>
  <c r="Z74" i="28"/>
  <c r="R74" i="28"/>
  <c r="J74" i="28"/>
  <c r="Z73" i="28"/>
  <c r="Z72" i="28"/>
  <c r="R72" i="28"/>
  <c r="J72" i="28"/>
  <c r="Z71" i="28"/>
  <c r="Z70" i="28"/>
  <c r="R70" i="28"/>
  <c r="J70" i="28"/>
  <c r="Z69" i="28"/>
  <c r="Z68" i="28"/>
  <c r="R68" i="28"/>
  <c r="J68" i="28"/>
  <c r="Z67" i="28"/>
  <c r="AG87" i="28"/>
  <c r="Y87" i="28"/>
  <c r="Q87" i="28"/>
  <c r="AG86" i="28"/>
  <c r="AG85" i="28"/>
  <c r="AF87" i="28"/>
  <c r="X87" i="28"/>
  <c r="H87" i="28"/>
  <c r="H86" i="28"/>
  <c r="AF85" i="28"/>
  <c r="AE87" i="28"/>
  <c r="O87" i="28"/>
  <c r="O86" i="28"/>
  <c r="G86" i="28"/>
  <c r="AE85" i="28"/>
  <c r="O85" i="28"/>
  <c r="O84" i="28"/>
  <c r="G84" i="28"/>
  <c r="AE83" i="28"/>
  <c r="O83" i="28"/>
  <c r="O82" i="28"/>
  <c r="G82" i="28"/>
  <c r="AE81" i="28"/>
  <c r="O81" i="28"/>
  <c r="O80" i="28"/>
  <c r="G80" i="28"/>
  <c r="AE79" i="28"/>
  <c r="O79" i="28"/>
  <c r="O78" i="28"/>
  <c r="G78" i="28"/>
  <c r="AE77" i="28"/>
  <c r="O77" i="28"/>
  <c r="O76" i="28"/>
  <c r="G76" i="28"/>
  <c r="AE75" i="28"/>
  <c r="O75" i="28"/>
  <c r="O74" i="28"/>
  <c r="G74" i="28"/>
  <c r="AE73" i="28"/>
  <c r="O73" i="28"/>
  <c r="O72" i="28"/>
  <c r="G72" i="28"/>
  <c r="AE71" i="28"/>
  <c r="O71" i="28"/>
  <c r="O70" i="28"/>
  <c r="G70" i="28"/>
  <c r="AE69" i="28"/>
  <c r="O69" i="28"/>
  <c r="O68" i="28"/>
  <c r="G68" i="28"/>
  <c r="AE67" i="28"/>
  <c r="O67" i="28"/>
  <c r="V87" i="28"/>
  <c r="N87" i="28"/>
  <c r="F87" i="28"/>
  <c r="V86" i="28"/>
  <c r="V85" i="28"/>
  <c r="N85" i="28"/>
  <c r="F85" i="28"/>
  <c r="V84" i="28"/>
  <c r="V83" i="28"/>
  <c r="N83" i="28"/>
  <c r="F83" i="28"/>
  <c r="V82" i="28"/>
  <c r="V81" i="28"/>
  <c r="N81" i="28"/>
  <c r="F81" i="28"/>
  <c r="V80" i="28"/>
  <c r="V79" i="28"/>
  <c r="N79" i="28"/>
  <c r="F79" i="28"/>
  <c r="V78" i="28"/>
  <c r="V77" i="28"/>
  <c r="N77" i="28"/>
  <c r="F77" i="28"/>
  <c r="V76" i="28"/>
  <c r="V75" i="28"/>
  <c r="N75" i="28"/>
  <c r="F75" i="28"/>
  <c r="V74" i="28"/>
  <c r="V73" i="28"/>
  <c r="N73" i="28"/>
  <c r="F73" i="28"/>
  <c r="V72" i="28"/>
  <c r="V71" i="28"/>
  <c r="N71" i="28"/>
  <c r="F71" i="28"/>
  <c r="V70" i="28"/>
  <c r="V69" i="28"/>
  <c r="N69" i="28"/>
  <c r="F69" i="28"/>
  <c r="V68" i="28"/>
  <c r="V67" i="28"/>
  <c r="N67" i="28"/>
  <c r="F67" i="28"/>
  <c r="AC87" i="28"/>
  <c r="AC86" i="28"/>
  <c r="U86" i="28"/>
  <c r="M86" i="28"/>
  <c r="AC85" i="28"/>
  <c r="AC84" i="28"/>
  <c r="U84" i="28"/>
  <c r="M84" i="28"/>
  <c r="AC83" i="28"/>
  <c r="AC82" i="28"/>
  <c r="U82" i="28"/>
  <c r="M82" i="28"/>
  <c r="AC81" i="28"/>
  <c r="AC80" i="28"/>
  <c r="U80" i="28"/>
  <c r="M80" i="28"/>
  <c r="AC79" i="28"/>
  <c r="AC78" i="28"/>
  <c r="U78" i="28"/>
  <c r="M78" i="28"/>
  <c r="AC77" i="28"/>
  <c r="AC76" i="28"/>
  <c r="U76" i="28"/>
  <c r="M76" i="28"/>
  <c r="AC75" i="28"/>
  <c r="AC74" i="28"/>
  <c r="U74" i="28"/>
  <c r="M74" i="28"/>
  <c r="AC73" i="28"/>
  <c r="AC72" i="28"/>
  <c r="U72" i="28"/>
  <c r="M72" i="28"/>
  <c r="AC71" i="28"/>
  <c r="AC70" i="28"/>
  <c r="U70" i="28"/>
  <c r="M70" i="28"/>
  <c r="AC69" i="28"/>
  <c r="AC68" i="28"/>
  <c r="U68" i="28"/>
  <c r="M68" i="28"/>
  <c r="AC67" i="28"/>
  <c r="AC66" i="28"/>
  <c r="AB87" i="28"/>
  <c r="T87" i="28"/>
  <c r="D87" i="28"/>
  <c r="D86" i="28"/>
  <c r="AB85" i="28"/>
  <c r="T85" i="28"/>
  <c r="D85" i="28"/>
  <c r="D84" i="28"/>
  <c r="AB83" i="28"/>
  <c r="T83" i="28"/>
  <c r="D83" i="28"/>
  <c r="D82" i="28"/>
  <c r="AB81" i="28"/>
  <c r="T81" i="28"/>
  <c r="D81" i="28"/>
  <c r="D80" i="28"/>
  <c r="AB79" i="28"/>
  <c r="T79" i="28"/>
  <c r="D79" i="28"/>
  <c r="D78" i="28"/>
  <c r="AB77" i="28"/>
  <c r="T77" i="28"/>
  <c r="D77" i="28"/>
  <c r="D76" i="28"/>
  <c r="AB75" i="28"/>
  <c r="T75" i="28"/>
  <c r="D75" i="28"/>
  <c r="D74" i="28"/>
  <c r="AB73" i="28"/>
  <c r="T73" i="28"/>
  <c r="D73" i="28"/>
  <c r="D72" i="28"/>
  <c r="AB71" i="28"/>
  <c r="T71" i="28"/>
  <c r="D71" i="28"/>
  <c r="D70" i="28"/>
  <c r="AB69" i="28"/>
  <c r="T69" i="28"/>
  <c r="D69" i="28"/>
  <c r="AB68" i="28"/>
  <c r="T68" i="28"/>
  <c r="D68" i="28"/>
  <c r="AB67" i="28"/>
  <c r="T67" i="28"/>
  <c r="D67" i="28"/>
  <c r="AB66" i="28"/>
  <c r="AA87" i="28"/>
  <c r="H85" i="28"/>
  <c r="Q84" i="28"/>
  <c r="AA83" i="28"/>
  <c r="Q82" i="28"/>
  <c r="AA81" i="28"/>
  <c r="H81" i="28"/>
  <c r="AA79" i="28"/>
  <c r="H79" i="28"/>
  <c r="Q78"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80" i="28" l="1"/>
  <c r="AA85" i="28"/>
  <c r="L68" i="28"/>
  <c r="L70" i="28"/>
  <c r="L72" i="28"/>
  <c r="L74" i="28"/>
  <c r="L76" i="28"/>
  <c r="L78" i="28"/>
  <c r="L80" i="28"/>
  <c r="L82" i="28"/>
  <c r="L84" i="28"/>
  <c r="L86" i="28"/>
  <c r="E67" i="28"/>
  <c r="E69" i="28"/>
  <c r="E71" i="28"/>
  <c r="E73" i="28"/>
  <c r="E75" i="28"/>
  <c r="E77" i="28"/>
  <c r="E79" i="28"/>
  <c r="E81" i="28"/>
  <c r="E83" i="28"/>
  <c r="E85" i="28"/>
  <c r="E87" i="28"/>
  <c r="AD67" i="28"/>
  <c r="AD69" i="28"/>
  <c r="AD71" i="28"/>
  <c r="AD73" i="28"/>
  <c r="AD75" i="28"/>
  <c r="AD77" i="28"/>
  <c r="AD79" i="28"/>
  <c r="AD81" i="28"/>
  <c r="AD83" i="28"/>
  <c r="AD85" i="28"/>
  <c r="AD87" i="28"/>
  <c r="W68" i="28"/>
  <c r="W70" i="28"/>
  <c r="W72" i="28"/>
  <c r="W74" i="28"/>
  <c r="W76" i="28"/>
  <c r="W78" i="28"/>
  <c r="W80" i="28"/>
  <c r="W82" i="28"/>
  <c r="W84" i="28"/>
  <c r="W86" i="28"/>
  <c r="P86" i="28"/>
  <c r="I86" i="28"/>
  <c r="AH66" i="28"/>
  <c r="AH68" i="28"/>
  <c r="AH70" i="28"/>
  <c r="AH72" i="28"/>
  <c r="AH74" i="28"/>
  <c r="AH76" i="28"/>
  <c r="AH78" i="28"/>
  <c r="AH80" i="28"/>
  <c r="AH82" i="28"/>
  <c r="AH84" i="28"/>
  <c r="AH86" i="28"/>
  <c r="T58" i="28"/>
  <c r="U43" i="28"/>
  <c r="P35" i="28"/>
  <c r="H29" i="28"/>
  <c r="AE23" i="28"/>
  <c r="R18" i="28"/>
  <c r="V13" i="28"/>
  <c r="I11" i="28"/>
  <c r="I9" i="28"/>
  <c r="I7" i="28"/>
  <c r="Y4" i="28"/>
  <c r="F58" i="28"/>
  <c r="H41" i="28"/>
  <c r="G29" i="28"/>
  <c r="Z21" i="28"/>
  <c r="AD12" i="28"/>
  <c r="X8" i="28"/>
  <c r="X4" i="28"/>
  <c r="T70" i="28"/>
  <c r="T72" i="28"/>
  <c r="T74" i="28"/>
  <c r="T76" i="28"/>
  <c r="T78" i="28"/>
  <c r="T80" i="28"/>
  <c r="T82" i="28"/>
  <c r="T84" i="28"/>
  <c r="T86" i="28"/>
  <c r="M67" i="28"/>
  <c r="M69" i="28"/>
  <c r="M71" i="28"/>
  <c r="M73" i="28"/>
  <c r="M75" i="28"/>
  <c r="M77" i="28"/>
  <c r="M79" i="28"/>
  <c r="M81" i="28"/>
  <c r="M83" i="28"/>
  <c r="M85" i="28"/>
  <c r="M87" i="28"/>
  <c r="F68" i="28"/>
  <c r="F70" i="28"/>
  <c r="F72" i="28"/>
  <c r="F74" i="28"/>
  <c r="F76" i="28"/>
  <c r="F78" i="28"/>
  <c r="F80" i="28"/>
  <c r="F82" i="28"/>
  <c r="F84" i="28"/>
  <c r="F86" i="28"/>
  <c r="AE66" i="28"/>
  <c r="AE68" i="28"/>
  <c r="AE70" i="28"/>
  <c r="AE72" i="28"/>
  <c r="AE74" i="28"/>
  <c r="AE76" i="28"/>
  <c r="AE78" i="28"/>
  <c r="AE80" i="28"/>
  <c r="AE82" i="28"/>
  <c r="AE84" i="28"/>
  <c r="AE86" i="28"/>
  <c r="X86" i="28"/>
  <c r="Q86" i="28"/>
  <c r="J67" i="28"/>
  <c r="J69" i="28"/>
  <c r="J71" i="28"/>
  <c r="J73" i="28"/>
  <c r="J75" i="28"/>
  <c r="J77" i="28"/>
  <c r="J79" i="28"/>
  <c r="J81" i="28"/>
  <c r="J83" i="28"/>
  <c r="J85" i="28"/>
  <c r="J87" i="28"/>
  <c r="M55" i="28"/>
  <c r="O42" i="28"/>
  <c r="W34" i="28"/>
  <c r="R28" i="28"/>
  <c r="H23" i="28"/>
  <c r="AE17" i="28"/>
  <c r="J13" i="28"/>
  <c r="AG10" i="28"/>
  <c r="AG8" i="28"/>
  <c r="Y6" i="28"/>
  <c r="Q4" i="28"/>
  <c r="AE54" i="28"/>
  <c r="G39" i="28"/>
  <c r="P28" i="28"/>
  <c r="G21" i="28"/>
  <c r="S12" i="28"/>
  <c r="H8" i="28"/>
  <c r="P4" i="28"/>
  <c r="AB70" i="28"/>
  <c r="AB72" i="28"/>
  <c r="AB74" i="28"/>
  <c r="AB76" i="28"/>
  <c r="AB78" i="28"/>
  <c r="AB80" i="28"/>
  <c r="AB82" i="28"/>
  <c r="AB84" i="28"/>
  <c r="AB86" i="28"/>
  <c r="U67" i="28"/>
  <c r="U69" i="28"/>
  <c r="U71" i="28"/>
  <c r="U73" i="28"/>
  <c r="U75" i="28"/>
  <c r="U77" i="28"/>
  <c r="U79" i="28"/>
  <c r="U81" i="28"/>
  <c r="U83" i="28"/>
  <c r="U85" i="28"/>
  <c r="U87" i="28"/>
  <c r="N68" i="28"/>
  <c r="N70" i="28"/>
  <c r="N72" i="28"/>
  <c r="N74" i="28"/>
  <c r="N76" i="28"/>
  <c r="N78" i="28"/>
  <c r="N80" i="28"/>
  <c r="N82" i="28"/>
  <c r="N84" i="28"/>
  <c r="N86" i="28"/>
  <c r="G67" i="28"/>
  <c r="G69" i="28"/>
  <c r="G71" i="28"/>
  <c r="G73" i="28"/>
  <c r="G75" i="28"/>
  <c r="G77" i="28"/>
  <c r="G79" i="28"/>
  <c r="G81" i="28"/>
  <c r="G83" i="28"/>
  <c r="G85" i="28"/>
  <c r="G87" i="28"/>
  <c r="AF86" i="28"/>
  <c r="Y86" i="28"/>
  <c r="R67" i="28"/>
  <c r="R69" i="28"/>
  <c r="R71" i="28"/>
  <c r="R73" i="28"/>
  <c r="R75" i="28"/>
  <c r="R77" i="28"/>
  <c r="R79" i="28"/>
  <c r="R81" i="28"/>
  <c r="R83" i="28"/>
  <c r="R85" i="28"/>
  <c r="R87" i="28"/>
  <c r="F52" i="28"/>
  <c r="M41" i="28"/>
  <c r="X33" i="28"/>
  <c r="AE27" i="28"/>
  <c r="R22" i="28"/>
  <c r="H17" i="28"/>
  <c r="AE12" i="28"/>
  <c r="Y10" i="28"/>
  <c r="Y8" i="28"/>
  <c r="Q6" i="28"/>
  <c r="I4" i="28"/>
  <c r="X51" i="28"/>
  <c r="M36" i="28"/>
  <c r="Z27" i="28"/>
  <c r="P18" i="28"/>
  <c r="P11" i="28"/>
  <c r="P7" i="28"/>
  <c r="AA77" i="28"/>
  <c r="H83" i="28"/>
  <c r="L67" i="28"/>
  <c r="L69" i="28"/>
  <c r="L71" i="28"/>
  <c r="L73" i="28"/>
  <c r="L75" i="28"/>
  <c r="L77" i="28"/>
  <c r="L79" i="28"/>
  <c r="L81" i="28"/>
  <c r="L83" i="28"/>
  <c r="L85" i="28"/>
  <c r="L87" i="28"/>
  <c r="E68" i="28"/>
  <c r="E70" i="28"/>
  <c r="E72" i="28"/>
  <c r="E74" i="28"/>
  <c r="E76" i="28"/>
  <c r="E78" i="28"/>
  <c r="E80" i="28"/>
  <c r="E82" i="28"/>
  <c r="E84" i="28"/>
  <c r="E86" i="28"/>
  <c r="AD66" i="28"/>
  <c r="AD68" i="28"/>
  <c r="AD70" i="28"/>
  <c r="AD72" i="28"/>
  <c r="AD74" i="28"/>
  <c r="AD76" i="28"/>
  <c r="AD78" i="28"/>
  <c r="AD80" i="28"/>
  <c r="AD82" i="28"/>
  <c r="AD84" i="28"/>
  <c r="AD86" i="28"/>
  <c r="W67" i="28"/>
  <c r="W69" i="28"/>
  <c r="W71" i="28"/>
  <c r="W73" i="28"/>
  <c r="W75" i="28"/>
  <c r="W77" i="28"/>
  <c r="W79" i="28"/>
  <c r="W81" i="28"/>
  <c r="W83" i="28"/>
  <c r="W85" i="28"/>
  <c r="W87" i="28"/>
  <c r="P87" i="28"/>
  <c r="I87" i="28"/>
  <c r="AH67" i="28"/>
  <c r="AH69" i="28"/>
  <c r="AH71" i="28"/>
  <c r="AH73" i="28"/>
  <c r="AH75" i="28"/>
  <c r="AH77" i="28"/>
  <c r="AH79" i="28"/>
  <c r="AH81" i="28"/>
  <c r="AH83" i="28"/>
  <c r="AH85" i="28"/>
  <c r="AH87" i="28"/>
  <c r="X47" i="28"/>
  <c r="H39" i="28"/>
  <c r="AH31" i="28"/>
  <c r="R26" i="28"/>
  <c r="H21" i="28"/>
  <c r="AE15" i="28"/>
  <c r="J12" i="28"/>
  <c r="I10" i="28"/>
  <c r="I8" i="28"/>
  <c r="AG5" i="28"/>
  <c r="BR3" i="24"/>
  <c r="V47" i="28"/>
  <c r="P34" i="28"/>
  <c r="P26" i="28"/>
  <c r="G17" i="28"/>
  <c r="X10" i="28"/>
  <c r="P6" i="28"/>
  <c r="E3" i="24"/>
  <c r="Z23" i="28"/>
  <c r="AF13" i="28"/>
  <c r="P9" i="28"/>
  <c r="P5" i="28"/>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A1" i="28" l="1"/>
  <c r="S1" i="28"/>
  <c r="AH1" i="28"/>
  <c r="F1" i="28"/>
  <c r="H1" i="28"/>
  <c r="P1" i="28"/>
  <c r="L1" i="28"/>
  <c r="Z1" i="28"/>
  <c r="U1" i="28"/>
  <c r="AG1" i="28"/>
  <c r="R1" i="28"/>
  <c r="G7" i="26" s="1"/>
  <c r="J7" i="26" s="1"/>
  <c r="T1" i="28"/>
  <c r="K1" i="28"/>
  <c r="M1" i="28"/>
  <c r="AD1" i="28"/>
  <c r="X1" i="28"/>
  <c r="J1" i="28"/>
  <c r="D1" i="28"/>
  <c r="O7" i="26"/>
  <c r="AF1" i="28"/>
  <c r="E1" i="28"/>
  <c r="AB1" i="28"/>
  <c r="M12" i="23"/>
  <c r="L12" i="23" s="1"/>
  <c r="J34" i="19" s="1"/>
  <c r="C1" i="28"/>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6" i="26" l="1"/>
  <c r="O6" i="26" s="1"/>
  <c r="P6" i="26" s="1"/>
  <c r="G41" i="26"/>
  <c r="K7" i="26"/>
  <c r="P7"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2" i="25" l="1"/>
  <c r="J6" i="26"/>
  <c r="K6" i="26" s="1"/>
  <c r="O41" i="26"/>
  <c r="J41" i="26"/>
  <c r="K41" i="26" s="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41" i="26" l="1"/>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<sst xmlns="http://schemas.openxmlformats.org/spreadsheetml/2006/main" count="35244" uniqueCount="4350">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</sst>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3912</v>
      </c>
      <c r="C1" s="432">
        <v>45467</v>
      </c>
      <c r="G1" s="433" t="s">
        <v>3924</v>
      </c>
      <c r="H1" s="433" t="s">
        <v>3925</v>
      </c>
    </row>
    <row r="2" spans="1:8" x14ac:dyDescent="0.25">
      <c r="B2" t="str">
        <f>_xlfn.XLOOKUP(B1,H:H,G:G,0,0,1)</f>
        <v>RI</v>
      </c>
      <c r="C2" t="str">
        <f>_xlfn.XLOOKUP(B2,G:G, H:H, 0,0,1)</f>
        <v>Rhode Island</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Rhode Island.</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Rhode Island. After weighing for coop and municipality requirements, the BAU assumes a total CES of 31% in 2030 that rises to 39%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Rhode Island, the share of electricity among fuels used for heating in urban, residential buildings will rise from 5% to 9%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Rhode Island, the share of electricity among fuels used for appliances in urban, residential buildings will fall from 32% to 32%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Rhode Island, the share of electricity among fuels used for heating in rural, residential buildings will rise from 5% to 9%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Rhode Island, the share of electricity among fuels used for appliances in rural, residential buildings will fall from 32%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Rhode Island,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Rhode Island, the share of electricity among fuels used for appliances in commercial buildings will fall from 55%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Rhode Island, the share of electricity among fuels used for other components in commercial buildings will rise from 60% to 72%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Rhode Island. After weighing for coop and municipality requirements, the BAU assumes a total CES of 31% in 2030 that rises to 39%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Rhode Island. After weighing for coop and municipality requirements, the BAU assumes a total CES of 31% in 2030 that rises to 39%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2467%.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-99%.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Rhode Island, a 100% setting provides for an additional  379 MW of demand response capacity in 2050 (on top of a BAU quantity of 181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Rhode Island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PV:**Rhode Island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Wind:**Rhode Island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Rhode Island.</v>
      </c>
      <c r="L9" s="2" t="str">
        <f>J9&amp;K9</f>
        <v>**Description:** This policy prevents new capacity of the selected type(s) from being built or deployed.  // **Guidance for setting values:**No new coal is planned in Rhode Island.</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Rhode Island will retire 0 MW of coal by 2050. Rhode Island currently has 0 MW of coal capacity.</v>
      </c>
      <c r="L12" s="5" t="str">
        <f>J12&amp;K12&amp;M12&amp;N12&amp;O12&amp;P12</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RI will retire 0 MW of natural gas by 2050. RI currently has 1787 MW of natural gas non-peaker capacity.</v>
      </c>
      <c r="N12" s="1" t="str">
        <f>_xlfn.CONCAT("//**Nuclear:** The EIA projects that ", About!B2, " will retire ", 'Supporting Data'!$O$3, " MW of nuclear by 2050. ", About!B2, " currently has ",'Supporting Data'!$V$3, " MW of nuclear capacity." )</f>
        <v>//**Nuclear:** The EIA projects that RI will retire 0 MW of nuclear by 2050. RI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RI will retire 0 MW of natural gas by 2050. RI currently has 0 MW of natural gas peaker capacity.</v>
      </c>
      <c r="P12" s="1" t="str">
        <f>_xlfn.CONCAT("//**Lignite:** The EIA projects that ", About!B2, " will retire ", 'Supporting Data'!$S$3, " MW of lignite by 2050. ", About!B2, " currently has ",'Supporting Data'!$AE$3, " MW of lignite capacity." )</f>
        <v>//**Lignite:** The EIA projects that RI will retire 0 MW of lignite by 2050. RI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Rhode Island</v>
      </c>
      <c r="B3" s="394">
        <f>ROUND(SUMIFS(B$4:B$54, $A$4:$A$54, $A$3),0)</f>
        <v>924</v>
      </c>
      <c r="C3" s="395">
        <f t="shared" ref="C3" si="0">ROUND(SUMIFS(C$4:C$54, $A$4:$A$54, $A$3),0)</f>
        <v>1</v>
      </c>
      <c r="D3" s="394">
        <f>SUMIFS(D$4:D$54, $A$4:$A$54, $A$3)</f>
        <v>1142517</v>
      </c>
      <c r="E3" s="394">
        <f>SUMIFS(E$4:E$54, $A$4:$A$54, $A$3)</f>
        <v>12783.000000001</v>
      </c>
      <c r="F3" s="396">
        <f>ROUND(SUMIFS(F$4:F$54,$A$4:$A$54,$A$3)*100,0)</f>
        <v>-99</v>
      </c>
      <c r="G3" s="177">
        <f>SUMIFS(G$4:G$54, $A$4:$A$54, $A$3)</f>
        <v>51858</v>
      </c>
      <c r="H3" s="177">
        <f>SUMIFS(H$4:H$54, $A$4:$A$54, $A$3)</f>
        <v>1330952</v>
      </c>
      <c r="I3" s="396">
        <f>ROUND(SUMIFS(I$4:I$54,$A$4:$A$54,$A$3)*100,0)</f>
        <v>2467</v>
      </c>
      <c r="J3" s="396">
        <f>ROUND(SUMIFS(J$4:J$54, $A$4:$A$54, $A$3),0)</f>
        <v>379</v>
      </c>
      <c r="K3" s="177">
        <f t="shared" ref="K3:AI3" si="1">ROUND(SUMIFS(K$4:K$54, $A$4:$A$54, $A$3),0)</f>
        <v>138</v>
      </c>
      <c r="L3" s="396">
        <f t="shared" si="1"/>
        <v>181</v>
      </c>
      <c r="M3" s="177">
        <f t="shared" si="1"/>
        <v>0</v>
      </c>
      <c r="N3" s="177">
        <f t="shared" si="1"/>
        <v>0</v>
      </c>
      <c r="O3" s="177">
        <f t="shared" si="1"/>
        <v>0</v>
      </c>
      <c r="P3" s="177">
        <f t="shared" si="1"/>
        <v>0</v>
      </c>
      <c r="Q3" s="177">
        <f t="shared" si="1"/>
        <v>0</v>
      </c>
      <c r="R3" s="177">
        <f t="shared" si="1"/>
        <v>0</v>
      </c>
      <c r="S3" s="396">
        <f t="shared" si="1"/>
        <v>0</v>
      </c>
      <c r="T3" s="177">
        <f t="shared" si="1"/>
        <v>0</v>
      </c>
      <c r="U3" s="177">
        <f t="shared" si="1"/>
        <v>1787</v>
      </c>
      <c r="V3" s="177">
        <f t="shared" si="1"/>
        <v>0</v>
      </c>
      <c r="W3" s="177">
        <f t="shared" si="1"/>
        <v>3</v>
      </c>
      <c r="X3" s="177">
        <f t="shared" si="1"/>
        <v>39</v>
      </c>
      <c r="Y3" s="177">
        <f t="shared" si="1"/>
        <v>80</v>
      </c>
      <c r="Z3" s="177">
        <f t="shared" si="1"/>
        <v>0</v>
      </c>
      <c r="AA3" s="177">
        <f t="shared" si="1"/>
        <v>40</v>
      </c>
      <c r="AB3" s="177">
        <f t="shared" si="1"/>
        <v>0</v>
      </c>
      <c r="AC3" s="177">
        <f t="shared" si="1"/>
        <v>7</v>
      </c>
      <c r="AD3" s="177">
        <f t="shared" si="1"/>
        <v>0</v>
      </c>
      <c r="AE3" s="177">
        <f t="shared" si="1"/>
        <v>0</v>
      </c>
      <c r="AF3" s="177">
        <f t="shared" si="1"/>
        <v>29</v>
      </c>
      <c r="AG3" s="177">
        <f t="shared" si="1"/>
        <v>0</v>
      </c>
      <c r="AH3" s="177">
        <f t="shared" si="1"/>
        <v>0</v>
      </c>
      <c r="AI3" s="396">
        <f t="shared" si="1"/>
        <v>0</v>
      </c>
      <c r="AJ3" s="177">
        <f>ROUND(SUMIFS(AJ$4:AJ$54,$A$4:$A$54,$A$3)*100,0)</f>
        <v>18</v>
      </c>
      <c r="AK3" s="177">
        <f t="shared" ref="AK3:AL3" si="2">ROUND(SUMIFS(AK$4:AK$54,$A$4:$A$54,$A$3)*100,0)</f>
        <v>31</v>
      </c>
      <c r="AL3" s="177">
        <f t="shared" si="2"/>
        <v>39</v>
      </c>
      <c r="AM3" s="177">
        <f>SUMIFS(AM$4:AM$54, $A$4:$A$54, $A$3)</f>
        <v>0</v>
      </c>
      <c r="AN3" s="177">
        <f t="shared" ref="AN3:AQ3" si="3">SUMIFS(AN$4:AN$54, $A$4:$A$54, $A$3)</f>
        <v>0</v>
      </c>
      <c r="AO3" s="396">
        <f t="shared" si="3"/>
        <v>0</v>
      </c>
      <c r="AP3" s="396">
        <f t="shared" si="3"/>
        <v>521</v>
      </c>
      <c r="AQ3" s="396">
        <f t="shared" si="3"/>
        <v>1098082</v>
      </c>
      <c r="AR3" s="396">
        <f>ROUND(SUMIFS(AR$4:AR$54,$A$4:$A$54,$A$3),2)</f>
        <v>47.45</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0</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3</v>
      </c>
      <c r="BR3" s="396">
        <f t="shared" si="6"/>
        <v>3</v>
      </c>
      <c r="BS3" s="396">
        <f>ROUND(SUMIFS(BS$4:BS$54,$A$4:$A$54,$A$3)*100,0)</f>
        <v>55</v>
      </c>
      <c r="BT3" s="396">
        <f>ROUND(SUMIFS(BT$4:BT$54,$A$4:$A$54,$A$3)*100,0)</f>
        <v>52</v>
      </c>
      <c r="BU3" s="396">
        <f t="shared" ref="BU3:CH3" si="7">ROUND(SUMIFS(BU$4:BU$54,$A$4:$A$54,$A$3)*100,0)</f>
        <v>60</v>
      </c>
      <c r="BV3" s="396">
        <f t="shared" si="7"/>
        <v>72</v>
      </c>
      <c r="BW3" s="396">
        <f t="shared" si="7"/>
        <v>5</v>
      </c>
      <c r="BX3" s="396">
        <f t="shared" si="7"/>
        <v>9</v>
      </c>
      <c r="BY3" s="396">
        <f t="shared" si="7"/>
        <v>32</v>
      </c>
      <c r="BZ3" s="396">
        <f>ROUND(SUMIFS(BZ$4:BZ$54,$A$4:$A$54,$A$3)*100,0)</f>
        <v>32</v>
      </c>
      <c r="CA3" s="396">
        <f>ROUND(SUMIFS(CA$4:CA$54,$A$4:$A$54,$A$3)*100,0)</f>
        <v>100</v>
      </c>
      <c r="CB3" s="396">
        <f>ROUND(SUMIFS(CB$4:CB$54,$A$4:$A$54,$A$3)*100,0)</f>
        <v>100</v>
      </c>
      <c r="CC3" s="396">
        <f t="shared" si="7"/>
        <v>5</v>
      </c>
      <c r="CD3" s="396">
        <f t="shared" si="7"/>
        <v>9</v>
      </c>
      <c r="CE3" s="396">
        <f t="shared" si="7"/>
        <v>32</v>
      </c>
      <c r="CF3" s="396">
        <f t="shared" si="7"/>
        <v>32</v>
      </c>
      <c r="CG3" s="396">
        <f t="shared" si="7"/>
        <v>100</v>
      </c>
      <c r="CH3" s="396">
        <f t="shared" si="7"/>
        <v>100</v>
      </c>
      <c r="CI3" s="177">
        <f>SUMIFS(CI$4:CI$54, $A$4:$A$54, $A$3)</f>
        <v>1</v>
      </c>
      <c r="CJ3" s="177">
        <f t="shared" ref="CJ3:CK3" si="8">SUMIFS(CJ$4:CJ$54, $A$4:$A$54, $A$3)</f>
        <v>1</v>
      </c>
      <c r="CK3" s="177">
        <f t="shared" si="8"/>
        <v>1</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Rhode Island.</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Rhode Island.</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Rhode Island.</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Rhode Island.</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Rhode Island.</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Rhode Island.</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Rhode Island.</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Rhode Island.</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Rhode Island.</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Rhode Island.</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Rhode Island.</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Rhode Island.</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Rhode Island.</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Rhode Island.</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Rhode Island.</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Rhode Island.</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Rhode Island.</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Rhode Island.</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Rhode Island.</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Rhode Island.</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Rhode Island.</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Rhode Island.</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Rhode Island.</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Rhode Island.</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Rhode Island. After weighing for coop and municipality requirements, the BAU assumes a total CES of 31% in 2030 that rises to 39%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biomass. However, the Investment Tax Credit, a similar program for solar power, covers 30% of system costs through 2019, with declining amounts thereafter.//**Solar PV:**Rhode Island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80% below 1990 levels by 2040</v>
      </c>
      <c r="C2" s="1">
        <f>IF(INDEX('State Targets'!I:I,MATCH(About!$C$2,'State Targets'!$B:$B,0))=0,"",INDEX('State Targets'!I:I,MATCH(About!$C$2,'State Targets'!$B:$B,0)))</f>
        <v>2040</v>
      </c>
      <c r="D2" s="1">
        <f>INDEX('State Targets'!J:J,MATCH(About!$C$2,'State Targets'!$B:$B,0))</f>
        <v>1.7999999999999996</v>
      </c>
      <c r="E2" s="1">
        <f>INDEX('State Targets'!K:K,MATCH(About!$C$2,'State Targets'!$B:$B,0))</f>
        <v>1.7999999999999996</v>
      </c>
      <c r="F2" s="1" t="str">
        <f>IF(INDEX('State Targets'!L:L,MATCH(About!$C$2,'State Targets'!$B:$B,0))=0,"",INDEX('State Targets'!L:L,MATCH(About!$C$2,'State Targets'!$B:$B,0)))</f>
        <v xml:space="preserve">Rhode Island enacted statutory targets in 2021 to reduce GHG emissions 80% below 1990 levels by 2040. </v>
      </c>
    </row>
    <row r="3" spans="1:6" ht="45" x14ac:dyDescent="0.25">
      <c r="A3" s="1" t="s">
        <v>3576</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Rhode Island enacted statutory targets in 2021 to achieve net-zero emissions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9</v>
      </c>
      <c r="H41" t="s">
        <v>4059</v>
      </c>
      <c r="I41" s="483">
        <v>2040</v>
      </c>
      <c r="J41" s="483">
        <f t="shared" si="0"/>
        <v>1.7999999999999996</v>
      </c>
      <c r="K41" s="483">
        <f t="shared" si="1"/>
        <v>1.7999999999999996</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RI</v>
      </c>
      <c r="C1" s="408">
        <f>SUM(C4:C87)</f>
        <v>8.7686451843405013</v>
      </c>
      <c r="D1" s="408">
        <f t="shared" ref="D1:AG1" si="0">SUM(D4:D87)</f>
        <v>10.5225086363046</v>
      </c>
      <c r="E1" s="408">
        <f t="shared" si="0"/>
        <v>12.876762825642798</v>
      </c>
      <c r="F1" s="408">
        <f t="shared" si="0"/>
        <v>10.5439563470119</v>
      </c>
      <c r="G1" s="408">
        <f t="shared" si="0"/>
        <v>12.5711324295875</v>
      </c>
      <c r="H1" s="408">
        <f t="shared" si="0"/>
        <v>11.866339406801</v>
      </c>
      <c r="I1" s="408">
        <f t="shared" si="0"/>
        <v>13.4112944030691</v>
      </c>
      <c r="J1" s="408">
        <f t="shared" si="0"/>
        <v>13.152515638247799</v>
      </c>
      <c r="K1" s="408">
        <f t="shared" si="0"/>
        <v>13.692759099262299</v>
      </c>
      <c r="L1" s="408">
        <f t="shared" si="0"/>
        <v>13.097846003497301</v>
      </c>
      <c r="M1" s="408">
        <f t="shared" si="0"/>
        <v>11.706974842927799</v>
      </c>
      <c r="N1" s="408">
        <f t="shared" si="0"/>
        <v>12.3558625170469</v>
      </c>
      <c r="O1" s="408">
        <f t="shared" si="0"/>
        <v>11.670751291838002</v>
      </c>
      <c r="P1" s="408">
        <f t="shared" si="0"/>
        <v>11.5796853809467</v>
      </c>
      <c r="Q1" s="408">
        <f t="shared" si="0"/>
        <v>11.125325551017198</v>
      </c>
      <c r="R1" s="408">
        <f t="shared" si="0"/>
        <v>11.298678246001399</v>
      </c>
      <c r="S1" s="408">
        <f t="shared" si="0"/>
        <v>10.8055661577151</v>
      </c>
      <c r="T1" s="408">
        <f t="shared" si="0"/>
        <v>11.3387883013362</v>
      </c>
      <c r="U1" s="408">
        <f t="shared" si="0"/>
        <v>10.917407908785998</v>
      </c>
      <c r="V1" s="408">
        <f t="shared" si="0"/>
        <v>11.491374788120501</v>
      </c>
      <c r="W1" s="408">
        <f t="shared" si="0"/>
        <v>11.299719572772601</v>
      </c>
      <c r="X1" s="408">
        <f t="shared" si="0"/>
        <v>11.353278797244499</v>
      </c>
      <c r="Y1" s="408">
        <f t="shared" si="0"/>
        <v>10.740564638627299</v>
      </c>
      <c r="Z1" s="408">
        <f t="shared" si="0"/>
        <v>10.427080488171301</v>
      </c>
      <c r="AA1" s="408">
        <f t="shared" si="0"/>
        <v>11.017106682190898</v>
      </c>
      <c r="AB1" s="408">
        <f t="shared" si="0"/>
        <v>11.2279305716728</v>
      </c>
      <c r="AC1" s="408">
        <f t="shared" si="0"/>
        <v>10.004218403095798</v>
      </c>
      <c r="AD1" s="408">
        <f t="shared" si="0"/>
        <v>10.256351778813302</v>
      </c>
      <c r="AE1" s="408">
        <f t="shared" si="0"/>
        <v>11.419644345851999</v>
      </c>
      <c r="AF1" s="408">
        <f t="shared" si="0"/>
        <v>10.771239773722801</v>
      </c>
      <c r="AG1" s="408">
        <f t="shared" si="0"/>
        <v>10.218615373226401</v>
      </c>
      <c r="AH1" s="408">
        <f>SUM(AH4:AH87)</f>
        <v>10.874852894121499</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0.66017333777190002</v>
      </c>
      <c r="D4">
        <f>SUMIFS('EPA Export Aggregation'!G:G,'EPA Export Aggregation'!$A:$A,$B4,'EPA Export Aggregation'!$D:$D,$A$1)*IF($A4="CH4",About!$D$58,IF($A4="N2O",About!$D$59,1))</f>
        <v>1.3475517900942999</v>
      </c>
      <c r="E4">
        <f>SUMIFS('EPA Export Aggregation'!H:H,'EPA Export Aggregation'!$A:$A,$B4,'EPA Export Aggregation'!$D:$D,$A$1)*IF($A4="CH4",About!$D$58,IF($A4="N2O",About!$D$59,1))</f>
        <v>2.1516516596367001</v>
      </c>
      <c r="F4">
        <f>SUMIFS('EPA Export Aggregation'!I:I,'EPA Export Aggregation'!$A:$A,$B4,'EPA Export Aggregation'!$D:$D,$A$1)*IF($A4="CH4",About!$D$58,IF($A4="N2O",About!$D$59,1))</f>
        <v>1.9828459779567</v>
      </c>
      <c r="G4">
        <f>SUMIFS('EPA Export Aggregation'!J:J,'EPA Export Aggregation'!$A:$A,$B4,'EPA Export Aggregation'!$D:$D,$A$1)*IF($A4="CH4",About!$D$58,IF($A4="N2O",About!$D$59,1))</f>
        <v>2.1098525349627</v>
      </c>
      <c r="H4">
        <f>SUMIFS('EPA Export Aggregation'!K:K,'EPA Export Aggregation'!$A:$A,$B4,'EPA Export Aggregation'!$D:$D,$A$1)*IF($A4="CH4",About!$D$58,IF($A4="N2O",About!$D$59,1))</f>
        <v>1.9716991265423001</v>
      </c>
      <c r="I4">
        <f>SUMIFS('EPA Export Aggregation'!L:L,'EPA Export Aggregation'!$A:$A,$B4,'EPA Export Aggregation'!$D:$D,$A$1)*IF($A4="CH4",About!$D$58,IF($A4="N2O",About!$D$59,1))</f>
        <v>3.4294642691124002</v>
      </c>
      <c r="J4">
        <f>SUMIFS('EPA Export Aggregation'!M:M,'EPA Export Aggregation'!$A:$A,$B4,'EPA Export Aggregation'!$D:$D,$A$1)*IF($A4="CH4",About!$D$58,IF($A4="N2O",About!$D$59,1))</f>
        <v>3.3461052944587002</v>
      </c>
      <c r="K4">
        <f>SUMIFS('EPA Export Aggregation'!N:N,'EPA Export Aggregation'!$A:$A,$B4,'EPA Export Aggregation'!$D:$D,$A$1)*IF($A4="CH4",About!$D$58,IF($A4="N2O",About!$D$59,1))</f>
        <v>3.269590803536</v>
      </c>
      <c r="L4">
        <f>SUMIFS('EPA Export Aggregation'!O:O,'EPA Export Aggregation'!$A:$A,$B4,'EPA Export Aggregation'!$D:$D,$A$1)*IF($A4="CH4",About!$D$58,IF($A4="N2O",About!$D$59,1))</f>
        <v>2.9580898271251002</v>
      </c>
      <c r="M4">
        <f>SUMIFS('EPA Export Aggregation'!P:P,'EPA Export Aggregation'!$A:$A,$B4,'EPA Export Aggregation'!$D:$D,$A$1)*IF($A4="CH4",About!$D$58,IF($A4="N2O",About!$D$59,1))</f>
        <v>2.6559971691390998</v>
      </c>
      <c r="N4">
        <f>SUMIFS('EPA Export Aggregation'!Q:Q,'EPA Export Aggregation'!$A:$A,$B4,'EPA Export Aggregation'!$D:$D,$A$1)*IF($A4="CH4",About!$D$58,IF($A4="N2O",About!$D$59,1))</f>
        <v>3.1971463363158001</v>
      </c>
      <c r="O4">
        <f>SUMIFS('EPA Export Aggregation'!R:R,'EPA Export Aggregation'!$A:$A,$B4,'EPA Export Aggregation'!$D:$D,$A$1)*IF($A4="CH4",About!$D$58,IF($A4="N2O",About!$D$59,1))</f>
        <v>2.9209242031478002</v>
      </c>
      <c r="P4">
        <f>SUMIFS('EPA Export Aggregation'!S:S,'EPA Export Aggregation'!$A:$A,$B4,'EPA Export Aggregation'!$D:$D,$A$1)*IF($A4="CH4",About!$D$58,IF($A4="N2O",About!$D$59,1))</f>
        <v>2.2847763252089002</v>
      </c>
      <c r="Q4">
        <f>SUMIFS('EPA Export Aggregation'!T:T,'EPA Export Aggregation'!$A:$A,$B4,'EPA Export Aggregation'!$D:$D,$A$1)*IF($A4="CH4",About!$D$58,IF($A4="N2O",About!$D$59,1))</f>
        <v>1.9534342167178</v>
      </c>
      <c r="R4">
        <f>SUMIFS('EPA Export Aggregation'!U:U,'EPA Export Aggregation'!$A:$A,$B4,'EPA Export Aggregation'!$D:$D,$A$1)*IF($A4="CH4",About!$D$58,IF($A4="N2O",About!$D$59,1))</f>
        <v>2.3833058876551001</v>
      </c>
      <c r="S4">
        <f>SUMIFS('EPA Export Aggregation'!V:V,'EPA Export Aggregation'!$A:$A,$B4,'EPA Export Aggregation'!$D:$D,$A$1)*IF($A4="CH4",About!$D$58,IF($A4="N2O",About!$D$59,1))</f>
        <v>2.3258761164377</v>
      </c>
      <c r="T4">
        <f>SUMIFS('EPA Export Aggregation'!W:W,'EPA Export Aggregation'!$A:$A,$B4,'EPA Export Aggregation'!$D:$D,$A$1)*IF($A4="CH4",About!$D$58,IF($A4="N2O",About!$D$59,1))</f>
        <v>2.8035914997922999</v>
      </c>
      <c r="U4">
        <f>SUMIFS('EPA Export Aggregation'!X:X,'EPA Export Aggregation'!$A:$A,$B4,'EPA Export Aggregation'!$D:$D,$A$1)*IF($A4="CH4",About!$D$58,IF($A4="N2O",About!$D$59,1))</f>
        <v>2.8766628200232001</v>
      </c>
      <c r="V4">
        <f>SUMIFS('EPA Export Aggregation'!Y:Y,'EPA Export Aggregation'!$A:$A,$B4,'EPA Export Aggregation'!$D:$D,$A$1)*IF($A4="CH4",About!$D$58,IF($A4="N2O",About!$D$59,1))</f>
        <v>3.0060234594020998</v>
      </c>
      <c r="W4">
        <f>SUMIFS('EPA Export Aggregation'!Z:Z,'EPA Export Aggregation'!$A:$A,$B4,'EPA Export Aggregation'!$D:$D,$A$1)*IF($A4="CH4",About!$D$58,IF($A4="N2O",About!$D$59,1))</f>
        <v>3.0738327041932001</v>
      </c>
      <c r="X4">
        <f>SUMIFS('EPA Export Aggregation'!AA:AA,'EPA Export Aggregation'!$A:$A,$B4,'EPA Export Aggregation'!$D:$D,$A$1)*IF($A4="CH4",About!$D$58,IF($A4="N2O",About!$D$59,1))</f>
        <v>3.4710351634665</v>
      </c>
      <c r="Y4">
        <f>SUMIFS('EPA Export Aggregation'!AB:AB,'EPA Export Aggregation'!$A:$A,$B4,'EPA Export Aggregation'!$D:$D,$A$1)*IF($A4="CH4",About!$D$58,IF($A4="N2O",About!$D$59,1))</f>
        <v>3.3193838312044002</v>
      </c>
      <c r="Z4">
        <f>SUMIFS('EPA Export Aggregation'!AC:AC,'EPA Export Aggregation'!$A:$A,$B4,'EPA Export Aggregation'!$D:$D,$A$1)*IF($A4="CH4",About!$D$58,IF($A4="N2O",About!$D$59,1))</f>
        <v>2.559533300684</v>
      </c>
      <c r="AA4">
        <f>SUMIFS('EPA Export Aggregation'!AD:AD,'EPA Export Aggregation'!$A:$A,$B4,'EPA Export Aggregation'!$D:$D,$A$1)*IF($A4="CH4",About!$D$58,IF($A4="N2O",About!$D$59,1))</f>
        <v>2.4810688961946998</v>
      </c>
      <c r="AB4">
        <f>SUMIFS('EPA Export Aggregation'!AE:AE,'EPA Export Aggregation'!$A:$A,$B4,'EPA Export Aggregation'!$D:$D,$A$1)*IF($A4="CH4",About!$D$58,IF($A4="N2O",About!$D$59,1))</f>
        <v>2.7771106177485998</v>
      </c>
      <c r="AC4">
        <f>SUMIFS('EPA Export Aggregation'!AF:AF,'EPA Export Aggregation'!$A:$A,$B4,'EPA Export Aggregation'!$D:$D,$A$1)*IF($A4="CH4",About!$D$58,IF($A4="N2O",About!$D$59,1))</f>
        <v>2.5638887983241001</v>
      </c>
      <c r="AD4">
        <f>SUMIFS('EPA Export Aggregation'!AG:AG,'EPA Export Aggregation'!$A:$A,$B4,'EPA Export Aggregation'!$D:$D,$A$1)*IF($A4="CH4",About!$D$58,IF($A4="N2O",About!$D$59,1))</f>
        <v>2.7932831317781002</v>
      </c>
      <c r="AE4">
        <f>SUMIFS('EPA Export Aggregation'!AH:AH,'EPA Export Aggregation'!$A:$A,$B4,'EPA Export Aggregation'!$D:$D,$A$1)*IF($A4="CH4",About!$D$58,IF($A4="N2O",About!$D$59,1))</f>
        <v>3.1587953229038002</v>
      </c>
      <c r="AF4">
        <f>SUMIFS('EPA Export Aggregation'!AI:AI,'EPA Export Aggregation'!$A:$A,$B4,'EPA Export Aggregation'!$D:$D,$A$1)*IF($A4="CH4",About!$D$58,IF($A4="N2O",About!$D$59,1))</f>
        <v>2.8059195165358002</v>
      </c>
      <c r="AG4">
        <f>SUMIFS('EPA Export Aggregation'!AJ:AJ,'EPA Export Aggregation'!$A:$A,$B4,'EPA Export Aggregation'!$D:$D,$A$1)*IF($A4="CH4",About!$D$58,IF($A4="N2O",About!$D$59,1))</f>
        <v>3.1780663435312002</v>
      </c>
      <c r="AH4">
        <f>SUMIFS('EPA Export Aggregation'!AK:AK,'EPA Export Aggregation'!$A:$A,$B4,'EPA Export Aggregation'!$D:$D,$A$1)*IF($A4="CH4",About!$D$58,IF($A4="N2O",About!$D$59,1))</f>
        <v>3.3717899837413001</v>
      </c>
    </row>
    <row r="5" spans="1:34" x14ac:dyDescent="0.25">
      <c r="A5" s="412" t="s">
        <v>2220</v>
      </c>
      <c r="B5" s="398" t="s">
        <v>4118</v>
      </c>
      <c r="C5">
        <f>SUMIFS('EPA Export Aggregation'!F:F,'EPA Export Aggregation'!$A:$A,$B5,'EPA Export Aggregation'!$D:$D,$A$1)*IF($A5="CH4",About!$D$58,IF($A5="N2O",About!$D$59,1))</f>
        <v>3.9595144222815</v>
      </c>
      <c r="D5">
        <f>SUMIFS('EPA Export Aggregation'!G:G,'EPA Export Aggregation'!$A:$A,$B5,'EPA Export Aggregation'!$D:$D,$A$1)*IF($A5="CH4",About!$D$58,IF($A5="N2O",About!$D$59,1))</f>
        <v>3.7778451878756001</v>
      </c>
      <c r="E5">
        <f>SUMIFS('EPA Export Aggregation'!H:H,'EPA Export Aggregation'!$A:$A,$B5,'EPA Export Aggregation'!$D:$D,$A$1)*IF($A5="CH4",About!$D$58,IF($A5="N2O",About!$D$59,1))</f>
        <v>3.9108754651161002</v>
      </c>
      <c r="F5">
        <f>SUMIFS('EPA Export Aggregation'!I:I,'EPA Export Aggregation'!$A:$A,$B5,'EPA Export Aggregation'!$D:$D,$A$1)*IF($A5="CH4",About!$D$58,IF($A5="N2O",About!$D$59,1))</f>
        <v>3.8715736270236998</v>
      </c>
      <c r="G5">
        <f>SUMIFS('EPA Export Aggregation'!J:J,'EPA Export Aggregation'!$A:$A,$B5,'EPA Export Aggregation'!$D:$D,$A$1)*IF($A5="CH4",About!$D$58,IF($A5="N2O",About!$D$59,1))</f>
        <v>3.8287716398467002</v>
      </c>
      <c r="H5">
        <f>SUMIFS('EPA Export Aggregation'!K:K,'EPA Export Aggregation'!$A:$A,$B5,'EPA Export Aggregation'!$D:$D,$A$1)*IF($A5="CH4",About!$D$58,IF($A5="N2O",About!$D$59,1))</f>
        <v>3.930130137401</v>
      </c>
      <c r="I5">
        <f>SUMIFS('EPA Export Aggregation'!L:L,'EPA Export Aggregation'!$A:$A,$B5,'EPA Export Aggregation'!$D:$D,$A$1)*IF($A5="CH4",About!$D$58,IF($A5="N2O",About!$D$59,1))</f>
        <v>4.0274666832247998</v>
      </c>
      <c r="J5">
        <f>SUMIFS('EPA Export Aggregation'!M:M,'EPA Export Aggregation'!$A:$A,$B5,'EPA Export Aggregation'!$D:$D,$A$1)*IF($A5="CH4",About!$D$58,IF($A5="N2O",About!$D$59,1))</f>
        <v>4.1358840005928004</v>
      </c>
      <c r="K5">
        <f>SUMIFS('EPA Export Aggregation'!N:N,'EPA Export Aggregation'!$A:$A,$B5,'EPA Export Aggregation'!$D:$D,$A$1)*IF($A5="CH4",About!$D$58,IF($A5="N2O",About!$D$59,1))</f>
        <v>4.2642440821919001</v>
      </c>
      <c r="L5">
        <f>SUMIFS('EPA Export Aggregation'!O:O,'EPA Export Aggregation'!$A:$A,$B5,'EPA Export Aggregation'!$D:$D,$A$1)*IF($A5="CH4",About!$D$58,IF($A5="N2O",About!$D$59,1))</f>
        <v>4.5016424807558</v>
      </c>
      <c r="M5">
        <f>SUMIFS('EPA Export Aggregation'!P:P,'EPA Export Aggregation'!$A:$A,$B5,'EPA Export Aggregation'!$D:$D,$A$1)*IF($A5="CH4",About!$D$58,IF($A5="N2O",About!$D$59,1))</f>
        <v>4.5167023802535002</v>
      </c>
      <c r="N5">
        <f>SUMIFS('EPA Export Aggregation'!Q:Q,'EPA Export Aggregation'!$A:$A,$B5,'EPA Export Aggregation'!$D:$D,$A$1)*IF($A5="CH4",About!$D$58,IF($A5="N2O",About!$D$59,1))</f>
        <v>4.5395817645758996</v>
      </c>
      <c r="O5">
        <f>SUMIFS('EPA Export Aggregation'!R:R,'EPA Export Aggregation'!$A:$A,$B5,'EPA Export Aggregation'!$D:$D,$A$1)*IF($A5="CH4",About!$D$58,IF($A5="N2O",About!$D$59,1))</f>
        <v>4.4243833464644</v>
      </c>
      <c r="P5">
        <f>SUMIFS('EPA Export Aggregation'!S:S,'EPA Export Aggregation'!$A:$A,$B5,'EPA Export Aggregation'!$D:$D,$A$1)*IF($A5="CH4",About!$D$58,IF($A5="N2O",About!$D$59,1))</f>
        <v>4.4105245554058996</v>
      </c>
      <c r="Q5">
        <f>SUMIFS('EPA Export Aggregation'!T:T,'EPA Export Aggregation'!$A:$A,$B5,'EPA Export Aggregation'!$D:$D,$A$1)*IF($A5="CH4",About!$D$58,IF($A5="N2O",About!$D$59,1))</f>
        <v>4.2541303472298004</v>
      </c>
      <c r="R5">
        <f>SUMIFS('EPA Export Aggregation'!U:U,'EPA Export Aggregation'!$A:$A,$B5,'EPA Export Aggregation'!$D:$D,$A$1)*IF($A5="CH4",About!$D$58,IF($A5="N2O",About!$D$59,1))</f>
        <v>4.1920051233248001</v>
      </c>
      <c r="S5">
        <f>SUMIFS('EPA Export Aggregation'!V:V,'EPA Export Aggregation'!$A:$A,$B5,'EPA Export Aggregation'!$D:$D,$A$1)*IF($A5="CH4",About!$D$58,IF($A5="N2O",About!$D$59,1))</f>
        <v>4.2738243150799002</v>
      </c>
      <c r="T5">
        <f>SUMIFS('EPA Export Aggregation'!W:W,'EPA Export Aggregation'!$A:$A,$B5,'EPA Export Aggregation'!$D:$D,$A$1)*IF($A5="CH4",About!$D$58,IF($A5="N2O",About!$D$59,1))</f>
        <v>4.1557921300152003</v>
      </c>
      <c r="U5">
        <f>SUMIFS('EPA Export Aggregation'!X:X,'EPA Export Aggregation'!$A:$A,$B5,'EPA Export Aggregation'!$D:$D,$A$1)*IF($A5="CH4",About!$D$58,IF($A5="N2O",About!$D$59,1))</f>
        <v>4.0207736089077004</v>
      </c>
      <c r="V5">
        <f>SUMIFS('EPA Export Aggregation'!Y:Y,'EPA Export Aggregation'!$A:$A,$B5,'EPA Export Aggregation'!$D:$D,$A$1)*IF($A5="CH4",About!$D$58,IF($A5="N2O",About!$D$59,1))</f>
        <v>4.0071042286531</v>
      </c>
      <c r="W5">
        <f>SUMIFS('EPA Export Aggregation'!Z:Z,'EPA Export Aggregation'!$A:$A,$B5,'EPA Export Aggregation'!$D:$D,$A$1)*IF($A5="CH4",About!$D$58,IF($A5="N2O",About!$D$59,1))</f>
        <v>4.0348197791280001</v>
      </c>
      <c r="X5">
        <f>SUMIFS('EPA Export Aggregation'!AA:AA,'EPA Export Aggregation'!$A:$A,$B5,'EPA Export Aggregation'!$D:$D,$A$1)*IF($A5="CH4",About!$D$58,IF($A5="N2O",About!$D$59,1))</f>
        <v>3.8298071510420999</v>
      </c>
      <c r="Y5">
        <f>SUMIFS('EPA Export Aggregation'!AB:AB,'EPA Export Aggregation'!$A:$A,$B5,'EPA Export Aggregation'!$D:$D,$A$1)*IF($A5="CH4",About!$D$58,IF($A5="N2O",About!$D$59,1))</f>
        <v>3.6639016424894</v>
      </c>
      <c r="Z5">
        <f>SUMIFS('EPA Export Aggregation'!AC:AC,'EPA Export Aggregation'!$A:$A,$B5,'EPA Export Aggregation'!$D:$D,$A$1)*IF($A5="CH4",About!$D$58,IF($A5="N2O",About!$D$59,1))</f>
        <v>3.6495871326095002</v>
      </c>
      <c r="AA5">
        <f>SUMIFS('EPA Export Aggregation'!AD:AD,'EPA Export Aggregation'!$A:$A,$B5,'EPA Export Aggregation'!$D:$D,$A$1)*IF($A5="CH4",About!$D$58,IF($A5="N2O",About!$D$59,1))</f>
        <v>3.9930010148937001</v>
      </c>
      <c r="AB5">
        <f>SUMIFS('EPA Export Aggregation'!AE:AE,'EPA Export Aggregation'!$A:$A,$B5,'EPA Export Aggregation'!$D:$D,$A$1)*IF($A5="CH4",About!$D$58,IF($A5="N2O",About!$D$59,1))</f>
        <v>3.9706568860777001</v>
      </c>
      <c r="AC5">
        <f>SUMIFS('EPA Export Aggregation'!AF:AF,'EPA Export Aggregation'!$A:$A,$B5,'EPA Export Aggregation'!$D:$D,$A$1)*IF($A5="CH4",About!$D$58,IF($A5="N2O",About!$D$59,1))</f>
        <v>3.7276962829636</v>
      </c>
      <c r="AD5">
        <f>SUMIFS('EPA Export Aggregation'!AG:AG,'EPA Export Aggregation'!$A:$A,$B5,'EPA Export Aggregation'!$D:$D,$A$1)*IF($A5="CH4",About!$D$58,IF($A5="N2O",About!$D$59,1))</f>
        <v>3.8149436107820001</v>
      </c>
      <c r="AE5">
        <f>SUMIFS('EPA Export Aggregation'!AH:AH,'EPA Export Aggregation'!$A:$A,$B5,'EPA Export Aggregation'!$D:$D,$A$1)*IF($A5="CH4",About!$D$58,IF($A5="N2O",About!$D$59,1))</f>
        <v>3.9771683210144002</v>
      </c>
      <c r="AF5">
        <f>SUMIFS('EPA Export Aggregation'!AI:AI,'EPA Export Aggregation'!$A:$A,$B5,'EPA Export Aggregation'!$D:$D,$A$1)*IF($A5="CH4",About!$D$58,IF($A5="N2O",About!$D$59,1))</f>
        <v>3.9392230343949</v>
      </c>
      <c r="AG5">
        <f>SUMIFS('EPA Export Aggregation'!AJ:AJ,'EPA Export Aggregation'!$A:$A,$B5,'EPA Export Aggregation'!$D:$D,$A$1)*IF($A5="CH4",About!$D$58,IF($A5="N2O",About!$D$59,1))</f>
        <v>3.2995151992389</v>
      </c>
      <c r="AH5">
        <f>SUMIFS('EPA Export Aggregation'!AK:AK,'EPA Export Aggregation'!$A:$A,$B5,'EPA Export Aggregation'!$D:$D,$A$1)*IF($A5="CH4",About!$D$58,IF($A5="N2O",About!$D$59,1))</f>
        <v>3.6608794592930001</v>
      </c>
    </row>
    <row r="6" spans="1:34" x14ac:dyDescent="0.25">
      <c r="A6" s="412" t="s">
        <v>2220</v>
      </c>
      <c r="B6" s="398" t="s">
        <v>4122</v>
      </c>
      <c r="C6">
        <f>SUMIFS('EPA Export Aggregation'!F:F,'EPA Export Aggregation'!$A:$A,$B6,'EPA Export Aggregation'!$D:$D,$A$1)*IF($A6="CH4",About!$D$58,IF($A6="N2O",About!$D$59,1))</f>
        <v>0.58590616053019995</v>
      </c>
      <c r="D6">
        <f>SUMIFS('EPA Export Aggregation'!G:G,'EPA Export Aggregation'!$A:$A,$B6,'EPA Export Aggregation'!$D:$D,$A$1)*IF($A6="CH4",About!$D$58,IF($A6="N2O",About!$D$59,1))</f>
        <v>1.7542683980128</v>
      </c>
      <c r="E6">
        <f>SUMIFS('EPA Export Aggregation'!H:H,'EPA Export Aggregation'!$A:$A,$B6,'EPA Export Aggregation'!$D:$D,$A$1)*IF($A6="CH4",About!$D$58,IF($A6="N2O",About!$D$59,1))</f>
        <v>2.9151358413046</v>
      </c>
      <c r="F6">
        <f>SUMIFS('EPA Export Aggregation'!I:I,'EPA Export Aggregation'!$A:$A,$B6,'EPA Export Aggregation'!$D:$D,$A$1)*IF($A6="CH4",About!$D$58,IF($A6="N2O",About!$D$59,1))</f>
        <v>0.92836403415309998</v>
      </c>
      <c r="G6">
        <f>SUMIFS('EPA Export Aggregation'!J:J,'EPA Export Aggregation'!$A:$A,$B6,'EPA Export Aggregation'!$D:$D,$A$1)*IF($A6="CH4",About!$D$58,IF($A6="N2O",About!$D$59,1))</f>
        <v>2.5988399676423999</v>
      </c>
      <c r="H6">
        <f>SUMIFS('EPA Export Aggregation'!K:K,'EPA Export Aggregation'!$A:$A,$B6,'EPA Export Aggregation'!$D:$D,$A$1)*IF($A6="CH4",About!$D$58,IF($A6="N2O",About!$D$59,1))</f>
        <v>2.2106708441652998</v>
      </c>
      <c r="I6">
        <f>SUMIFS('EPA Export Aggregation'!L:L,'EPA Export Aggregation'!$A:$A,$B6,'EPA Export Aggregation'!$D:$D,$A$1)*IF($A6="CH4",About!$D$58,IF($A6="N2O",About!$D$59,1))</f>
        <v>1.776046178951</v>
      </c>
      <c r="J6">
        <f>SUMIFS('EPA Export Aggregation'!M:M,'EPA Export Aggregation'!$A:$A,$B6,'EPA Export Aggregation'!$D:$D,$A$1)*IF($A6="CH4",About!$D$58,IF($A6="N2O",About!$D$59,1))</f>
        <v>1.6072465886572</v>
      </c>
      <c r="K6">
        <f>SUMIFS('EPA Export Aggregation'!N:N,'EPA Export Aggregation'!$A:$A,$B6,'EPA Export Aggregation'!$D:$D,$A$1)*IF($A6="CH4",About!$D$58,IF($A6="N2O",About!$D$59,1))</f>
        <v>2.5172414129459</v>
      </c>
      <c r="L6">
        <f>SUMIFS('EPA Export Aggregation'!O:O,'EPA Export Aggregation'!$A:$A,$B6,'EPA Export Aggregation'!$D:$D,$A$1)*IF($A6="CH4",About!$D$58,IF($A6="N2O",About!$D$59,1))</f>
        <v>2.0876345372338001</v>
      </c>
      <c r="M6">
        <f>SUMIFS('EPA Export Aggregation'!P:P,'EPA Export Aggregation'!$A:$A,$B6,'EPA Export Aggregation'!$D:$D,$A$1)*IF($A6="CH4",About!$D$58,IF($A6="N2O",About!$D$59,1))</f>
        <v>0.63722331267629995</v>
      </c>
      <c r="N6">
        <f>SUMIFS('EPA Export Aggregation'!Q:Q,'EPA Export Aggregation'!$A:$A,$B6,'EPA Export Aggregation'!$D:$D,$A$1)*IF($A6="CH4",About!$D$58,IF($A6="N2O",About!$D$59,1))</f>
        <v>0.50970129712459999</v>
      </c>
      <c r="O6">
        <f>SUMIFS('EPA Export Aggregation'!R:R,'EPA Export Aggregation'!$A:$A,$B6,'EPA Export Aggregation'!$D:$D,$A$1)*IF($A6="CH4",About!$D$58,IF($A6="N2O",About!$D$59,1))</f>
        <v>0.46714711627889999</v>
      </c>
      <c r="P6">
        <f>SUMIFS('EPA Export Aggregation'!S:S,'EPA Export Aggregation'!$A:$A,$B6,'EPA Export Aggregation'!$D:$D,$A$1)*IF($A6="CH4",About!$D$58,IF($A6="N2O",About!$D$59,1))</f>
        <v>0.53198658553269995</v>
      </c>
      <c r="Q6">
        <f>SUMIFS('EPA Export Aggregation'!T:T,'EPA Export Aggregation'!$A:$A,$B6,'EPA Export Aggregation'!$D:$D,$A$1)*IF($A6="CH4",About!$D$58,IF($A6="N2O",About!$D$59,1))</f>
        <v>0.57937074614009998</v>
      </c>
      <c r="R6">
        <f>SUMIFS('EPA Export Aggregation'!U:U,'EPA Export Aggregation'!$A:$A,$B6,'EPA Export Aggregation'!$D:$D,$A$1)*IF($A6="CH4",About!$D$58,IF($A6="N2O",About!$D$59,1))</f>
        <v>0.60890302860419998</v>
      </c>
      <c r="S6">
        <f>SUMIFS('EPA Export Aggregation'!V:V,'EPA Export Aggregation'!$A:$A,$B6,'EPA Export Aggregation'!$D:$D,$A$1)*IF($A6="CH4",About!$D$58,IF($A6="N2O",About!$D$59,1))</f>
        <v>0.63683170866060002</v>
      </c>
      <c r="T6">
        <f>SUMIFS('EPA Export Aggregation'!W:W,'EPA Export Aggregation'!$A:$A,$B6,'EPA Export Aggregation'!$D:$D,$A$1)*IF($A6="CH4",About!$D$58,IF($A6="N2O",About!$D$59,1))</f>
        <v>0.65342372785549996</v>
      </c>
      <c r="U6">
        <f>SUMIFS('EPA Export Aggregation'!X:X,'EPA Export Aggregation'!$A:$A,$B6,'EPA Export Aggregation'!$D:$D,$A$1)*IF($A6="CH4",About!$D$58,IF($A6="N2O",About!$D$59,1))</f>
        <v>0.60148123766229999</v>
      </c>
      <c r="V6">
        <f>SUMIFS('EPA Export Aggregation'!Y:Y,'EPA Export Aggregation'!$A:$A,$B6,'EPA Export Aggregation'!$D:$D,$A$1)*IF($A6="CH4",About!$D$58,IF($A6="N2O",About!$D$59,1))</f>
        <v>0.68096092257100005</v>
      </c>
      <c r="W6">
        <f>SUMIFS('EPA Export Aggregation'!Z:Z,'EPA Export Aggregation'!$A:$A,$B6,'EPA Export Aggregation'!$D:$D,$A$1)*IF($A6="CH4",About!$D$58,IF($A6="N2O",About!$D$59,1))</f>
        <v>0.60246997945320002</v>
      </c>
      <c r="X6">
        <f>SUMIFS('EPA Export Aggregation'!AA:AA,'EPA Export Aggregation'!$A:$A,$B6,'EPA Export Aggregation'!$D:$D,$A$1)*IF($A6="CH4",About!$D$58,IF($A6="N2O",About!$D$59,1))</f>
        <v>0.56522644128080002</v>
      </c>
      <c r="Y6">
        <f>SUMIFS('EPA Export Aggregation'!AB:AB,'EPA Export Aggregation'!$A:$A,$B6,'EPA Export Aggregation'!$D:$D,$A$1)*IF($A6="CH4",About!$D$58,IF($A6="N2O",About!$D$59,1))</f>
        <v>0.54273717922709996</v>
      </c>
      <c r="Z6">
        <f>SUMIFS('EPA Export Aggregation'!AC:AC,'EPA Export Aggregation'!$A:$A,$B6,'EPA Export Aggregation'!$D:$D,$A$1)*IF($A6="CH4",About!$D$58,IF($A6="N2O",About!$D$59,1))</f>
        <v>0.58501862563660001</v>
      </c>
      <c r="AA6">
        <f>SUMIFS('EPA Export Aggregation'!AD:AD,'EPA Export Aggregation'!$A:$A,$B6,'EPA Export Aggregation'!$D:$D,$A$1)*IF($A6="CH4",About!$D$58,IF($A6="N2O",About!$D$59,1))</f>
        <v>0.52690621219650002</v>
      </c>
      <c r="AB6">
        <f>SUMIFS('EPA Export Aggregation'!AE:AE,'EPA Export Aggregation'!$A:$A,$B6,'EPA Export Aggregation'!$D:$D,$A$1)*IF($A6="CH4",About!$D$58,IF($A6="N2O",About!$D$59,1))</f>
        <v>0.56180058587610004</v>
      </c>
      <c r="AC6">
        <f>SUMIFS('EPA Export Aggregation'!AF:AF,'EPA Export Aggregation'!$A:$A,$B6,'EPA Export Aggregation'!$D:$D,$A$1)*IF($A6="CH4",About!$D$58,IF($A6="N2O",About!$D$59,1))</f>
        <v>0.55611281330020002</v>
      </c>
      <c r="AD6">
        <f>SUMIFS('EPA Export Aggregation'!AG:AG,'EPA Export Aggregation'!$A:$A,$B6,'EPA Export Aggregation'!$D:$D,$A$1)*IF($A6="CH4",About!$D$58,IF($A6="N2O",About!$D$59,1))</f>
        <v>0.57281142793509998</v>
      </c>
      <c r="AE6">
        <f>SUMIFS('EPA Export Aggregation'!AH:AH,'EPA Export Aggregation'!$A:$A,$B6,'EPA Export Aggregation'!$D:$D,$A$1)*IF($A6="CH4",About!$D$58,IF($A6="N2O",About!$D$59,1))</f>
        <v>0.58650016814609995</v>
      </c>
      <c r="AF6">
        <f>SUMIFS('EPA Export Aggregation'!AI:AI,'EPA Export Aggregation'!$A:$A,$B6,'EPA Export Aggregation'!$D:$D,$A$1)*IF($A6="CH4",About!$D$58,IF($A6="N2O",About!$D$59,1))</f>
        <v>0.58925227101019995</v>
      </c>
      <c r="AG6">
        <f>SUMIFS('EPA Export Aggregation'!AJ:AJ,'EPA Export Aggregation'!$A:$A,$B6,'EPA Export Aggregation'!$D:$D,$A$1)*IF($A6="CH4",About!$D$58,IF($A6="N2O",About!$D$59,1))</f>
        <v>0.56593386770660004</v>
      </c>
      <c r="AH6">
        <f>SUMIFS('EPA Export Aggregation'!AK:AK,'EPA Export Aggregation'!$A:$A,$B6,'EPA Export Aggregation'!$D:$D,$A$1)*IF($A6="CH4",About!$D$58,IF($A6="N2O",About!$D$59,1))</f>
        <v>0.54486912577510005</v>
      </c>
    </row>
    <row r="7" spans="1:34" x14ac:dyDescent="0.25">
      <c r="A7" s="412" t="s">
        <v>2220</v>
      </c>
      <c r="B7" s="398" t="s">
        <v>4124</v>
      </c>
      <c r="C7">
        <f>SUMIFS('EPA Export Aggregation'!F:F,'EPA Export Aggregation'!$A:$A,$B7,'EPA Export Aggregation'!$D:$D,$A$1)*IF($A7="CH4",About!$D$58,IF($A7="N2O",About!$D$59,1))</f>
        <v>2.3184742612807998</v>
      </c>
      <c r="D7">
        <f>SUMIFS('EPA Export Aggregation'!G:G,'EPA Export Aggregation'!$A:$A,$B7,'EPA Export Aggregation'!$D:$D,$A$1)*IF($A7="CH4",About!$D$58,IF($A7="N2O",About!$D$59,1))</f>
        <v>2.3595678984782</v>
      </c>
      <c r="E7">
        <f>SUMIFS('EPA Export Aggregation'!H:H,'EPA Export Aggregation'!$A:$A,$B7,'EPA Export Aggregation'!$D:$D,$A$1)*IF($A7="CH4",About!$D$58,IF($A7="N2O",About!$D$59,1))</f>
        <v>2.7074656822696999</v>
      </c>
      <c r="F7">
        <f>SUMIFS('EPA Export Aggregation'!I:I,'EPA Export Aggregation'!$A:$A,$B7,'EPA Export Aggregation'!$D:$D,$A$1)*IF($A7="CH4",About!$D$58,IF($A7="N2O",About!$D$59,1))</f>
        <v>2.5201346278675998</v>
      </c>
      <c r="G7">
        <f>SUMIFS('EPA Export Aggregation'!J:J,'EPA Export Aggregation'!$A:$A,$B7,'EPA Export Aggregation'!$D:$D,$A$1)*IF($A7="CH4",About!$D$58,IF($A7="N2O",About!$D$59,1))</f>
        <v>2.5333198794812</v>
      </c>
      <c r="H7">
        <f>SUMIFS('EPA Export Aggregation'!K:K,'EPA Export Aggregation'!$A:$A,$B7,'EPA Export Aggregation'!$D:$D,$A$1)*IF($A7="CH4",About!$D$58,IF($A7="N2O",About!$D$59,1))</f>
        <v>2.3168379612434</v>
      </c>
      <c r="I7">
        <f>SUMIFS('EPA Export Aggregation'!L:L,'EPA Export Aggregation'!$A:$A,$B7,'EPA Export Aggregation'!$D:$D,$A$1)*IF($A7="CH4",About!$D$58,IF($A7="N2O",About!$D$59,1))</f>
        <v>2.5346271658566999</v>
      </c>
      <c r="J7">
        <f>SUMIFS('EPA Export Aggregation'!M:M,'EPA Export Aggregation'!$A:$A,$B7,'EPA Export Aggregation'!$D:$D,$A$1)*IF($A7="CH4",About!$D$58,IF($A7="N2O",About!$D$59,1))</f>
        <v>2.4666514160502002</v>
      </c>
      <c r="K7">
        <f>SUMIFS('EPA Export Aggregation'!N:N,'EPA Export Aggregation'!$A:$A,$B7,'EPA Export Aggregation'!$D:$D,$A$1)*IF($A7="CH4",About!$D$58,IF($A7="N2O",About!$D$59,1))</f>
        <v>2.2113892014471999</v>
      </c>
      <c r="L7">
        <f>SUMIFS('EPA Export Aggregation'!O:O,'EPA Export Aggregation'!$A:$A,$B7,'EPA Export Aggregation'!$D:$D,$A$1)*IF($A7="CH4",About!$D$58,IF($A7="N2O",About!$D$59,1))</f>
        <v>2.1353606790827002</v>
      </c>
      <c r="M7">
        <f>SUMIFS('EPA Export Aggregation'!P:P,'EPA Export Aggregation'!$A:$A,$B7,'EPA Export Aggregation'!$D:$D,$A$1)*IF($A7="CH4",About!$D$58,IF($A7="N2O",About!$D$59,1))</f>
        <v>2.3400403957533</v>
      </c>
      <c r="N7">
        <f>SUMIFS('EPA Export Aggregation'!Q:Q,'EPA Export Aggregation'!$A:$A,$B7,'EPA Export Aggregation'!$D:$D,$A$1)*IF($A7="CH4",About!$D$58,IF($A7="N2O",About!$D$59,1))</f>
        <v>2.4892300507576</v>
      </c>
      <c r="O7">
        <f>SUMIFS('EPA Export Aggregation'!R:R,'EPA Export Aggregation'!$A:$A,$B7,'EPA Export Aggregation'!$D:$D,$A$1)*IF($A7="CH4",About!$D$58,IF($A7="N2O",About!$D$59,1))</f>
        <v>2.3208325918800998</v>
      </c>
      <c r="P7">
        <f>SUMIFS('EPA Export Aggregation'!S:S,'EPA Export Aggregation'!$A:$A,$B7,'EPA Export Aggregation'!$D:$D,$A$1)*IF($A7="CH4",About!$D$58,IF($A7="N2O",About!$D$59,1))</f>
        <v>2.6866285695148</v>
      </c>
      <c r="Q7">
        <f>SUMIFS('EPA Export Aggregation'!T:T,'EPA Export Aggregation'!$A:$A,$B7,'EPA Export Aggregation'!$D:$D,$A$1)*IF($A7="CH4",About!$D$58,IF($A7="N2O",About!$D$59,1))</f>
        <v>2.7299700425197999</v>
      </c>
      <c r="R7">
        <f>SUMIFS('EPA Export Aggregation'!U:U,'EPA Export Aggregation'!$A:$A,$B7,'EPA Export Aggregation'!$D:$D,$A$1)*IF($A7="CH4",About!$D$58,IF($A7="N2O",About!$D$59,1))</f>
        <v>2.5660306504008998</v>
      </c>
      <c r="S7">
        <f>SUMIFS('EPA Export Aggregation'!V:V,'EPA Export Aggregation'!$A:$A,$B7,'EPA Export Aggregation'!$D:$D,$A$1)*IF($A7="CH4",About!$D$58,IF($A7="N2O",About!$D$59,1))</f>
        <v>2.1678467550259999</v>
      </c>
      <c r="T7">
        <f>SUMIFS('EPA Export Aggregation'!W:W,'EPA Export Aggregation'!$A:$A,$B7,'EPA Export Aggregation'!$D:$D,$A$1)*IF($A7="CH4",About!$D$58,IF($A7="N2O",About!$D$59,1))</f>
        <v>2.2177605016275002</v>
      </c>
      <c r="U7">
        <f>SUMIFS('EPA Export Aggregation'!X:X,'EPA Export Aggregation'!$A:$A,$B7,'EPA Export Aggregation'!$D:$D,$A$1)*IF($A7="CH4",About!$D$58,IF($A7="N2O",About!$D$59,1))</f>
        <v>2.0287668573989999</v>
      </c>
      <c r="V7">
        <f>SUMIFS('EPA Export Aggregation'!Y:Y,'EPA Export Aggregation'!$A:$A,$B7,'EPA Export Aggregation'!$D:$D,$A$1)*IF($A7="CH4",About!$D$58,IF($A7="N2O",About!$D$59,1))</f>
        <v>2.2735628260320002</v>
      </c>
      <c r="W7">
        <f>SUMIFS('EPA Export Aggregation'!Z:Z,'EPA Export Aggregation'!$A:$A,$B7,'EPA Export Aggregation'!$D:$D,$A$1)*IF($A7="CH4",About!$D$58,IF($A7="N2O",About!$D$59,1))</f>
        <v>2.1926841636991998</v>
      </c>
      <c r="X7">
        <f>SUMIFS('EPA Export Aggregation'!AA:AA,'EPA Export Aggregation'!$A:$A,$B7,'EPA Export Aggregation'!$D:$D,$A$1)*IF($A7="CH4",About!$D$58,IF($A7="N2O",About!$D$59,1))</f>
        <v>2.1289604992622002</v>
      </c>
      <c r="Y7">
        <f>SUMIFS('EPA Export Aggregation'!AB:AB,'EPA Export Aggregation'!$A:$A,$B7,'EPA Export Aggregation'!$D:$D,$A$1)*IF($A7="CH4",About!$D$58,IF($A7="N2O",About!$D$59,1))</f>
        <v>1.9301710335550999</v>
      </c>
      <c r="Z7">
        <f>SUMIFS('EPA Export Aggregation'!AC:AC,'EPA Export Aggregation'!$A:$A,$B7,'EPA Export Aggregation'!$D:$D,$A$1)*IF($A7="CH4",About!$D$58,IF($A7="N2O",About!$D$59,1))</f>
        <v>2.1421069149702001</v>
      </c>
      <c r="AA7">
        <f>SUMIFS('EPA Export Aggregation'!AD:AD,'EPA Export Aggregation'!$A:$A,$B7,'EPA Export Aggregation'!$D:$D,$A$1)*IF($A7="CH4",About!$D$58,IF($A7="N2O",About!$D$59,1))</f>
        <v>2.2518736266081998</v>
      </c>
      <c r="AB7">
        <f>SUMIFS('EPA Export Aggregation'!AE:AE,'EPA Export Aggregation'!$A:$A,$B7,'EPA Export Aggregation'!$D:$D,$A$1)*IF($A7="CH4",About!$D$58,IF($A7="N2O",About!$D$59,1))</f>
        <v>2.2828591713476998</v>
      </c>
      <c r="AC7">
        <f>SUMIFS('EPA Export Aggregation'!AF:AF,'EPA Export Aggregation'!$A:$A,$B7,'EPA Export Aggregation'!$D:$D,$A$1)*IF($A7="CH4",About!$D$58,IF($A7="N2O",About!$D$59,1))</f>
        <v>1.6758872906325</v>
      </c>
      <c r="AD7">
        <f>SUMIFS('EPA Export Aggregation'!AG:AG,'EPA Export Aggregation'!$A:$A,$B7,'EPA Export Aggregation'!$D:$D,$A$1)*IF($A7="CH4",About!$D$58,IF($A7="N2O",About!$D$59,1))</f>
        <v>1.6597052261480001</v>
      </c>
      <c r="AE7">
        <f>SUMIFS('EPA Export Aggregation'!AH:AH,'EPA Export Aggregation'!$A:$A,$B7,'EPA Export Aggregation'!$D:$D,$A$1)*IF($A7="CH4",About!$D$58,IF($A7="N2O",About!$D$59,1))</f>
        <v>2.1427788816805</v>
      </c>
      <c r="AF7">
        <f>SUMIFS('EPA Export Aggregation'!AI:AI,'EPA Export Aggregation'!$A:$A,$B7,'EPA Export Aggregation'!$D:$D,$A$1)*IF($A7="CH4",About!$D$58,IF($A7="N2O",About!$D$59,1))</f>
        <v>1.9329758727377</v>
      </c>
      <c r="AG7">
        <f>SUMIFS('EPA Export Aggregation'!AJ:AJ,'EPA Export Aggregation'!$A:$A,$B7,'EPA Export Aggregation'!$D:$D,$A$1)*IF($A7="CH4",About!$D$58,IF($A7="N2O",About!$D$59,1))</f>
        <v>1.7474874853994</v>
      </c>
      <c r="AH7">
        <f>SUMIFS('EPA Export Aggregation'!AK:AK,'EPA Export Aggregation'!$A:$A,$B7,'EPA Export Aggregation'!$D:$D,$A$1)*IF($A7="CH4",About!$D$58,IF($A7="N2O",About!$D$59,1))</f>
        <v>1.7742217521353001</v>
      </c>
    </row>
    <row r="8" spans="1:34" x14ac:dyDescent="0.25">
      <c r="A8" s="412" t="s">
        <v>2220</v>
      </c>
      <c r="B8" s="398" t="s">
        <v>4126</v>
      </c>
      <c r="C8">
        <f>SUMIFS('EPA Export Aggregation'!F:F,'EPA Export Aggregation'!$A:$A,$B8,'EPA Export Aggregation'!$D:$D,$A$1)*IF($A8="CH4",About!$D$58,IF($A8="N2O",About!$D$59,1))</f>
        <v>1.1168042082941001</v>
      </c>
      <c r="D8">
        <f>SUMIFS('EPA Export Aggregation'!G:G,'EPA Export Aggregation'!$A:$A,$B8,'EPA Export Aggregation'!$D:$D,$A$1)*IF($A8="CH4",About!$D$58,IF($A8="N2O",About!$D$59,1))</f>
        <v>1.1759636361684001</v>
      </c>
      <c r="E8">
        <f>SUMIFS('EPA Export Aggregation'!H:H,'EPA Export Aggregation'!$A:$A,$B8,'EPA Export Aggregation'!$D:$D,$A$1)*IF($A8="CH4",About!$D$58,IF($A8="N2O",About!$D$59,1))</f>
        <v>1.0741612809582</v>
      </c>
      <c r="F8">
        <f>SUMIFS('EPA Export Aggregation'!I:I,'EPA Export Aggregation'!$A:$A,$B8,'EPA Export Aggregation'!$D:$D,$A$1)*IF($A8="CH4",About!$D$58,IF($A8="N2O",About!$D$59,1))</f>
        <v>1.1097774048624001</v>
      </c>
      <c r="G8">
        <f>SUMIFS('EPA Export Aggregation'!J:J,'EPA Export Aggregation'!$A:$A,$B8,'EPA Export Aggregation'!$D:$D,$A$1)*IF($A8="CH4",About!$D$58,IF($A8="N2O",About!$D$59,1))</f>
        <v>1.3445121065417001</v>
      </c>
      <c r="H8">
        <f>SUMIFS('EPA Export Aggregation'!K:K,'EPA Export Aggregation'!$A:$A,$B8,'EPA Export Aggregation'!$D:$D,$A$1)*IF($A8="CH4",About!$D$58,IF($A8="N2O",About!$D$59,1))</f>
        <v>1.2255901163917</v>
      </c>
      <c r="I8">
        <f>SUMIFS('EPA Export Aggregation'!L:L,'EPA Export Aggregation'!$A:$A,$B8,'EPA Export Aggregation'!$D:$D,$A$1)*IF($A8="CH4",About!$D$58,IF($A8="N2O",About!$D$59,1))</f>
        <v>1.3939388586298</v>
      </c>
      <c r="J8">
        <f>SUMIFS('EPA Export Aggregation'!M:M,'EPA Export Aggregation'!$A:$A,$B8,'EPA Export Aggregation'!$D:$D,$A$1)*IF($A8="CH4",About!$D$58,IF($A8="N2O",About!$D$59,1))</f>
        <v>1.3147506434376</v>
      </c>
      <c r="K8">
        <f>SUMIFS('EPA Export Aggregation'!N:N,'EPA Export Aggregation'!$A:$A,$B8,'EPA Export Aggregation'!$D:$D,$A$1)*IF($A8="CH4",About!$D$58,IF($A8="N2O",About!$D$59,1))</f>
        <v>1.1150577197824001</v>
      </c>
      <c r="L8">
        <f>SUMIFS('EPA Export Aggregation'!O:O,'EPA Export Aggregation'!$A:$A,$B8,'EPA Export Aggregation'!$D:$D,$A$1)*IF($A8="CH4",About!$D$58,IF($A8="N2O",About!$D$59,1))</f>
        <v>1.055564774679</v>
      </c>
      <c r="M8">
        <f>SUMIFS('EPA Export Aggregation'!P:P,'EPA Export Aggregation'!$A:$A,$B8,'EPA Export Aggregation'!$D:$D,$A$1)*IF($A8="CH4",About!$D$58,IF($A8="N2O",About!$D$59,1))</f>
        <v>1.2000838143368</v>
      </c>
      <c r="N8">
        <f>SUMIFS('EPA Export Aggregation'!Q:Q,'EPA Export Aggregation'!$A:$A,$B8,'EPA Export Aggregation'!$D:$D,$A$1)*IF($A8="CH4",About!$D$58,IF($A8="N2O",About!$D$59,1))</f>
        <v>1.2457228901249</v>
      </c>
      <c r="O8">
        <f>SUMIFS('EPA Export Aggregation'!R:R,'EPA Export Aggregation'!$A:$A,$B8,'EPA Export Aggregation'!$D:$D,$A$1)*IF($A8="CH4",About!$D$58,IF($A8="N2O",About!$D$59,1))</f>
        <v>1.1421865676059</v>
      </c>
      <c r="P8">
        <f>SUMIFS('EPA Export Aggregation'!S:S,'EPA Export Aggregation'!$A:$A,$B8,'EPA Export Aggregation'!$D:$D,$A$1)*IF($A8="CH4",About!$D$58,IF($A8="N2O",About!$D$59,1))</f>
        <v>1.2712420862764999</v>
      </c>
      <c r="Q8">
        <f>SUMIFS('EPA Export Aggregation'!T:T,'EPA Export Aggregation'!$A:$A,$B8,'EPA Export Aggregation'!$D:$D,$A$1)*IF($A8="CH4",About!$D$58,IF($A8="N2O",About!$D$59,1))</f>
        <v>1.1978635488166001</v>
      </c>
      <c r="R8">
        <f>SUMIFS('EPA Export Aggregation'!U:U,'EPA Export Aggregation'!$A:$A,$B8,'EPA Export Aggregation'!$D:$D,$A$1)*IF($A8="CH4",About!$D$58,IF($A8="N2O",About!$D$59,1))</f>
        <v>1.1175972177850999</v>
      </c>
      <c r="S8">
        <f>SUMIFS('EPA Export Aggregation'!V:V,'EPA Export Aggregation'!$A:$A,$B8,'EPA Export Aggregation'!$D:$D,$A$1)*IF($A8="CH4",About!$D$58,IF($A8="N2O",About!$D$59,1))</f>
        <v>0.94827801404750001</v>
      </c>
      <c r="T8">
        <f>SUMIFS('EPA Export Aggregation'!W:W,'EPA Export Aggregation'!$A:$A,$B8,'EPA Export Aggregation'!$D:$D,$A$1)*IF($A8="CH4",About!$D$58,IF($A8="N2O",About!$D$59,1))</f>
        <v>1.0361556038977</v>
      </c>
      <c r="U8">
        <f>SUMIFS('EPA Export Aggregation'!X:X,'EPA Export Aggregation'!$A:$A,$B8,'EPA Export Aggregation'!$D:$D,$A$1)*IF($A8="CH4",About!$D$58,IF($A8="N2O",About!$D$59,1))</f>
        <v>0.9045674036261</v>
      </c>
      <c r="V8">
        <f>SUMIFS('EPA Export Aggregation'!Y:Y,'EPA Export Aggregation'!$A:$A,$B8,'EPA Export Aggregation'!$D:$D,$A$1)*IF($A8="CH4",About!$D$58,IF($A8="N2O",About!$D$59,1))</f>
        <v>1.0318660932432</v>
      </c>
      <c r="W8">
        <f>SUMIFS('EPA Export Aggregation'!Z:Z,'EPA Export Aggregation'!$A:$A,$B8,'EPA Export Aggregation'!$D:$D,$A$1)*IF($A8="CH4",About!$D$58,IF($A8="N2O",About!$D$59,1))</f>
        <v>0.91456169482060001</v>
      </c>
      <c r="X8">
        <f>SUMIFS('EPA Export Aggregation'!AA:AA,'EPA Export Aggregation'!$A:$A,$B8,'EPA Export Aggregation'!$D:$D,$A$1)*IF($A8="CH4",About!$D$58,IF($A8="N2O",About!$D$59,1))</f>
        <v>0.86679728826189995</v>
      </c>
      <c r="Y8">
        <f>SUMIFS('EPA Export Aggregation'!AB:AB,'EPA Export Aggregation'!$A:$A,$B8,'EPA Export Aggregation'!$D:$D,$A$1)*IF($A8="CH4",About!$D$58,IF($A8="N2O",About!$D$59,1))</f>
        <v>0.76901706076819998</v>
      </c>
      <c r="Z8">
        <f>SUMIFS('EPA Export Aggregation'!AC:AC,'EPA Export Aggregation'!$A:$A,$B8,'EPA Export Aggregation'!$D:$D,$A$1)*IF($A8="CH4",About!$D$58,IF($A8="N2O",About!$D$59,1))</f>
        <v>0.89232258185390001</v>
      </c>
      <c r="AA8">
        <f>SUMIFS('EPA Export Aggregation'!AD:AD,'EPA Export Aggregation'!$A:$A,$B8,'EPA Export Aggregation'!$D:$D,$A$1)*IF($A8="CH4",About!$D$58,IF($A8="N2O",About!$D$59,1))</f>
        <v>1.1056684036116</v>
      </c>
      <c r="AB8">
        <f>SUMIFS('EPA Export Aggregation'!AE:AE,'EPA Export Aggregation'!$A:$A,$B8,'EPA Export Aggregation'!$D:$D,$A$1)*IF($A8="CH4",About!$D$58,IF($A8="N2O",About!$D$59,1))</f>
        <v>0.98639404638820005</v>
      </c>
      <c r="AC8">
        <f>SUMIFS('EPA Export Aggregation'!AF:AF,'EPA Export Aggregation'!$A:$A,$B8,'EPA Export Aggregation'!$D:$D,$A$1)*IF($A8="CH4",About!$D$58,IF($A8="N2O",About!$D$59,1))</f>
        <v>0.83628665200749996</v>
      </c>
      <c r="AD8">
        <f>SUMIFS('EPA Export Aggregation'!AG:AG,'EPA Export Aggregation'!$A:$A,$B8,'EPA Export Aggregation'!$D:$D,$A$1)*IF($A8="CH4",About!$D$58,IF($A8="N2O",About!$D$59,1))</f>
        <v>0.839796789456</v>
      </c>
      <c r="AE8">
        <f>SUMIFS('EPA Export Aggregation'!AH:AH,'EPA Export Aggregation'!$A:$A,$B8,'EPA Export Aggregation'!$D:$D,$A$1)*IF($A8="CH4",About!$D$58,IF($A8="N2O",About!$D$59,1))</f>
        <v>0.93676969185680004</v>
      </c>
      <c r="AF8">
        <f>SUMIFS('EPA Export Aggregation'!AI:AI,'EPA Export Aggregation'!$A:$A,$B8,'EPA Export Aggregation'!$D:$D,$A$1)*IF($A8="CH4",About!$D$58,IF($A8="N2O",About!$D$59,1))</f>
        <v>0.90996664032209995</v>
      </c>
      <c r="AG8">
        <f>SUMIFS('EPA Export Aggregation'!AJ:AJ,'EPA Export Aggregation'!$A:$A,$B8,'EPA Export Aggregation'!$D:$D,$A$1)*IF($A8="CH4",About!$D$58,IF($A8="N2O",About!$D$59,1))</f>
        <v>0.78049789035560002</v>
      </c>
      <c r="AH8">
        <f>SUMIFS('EPA Export Aggregation'!AK:AK,'EPA Export Aggregation'!$A:$A,$B8,'EPA Export Aggregation'!$D:$D,$A$1)*IF($A8="CH4",About!$D$58,IF($A8="N2O",About!$D$59,1))</f>
        <v>0.85316612470630004</v>
      </c>
    </row>
    <row r="9" spans="1:34" x14ac:dyDescent="0.25">
      <c r="A9" s="412" t="s">
        <v>2220</v>
      </c>
      <c r="B9" s="398" t="s">
        <v>4136</v>
      </c>
      <c r="C9">
        <f>SUMIFS('EPA Export Aggregation'!F:F,'EPA Export Aggregation'!$A:$A,$B9,'EPA Export Aggregation'!$D:$D,$A$1)*IF($A9="CH4",About!$D$58,IF($A9="N2O",About!$D$59,1))</f>
        <v>8.0362841236900004E-2</v>
      </c>
      <c r="D9">
        <f>SUMIFS('EPA Export Aggregation'!G:G,'EPA Export Aggregation'!$A:$A,$B9,'EPA Export Aggregation'!$D:$D,$A$1)*IF($A9="CH4",About!$D$58,IF($A9="N2O",About!$D$59,1))</f>
        <v>6.27274874664E-2</v>
      </c>
      <c r="E9">
        <f>SUMIFS('EPA Export Aggregation'!H:H,'EPA Export Aggregation'!$A:$A,$B9,'EPA Export Aggregation'!$D:$D,$A$1)*IF($A9="CH4",About!$D$58,IF($A9="N2O",About!$D$59,1))</f>
        <v>6.6600295460699996E-2</v>
      </c>
      <c r="F9">
        <f>SUMIFS('EPA Export Aggregation'!I:I,'EPA Export Aggregation'!$A:$A,$B9,'EPA Export Aggregation'!$D:$D,$A$1)*IF($A9="CH4",About!$D$58,IF($A9="N2O",About!$D$59,1))</f>
        <v>6.5408155966299994E-2</v>
      </c>
      <c r="G9">
        <f>SUMIFS('EPA Export Aggregation'!J:J,'EPA Export Aggregation'!$A:$A,$B9,'EPA Export Aggregation'!$D:$D,$A$1)*IF($A9="CH4",About!$D$58,IF($A9="N2O",About!$D$59,1))</f>
        <v>6.8556408479099995E-2</v>
      </c>
      <c r="H9">
        <f>SUMIFS('EPA Export Aggregation'!K:K,'EPA Export Aggregation'!$A:$A,$B9,'EPA Export Aggregation'!$D:$D,$A$1)*IF($A9="CH4",About!$D$58,IF($A9="N2O",About!$D$59,1))</f>
        <v>6.6504847337100007E-2</v>
      </c>
      <c r="I9">
        <f>SUMIFS('EPA Export Aggregation'!L:L,'EPA Export Aggregation'!$A:$A,$B9,'EPA Export Aggregation'!$D:$D,$A$1)*IF($A9="CH4",About!$D$58,IF($A9="N2O",About!$D$59,1))</f>
        <v>6.6370404619200005E-2</v>
      </c>
      <c r="J9">
        <f>SUMIFS('EPA Export Aggregation'!M:M,'EPA Export Aggregation'!$A:$A,$B9,'EPA Export Aggregation'!$D:$D,$A$1)*IF($A9="CH4",About!$D$58,IF($A9="N2O",About!$D$59,1))</f>
        <v>6.4048034412899996E-2</v>
      </c>
      <c r="K9">
        <f>SUMIFS('EPA Export Aggregation'!N:N,'EPA Export Aggregation'!$A:$A,$B9,'EPA Export Aggregation'!$D:$D,$A$1)*IF($A9="CH4",About!$D$58,IF($A9="N2O",About!$D$59,1))</f>
        <v>6.8132353913500004E-2</v>
      </c>
      <c r="L9">
        <f>SUMIFS('EPA Export Aggregation'!O:O,'EPA Export Aggregation'!$A:$A,$B9,'EPA Export Aggregation'!$D:$D,$A$1)*IF($A9="CH4",About!$D$58,IF($A9="N2O",About!$D$59,1))</f>
        <v>8.3737513921200005E-2</v>
      </c>
      <c r="M9">
        <f>SUMIFS('EPA Export Aggregation'!P:P,'EPA Export Aggregation'!$A:$A,$B9,'EPA Export Aggregation'!$D:$D,$A$1)*IF($A9="CH4",About!$D$58,IF($A9="N2O",About!$D$59,1))</f>
        <v>7.0474011365800004E-2</v>
      </c>
      <c r="N9">
        <f>SUMIFS('EPA Export Aggregation'!Q:Q,'EPA Export Aggregation'!$A:$A,$B9,'EPA Export Aggregation'!$D:$D,$A$1)*IF($A9="CH4",About!$D$58,IF($A9="N2O",About!$D$59,1))</f>
        <v>6.8715718950499993E-2</v>
      </c>
      <c r="O9">
        <f>SUMIFS('EPA Export Aggregation'!R:R,'EPA Export Aggregation'!$A:$A,$B9,'EPA Export Aggregation'!$D:$D,$A$1)*IF($A9="CH4",About!$D$58,IF($A9="N2O",About!$D$59,1))</f>
        <v>7.2766665864999996E-2</v>
      </c>
      <c r="P9">
        <f>SUMIFS('EPA Export Aggregation'!S:S,'EPA Export Aggregation'!$A:$A,$B9,'EPA Export Aggregation'!$D:$D,$A$1)*IF($A9="CH4",About!$D$58,IF($A9="N2O",About!$D$59,1))</f>
        <v>6.1365451674699999E-2</v>
      </c>
      <c r="Q9">
        <f>SUMIFS('EPA Export Aggregation'!T:T,'EPA Export Aggregation'!$A:$A,$B9,'EPA Export Aggregation'!$D:$D,$A$1)*IF($A9="CH4",About!$D$58,IF($A9="N2O",About!$D$59,1))</f>
        <v>5.79534338974E-2</v>
      </c>
      <c r="R9">
        <f>SUMIFS('EPA Export Aggregation'!U:U,'EPA Export Aggregation'!$A:$A,$B9,'EPA Export Aggregation'!$D:$D,$A$1)*IF($A9="CH4",About!$D$58,IF($A9="N2O",About!$D$59,1))</f>
        <v>6.3793188613299995E-2</v>
      </c>
      <c r="S9">
        <f>SUMIFS('EPA Export Aggregation'!V:V,'EPA Export Aggregation'!$A:$A,$B9,'EPA Export Aggregation'!$D:$D,$A$1)*IF($A9="CH4",About!$D$58,IF($A9="N2O",About!$D$59,1))</f>
        <v>6.4480167572800007E-2</v>
      </c>
      <c r="T9">
        <f>SUMIFS('EPA Export Aggregation'!W:W,'EPA Export Aggregation'!$A:$A,$B9,'EPA Export Aggregation'!$D:$D,$A$1)*IF($A9="CH4",About!$D$58,IF($A9="N2O",About!$D$59,1))</f>
        <v>6.1058763497500002E-2</v>
      </c>
      <c r="U9">
        <f>SUMIFS('EPA Export Aggregation'!X:X,'EPA Export Aggregation'!$A:$A,$B9,'EPA Export Aggregation'!$D:$D,$A$1)*IF($A9="CH4",About!$D$58,IF($A9="N2O",About!$D$59,1))</f>
        <v>5.8980369368699999E-2</v>
      </c>
      <c r="V9">
        <f>SUMIFS('EPA Export Aggregation'!Y:Y,'EPA Export Aggregation'!$A:$A,$B9,'EPA Export Aggregation'!$D:$D,$A$1)*IF($A9="CH4",About!$D$58,IF($A9="N2O",About!$D$59,1))</f>
        <v>5.0189351639399998E-2</v>
      </c>
      <c r="W9">
        <f>SUMIFS('EPA Export Aggregation'!Z:Z,'EPA Export Aggregation'!$A:$A,$B9,'EPA Export Aggregation'!$D:$D,$A$1)*IF($A9="CH4",About!$D$58,IF($A9="N2O",About!$D$59,1))</f>
        <v>5.3307760499400003E-2</v>
      </c>
      <c r="X9">
        <f>SUMIFS('EPA Export Aggregation'!AA:AA,'EPA Export Aggregation'!$A:$A,$B9,'EPA Export Aggregation'!$D:$D,$A$1)*IF($A9="CH4",About!$D$58,IF($A9="N2O",About!$D$59,1))</f>
        <v>4.9549563054899999E-2</v>
      </c>
      <c r="Y9">
        <f>SUMIFS('EPA Export Aggregation'!AB:AB,'EPA Export Aggregation'!$A:$A,$B9,'EPA Export Aggregation'!$D:$D,$A$1)*IF($A9="CH4",About!$D$58,IF($A9="N2O",About!$D$59,1))</f>
        <v>4.6023710409200003E-2</v>
      </c>
      <c r="Z9">
        <f>SUMIFS('EPA Export Aggregation'!AC:AC,'EPA Export Aggregation'!$A:$A,$B9,'EPA Export Aggregation'!$D:$D,$A$1)*IF($A9="CH4",About!$D$58,IF($A9="N2O",About!$D$59,1))</f>
        <v>5.2675420841799998E-2</v>
      </c>
      <c r="AA9">
        <f>SUMIFS('EPA Export Aggregation'!AD:AD,'EPA Export Aggregation'!$A:$A,$B9,'EPA Export Aggregation'!$D:$D,$A$1)*IF($A9="CH4",About!$D$58,IF($A9="N2O",About!$D$59,1))</f>
        <v>5.4823064801500003E-2</v>
      </c>
      <c r="AB9">
        <f>SUMIFS('EPA Export Aggregation'!AE:AE,'EPA Export Aggregation'!$A:$A,$B9,'EPA Export Aggregation'!$D:$D,$A$1)*IF($A9="CH4",About!$D$58,IF($A9="N2O",About!$D$59,1))</f>
        <v>5.6768157357100002E-2</v>
      </c>
      <c r="AC9">
        <f>SUMIFS('EPA Export Aggregation'!AF:AF,'EPA Export Aggregation'!$A:$A,$B9,'EPA Export Aggregation'!$D:$D,$A$1)*IF($A9="CH4",About!$D$58,IF($A9="N2O",About!$D$59,1))</f>
        <v>5.0495034493499999E-2</v>
      </c>
      <c r="AD9">
        <f>SUMIFS('EPA Export Aggregation'!AG:AG,'EPA Export Aggregation'!$A:$A,$B9,'EPA Export Aggregation'!$D:$D,$A$1)*IF($A9="CH4",About!$D$58,IF($A9="N2O",About!$D$59,1))</f>
        <v>6.1120101027200002E-2</v>
      </c>
      <c r="AE9">
        <f>SUMIFS('EPA Export Aggregation'!AH:AH,'EPA Export Aggregation'!$A:$A,$B9,'EPA Export Aggregation'!$D:$D,$A$1)*IF($A9="CH4",About!$D$58,IF($A9="N2O",About!$D$59,1))</f>
        <v>5.4834055243699997E-2</v>
      </c>
      <c r="AF9">
        <f>SUMIFS('EPA Export Aggregation'!AI:AI,'EPA Export Aggregation'!$A:$A,$B9,'EPA Export Aggregation'!$D:$D,$A$1)*IF($A9="CH4",About!$D$58,IF($A9="N2O",About!$D$59,1))</f>
        <v>4.76435844673E-2</v>
      </c>
      <c r="AG9">
        <f>SUMIFS('EPA Export Aggregation'!AJ:AJ,'EPA Export Aggregation'!$A:$A,$B9,'EPA Export Aggregation'!$D:$D,$A$1)*IF($A9="CH4",About!$D$58,IF($A9="N2O",About!$D$59,1))</f>
        <v>4.3096813819199997E-2</v>
      </c>
      <c r="AH9">
        <f>SUMIFS('EPA Export Aggregation'!AK:AK,'EPA Export Aggregation'!$A:$A,$B9,'EPA Export Aggregation'!$D:$D,$A$1)*IF($A9="CH4",About!$D$58,IF($A9="N2O",About!$D$59,1))</f>
        <v>4.6026325359299999E-2</v>
      </c>
    </row>
    <row r="10" spans="1:34" x14ac:dyDescent="0.25">
      <c r="A10" s="412" t="s">
        <v>2220</v>
      </c>
      <c r="B10" s="398" t="s">
        <v>4145</v>
      </c>
      <c r="C10">
        <f>SUMIFS('EPA Export Aggregation'!F:F,'EPA Export Aggregation'!$A:$A,$B10,'EPA Export Aggregation'!$D:$D,$A$1)*IF($A10="CH4",About!$D$58,IF($A10="N2O",About!$D$59,1))</f>
        <v>4.3836685630000002E-4</v>
      </c>
      <c r="D10">
        <f>SUMIFS('EPA Export Aggregation'!G:G,'EPA Export Aggregation'!$A:$A,$B10,'EPA Export Aggregation'!$D:$D,$A$1)*IF($A10="CH4",About!$D$58,IF($A10="N2O",About!$D$59,1))</f>
        <v>4.2539517149999998E-4</v>
      </c>
      <c r="E10">
        <f>SUMIFS('EPA Export Aggregation'!H:H,'EPA Export Aggregation'!$A:$A,$B10,'EPA Export Aggregation'!$D:$D,$A$1)*IF($A10="CH4",About!$D$58,IF($A10="N2O",About!$D$59,1))</f>
        <v>4.1438718369999998E-4</v>
      </c>
      <c r="F10">
        <f>SUMIFS('EPA Export Aggregation'!I:I,'EPA Export Aggregation'!$A:$A,$B10,'EPA Export Aggregation'!$D:$D,$A$1)*IF($A10="CH4",About!$D$58,IF($A10="N2O",About!$D$59,1))</f>
        <v>4.03952667E-4</v>
      </c>
      <c r="G10">
        <f>SUMIFS('EPA Export Aggregation'!J:J,'EPA Export Aggregation'!$A:$A,$B10,'EPA Export Aggregation'!$D:$D,$A$1)*IF($A10="CH4",About!$D$58,IF($A10="N2O",About!$D$59,1))</f>
        <v>4.0114170170000001E-4</v>
      </c>
      <c r="H10">
        <f>SUMIFS('EPA Export Aggregation'!K:K,'EPA Export Aggregation'!$A:$A,$B10,'EPA Export Aggregation'!$D:$D,$A$1)*IF($A10="CH4",About!$D$58,IF($A10="N2O",About!$D$59,1))</f>
        <v>3.5874297990000001E-4</v>
      </c>
      <c r="I10">
        <f>SUMIFS('EPA Export Aggregation'!L:L,'EPA Export Aggregation'!$A:$A,$B10,'EPA Export Aggregation'!$D:$D,$A$1)*IF($A10="CH4",About!$D$58,IF($A10="N2O",About!$D$59,1))</f>
        <v>3.4344223020000002E-4</v>
      </c>
      <c r="J10">
        <f>SUMIFS('EPA Export Aggregation'!M:M,'EPA Export Aggregation'!$A:$A,$B10,'EPA Export Aggregation'!$D:$D,$A$1)*IF($A10="CH4",About!$D$58,IF($A10="N2O",About!$D$59,1))</f>
        <v>3.2440374400000003E-4</v>
      </c>
      <c r="K10">
        <f>SUMIFS('EPA Export Aggregation'!N:N,'EPA Export Aggregation'!$A:$A,$B10,'EPA Export Aggregation'!$D:$D,$A$1)*IF($A10="CH4",About!$D$58,IF($A10="N2O",About!$D$59,1))</f>
        <v>3.1026673309999999E-4</v>
      </c>
      <c r="L10">
        <f>SUMIFS('EPA Export Aggregation'!O:O,'EPA Export Aggregation'!$A:$A,$B10,'EPA Export Aggregation'!$D:$D,$A$1)*IF($A10="CH4",About!$D$58,IF($A10="N2O",About!$D$59,1))</f>
        <v>2.9691840419999999E-4</v>
      </c>
      <c r="M10">
        <f>SUMIFS('EPA Export Aggregation'!P:P,'EPA Export Aggregation'!$A:$A,$B10,'EPA Export Aggregation'!$D:$D,$A$1)*IF($A10="CH4",About!$D$58,IF($A10="N2O",About!$D$59,1))</f>
        <v>2.8166997060000002E-4</v>
      </c>
      <c r="N10">
        <f>SUMIFS('EPA Export Aggregation'!Q:Q,'EPA Export Aggregation'!$A:$A,$B10,'EPA Export Aggregation'!$D:$D,$A$1)*IF($A10="CH4",About!$D$58,IF($A10="N2O",About!$D$59,1))</f>
        <v>2.7083964670000002E-4</v>
      </c>
      <c r="O10">
        <f>SUMIFS('EPA Export Aggregation'!R:R,'EPA Export Aggregation'!$A:$A,$B10,'EPA Export Aggregation'!$D:$D,$A$1)*IF($A10="CH4",About!$D$58,IF($A10="N2O",About!$D$59,1))</f>
        <v>2.6040817409999999E-4</v>
      </c>
      <c r="P10">
        <f>SUMIFS('EPA Export Aggregation'!S:S,'EPA Export Aggregation'!$A:$A,$B10,'EPA Export Aggregation'!$D:$D,$A$1)*IF($A10="CH4",About!$D$58,IF($A10="N2O",About!$D$59,1))</f>
        <v>2.3936472090000001E-4</v>
      </c>
      <c r="Q10">
        <f>SUMIFS('EPA Export Aggregation'!T:T,'EPA Export Aggregation'!$A:$A,$B10,'EPA Export Aggregation'!$D:$D,$A$1)*IF($A10="CH4",About!$D$58,IF($A10="N2O",About!$D$59,1))</f>
        <v>2.295150894E-4</v>
      </c>
      <c r="R10">
        <f>SUMIFS('EPA Export Aggregation'!U:U,'EPA Export Aggregation'!$A:$A,$B10,'EPA Export Aggregation'!$D:$D,$A$1)*IF($A10="CH4",About!$D$58,IF($A10="N2O",About!$D$59,1))</f>
        <v>2.2197622900000001E-4</v>
      </c>
      <c r="S10">
        <f>SUMIFS('EPA Export Aggregation'!V:V,'EPA Export Aggregation'!$A:$A,$B10,'EPA Export Aggregation'!$D:$D,$A$1)*IF($A10="CH4",About!$D$58,IF($A10="N2O",About!$D$59,1))</f>
        <v>2.166815958E-4</v>
      </c>
      <c r="T10">
        <f>SUMIFS('EPA Export Aggregation'!W:W,'EPA Export Aggregation'!$A:$A,$B10,'EPA Export Aggregation'!$D:$D,$A$1)*IF($A10="CH4",About!$D$58,IF($A10="N2O",About!$D$59,1))</f>
        <v>2.0458971439999999E-4</v>
      </c>
      <c r="U10">
        <f>SUMIFS('EPA Export Aggregation'!X:X,'EPA Export Aggregation'!$A:$A,$B10,'EPA Export Aggregation'!$D:$D,$A$1)*IF($A10="CH4",About!$D$58,IF($A10="N2O",About!$D$59,1))</f>
        <v>2.0121189420000001E-4</v>
      </c>
      <c r="V10">
        <f>SUMIFS('EPA Export Aggregation'!Y:Y,'EPA Export Aggregation'!$A:$A,$B10,'EPA Export Aggregation'!$D:$D,$A$1)*IF($A10="CH4",About!$D$58,IF($A10="N2O",About!$D$59,1))</f>
        <v>1.932391922E-4</v>
      </c>
      <c r="W10">
        <f>SUMIFS('EPA Export Aggregation'!Z:Z,'EPA Export Aggregation'!$A:$A,$B10,'EPA Export Aggregation'!$D:$D,$A$1)*IF($A10="CH4",About!$D$58,IF($A10="N2O",About!$D$59,1))</f>
        <v>1.859624849E-4</v>
      </c>
      <c r="X10">
        <f>SUMIFS('EPA Export Aggregation'!AA:AA,'EPA Export Aggregation'!$A:$A,$B10,'EPA Export Aggregation'!$D:$D,$A$1)*IF($A10="CH4",About!$D$58,IF($A10="N2O",About!$D$59,1))</f>
        <v>1.7852508589999999E-4</v>
      </c>
      <c r="Y10">
        <f>SUMIFS('EPA Export Aggregation'!AB:AB,'EPA Export Aggregation'!$A:$A,$B10,'EPA Export Aggregation'!$D:$D,$A$1)*IF($A10="CH4",About!$D$58,IF($A10="N2O",About!$D$59,1))</f>
        <v>1.792638031E-4</v>
      </c>
      <c r="Z10">
        <f>SUMIFS('EPA Export Aggregation'!AC:AC,'EPA Export Aggregation'!$A:$A,$B10,'EPA Export Aggregation'!$D:$D,$A$1)*IF($A10="CH4",About!$D$58,IF($A10="N2O",About!$D$59,1))</f>
        <v>1.7579194410000001E-4</v>
      </c>
      <c r="AA10">
        <f>SUMIFS('EPA Export Aggregation'!AD:AD,'EPA Export Aggregation'!$A:$A,$B10,'EPA Export Aggregation'!$D:$D,$A$1)*IF($A10="CH4",About!$D$58,IF($A10="N2O",About!$D$59,1))</f>
        <v>1.7529567389999999E-4</v>
      </c>
      <c r="AB10">
        <f>SUMIFS('EPA Export Aggregation'!AE:AE,'EPA Export Aggregation'!$A:$A,$B10,'EPA Export Aggregation'!$D:$D,$A$1)*IF($A10="CH4",About!$D$58,IF($A10="N2O",About!$D$59,1))</f>
        <v>1.756634232E-4</v>
      </c>
      <c r="AC10">
        <f>SUMIFS('EPA Export Aggregation'!AF:AF,'EPA Export Aggregation'!$A:$A,$B10,'EPA Export Aggregation'!$D:$D,$A$1)*IF($A10="CH4",About!$D$58,IF($A10="N2O",About!$D$59,1))</f>
        <v>2.096203867E-4</v>
      </c>
      <c r="AD10">
        <f>SUMIFS('EPA Export Aggregation'!AG:AG,'EPA Export Aggregation'!$A:$A,$B10,'EPA Export Aggregation'!$D:$D,$A$1)*IF($A10="CH4",About!$D$58,IF($A10="N2O",About!$D$59,1))</f>
        <v>2.5717523070000001E-4</v>
      </c>
      <c r="AE10">
        <f>SUMIFS('EPA Export Aggregation'!AH:AH,'EPA Export Aggregation'!$A:$A,$B10,'EPA Export Aggregation'!$D:$D,$A$1)*IF($A10="CH4",About!$D$58,IF($A10="N2O",About!$D$59,1))</f>
        <v>2.7102131430000001E-4</v>
      </c>
      <c r="AF10">
        <f>SUMIFS('EPA Export Aggregation'!AI:AI,'EPA Export Aggregation'!$A:$A,$B10,'EPA Export Aggregation'!$D:$D,$A$1)*IF($A10="CH4",About!$D$58,IF($A10="N2O",About!$D$59,1))</f>
        <v>4.8484588010000001E-4</v>
      </c>
      <c r="AG10">
        <f>SUMIFS('EPA Export Aggregation'!AJ:AJ,'EPA Export Aggregation'!$A:$A,$B10,'EPA Export Aggregation'!$D:$D,$A$1)*IF($A10="CH4",About!$D$58,IF($A10="N2O",About!$D$59,1))</f>
        <v>7.4755885530000004E-4</v>
      </c>
      <c r="AH10">
        <f>SUMIFS('EPA Export Aggregation'!AK:AK,'EPA Export Aggregation'!$A:$A,$B10,'EPA Export Aggregation'!$D:$D,$A$1)*IF($A10="CH4",About!$D$58,IF($A10="N2O",About!$D$59,1))</f>
        <v>3.7764480190000002E-4</v>
      </c>
    </row>
    <row r="11" spans="1:34" x14ac:dyDescent="0.25">
      <c r="A11" s="412" t="s">
        <v>2220</v>
      </c>
      <c r="B11" s="398" t="s">
        <v>4140</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2" t="s">
        <v>2220</v>
      </c>
      <c r="B12" s="398" t="s">
        <v>4151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4155</v>
      </c>
      <c r="C13">
        <f>SUMIFS('EPA Export Aggregation'!F:F,'EPA Export Aggregation'!$A:$A,$B13,'EPA Export Aggregation'!$D:$D,$A$1)*IF($A13="CH4",About!$D$58,IF($A13="N2O",About!$D$59,1))</f>
        <v>2.4737540620000002E-2</v>
      </c>
      <c r="D13">
        <f>SUMIFS('EPA Export Aggregation'!G:G,'EPA Export Aggregation'!$A:$A,$B13,'EPA Export Aggregation'!$D:$D,$A$1)*IF($A13="CH4",About!$D$58,IF($A13="N2O",About!$D$59,1))</f>
        <v>2.20741612517E-2</v>
      </c>
      <c r="E13">
        <f>SUMIFS('EPA Export Aggregation'!H:H,'EPA Export Aggregation'!$A:$A,$B13,'EPA Export Aggregation'!$D:$D,$A$1)*IF($A13="CH4",About!$D$58,IF($A13="N2O",About!$D$59,1))</f>
        <v>2.1595486674900001E-2</v>
      </c>
      <c r="F13">
        <f>SUMIFS('EPA Export Aggregation'!I:I,'EPA Export Aggregation'!$A:$A,$B13,'EPA Export Aggregation'!$D:$D,$A$1)*IF($A13="CH4",About!$D$58,IF($A13="N2O",About!$D$59,1))</f>
        <v>1.98869787093E-2</v>
      </c>
      <c r="G13">
        <f>SUMIFS('EPA Export Aggregation'!J:J,'EPA Export Aggregation'!$A:$A,$B13,'EPA Export Aggregation'!$D:$D,$A$1)*IF($A13="CH4",About!$D$58,IF($A13="N2O",About!$D$59,1))</f>
        <v>2.0731613680999999E-2</v>
      </c>
      <c r="H13">
        <f>SUMIFS('EPA Export Aggregation'!K:K,'EPA Export Aggregation'!$A:$A,$B13,'EPA Export Aggregation'!$D:$D,$A$1)*IF($A13="CH4",About!$D$58,IF($A13="N2O",About!$D$59,1))</f>
        <v>2.7647412748600001E-2</v>
      </c>
      <c r="I13">
        <f>SUMIFS('EPA Export Aggregation'!L:L,'EPA Export Aggregation'!$A:$A,$B13,'EPA Export Aggregation'!$D:$D,$A$1)*IF($A13="CH4",About!$D$58,IF($A13="N2O",About!$D$59,1))</f>
        <v>2.9701414854200001E-2</v>
      </c>
      <c r="J13">
        <f>SUMIFS('EPA Export Aggregation'!M:M,'EPA Export Aggregation'!$A:$A,$B13,'EPA Export Aggregation'!$D:$D,$A$1)*IF($A13="CH4",About!$D$58,IF($A13="N2O",About!$D$59,1))</f>
        <v>2.8497439540099999E-2</v>
      </c>
      <c r="K13">
        <f>SUMIFS('EPA Export Aggregation'!N:N,'EPA Export Aggregation'!$A:$A,$B13,'EPA Export Aggregation'!$D:$D,$A$1)*IF($A13="CH4",About!$D$58,IF($A13="N2O",About!$D$59,1))</f>
        <v>2.89046833059E-2</v>
      </c>
      <c r="L13">
        <f>SUMIFS('EPA Export Aggregation'!O:O,'EPA Export Aggregation'!$A:$A,$B13,'EPA Export Aggregation'!$D:$D,$A$1)*IF($A13="CH4",About!$D$58,IF($A13="N2O",About!$D$59,1))</f>
        <v>3.17246376779E-2</v>
      </c>
      <c r="M13">
        <f>SUMIFS('EPA Export Aggregation'!P:P,'EPA Export Aggregation'!$A:$A,$B13,'EPA Export Aggregation'!$D:$D,$A$1)*IF($A13="CH4",About!$D$58,IF($A13="N2O",About!$D$59,1))</f>
        <v>2.1134934977599999E-2</v>
      </c>
      <c r="N13">
        <f>SUMIFS('EPA Export Aggregation'!Q:Q,'EPA Export Aggregation'!$A:$A,$B13,'EPA Export Aggregation'!$D:$D,$A$1)*IF($A13="CH4",About!$D$58,IF($A13="N2O",About!$D$59,1))</f>
        <v>2.1857768410900001E-2</v>
      </c>
      <c r="O13">
        <f>SUMIFS('EPA Export Aggregation'!R:R,'EPA Export Aggregation'!$A:$A,$B13,'EPA Export Aggregation'!$D:$D,$A$1)*IF($A13="CH4",About!$D$58,IF($A13="N2O",About!$D$59,1))</f>
        <v>2.29386337099E-2</v>
      </c>
      <c r="P13">
        <f>SUMIFS('EPA Export Aggregation'!S:S,'EPA Export Aggregation'!$A:$A,$B13,'EPA Export Aggregation'!$D:$D,$A$1)*IF($A13="CH4",About!$D$58,IF($A13="N2O",About!$D$59,1))</f>
        <v>1.7718453888900001E-2</v>
      </c>
      <c r="Q13">
        <f>SUMIFS('EPA Export Aggregation'!T:T,'EPA Export Aggregation'!$A:$A,$B13,'EPA Export Aggregation'!$D:$D,$A$1)*IF($A13="CH4",About!$D$58,IF($A13="N2O",About!$D$59,1))</f>
        <v>2.4208021099399998E-2</v>
      </c>
      <c r="R13">
        <f>SUMIFS('EPA Export Aggregation'!U:U,'EPA Export Aggregation'!$A:$A,$B13,'EPA Export Aggregation'!$D:$D,$A$1)*IF($A13="CH4",About!$D$58,IF($A13="N2O",About!$D$59,1))</f>
        <v>2.6576631140000001E-2</v>
      </c>
      <c r="S13">
        <f>SUMIFS('EPA Export Aggregation'!V:V,'EPA Export Aggregation'!$A:$A,$B13,'EPA Export Aggregation'!$D:$D,$A$1)*IF($A13="CH4",About!$D$58,IF($A13="N2O",About!$D$59,1))</f>
        <v>3.0074687412699998E-2</v>
      </c>
      <c r="T13">
        <f>SUMIFS('EPA Export Aggregation'!W:W,'EPA Export Aggregation'!$A:$A,$B13,'EPA Export Aggregation'!$D:$D,$A$1)*IF($A13="CH4",About!$D$58,IF($A13="N2O",About!$D$59,1))</f>
        <v>2.7234647841899998E-2</v>
      </c>
      <c r="U13">
        <f>SUMIFS('EPA Export Aggregation'!X:X,'EPA Export Aggregation'!$A:$A,$B13,'EPA Export Aggregation'!$D:$D,$A$1)*IF($A13="CH4",About!$D$58,IF($A13="N2O",About!$D$59,1))</f>
        <v>2.2935850413599999E-2</v>
      </c>
      <c r="V13">
        <f>SUMIFS('EPA Export Aggregation'!Y:Y,'EPA Export Aggregation'!$A:$A,$B13,'EPA Export Aggregation'!$D:$D,$A$1)*IF($A13="CH4",About!$D$58,IF($A13="N2O",About!$D$59,1))</f>
        <v>2.93226230576E-2</v>
      </c>
      <c r="W13">
        <f>SUMIFS('EPA Export Aggregation'!Z:Z,'EPA Export Aggregation'!$A:$A,$B13,'EPA Export Aggregation'!$D:$D,$A$1)*IF($A13="CH4",About!$D$58,IF($A13="N2O",About!$D$59,1))</f>
        <v>3.5695067110700002E-2</v>
      </c>
      <c r="X13">
        <f>SUMIFS('EPA Export Aggregation'!AA:AA,'EPA Export Aggregation'!$A:$A,$B13,'EPA Export Aggregation'!$D:$D,$A$1)*IF($A13="CH4",About!$D$58,IF($A13="N2O",About!$D$59,1))</f>
        <v>3.2453701233800002E-2</v>
      </c>
      <c r="Y13">
        <f>SUMIFS('EPA Export Aggregation'!AB:AB,'EPA Export Aggregation'!$A:$A,$B13,'EPA Export Aggregation'!$D:$D,$A$1)*IF($A13="CH4",About!$D$58,IF($A13="N2O",About!$D$59,1))</f>
        <v>2.9659146020299999E-2</v>
      </c>
      <c r="Z13">
        <f>SUMIFS('EPA Export Aggregation'!AC:AC,'EPA Export Aggregation'!$A:$A,$B13,'EPA Export Aggregation'!$D:$D,$A$1)*IF($A13="CH4",About!$D$58,IF($A13="N2O",About!$D$59,1))</f>
        <v>3.5941066267199999E-2</v>
      </c>
      <c r="AA13">
        <f>SUMIFS('EPA Export Aggregation'!AD:AD,'EPA Export Aggregation'!$A:$A,$B13,'EPA Export Aggregation'!$D:$D,$A$1)*IF($A13="CH4",About!$D$58,IF($A13="N2O",About!$D$59,1))</f>
        <v>4.1242454301799999E-2</v>
      </c>
      <c r="AB13">
        <f>SUMIFS('EPA Export Aggregation'!AE:AE,'EPA Export Aggregation'!$A:$A,$B13,'EPA Export Aggregation'!$D:$D,$A$1)*IF($A13="CH4",About!$D$58,IF($A13="N2O",About!$D$59,1))</f>
        <v>3.95405063345E-2</v>
      </c>
      <c r="AC13">
        <f>SUMIFS('EPA Export Aggregation'!AF:AF,'EPA Export Aggregation'!$A:$A,$B13,'EPA Export Aggregation'!$D:$D,$A$1)*IF($A13="CH4",About!$D$58,IF($A13="N2O",About!$D$59,1))</f>
        <v>3.4993899166900003E-2</v>
      </c>
      <c r="AD13">
        <f>SUMIFS('EPA Export Aggregation'!AG:AG,'EPA Export Aggregation'!$A:$A,$B13,'EPA Export Aggregation'!$D:$D,$A$1)*IF($A13="CH4",About!$D$58,IF($A13="N2O",About!$D$59,1))</f>
        <v>3.1709644664200003E-2</v>
      </c>
      <c r="AE13">
        <f>SUMIFS('EPA Export Aggregation'!AH:AH,'EPA Export Aggregation'!$A:$A,$B13,'EPA Export Aggregation'!$D:$D,$A$1)*IF($A13="CH4",About!$D$58,IF($A13="N2O",About!$D$59,1))</f>
        <v>2.35698948677E-2</v>
      </c>
      <c r="AF13">
        <f>SUMIFS('EPA Export Aggregation'!AI:AI,'EPA Export Aggregation'!$A:$A,$B13,'EPA Export Aggregation'!$D:$D,$A$1)*IF($A13="CH4",About!$D$58,IF($A13="N2O",About!$D$59,1))</f>
        <v>2.68499470496E-2</v>
      </c>
      <c r="AG13">
        <f>SUMIFS('EPA Export Aggregation'!AJ:AJ,'EPA Export Aggregation'!$A:$A,$B13,'EPA Export Aggregation'!$D:$D,$A$1)*IF($A13="CH4",About!$D$58,IF($A13="N2O",About!$D$59,1))</f>
        <v>2.7472207577600001E-2</v>
      </c>
      <c r="AH13">
        <f>SUMIFS('EPA Export Aggregation'!AK:AK,'EPA Export Aggregation'!$A:$A,$B13,'EPA Export Aggregation'!$D:$D,$A$1)*IF($A13="CH4",About!$D$58,IF($A13="N2O",About!$D$59,1))</f>
        <v>2.5963697499800001E-2</v>
      </c>
    </row>
    <row r="14" spans="1:34" x14ac:dyDescent="0.25">
      <c r="A14" s="412" t="s">
        <v>2220</v>
      </c>
      <c r="B14" s="398" t="s">
        <v>4173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5.8413087068000004E-3</v>
      </c>
      <c r="D16">
        <f>SUMIFS('EPA Export Aggregation'!G:G,'EPA Export Aggregation'!$A:$A,$B16,'EPA Export Aggregation'!$D:$D,$A$1)*IF($A16="CH4",About!$D$58,IF($A16="N2O",About!$D$59,1))</f>
        <v>5.7810688888000001E-3</v>
      </c>
      <c r="E16">
        <f>SUMIFS('EPA Export Aggregation'!H:H,'EPA Export Aggregation'!$A:$A,$B16,'EPA Export Aggregation'!$D:$D,$A$1)*IF($A16="CH4",About!$D$58,IF($A16="N2O",About!$D$59,1))</f>
        <v>5.6874191536999998E-3</v>
      </c>
      <c r="F16">
        <f>SUMIFS('EPA Export Aggregation'!I:I,'EPA Export Aggregation'!$A:$A,$B16,'EPA Export Aggregation'!$D:$D,$A$1)*IF($A16="CH4",About!$D$58,IF($A16="N2O",About!$D$59,1))</f>
        <v>5.6547114690999999E-3</v>
      </c>
      <c r="G16">
        <f>SUMIFS('EPA Export Aggregation'!J:J,'EPA Export Aggregation'!$A:$A,$B16,'EPA Export Aggregation'!$D:$D,$A$1)*IF($A16="CH4",About!$D$58,IF($A16="N2O",About!$D$59,1))</f>
        <v>5.6156552747000004E-3</v>
      </c>
      <c r="H16">
        <f>SUMIFS('EPA Export Aggregation'!K:K,'EPA Export Aggregation'!$A:$A,$B16,'EPA Export Aggregation'!$D:$D,$A$1)*IF($A16="CH4",About!$D$58,IF($A16="N2O",About!$D$59,1))</f>
        <v>5.5587661247999999E-3</v>
      </c>
      <c r="I16">
        <f>SUMIFS('EPA Export Aggregation'!L:L,'EPA Export Aggregation'!$A:$A,$B16,'EPA Export Aggregation'!$D:$D,$A$1)*IF($A16="CH4",About!$D$58,IF($A16="N2O",About!$D$59,1))</f>
        <v>5.5472823074000002E-3</v>
      </c>
      <c r="J16">
        <f>SUMIFS('EPA Export Aggregation'!M:M,'EPA Export Aggregation'!$A:$A,$B16,'EPA Export Aggregation'!$D:$D,$A$1)*IF($A16="CH4",About!$D$58,IF($A16="N2O",About!$D$59,1))</f>
        <v>5.4988986918000004E-3</v>
      </c>
      <c r="K16">
        <f>SUMIFS('EPA Export Aggregation'!N:N,'EPA Export Aggregation'!$A:$A,$B16,'EPA Export Aggregation'!$D:$D,$A$1)*IF($A16="CH4",About!$D$58,IF($A16="N2O",About!$D$59,1))</f>
        <v>5.4552921401999997E-3</v>
      </c>
      <c r="L16">
        <f>SUMIFS('EPA Export Aggregation'!O:O,'EPA Export Aggregation'!$A:$A,$B16,'EPA Export Aggregation'!$D:$D,$A$1)*IF($A16="CH4",About!$D$58,IF($A16="N2O",About!$D$59,1))</f>
        <v>5.4339523879999999E-3</v>
      </c>
      <c r="M16">
        <f>SUMIFS('EPA Export Aggregation'!P:P,'EPA Export Aggregation'!$A:$A,$B16,'EPA Export Aggregation'!$D:$D,$A$1)*IF($A16="CH4",About!$D$58,IF($A16="N2O",About!$D$59,1))</f>
        <v>5.4203362753000002E-3</v>
      </c>
      <c r="N16">
        <f>SUMIFS('EPA Export Aggregation'!Q:Q,'EPA Export Aggregation'!$A:$A,$B16,'EPA Export Aggregation'!$D:$D,$A$1)*IF($A16="CH4",About!$D$58,IF($A16="N2O",About!$D$59,1))</f>
        <v>3.2663865912999999E-3</v>
      </c>
      <c r="O16">
        <f>SUMIFS('EPA Export Aggregation'!R:R,'EPA Export Aggregation'!$A:$A,$B16,'EPA Export Aggregation'!$D:$D,$A$1)*IF($A16="CH4",About!$D$58,IF($A16="N2O",About!$D$59,1))</f>
        <v>3.8251798479999998E-3</v>
      </c>
      <c r="P16">
        <f>SUMIFS('EPA Export Aggregation'!S:S,'EPA Export Aggregation'!$A:$A,$B16,'EPA Export Aggregation'!$D:$D,$A$1)*IF($A16="CH4",About!$D$58,IF($A16="N2O",About!$D$59,1))</f>
        <v>4.9675522880999997E-3</v>
      </c>
      <c r="Q16">
        <f>SUMIFS('EPA Export Aggregation'!T:T,'EPA Export Aggregation'!$A:$A,$B16,'EPA Export Aggregation'!$D:$D,$A$1)*IF($A16="CH4",About!$D$58,IF($A16="N2O",About!$D$59,1))</f>
        <v>4.5561193863999996E-3</v>
      </c>
      <c r="R16">
        <f>SUMIFS('EPA Export Aggregation'!U:U,'EPA Export Aggregation'!$A:$A,$B16,'EPA Export Aggregation'!$D:$D,$A$1)*IF($A16="CH4",About!$D$58,IF($A16="N2O",About!$D$59,1))</f>
        <v>4.8983537460999997E-3</v>
      </c>
      <c r="S16">
        <f>SUMIFS('EPA Export Aggregation'!V:V,'EPA Export Aggregation'!$A:$A,$B16,'EPA Export Aggregation'!$D:$D,$A$1)*IF($A16="CH4",About!$D$58,IF($A16="N2O",About!$D$59,1))</f>
        <v>6.1771447197E-3</v>
      </c>
      <c r="T16">
        <f>SUMIFS('EPA Export Aggregation'!W:W,'EPA Export Aggregation'!$A:$A,$B16,'EPA Export Aggregation'!$D:$D,$A$1)*IF($A16="CH4",About!$D$58,IF($A16="N2O",About!$D$59,1))</f>
        <v>6.6531264297000001E-3</v>
      </c>
      <c r="U16">
        <f>SUMIFS('EPA Export Aggregation'!X:X,'EPA Export Aggregation'!$A:$A,$B16,'EPA Export Aggregation'!$D:$D,$A$1)*IF($A16="CH4",About!$D$58,IF($A16="N2O",About!$D$59,1))</f>
        <v>6.2756791177000001E-3</v>
      </c>
      <c r="V16">
        <f>SUMIFS('EPA Export Aggregation'!Y:Y,'EPA Export Aggregation'!$A:$A,$B16,'EPA Export Aggregation'!$D:$D,$A$1)*IF($A16="CH4",About!$D$58,IF($A16="N2O",About!$D$59,1))</f>
        <v>6.0825899913999996E-3</v>
      </c>
      <c r="W16">
        <f>SUMIFS('EPA Export Aggregation'!Z:Z,'EPA Export Aggregation'!$A:$A,$B16,'EPA Export Aggregation'!$D:$D,$A$1)*IF($A16="CH4",About!$D$58,IF($A16="N2O",About!$D$59,1))</f>
        <v>1.48806942365E-2</v>
      </c>
      <c r="X16">
        <f>SUMIFS('EPA Export Aggregation'!AA:AA,'EPA Export Aggregation'!$A:$A,$B16,'EPA Export Aggregation'!$D:$D,$A$1)*IF($A16="CH4",About!$D$58,IF($A16="N2O",About!$D$59,1))</f>
        <v>1.3631562699499999E-2</v>
      </c>
      <c r="Y16">
        <f>SUMIFS('EPA Export Aggregation'!AB:AB,'EPA Export Aggregation'!$A:$A,$B16,'EPA Export Aggregation'!$D:$D,$A$1)*IF($A16="CH4",About!$D$58,IF($A16="N2O",About!$D$59,1))</f>
        <v>1.33368945479E-2</v>
      </c>
      <c r="Z16">
        <f>SUMIFS('EPA Export Aggregation'!AC:AC,'EPA Export Aggregation'!$A:$A,$B16,'EPA Export Aggregation'!$D:$D,$A$1)*IF($A16="CH4",About!$D$58,IF($A16="N2O",About!$D$59,1))</f>
        <v>1.3811558516500001E-2</v>
      </c>
      <c r="AA16">
        <f>SUMIFS('EPA Export Aggregation'!AD:AD,'EPA Export Aggregation'!$A:$A,$B16,'EPA Export Aggregation'!$D:$D,$A$1)*IF($A16="CH4",About!$D$58,IF($A16="N2O",About!$D$59,1))</f>
        <v>1.46567767999E-2</v>
      </c>
      <c r="AB16">
        <f>SUMIFS('EPA Export Aggregation'!AE:AE,'EPA Export Aggregation'!$A:$A,$B16,'EPA Export Aggregation'!$D:$D,$A$1)*IF($A16="CH4",About!$D$58,IF($A16="N2O",About!$D$59,1))</f>
        <v>1.6084886000699999E-2</v>
      </c>
      <c r="AC16">
        <f>SUMIFS('EPA Export Aggregation'!AF:AF,'EPA Export Aggregation'!$A:$A,$B16,'EPA Export Aggregation'!$D:$D,$A$1)*IF($A16="CH4",About!$D$58,IF($A16="N2O",About!$D$59,1))</f>
        <v>1.5016560428E-2</v>
      </c>
      <c r="AD16">
        <f>SUMIFS('EPA Export Aggregation'!AG:AG,'EPA Export Aggregation'!$A:$A,$B16,'EPA Export Aggregation'!$D:$D,$A$1)*IF($A16="CH4",About!$D$58,IF($A16="N2O",About!$D$59,1))</f>
        <v>1.47160885588E-2</v>
      </c>
      <c r="AE16">
        <f>SUMIFS('EPA Export Aggregation'!AH:AH,'EPA Export Aggregation'!$A:$A,$B16,'EPA Export Aggregation'!$D:$D,$A$1)*IF($A16="CH4",About!$D$58,IF($A16="N2O",About!$D$59,1))</f>
        <v>1.32414024212E-2</v>
      </c>
      <c r="AF16">
        <f>SUMIFS('EPA Export Aggregation'!AI:AI,'EPA Export Aggregation'!$A:$A,$B16,'EPA Export Aggregation'!$D:$D,$A$1)*IF($A16="CH4",About!$D$58,IF($A16="N2O",About!$D$59,1))</f>
        <v>1.55265069511E-2</v>
      </c>
      <c r="AG16">
        <f>SUMIFS('EPA Export Aggregation'!AJ:AJ,'EPA Export Aggregation'!$A:$A,$B16,'EPA Export Aggregation'!$D:$D,$A$1)*IF($A16="CH4",About!$D$58,IF($A16="N2O",About!$D$59,1))</f>
        <v>1.6255856157299998E-2</v>
      </c>
      <c r="AH16">
        <f>SUMIFS('EPA Export Aggregation'!AK:AK,'EPA Export Aggregation'!$A:$A,$B16,'EPA Export Aggregation'!$D:$D,$A$1)*IF($A16="CH4",About!$D$58,IF($A16="N2O",About!$D$59,1))</f>
        <v>1.62939036529E-2</v>
      </c>
    </row>
    <row r="17" spans="1:34" x14ac:dyDescent="0.25">
      <c r="A17" s="412" t="s">
        <v>2220</v>
      </c>
      <c r="B17" s="398" t="s">
        <v>4153</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6.1359611609999995E-4</v>
      </c>
      <c r="Q17">
        <f>SUMIFS('EPA Export Aggregation'!T:T,'EPA Export Aggregation'!$A:$A,$B17,'EPA Export Aggregation'!$D:$D,$A$1)*IF($A17="CH4",About!$D$58,IF($A17="N2O",About!$D$59,1))</f>
        <v>1.2251601395E-3</v>
      </c>
      <c r="R17">
        <f>SUMIFS('EPA Export Aggregation'!U:U,'EPA Export Aggregation'!$A:$A,$B17,'EPA Export Aggregation'!$D:$D,$A$1)*IF($A17="CH4",About!$D$58,IF($A17="N2O",About!$D$59,1))</f>
        <v>1.1839630473E-3</v>
      </c>
      <c r="S17">
        <f>SUMIFS('EPA Export Aggregation'!V:V,'EPA Export Aggregation'!$A:$A,$B17,'EPA Export Aggregation'!$D:$D,$A$1)*IF($A17="CH4",About!$D$58,IF($A17="N2O",About!$D$59,1))</f>
        <v>2.8052102899999999E-4</v>
      </c>
      <c r="T17">
        <f>SUMIFS('EPA Export Aggregation'!W:W,'EPA Export Aggregation'!$A:$A,$B17,'EPA Export Aggregation'!$D:$D,$A$1)*IF($A17="CH4",About!$D$58,IF($A17="N2O",About!$D$59,1))</f>
        <v>2.382957331E-4</v>
      </c>
      <c r="U17">
        <f>SUMIFS('EPA Export Aggregation'!X:X,'EPA Export Aggregation'!$A:$A,$B17,'EPA Export Aggregation'!$D:$D,$A$1)*IF($A17="CH4",About!$D$58,IF($A17="N2O",About!$D$59,1))</f>
        <v>1.9050362669999999E-4</v>
      </c>
      <c r="V17">
        <f>SUMIFS('EPA Export Aggregation'!Y:Y,'EPA Export Aggregation'!$A:$A,$B17,'EPA Export Aggregation'!$D:$D,$A$1)*IF($A17="CH4",About!$D$58,IF($A17="N2O",About!$D$59,1))</f>
        <v>1.7999037390000001E-4</v>
      </c>
      <c r="W17">
        <f>SUMIFS('EPA Export Aggregation'!Z:Z,'EPA Export Aggregation'!$A:$A,$B17,'EPA Export Aggregation'!$D:$D,$A$1)*IF($A17="CH4",About!$D$58,IF($A17="N2O",About!$D$59,1))</f>
        <v>1.6763149230000001E-4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1.5018097273899999E-2</v>
      </c>
      <c r="D23">
        <f>SUMIFS('EPA Export Aggregation'!G:G,'EPA Export Aggregation'!$A:$A,$B23,'EPA Export Aggregation'!$D:$D,$A$1)*IF($A23="CH4",About!$D$58,IF($A23="N2O",About!$D$59,1))</f>
        <v>1.3774852050299999E-2</v>
      </c>
      <c r="E23">
        <f>SUMIFS('EPA Export Aggregation'!H:H,'EPA Export Aggregation'!$A:$A,$B23,'EPA Export Aggregation'!$D:$D,$A$1)*IF($A23="CH4",About!$D$58,IF($A23="N2O",About!$D$59,1))</f>
        <v>1.50186073983E-2</v>
      </c>
      <c r="F23">
        <f>SUMIFS('EPA Export Aggregation'!I:I,'EPA Export Aggregation'!$A:$A,$B23,'EPA Export Aggregation'!$D:$D,$A$1)*IF($A23="CH4",About!$D$58,IF($A23="N2O",About!$D$59,1))</f>
        <v>1.75748132568E-2</v>
      </c>
      <c r="G23">
        <f>SUMIFS('EPA Export Aggregation'!J:J,'EPA Export Aggregation'!$A:$A,$B23,'EPA Export Aggregation'!$D:$D,$A$1)*IF($A23="CH4",About!$D$58,IF($A23="N2O",About!$D$59,1))</f>
        <v>1.6233954173100001E-2</v>
      </c>
      <c r="H23">
        <f>SUMIFS('EPA Export Aggregation'!K:K,'EPA Export Aggregation'!$A:$A,$B23,'EPA Export Aggregation'!$D:$D,$A$1)*IF($A23="CH4",About!$D$58,IF($A23="N2O",About!$D$59,1))</f>
        <v>1.6007920404500001E-2</v>
      </c>
      <c r="I23">
        <f>SUMIFS('EPA Export Aggregation'!L:L,'EPA Export Aggregation'!$A:$A,$B23,'EPA Export Aggregation'!$D:$D,$A$1)*IF($A23="CH4",About!$D$58,IF($A23="N2O",About!$D$59,1))</f>
        <v>1.44081872975E-2</v>
      </c>
      <c r="J23">
        <f>SUMIFS('EPA Export Aggregation'!M:M,'EPA Export Aggregation'!$A:$A,$B23,'EPA Export Aggregation'!$D:$D,$A$1)*IF($A23="CH4",About!$D$58,IF($A23="N2O",About!$D$59,1))</f>
        <v>1.45655437325E-2</v>
      </c>
      <c r="K23">
        <f>SUMIFS('EPA Export Aggregation'!N:N,'EPA Export Aggregation'!$A:$A,$B23,'EPA Export Aggregation'!$D:$D,$A$1)*IF($A23="CH4",About!$D$58,IF($A23="N2O",About!$D$59,1))</f>
        <v>1.7839801029599998E-2</v>
      </c>
      <c r="L23">
        <f>SUMIFS('EPA Export Aggregation'!O:O,'EPA Export Aggregation'!$A:$A,$B23,'EPA Export Aggregation'!$D:$D,$A$1)*IF($A23="CH4",About!$D$58,IF($A23="N2O",About!$D$59,1))</f>
        <v>1.7082765588399999E-2</v>
      </c>
      <c r="M23">
        <f>SUMIFS('EPA Export Aggregation'!P:P,'EPA Export Aggregation'!$A:$A,$B23,'EPA Export Aggregation'!$D:$D,$A$1)*IF($A23="CH4",About!$D$58,IF($A23="N2O",About!$D$59,1))</f>
        <v>1.5516242781E-2</v>
      </c>
      <c r="N23">
        <f>SUMIFS('EPA Export Aggregation'!Q:Q,'EPA Export Aggregation'!$A:$A,$B23,'EPA Export Aggregation'!$D:$D,$A$1)*IF($A23="CH4",About!$D$58,IF($A23="N2O",About!$D$59,1))</f>
        <v>1.48852717923E-2</v>
      </c>
      <c r="O23">
        <f>SUMIFS('EPA Export Aggregation'!R:R,'EPA Export Aggregation'!$A:$A,$B23,'EPA Export Aggregation'!$D:$D,$A$1)*IF($A23="CH4",About!$D$58,IF($A23="N2O",About!$D$59,1))</f>
        <v>1.35147538325E-2</v>
      </c>
      <c r="P23">
        <f>SUMIFS('EPA Export Aggregation'!S:S,'EPA Export Aggregation'!$A:$A,$B23,'EPA Export Aggregation'!$D:$D,$A$1)*IF($A23="CH4",About!$D$58,IF($A23="N2O",About!$D$59,1))</f>
        <v>1.29498805025E-2</v>
      </c>
      <c r="Q23">
        <f>SUMIFS('EPA Export Aggregation'!T:T,'EPA Export Aggregation'!$A:$A,$B23,'EPA Export Aggregation'!$D:$D,$A$1)*IF($A23="CH4",About!$D$58,IF($A23="N2O",About!$D$59,1))</f>
        <v>1.3288355202900001E-2</v>
      </c>
      <c r="R23">
        <f>SUMIFS('EPA Export Aggregation'!U:U,'EPA Export Aggregation'!$A:$A,$B23,'EPA Export Aggregation'!$D:$D,$A$1)*IF($A23="CH4",About!$D$58,IF($A23="N2O",About!$D$59,1))</f>
        <v>1.3015131898399999E-2</v>
      </c>
      <c r="S23">
        <f>SUMIFS('EPA Export Aggregation'!V:V,'EPA Export Aggregation'!$A:$A,$B23,'EPA Export Aggregation'!$D:$D,$A$1)*IF($A23="CH4",About!$D$58,IF($A23="N2O",About!$D$59,1))</f>
        <v>1.23643317717E-2</v>
      </c>
      <c r="T23">
        <f>SUMIFS('EPA Export Aggregation'!W:W,'EPA Export Aggregation'!$A:$A,$B23,'EPA Export Aggregation'!$D:$D,$A$1)*IF($A23="CH4",About!$D$58,IF($A23="N2O",About!$D$59,1))</f>
        <v>1.71148636654E-2</v>
      </c>
      <c r="U23">
        <f>SUMIFS('EPA Export Aggregation'!X:X,'EPA Export Aggregation'!$A:$A,$B23,'EPA Export Aggregation'!$D:$D,$A$1)*IF($A23="CH4",About!$D$58,IF($A23="N2O",About!$D$59,1))</f>
        <v>1.3912412564900001E-2</v>
      </c>
      <c r="V23">
        <f>SUMIFS('EPA Export Aggregation'!Y:Y,'EPA Export Aggregation'!$A:$A,$B23,'EPA Export Aggregation'!$D:$D,$A$1)*IF($A23="CH4",About!$D$58,IF($A23="N2O",About!$D$59,1))</f>
        <v>1.1614417896700001E-2</v>
      </c>
      <c r="W23">
        <f>SUMIFS('EPA Export Aggregation'!Z:Z,'EPA Export Aggregation'!$A:$A,$B23,'EPA Export Aggregation'!$D:$D,$A$1)*IF($A23="CH4",About!$D$58,IF($A23="N2O",About!$D$59,1))</f>
        <v>1.5905971864400001E-2</v>
      </c>
      <c r="X23">
        <f>SUMIFS('EPA Export Aggregation'!AA:AA,'EPA Export Aggregation'!$A:$A,$B23,'EPA Export Aggregation'!$D:$D,$A$1)*IF($A23="CH4",About!$D$58,IF($A23="N2O",About!$D$59,1))</f>
        <v>1.7004409916899998E-2</v>
      </c>
      <c r="Y23">
        <f>SUMIFS('EPA Export Aggregation'!AB:AB,'EPA Export Aggregation'!$A:$A,$B23,'EPA Export Aggregation'!$D:$D,$A$1)*IF($A23="CH4",About!$D$58,IF($A23="N2O",About!$D$59,1))</f>
        <v>1.5993601028100001E-2</v>
      </c>
      <c r="Z23">
        <f>SUMIFS('EPA Export Aggregation'!AC:AC,'EPA Export Aggregation'!$A:$A,$B23,'EPA Export Aggregation'!$D:$D,$A$1)*IF($A23="CH4",About!$D$58,IF($A23="N2O",About!$D$59,1))</f>
        <v>1.50283062646E-2</v>
      </c>
      <c r="AA23">
        <f>SUMIFS('EPA Export Aggregation'!AD:AD,'EPA Export Aggregation'!$A:$A,$B23,'EPA Export Aggregation'!$D:$D,$A$1)*IF($A23="CH4",About!$D$58,IF($A23="N2O",About!$D$59,1))</f>
        <v>5.9292934901000001E-3</v>
      </c>
      <c r="AB23">
        <f>SUMIFS('EPA Export Aggregation'!AE:AE,'EPA Export Aggregation'!$A:$A,$B23,'EPA Export Aggregation'!$D:$D,$A$1)*IF($A23="CH4",About!$D$58,IF($A23="N2O",About!$D$59,1))</f>
        <v>1.5064207528100001E-2</v>
      </c>
      <c r="AC23">
        <f>SUMIFS('EPA Export Aggregation'!AF:AF,'EPA Export Aggregation'!$A:$A,$B23,'EPA Export Aggregation'!$D:$D,$A$1)*IF($A23="CH4",About!$D$58,IF($A23="N2O",About!$D$59,1))</f>
        <v>1.7117554052300001E-2</v>
      </c>
      <c r="AD23">
        <f>SUMIFS('EPA Export Aggregation'!AG:AG,'EPA Export Aggregation'!$A:$A,$B23,'EPA Export Aggregation'!$D:$D,$A$1)*IF($A23="CH4",About!$D$58,IF($A23="N2O",About!$D$59,1))</f>
        <v>1.65827630723E-2</v>
      </c>
      <c r="AE23">
        <f>SUMIFS('EPA Export Aggregation'!AH:AH,'EPA Export Aggregation'!$A:$A,$B23,'EPA Export Aggregation'!$D:$D,$A$1)*IF($A23="CH4",About!$D$58,IF($A23="N2O",About!$D$59,1))</f>
        <v>1.9591484175799999E-2</v>
      </c>
      <c r="AF23">
        <f>SUMIFS('EPA Export Aggregation'!AI:AI,'EPA Export Aggregation'!$A:$A,$B23,'EPA Export Aggregation'!$D:$D,$A$1)*IF($A23="CH4",About!$D$58,IF($A23="N2O",About!$D$59,1))</f>
        <v>1.96196182992E-2</v>
      </c>
      <c r="AG23">
        <f>SUMIFS('EPA Export Aggregation'!AJ:AJ,'EPA Export Aggregation'!$A:$A,$B23,'EPA Export Aggregation'!$D:$D,$A$1)*IF($A23="CH4",About!$D$58,IF($A23="N2O",About!$D$59,1))</f>
        <v>1.9017308758399999E-2</v>
      </c>
      <c r="AH23">
        <f>SUMIFS('EPA Export Aggregation'!AK:AK,'EPA Export Aggregation'!$A:$A,$B23,'EPA Export Aggregation'!$D:$D,$A$1)*IF($A23="CH4",About!$D$58,IF($A23="N2O",About!$D$59,1))</f>
        <v>1.62914634274E-2</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2.890856621E-4</v>
      </c>
      <c r="D26">
        <f>SUMIFS('EPA Export Aggregation'!G:G,'EPA Export Aggregation'!$A:$A,$B26,'EPA Export Aggregation'!$D:$D,$A$1)*IF($A26="CH4",About!$D$58,IF($A26="N2O",About!$D$59,1))</f>
        <v>2.1365408820000001E-4</v>
      </c>
      <c r="E26">
        <f>SUMIFS('EPA Export Aggregation'!H:H,'EPA Export Aggregation'!$A:$A,$B26,'EPA Export Aggregation'!$D:$D,$A$1)*IF($A26="CH4",About!$D$58,IF($A26="N2O",About!$D$59,1))</f>
        <v>2.578533751E-4</v>
      </c>
      <c r="F26">
        <f>SUMIFS('EPA Export Aggregation'!I:I,'EPA Export Aggregation'!$A:$A,$B26,'EPA Export Aggregation'!$D:$D,$A$1)*IF($A26="CH4",About!$D$58,IF($A26="N2O",About!$D$59,1))</f>
        <v>2.8264596079999999E-4</v>
      </c>
      <c r="G26">
        <f>SUMIFS('EPA Export Aggregation'!J:J,'EPA Export Aggregation'!$A:$A,$B26,'EPA Export Aggregation'!$D:$D,$A$1)*IF($A26="CH4",About!$D$58,IF($A26="N2O",About!$D$59,1))</f>
        <v>2.9147277489999999E-4</v>
      </c>
      <c r="H26">
        <f>SUMIFS('EPA Export Aggregation'!K:K,'EPA Export Aggregation'!$A:$A,$B26,'EPA Export Aggregation'!$D:$D,$A$1)*IF($A26="CH4",About!$D$58,IF($A26="N2O",About!$D$59,1))</f>
        <v>3.8897406640000002E-4</v>
      </c>
      <c r="I26">
        <f>SUMIFS('EPA Export Aggregation'!L:L,'EPA Export Aggregation'!$A:$A,$B26,'EPA Export Aggregation'!$D:$D,$A$1)*IF($A26="CH4",About!$D$58,IF($A26="N2O",About!$D$59,1))</f>
        <v>4.3046422050000002E-4</v>
      </c>
      <c r="J26">
        <f>SUMIFS('EPA Export Aggregation'!M:M,'EPA Export Aggregation'!$A:$A,$B26,'EPA Export Aggregation'!$D:$D,$A$1)*IF($A26="CH4",About!$D$58,IF($A26="N2O",About!$D$59,1))</f>
        <v>5.3151793380000001E-4</v>
      </c>
      <c r="K26">
        <f>SUMIFS('EPA Export Aggregation'!N:N,'EPA Export Aggregation'!$A:$A,$B26,'EPA Export Aggregation'!$D:$D,$A$1)*IF($A26="CH4",About!$D$58,IF($A26="N2O",About!$D$59,1))</f>
        <v>6.0209606929999997E-4</v>
      </c>
      <c r="L26">
        <f>SUMIFS('EPA Export Aggregation'!O:O,'EPA Export Aggregation'!$A:$A,$B26,'EPA Export Aggregation'!$D:$D,$A$1)*IF($A26="CH4",About!$D$58,IF($A26="N2O",About!$D$59,1))</f>
        <v>3.9093876579999998E-4</v>
      </c>
      <c r="M26">
        <f>SUMIFS('EPA Export Aggregation'!P:P,'EPA Export Aggregation'!$A:$A,$B26,'EPA Export Aggregation'!$D:$D,$A$1)*IF($A26="CH4",About!$D$58,IF($A26="N2O",About!$D$59,1))</f>
        <v>4.277236241E-4</v>
      </c>
      <c r="N26">
        <f>SUMIFS('EPA Export Aggregation'!Q:Q,'EPA Export Aggregation'!$A:$A,$B26,'EPA Export Aggregation'!$D:$D,$A$1)*IF($A26="CH4",About!$D$58,IF($A26="N2O",About!$D$59,1))</f>
        <v>3.107543164E-4</v>
      </c>
      <c r="O26">
        <f>SUMIFS('EPA Export Aggregation'!R:R,'EPA Export Aggregation'!$A:$A,$B26,'EPA Export Aggregation'!$D:$D,$A$1)*IF($A26="CH4",About!$D$58,IF($A26="N2O",About!$D$59,1))</f>
        <v>3.639425475E-4</v>
      </c>
      <c r="P26">
        <f>SUMIFS('EPA Export Aggregation'!S:S,'EPA Export Aggregation'!$A:$A,$B26,'EPA Export Aggregation'!$D:$D,$A$1)*IF($A26="CH4",About!$D$58,IF($A26="N2O",About!$D$59,1))</f>
        <v>3.8199728500000002E-4</v>
      </c>
      <c r="Q26">
        <f>SUMIFS('EPA Export Aggregation'!T:T,'EPA Export Aggregation'!$A:$A,$B26,'EPA Export Aggregation'!$D:$D,$A$1)*IF($A26="CH4",About!$D$58,IF($A26="N2O",About!$D$59,1))</f>
        <v>4.5695450890000002E-4</v>
      </c>
      <c r="R26">
        <f>SUMIFS('EPA Export Aggregation'!U:U,'EPA Export Aggregation'!$A:$A,$B26,'EPA Export Aggregation'!$D:$D,$A$1)*IF($A26="CH4",About!$D$58,IF($A26="N2O",About!$D$59,1))</f>
        <v>4.3132197190000001E-4</v>
      </c>
      <c r="S26">
        <f>SUMIFS('EPA Export Aggregation'!V:V,'EPA Export Aggregation'!$A:$A,$B26,'EPA Export Aggregation'!$D:$D,$A$1)*IF($A26="CH4",About!$D$58,IF($A26="N2O",About!$D$59,1))</f>
        <v>3.8627860269999998E-4</v>
      </c>
      <c r="T26">
        <f>SUMIFS('EPA Export Aggregation'!W:W,'EPA Export Aggregation'!$A:$A,$B26,'EPA Export Aggregation'!$D:$D,$A$1)*IF($A26="CH4",About!$D$58,IF($A26="N2O",About!$D$59,1))</f>
        <v>3.4216800680000002E-4</v>
      </c>
      <c r="U26">
        <f>SUMIFS('EPA Export Aggregation'!X:X,'EPA Export Aggregation'!$A:$A,$B26,'EPA Export Aggregation'!$D:$D,$A$1)*IF($A26="CH4",About!$D$58,IF($A26="N2O",About!$D$59,1))</f>
        <v>2.7275199020000002E-4</v>
      </c>
      <c r="V26">
        <f>SUMIFS('EPA Export Aggregation'!Y:Y,'EPA Export Aggregation'!$A:$A,$B26,'EPA Export Aggregation'!$D:$D,$A$1)*IF($A26="CH4",About!$D$58,IF($A26="N2O",About!$D$59,1))</f>
        <v>1.71961817E-4</v>
      </c>
      <c r="W26">
        <f>SUMIFS('EPA Export Aggregation'!Z:Z,'EPA Export Aggregation'!$A:$A,$B26,'EPA Export Aggregation'!$D:$D,$A$1)*IF($A26="CH4",About!$D$58,IF($A26="N2O",About!$D$59,1))</f>
        <v>2.8574320230000003E-4</v>
      </c>
      <c r="X26">
        <f>SUMIFS('EPA Export Aggregation'!AA:AA,'EPA Export Aggregation'!$A:$A,$B26,'EPA Export Aggregation'!$D:$D,$A$1)*IF($A26="CH4",About!$D$58,IF($A26="N2O",About!$D$59,1))</f>
        <v>2.5006574209999999E-4</v>
      </c>
      <c r="Y26">
        <f>SUMIFS('EPA Export Aggregation'!AB:AB,'EPA Export Aggregation'!$A:$A,$B26,'EPA Export Aggregation'!$D:$D,$A$1)*IF($A26="CH4",About!$D$58,IF($A26="N2O",About!$D$59,1))</f>
        <v>2.08483008E-4</v>
      </c>
      <c r="Z26">
        <f>SUMIFS('EPA Export Aggregation'!AC:AC,'EPA Export Aggregation'!$A:$A,$B26,'EPA Export Aggregation'!$D:$D,$A$1)*IF($A26="CH4",About!$D$58,IF($A26="N2O",About!$D$59,1))</f>
        <v>2.4310609390000001E-4</v>
      </c>
      <c r="AA26">
        <f>SUMIFS('EPA Export Aggregation'!AD:AD,'EPA Export Aggregation'!$A:$A,$B26,'EPA Export Aggregation'!$D:$D,$A$1)*IF($A26="CH4",About!$D$58,IF($A26="N2O",About!$D$59,1))</f>
        <v>2.5364663659999999E-4</v>
      </c>
      <c r="AB26">
        <f>SUMIFS('EPA Export Aggregation'!AE:AE,'EPA Export Aggregation'!$A:$A,$B26,'EPA Export Aggregation'!$D:$D,$A$1)*IF($A26="CH4",About!$D$58,IF($A26="N2O",About!$D$59,1))</f>
        <v>2.7475290349999998E-4</v>
      </c>
      <c r="AC26">
        <f>SUMIFS('EPA Export Aggregation'!AF:AF,'EPA Export Aggregation'!$A:$A,$B26,'EPA Export Aggregation'!$D:$D,$A$1)*IF($A26="CH4",About!$D$58,IF($A26="N2O",About!$D$59,1))</f>
        <v>2.5285448790000003E-4</v>
      </c>
      <c r="AD26">
        <f>SUMIFS('EPA Export Aggregation'!AG:AG,'EPA Export Aggregation'!$A:$A,$B26,'EPA Export Aggregation'!$D:$D,$A$1)*IF($A26="CH4",About!$D$58,IF($A26="N2O",About!$D$59,1))</f>
        <v>2.8882323549999999E-4</v>
      </c>
      <c r="AE26">
        <f>SUMIFS('EPA Export Aggregation'!AH:AH,'EPA Export Aggregation'!$A:$A,$B26,'EPA Export Aggregation'!$D:$D,$A$1)*IF($A26="CH4",About!$D$58,IF($A26="N2O",About!$D$59,1))</f>
        <v>2.9706684339999998E-4</v>
      </c>
      <c r="AF26">
        <f>SUMIFS('EPA Export Aggregation'!AI:AI,'EPA Export Aggregation'!$A:$A,$B26,'EPA Export Aggregation'!$D:$D,$A$1)*IF($A26="CH4",About!$D$58,IF($A26="N2O",About!$D$59,1))</f>
        <v>2.671562482E-4</v>
      </c>
      <c r="AG26">
        <f>SUMIFS('EPA Export Aggregation'!AJ:AJ,'EPA Export Aggregation'!$A:$A,$B26,'EPA Export Aggregation'!$D:$D,$A$1)*IF($A26="CH4",About!$D$58,IF($A26="N2O",About!$D$59,1))</f>
        <v>2.0456059970000001E-4</v>
      </c>
      <c r="AH26">
        <f>SUMIFS('EPA Export Aggregation'!AK:AK,'EPA Export Aggregation'!$A:$A,$B26,'EPA Export Aggregation'!$D:$D,$A$1)*IF($A26="CH4",About!$D$58,IF($A26="N2O",About!$D$59,1))</f>
        <v>2.6266144710000001E-4</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2" t="s">
        <v>2220</v>
      </c>
      <c r="B30" s="398" t="s">
        <v>4186</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4163</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8.2500831600000002E-5</v>
      </c>
      <c r="D34">
        <f>SUMIFS('EPA Export Aggregation'!G:G,'EPA Export Aggregation'!$A:$A,$B34,'EPA Export Aggregation'!$D:$D,$A$1)*IF($A34="CH4",About!$D$58,IF($A34="N2O",About!$D$59,1))</f>
        <v>2.227728688E-4</v>
      </c>
      <c r="E34">
        <f>SUMIFS('EPA Export Aggregation'!H:H,'EPA Export Aggregation'!$A:$A,$B34,'EPA Export Aggregation'!$D:$D,$A$1)*IF($A34="CH4",About!$D$58,IF($A34="N2O",About!$D$59,1))</f>
        <v>2.2951117964999999E-3</v>
      </c>
      <c r="F34">
        <f>SUMIFS('EPA Export Aggregation'!I:I,'EPA Export Aggregation'!$A:$A,$B34,'EPA Export Aggregation'!$D:$D,$A$1)*IF($A34="CH4",About!$D$58,IF($A34="N2O",About!$D$59,1))</f>
        <v>3.9745881641000003E-3</v>
      </c>
      <c r="G34">
        <f>SUMIFS('EPA Export Aggregation'!J:J,'EPA Export Aggregation'!$A:$A,$B34,'EPA Export Aggregation'!$D:$D,$A$1)*IF($A34="CH4",About!$D$58,IF($A34="N2O",About!$D$59,1))</f>
        <v>5.4352221109999995E-4</v>
      </c>
      <c r="H34">
        <f>SUMIFS('EPA Export Aggregation'!K:K,'EPA Export Aggregation'!$A:$A,$B34,'EPA Export Aggregation'!$D:$D,$A$1)*IF($A34="CH4",About!$D$58,IF($A34="N2O",About!$D$59,1))</f>
        <v>1.09085246E-4</v>
      </c>
      <c r="I34">
        <f>SUMIFS('EPA Export Aggregation'!L:L,'EPA Export Aggregation'!$A:$A,$B34,'EPA Export Aggregation'!$D:$D,$A$1)*IF($A34="CH4",About!$D$58,IF($A34="N2O",About!$D$59,1))</f>
        <v>2.401645045E-4</v>
      </c>
      <c r="J34">
        <f>SUMIFS('EPA Export Aggregation'!M:M,'EPA Export Aggregation'!$A:$A,$B34,'EPA Export Aggregation'!$D:$D,$A$1)*IF($A34="CH4",About!$D$58,IF($A34="N2O",About!$D$59,1))</f>
        <v>2.7290005750000001E-4</v>
      </c>
      <c r="K34">
        <f>SUMIFS('EPA Export Aggregation'!N:N,'EPA Export Aggregation'!$A:$A,$B34,'EPA Export Aggregation'!$D:$D,$A$1)*IF($A34="CH4",About!$D$58,IF($A34="N2O",About!$D$59,1))</f>
        <v>3.9033717379999999E-4</v>
      </c>
      <c r="L34">
        <f>SUMIFS('EPA Export Aggregation'!O:O,'EPA Export Aggregation'!$A:$A,$B34,'EPA Export Aggregation'!$D:$D,$A$1)*IF($A34="CH4",About!$D$58,IF($A34="N2O",About!$D$59,1))</f>
        <v>5.2035864399999998E-4</v>
      </c>
      <c r="M34">
        <f>SUMIFS('EPA Export Aggregation'!P:P,'EPA Export Aggregation'!$A:$A,$B34,'EPA Export Aggregation'!$D:$D,$A$1)*IF($A34="CH4",About!$D$58,IF($A34="N2O",About!$D$59,1))</f>
        <v>5.9539375249999997E-4</v>
      </c>
      <c r="N34">
        <f>SUMIFS('EPA Export Aggregation'!Q:Q,'EPA Export Aggregation'!$A:$A,$B34,'EPA Export Aggregation'!$D:$D,$A$1)*IF($A34="CH4",About!$D$58,IF($A34="N2O",About!$D$59,1))</f>
        <v>5.4399588739999997E-4</v>
      </c>
      <c r="O34">
        <f>SUMIFS('EPA Export Aggregation'!R:R,'EPA Export Aggregation'!$A:$A,$B34,'EPA Export Aggregation'!$D:$D,$A$1)*IF($A34="CH4",About!$D$58,IF($A34="N2O",About!$D$59,1))</f>
        <v>2.5333563159999999E-4</v>
      </c>
      <c r="P34">
        <f>SUMIFS('EPA Export Aggregation'!S:S,'EPA Export Aggregation'!$A:$A,$B34,'EPA Export Aggregation'!$D:$D,$A$1)*IF($A34="CH4",About!$D$58,IF($A34="N2O",About!$D$59,1))</f>
        <v>7.3721854299999999E-5</v>
      </c>
      <c r="Q34">
        <f>SUMIFS('EPA Export Aggregation'!T:T,'EPA Export Aggregation'!$A:$A,$B34,'EPA Export Aggregation'!$D:$D,$A$1)*IF($A34="CH4",About!$D$58,IF($A34="N2O",About!$D$59,1))</f>
        <v>5.1013335799999997E-5</v>
      </c>
      <c r="R34">
        <f>SUMIFS('EPA Export Aggregation'!U:U,'EPA Export Aggregation'!$A:$A,$B34,'EPA Export Aggregation'!$D:$D,$A$1)*IF($A34="CH4",About!$D$58,IF($A34="N2O",About!$D$59,1))</f>
        <v>5.40775953E-5</v>
      </c>
      <c r="S34">
        <f>SUMIFS('EPA Export Aggregation'!V:V,'EPA Export Aggregation'!$A:$A,$B34,'EPA Export Aggregation'!$D:$D,$A$1)*IF($A34="CH4",About!$D$58,IF($A34="N2O",About!$D$59,1))</f>
        <v>8.5907042799999997E-5</v>
      </c>
      <c r="T34">
        <f>SUMIFS('EPA Export Aggregation'!W:W,'EPA Export Aggregation'!$A:$A,$B34,'EPA Export Aggregation'!$D:$D,$A$1)*IF($A34="CH4",About!$D$58,IF($A34="N2O",About!$D$59,1))</f>
        <v>2.8242281299999998E-5</v>
      </c>
      <c r="U34">
        <f>SUMIFS('EPA Export Aggregation'!X:X,'EPA Export Aggregation'!$A:$A,$B34,'EPA Export Aggregation'!$D:$D,$A$1)*IF($A34="CH4",About!$D$58,IF($A34="N2O",About!$D$59,1))</f>
        <v>8.5551785699999997E-5</v>
      </c>
      <c r="V34">
        <f>SUMIFS('EPA Export Aggregation'!Y:Y,'EPA Export Aggregation'!$A:$A,$B34,'EPA Export Aggregation'!$D:$D,$A$1)*IF($A34="CH4",About!$D$58,IF($A34="N2O",About!$D$59,1))</f>
        <v>1.275958753E-4</v>
      </c>
      <c r="W34">
        <f>SUMIFS('EPA Export Aggregation'!Z:Z,'EPA Export Aggregation'!$A:$A,$B34,'EPA Export Aggregation'!$D:$D,$A$1)*IF($A34="CH4",About!$D$58,IF($A34="N2O",About!$D$59,1))</f>
        <v>6.3854486100000003E-5</v>
      </c>
      <c r="X34">
        <f>SUMIFS('EPA Export Aggregation'!AA:AA,'EPA Export Aggregation'!$A:$A,$B34,'EPA Export Aggregation'!$D:$D,$A$1)*IF($A34="CH4",About!$D$58,IF($A34="N2O",About!$D$59,1))</f>
        <v>7.4211497200000001E-5</v>
      </c>
      <c r="Y34">
        <f>SUMIFS('EPA Export Aggregation'!AB:AB,'EPA Export Aggregation'!$A:$A,$B34,'EPA Export Aggregation'!$D:$D,$A$1)*IF($A34="CH4",About!$D$58,IF($A34="N2O",About!$D$59,1))</f>
        <v>8.1715806300000006E-5</v>
      </c>
      <c r="Z34">
        <f>SUMIFS('EPA Export Aggregation'!AC:AC,'EPA Export Aggregation'!$A:$A,$B34,'EPA Export Aggregation'!$D:$D,$A$1)*IF($A34="CH4",About!$D$58,IF($A34="N2O",About!$D$59,1))</f>
        <v>5.2369167500000001E-5</v>
      </c>
      <c r="AA34">
        <f>SUMIFS('EPA Export Aggregation'!AD:AD,'EPA Export Aggregation'!$A:$A,$B34,'EPA Export Aggregation'!$D:$D,$A$1)*IF($A34="CH4",About!$D$58,IF($A34="N2O",About!$D$59,1))</f>
        <v>1.0071075630000001E-4</v>
      </c>
      <c r="AB34">
        <f>SUMIFS('EPA Export Aggregation'!AE:AE,'EPA Export Aggregation'!$A:$A,$B34,'EPA Export Aggregation'!$D:$D,$A$1)*IF($A34="CH4",About!$D$58,IF($A34="N2O",About!$D$59,1))</f>
        <v>1.076495812E-4</v>
      </c>
      <c r="AC34">
        <f>SUMIFS('EPA Export Aggregation'!AF:AF,'EPA Export Aggregation'!$A:$A,$B34,'EPA Export Aggregation'!$D:$D,$A$1)*IF($A34="CH4",About!$D$58,IF($A34="N2O",About!$D$59,1))</f>
        <v>8.3949801899999994E-5</v>
      </c>
      <c r="AD34">
        <f>SUMIFS('EPA Export Aggregation'!AG:AG,'EPA Export Aggregation'!$A:$A,$B34,'EPA Export Aggregation'!$D:$D,$A$1)*IF($A34="CH4",About!$D$58,IF($A34="N2O",About!$D$59,1))</f>
        <v>2.0734589629999999E-4</v>
      </c>
      <c r="AE34">
        <f>SUMIFS('EPA Export Aggregation'!AH:AH,'EPA Export Aggregation'!$A:$A,$B34,'EPA Export Aggregation'!$D:$D,$A$1)*IF($A34="CH4",About!$D$58,IF($A34="N2O",About!$D$59,1))</f>
        <v>2.1472943309999999E-4</v>
      </c>
      <c r="AF34">
        <f>SUMIFS('EPA Export Aggregation'!AI:AI,'EPA Export Aggregation'!$A:$A,$B34,'EPA Export Aggregation'!$D:$D,$A$1)*IF($A34="CH4",About!$D$58,IF($A34="N2O",About!$D$59,1))</f>
        <v>2.4112810580000001E-4</v>
      </c>
      <c r="AG34">
        <f>SUMIFS('EPA Export Aggregation'!AJ:AJ,'EPA Export Aggregation'!$A:$A,$B34,'EPA Export Aggregation'!$D:$D,$A$1)*IF($A34="CH4",About!$D$58,IF($A34="N2O",About!$D$59,1))</f>
        <v>2.6752677839999997E-4</v>
      </c>
      <c r="AH34">
        <f>SUMIFS('EPA Export Aggregation'!AK:AK,'EPA Export Aggregation'!$A:$A,$B34,'EPA Export Aggregation'!$D:$D,$A$1)*IF($A34="CH4",About!$D$58,IF($A34="N2O",About!$D$59,1))</f>
        <v>2.9392545110000002E-4</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1.0030529944E-3</v>
      </c>
      <c r="D74">
        <f>SUMIFS('EPA Export Aggregation'!G:G,'EPA Export Aggregation'!$A:$A,$B74,'EPA Export Aggregation'!$D:$D,$A$1)*IF($A74="CH4",About!$D$58,IF($A74="N2O",About!$D$59,1))</f>
        <v>2.0923338896E-3</v>
      </c>
      <c r="E74">
        <f>SUMIFS('EPA Export Aggregation'!H:H,'EPA Export Aggregation'!$A:$A,$B74,'EPA Export Aggregation'!$D:$D,$A$1)*IF($A74="CH4",About!$D$58,IF($A74="N2O",About!$D$59,1))</f>
        <v>5.6037353146000009E-3</v>
      </c>
      <c r="F74">
        <f>SUMIFS('EPA Export Aggregation'!I:I,'EPA Export Aggregation'!$A:$A,$B74,'EPA Export Aggregation'!$D:$D,$A$1)*IF($A74="CH4",About!$D$58,IF($A74="N2O",About!$D$59,1))</f>
        <v>1.8074828955E-2</v>
      </c>
      <c r="G74">
        <f>SUMIFS('EPA Export Aggregation'!J:J,'EPA Export Aggregation'!$A:$A,$B74,'EPA Export Aggregation'!$D:$D,$A$1)*IF($A74="CH4",About!$D$58,IF($A74="N2O",About!$D$59,1))</f>
        <v>4.34625328172E-2</v>
      </c>
      <c r="H74">
        <f>SUMIFS('EPA Export Aggregation'!K:K,'EPA Export Aggregation'!$A:$A,$B74,'EPA Export Aggregation'!$D:$D,$A$1)*IF($A74="CH4",About!$D$58,IF($A74="N2O",About!$D$59,1))</f>
        <v>9.4835472150000016E-2</v>
      </c>
      <c r="I74">
        <f>SUMIFS('EPA Export Aggregation'!L:L,'EPA Export Aggregation'!$A:$A,$B74,'EPA Export Aggregation'!$D:$D,$A$1)*IF($A74="CH4",About!$D$58,IF($A74="N2O",About!$D$59,1))</f>
        <v>0.13270988726089999</v>
      </c>
      <c r="J74">
        <f>SUMIFS('EPA Export Aggregation'!M:M,'EPA Export Aggregation'!$A:$A,$B74,'EPA Export Aggregation'!$D:$D,$A$1)*IF($A74="CH4",About!$D$58,IF($A74="N2O",About!$D$59,1))</f>
        <v>0.16813895693869998</v>
      </c>
      <c r="K74">
        <f>SUMIFS('EPA Export Aggregation'!N:N,'EPA Export Aggregation'!$A:$A,$B74,'EPA Export Aggregation'!$D:$D,$A$1)*IF($A74="CH4",About!$D$58,IF($A74="N2O",About!$D$59,1))</f>
        <v>0.1936010489935</v>
      </c>
      <c r="L74">
        <f>SUMIFS('EPA Export Aggregation'!O:O,'EPA Export Aggregation'!$A:$A,$B74,'EPA Export Aggregation'!$D:$D,$A$1)*IF($A74="CH4",About!$D$58,IF($A74="N2O",About!$D$59,1))</f>
        <v>0.22036661923140002</v>
      </c>
      <c r="M74">
        <f>SUMIFS('EPA Export Aggregation'!P:P,'EPA Export Aggregation'!$A:$A,$B74,'EPA Export Aggregation'!$D:$D,$A$1)*IF($A74="CH4",About!$D$58,IF($A74="N2O",About!$D$59,1))</f>
        <v>0.24307745802190003</v>
      </c>
      <c r="N74">
        <f>SUMIFS('EPA Export Aggregation'!Q:Q,'EPA Export Aggregation'!$A:$A,$B74,'EPA Export Aggregation'!$D:$D,$A$1)*IF($A74="CH4",About!$D$58,IF($A74="N2O",About!$D$59,1))</f>
        <v>0.26462944255259996</v>
      </c>
      <c r="O74">
        <f>SUMIFS('EPA Export Aggregation'!R:R,'EPA Export Aggregation'!$A:$A,$B74,'EPA Export Aggregation'!$D:$D,$A$1)*IF($A74="CH4",About!$D$58,IF($A74="N2O",About!$D$59,1))</f>
        <v>0.28135454685229999</v>
      </c>
      <c r="P74">
        <f>SUMIFS('EPA Export Aggregation'!S:S,'EPA Export Aggregation'!$A:$A,$B74,'EPA Export Aggregation'!$D:$D,$A$1)*IF($A74="CH4",About!$D$58,IF($A74="N2O",About!$D$59,1))</f>
        <v>0.29621724067740007</v>
      </c>
      <c r="Q74">
        <f>SUMIFS('EPA Export Aggregation'!T:T,'EPA Export Aggregation'!$A:$A,$B74,'EPA Export Aggregation'!$D:$D,$A$1)*IF($A74="CH4",About!$D$58,IF($A74="N2O",About!$D$59,1))</f>
        <v>0.30858807693340001</v>
      </c>
      <c r="R74">
        <f>SUMIFS('EPA Export Aggregation'!U:U,'EPA Export Aggregation'!$A:$A,$B74,'EPA Export Aggregation'!$D:$D,$A$1)*IF($A74="CH4",About!$D$58,IF($A74="N2O",About!$D$59,1))</f>
        <v>0.32066169399000005</v>
      </c>
      <c r="S74">
        <f>SUMIFS('EPA Export Aggregation'!V:V,'EPA Export Aggregation'!$A:$A,$B74,'EPA Export Aggregation'!$D:$D,$A$1)*IF($A74="CH4",About!$D$58,IF($A74="N2O",About!$D$59,1))</f>
        <v>0.33884352871619988</v>
      </c>
      <c r="T74">
        <f>SUMIFS('EPA Export Aggregation'!W:W,'EPA Export Aggregation'!$A:$A,$B74,'EPA Export Aggregation'!$D:$D,$A$1)*IF($A74="CH4",About!$D$58,IF($A74="N2O",About!$D$59,1))</f>
        <v>0.35919014097789997</v>
      </c>
      <c r="U74">
        <f>SUMIFS('EPA Export Aggregation'!X:X,'EPA Export Aggregation'!$A:$A,$B74,'EPA Export Aggregation'!$D:$D,$A$1)*IF($A74="CH4",About!$D$58,IF($A74="N2O",About!$D$59,1))</f>
        <v>0.38230165040600006</v>
      </c>
      <c r="V74">
        <f>SUMIFS('EPA Export Aggregation'!Y:Y,'EPA Export Aggregation'!$A:$A,$B74,'EPA Export Aggregation'!$D:$D,$A$1)*IF($A74="CH4",About!$D$58,IF($A74="N2O",About!$D$59,1))</f>
        <v>0.39397548837559998</v>
      </c>
      <c r="W74">
        <f>SUMIFS('EPA Export Aggregation'!Z:Z,'EPA Export Aggregation'!$A:$A,$B74,'EPA Export Aggregation'!$D:$D,$A$1)*IF($A74="CH4",About!$D$58,IF($A74="N2O",About!$D$59,1))</f>
        <v>0.36085856610180006</v>
      </c>
      <c r="X74">
        <f>SUMIFS('EPA Export Aggregation'!AA:AA,'EPA Export Aggregation'!$A:$A,$B74,'EPA Export Aggregation'!$D:$D,$A$1)*IF($A74="CH4",About!$D$58,IF($A74="N2O",About!$D$59,1))</f>
        <v>0.37831021470069998</v>
      </c>
      <c r="Y74">
        <f>SUMIFS('EPA Export Aggregation'!AB:AB,'EPA Export Aggregation'!$A:$A,$B74,'EPA Export Aggregation'!$D:$D,$A$1)*IF($A74="CH4",About!$D$58,IF($A74="N2O",About!$D$59,1))</f>
        <v>0.40987107676020007</v>
      </c>
      <c r="Z74">
        <f>SUMIFS('EPA Export Aggregation'!AC:AC,'EPA Export Aggregation'!$A:$A,$B74,'EPA Export Aggregation'!$D:$D,$A$1)*IF($A74="CH4",About!$D$58,IF($A74="N2O",About!$D$59,1))</f>
        <v>0.48058431332149998</v>
      </c>
      <c r="AA74">
        <f>SUMIFS('EPA Export Aggregation'!AD:AD,'EPA Export Aggregation'!$A:$A,$B74,'EPA Export Aggregation'!$D:$D,$A$1)*IF($A74="CH4",About!$D$58,IF($A74="N2O",About!$D$59,1))</f>
        <v>0.5414072862260999</v>
      </c>
      <c r="AB74">
        <f>SUMIFS('EPA Export Aggregation'!AE:AE,'EPA Export Aggregation'!$A:$A,$B74,'EPA Export Aggregation'!$D:$D,$A$1)*IF($A74="CH4",About!$D$58,IF($A74="N2O",About!$D$59,1))</f>
        <v>0.52109344110620004</v>
      </c>
      <c r="AC74">
        <f>SUMIFS('EPA Export Aggregation'!AF:AF,'EPA Export Aggregation'!$A:$A,$B74,'EPA Export Aggregation'!$D:$D,$A$1)*IF($A74="CH4",About!$D$58,IF($A74="N2O",About!$D$59,1))</f>
        <v>0.52617709305070004</v>
      </c>
      <c r="AD74">
        <f>SUMIFS('EPA Export Aggregation'!AG:AG,'EPA Export Aggregation'!$A:$A,$B74,'EPA Export Aggregation'!$D:$D,$A$1)*IF($A74="CH4",About!$D$58,IF($A74="N2O",About!$D$59,1))</f>
        <v>0.45092965102909993</v>
      </c>
      <c r="AE74">
        <f>SUMIFS('EPA Export Aggregation'!AH:AH,'EPA Export Aggregation'!$A:$A,$B74,'EPA Export Aggregation'!$D:$D,$A$1)*IF($A74="CH4",About!$D$58,IF($A74="N2O",About!$D$59,1))</f>
        <v>0.50561230595119999</v>
      </c>
      <c r="AF74">
        <f>SUMIFS('EPA Export Aggregation'!AI:AI,'EPA Export Aggregation'!$A:$A,$B74,'EPA Export Aggregation'!$D:$D,$A$1)*IF($A74="CH4",About!$D$58,IF($A74="N2O",About!$D$59,1))</f>
        <v>0.48326965172080011</v>
      </c>
      <c r="AG74">
        <f>SUMIFS('EPA Export Aggregation'!AJ:AJ,'EPA Export Aggregation'!$A:$A,$B74,'EPA Export Aggregation'!$D:$D,$A$1)*IF($A74="CH4",About!$D$58,IF($A74="N2O",About!$D$59,1))</f>
        <v>0.54005275444879985</v>
      </c>
      <c r="AH74">
        <f>SUMIFS('EPA Export Aggregation'!AK:AK,'EPA Export Aggregation'!$A:$A,$B74,'EPA Export Aggregation'!$D:$D,$A$1)*IF($A74="CH4",About!$D$58,IF($A74="N2O",About!$D$59,1))</f>
        <v>0.56441682683099992</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2024-06-24T21:50:30Z</dcterms:modified>
</cp:coreProperties>
</file>