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0" yWindow="460" windowWidth="25880" windowHeight="133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BAU" sheetId="3" state="visible" r:id="rId3"/>
    <sheet xmlns:r="http://schemas.openxmlformats.org/officeDocument/2006/relationships" name="2019 Sales" sheetId="4" state="visible" r:id="rId4"/>
    <sheet xmlns:r="http://schemas.openxmlformats.org/officeDocument/2006/relationships" name="Cumulative Sales" sheetId="5" state="visible" r:id="rId5"/>
    <sheet xmlns:r="http://schemas.openxmlformats.org/officeDocument/2006/relationships" name="BESP-passengers" sheetId="6" state="visible" r:id="rId6"/>
    <sheet xmlns:r="http://schemas.openxmlformats.org/officeDocument/2006/relationships" name="BESP-freight" sheetId="7" state="visible" r:id="rId7"/>
  </sheets>
  <definedNames/>
  <calcPr calcId="191029" fullCalcOnLoad="1"/>
  <pivotCaches>
    <pivotCache xmlns:r="http://schemas.openxmlformats.org/officeDocument/2006/relationships" cacheId="26" r:id="rId8"/>
  </pivotCaches>
</workbook>
</file>

<file path=xl/styles.xml><?xml version="1.0" encoding="utf-8"?>
<styleSheet xmlns="http://schemas.openxmlformats.org/spreadsheetml/2006/main">
  <numFmts count="4">
    <numFmt numFmtId="164" formatCode="&quot;$&quot;#,##0_);[Red]\(&quot;$&quot;#,##0\)"/>
    <numFmt numFmtId="165" formatCode="0.0%"/>
    <numFmt numFmtId="166" formatCode="0.000"/>
    <numFmt numFmtId="167" formatCode="_(&quot;$&quot;* #,##0_);_(&quot;$&quot;* \(#,##0\);_(&quot;$&quot;* &quot;-&quot;??_);_(@_)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1" fillId="0" borderId="0"/>
    <xf numFmtId="9" fontId="1" fillId="0" borderId="0"/>
    <xf numFmtId="44" fontId="1" fillId="0" borderId="0"/>
    <xf numFmtId="0" fontId="4" fillId="0" borderId="0"/>
  </cellStyleXfs>
  <cellXfs count="34">
    <xf numFmtId="0" fontId="0" fillId="0" borderId="0" pivotButton="0" quotePrefix="0" xfId="0"/>
    <xf numFmtId="0" fontId="2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164" fontId="0" fillId="0" borderId="0" applyAlignment="1" pivotButton="0" quotePrefix="0" xfId="0">
      <alignment horizontal="right"/>
    </xf>
    <xf numFmtId="0" fontId="0" fillId="0" borderId="0" pivotButton="0" quotePrefix="0" xfId="0"/>
    <xf numFmtId="164" fontId="2" fillId="0" borderId="0" pivotButton="0" quotePrefix="0" xfId="0"/>
    <xf numFmtId="164" fontId="0" fillId="0" borderId="0" pivotButton="0" quotePrefix="0" xfId="0"/>
    <xf numFmtId="164" fontId="3" fillId="0" borderId="0" pivotButton="0" quotePrefix="0" xfId="0"/>
    <xf numFmtId="9" fontId="0" fillId="0" borderId="0" pivotButton="0" quotePrefix="0" xfId="1"/>
    <xf numFmtId="165" fontId="0" fillId="0" borderId="0" pivotButton="0" quotePrefix="0" xfId="1"/>
    <xf numFmtId="166" fontId="0" fillId="0" borderId="0" pivotButton="0" quotePrefix="0" xfId="0"/>
    <xf numFmtId="165" fontId="0" fillId="0" borderId="0" pivotButton="0" quotePrefix="0" xfId="0"/>
    <xf numFmtId="1" fontId="0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11" fontId="0" fillId="0" borderId="0" pivotButton="0" quotePrefix="0" xfId="0"/>
    <xf numFmtId="167" fontId="0" fillId="0" borderId="0" pivotButton="0" quotePrefix="0" xfId="2"/>
    <xf numFmtId="166" fontId="0" fillId="2" borderId="0" pivotButton="0" quotePrefix="0" xfId="0"/>
    <xf numFmtId="0" fontId="4" fillId="0" borderId="0" pivotButton="0" quotePrefix="0" xfId="3"/>
    <xf numFmtId="0" fontId="2" fillId="0" borderId="0" applyAlignment="1" pivotButton="0" quotePrefix="0" xfId="0">
      <alignment wrapText="1"/>
    </xf>
    <xf numFmtId="0" fontId="0" fillId="0" borderId="0" pivotButton="0" quotePrefix="0" xfId="0"/>
    <xf numFmtId="0" fontId="0" fillId="0" borderId="0" pivotButton="0" quotePrefix="0" xfId="0"/>
    <xf numFmtId="14" fontId="0" fillId="0" borderId="0" pivotButton="0" quotePrefix="0" xfId="0"/>
    <xf numFmtId="164" fontId="0" fillId="0" borderId="0" pivotButton="0" quotePrefix="0" xfId="0"/>
    <xf numFmtId="164" fontId="2" fillId="0" borderId="0" pivotButton="0" quotePrefix="0" xfId="0"/>
    <xf numFmtId="164" fontId="0" fillId="0" borderId="0" applyAlignment="1" pivotButton="0" quotePrefix="0" xfId="0">
      <alignment horizontal="right"/>
    </xf>
    <xf numFmtId="164" fontId="3" fillId="0" borderId="0" pivotButton="0" quotePrefix="0" xfId="0"/>
    <xf numFmtId="165" fontId="0" fillId="0" borderId="0" pivotButton="0" quotePrefix="0" xfId="0"/>
    <xf numFmtId="165" fontId="0" fillId="0" borderId="0" pivotButton="0" quotePrefix="0" xfId="1"/>
    <xf numFmtId="167" fontId="0" fillId="0" borderId="0" pivotButton="0" quotePrefix="0" xfId="2"/>
    <xf numFmtId="166" fontId="0" fillId="2" borderId="0" pivotButton="0" quotePrefix="0" xfId="0"/>
    <xf numFmtId="166" fontId="0" fillId="0" borderId="0" pivotButton="0" quotePrefix="0" xfId="0"/>
  </cellXfs>
  <cellStyles count="4">
    <cellStyle name="Normal" xfId="0" builtinId="0"/>
    <cellStyle name="Percent" xfId="1" builtinId="5"/>
    <cellStyle name="Currency" xfId="2" builtinId="4"/>
    <cellStyle name="Hyperlink" xfId="3" builtinId="8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pivotCacheDefinition" Target="/xl/pivotCache/pivotCacheDefinition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Robbie Orvis" refreshedDate="43635.63899108797" createdVersion="6" refreshedVersion="6" minRefreshableVersion="3" recordCount="45" r:id="rId1">
  <cacheSource type="worksheet">
    <worksheetSource ref="A2:P47" sheet="2019 Sales"/>
  </cacheSource>
  <cacheFields count="16">
    <cacheField name="Mfg" uniqueList="1" numFmtId="0" sqlType="0" hierarchy="0" level="0" databaseField="1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uniqueList="1" numFmtId="0" sqlType="0" hierarchy="0" level="0" databaseField="1">
      <sharedItems count="2">
        <s v="BEV"/>
        <s v="PHEV"/>
      </sharedItems>
    </cacheField>
    <cacheField name="2019 U.S. EV SALES" uniqueList="1" numFmtId="0" sqlType="0" hierarchy="0" level="0" databaseField="1">
      <sharedItems count="0"/>
    </cacheField>
    <cacheField name="JAN" uniqueList="1" numFmtId="0" sqlType="0" hierarchy="0" level="0" databaseField="1">
      <sharedItems count="41" containsBlank="1" containsInteger="1" containsNumber="1" containsString="0" minValue="0" maxValue="6500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uniqueList="1" numFmtId="0" sqlType="0" hierarchy="0" level="0" databaseField="1">
      <sharedItems count="42" containsBlank="1" containsInteger="1" containsNumber="1" containsString="0" minValue="1" maxValue="5750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uniqueList="1" numFmtId="0" sqlType="0" hierarchy="0" level="0" databaseField="1">
      <sharedItems count="0" containsBlank="1" containsInteger="1" containsNumber="1" containsString="0" minValue="0" maxValue="10175"/>
    </cacheField>
    <cacheField name="APR" uniqueList="1" numFmtId="0" sqlType="0" hierarchy="0" level="0" databaseField="1">
      <sharedItems count="0" containsInteger="1" containsNumber="1" containsSemiMixedTypes="0" containsString="0" minValue="0" maxValue="10050"/>
    </cacheField>
    <cacheField name="MAY" uniqueList="1" numFmtId="0" sqlType="0" hierarchy="0" level="0" databaseField="1">
      <sharedItems count="0" containsInteger="1" containsNumber="1" containsSemiMixedTypes="0" containsString="0" minValue="0" maxValue="13950"/>
    </cacheField>
    <cacheField name="JUN" uniqueList="1" numFmtId="0" sqlType="0" hierarchy="0" level="0" databaseField="1">
      <sharedItems count="0" containsBlank="1" containsNonDate="0" containsString="0"/>
    </cacheField>
    <cacheField name="JUL" uniqueList="1" numFmtId="0" sqlType="0" hierarchy="0" level="0" databaseField="1">
      <sharedItems count="0" containsBlank="1" containsNonDate="0" containsString="0"/>
    </cacheField>
    <cacheField name="AUG" uniqueList="1" numFmtId="0" sqlType="0" hierarchy="0" level="0" databaseField="1">
      <sharedItems count="0" containsBlank="1" containsNonDate="0" containsString="0"/>
    </cacheField>
    <cacheField name="SEP" uniqueList="1" numFmtId="0" sqlType="0" hierarchy="0" level="0" databaseField="1">
      <sharedItems count="0" containsBlank="1" containsNonDate="0" containsString="0"/>
    </cacheField>
    <cacheField name="OCT" uniqueList="1" numFmtId="0" sqlType="0" hierarchy="0" level="0" databaseField="1">
      <sharedItems count="0" containsBlank="1" containsNonDate="0" containsString="0"/>
    </cacheField>
    <cacheField name="NOV" uniqueList="1" numFmtId="0" sqlType="0" hierarchy="0" level="0" databaseField="1">
      <sharedItems count="0" containsBlank="1" containsNonDate="0" containsString="0"/>
    </cacheField>
    <cacheField name="DEC" uniqueList="1" numFmtId="0" sqlType="0" hierarchy="0" level="0" databaseField="1">
      <sharedItems count="0" containsBlank="1" containsNonDate="0" containsString="0"/>
    </cacheField>
    <cacheField name="TOTAL" uniqueList="1" numFmtId="0" sqlType="0" hierarchy="0" level="0" databaseField="1">
      <sharedItems count="0" containsInteger="1" containsNumber="1" containsSemiMixedTypes="0" containsString="0" minValue="4" maxValue="46425"/>
    </cacheField>
  </cacheFields>
</pivotCacheDefinition>
</file>

<file path=xl/pivotCache/pivotCacheRecords1.xml><?xml version="1.0" encoding="utf-8"?>
<pivotCacheRecords xmlns="http://schemas.openxmlformats.org/spreadsheetml/2006/main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5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G22:J40" firstHeaderRow="0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0">
      <items count="22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2">
        <item t="data" sd="1" x="0"/>
        <item t="data" sd="1" x="1"/>
      </items>
    </pivotField>
    <pivotField showDropDowns="1" compact="1" outline="1" subtotalTop="1" dragToRow="1" dragToCol="1" dragToPage="1" dragToData="1" dragOff="1" showAll="0" topAutoShow="1" itemPageCount="10" sortType="manual" defaultSubtotal="0"/>
    <pivotField dataField="1" showDropDowns="1" compact="1" outline="1" subtotalTop="1" dragToRow="1" dragToCol="1" dragToPage="1" dragToData="1" dragOff="1" showAll="0" topAutoShow="1" itemPageCount="10" sortType="manual" defaultSubtotal="0">
      <items count="41">
        <item t="data" sd="1" x="30"/>
        <item t="data" sd="1" x="40"/>
        <item t="data" sd="1" x="34"/>
        <item t="data" sd="1" x="38"/>
        <item t="data" sd="1" x="37"/>
        <item t="data" sd="1" x="27"/>
        <item t="data" sd="1" x="39"/>
        <item t="data" sd="1" x="35"/>
        <item t="data" sd="1" x="33"/>
        <item t="data" sd="1" x="31"/>
        <item t="data" sd="1" x="23"/>
        <item t="data" sd="1" x="36"/>
        <item t="data" sd="1" x="32"/>
        <item t="data" sd="1" x="28"/>
        <item t="data" sd="1" x="21"/>
        <item t="data" sd="1" x="26"/>
        <item t="data" sd="1" x="29"/>
        <item t="data" sd="1" x="22"/>
        <item t="data" sd="1" x="24"/>
        <item t="data" sd="1" x="20"/>
        <item t="data" sd="1" x="16"/>
        <item t="data" sd="1" x="19"/>
        <item t="data" sd="1" x="17"/>
        <item t="data" sd="1" x="13"/>
        <item t="data" sd="1" x="25"/>
        <item t="data" sd="1" x="14"/>
        <item t="data" sd="1" x="18"/>
        <item t="data" sd="1" x="11"/>
        <item t="data" sd="1" x="12"/>
        <item t="data" sd="1" x="8"/>
        <item t="data" sd="1" x="10"/>
        <item t="data" sd="1" x="9"/>
        <item t="data" sd="1" x="7"/>
        <item t="data" sd="1" x="6"/>
        <item t="data" sd="1" x="5"/>
        <item t="data" sd="1" x="3"/>
        <item t="data" sd="1" x="2"/>
        <item t="data" sd="1" x="1"/>
        <item t="data" sd="1" x="4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>
      <items count="42">
        <item t="data" sd="1" x="40"/>
        <item t="data" sd="1" x="41"/>
        <item t="data" sd="1" x="37"/>
        <item t="data" sd="1" x="39"/>
        <item t="data" sd="1" x="38"/>
        <item t="data" sd="1" x="29"/>
        <item t="data" sd="1" x="33"/>
        <item t="data" sd="1" x="35"/>
        <item t="data" sd="1" x="36"/>
        <item t="data" sd="1" x="32"/>
        <item t="data" sd="1" x="26"/>
        <item t="data" sd="1" x="27"/>
        <item t="data" sd="1" x="28"/>
        <item t="data" sd="1" x="30"/>
        <item t="data" sd="1" x="25"/>
        <item t="data" sd="1" x="34"/>
        <item t="data" sd="1" x="21"/>
        <item t="data" sd="1" x="31"/>
        <item t="data" sd="1" x="23"/>
        <item t="data" sd="1" x="22"/>
        <item t="data" sd="1" x="20"/>
        <item t="data" sd="1" x="13"/>
        <item t="data" sd="1" x="19"/>
        <item t="data" sd="1" x="16"/>
        <item t="data" sd="1" x="17"/>
        <item t="data" sd="1" x="18"/>
        <item t="data" sd="1" x="14"/>
        <item t="data" sd="1" x="24"/>
        <item t="data" sd="1" x="11"/>
        <item t="data" sd="1" x="8"/>
        <item t="data" sd="1" x="12"/>
        <item t="data" sd="1" x="9"/>
        <item t="data" sd="1" x="10"/>
        <item t="data" sd="1" x="7"/>
        <item t="data" sd="1" x="5"/>
        <item t="data" sd="1" x="6"/>
        <item t="data" sd="1" x="3"/>
        <item t="data" sd="1" x="1"/>
        <item t="data" sd="1" x="4"/>
        <item t="data" sd="1" x="2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</pivotFields>
  <rowFields count="1">
    <field x="0"/>
  </rowFields>
  <rowItems count="18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</rowItems>
  <colFields count="1">
    <field x="-2"/>
  </colFields>
  <colItems count="3">
    <i t="data" r="0" i="0"/>
    <i t="data" r="0" i="1">
      <x v="1"/>
    </i>
    <i t="data" r="0" i="2">
      <x v="2"/>
    </i>
  </colItems>
  <dataFields count="3">
    <dataField name="Sum of JAN" fld="3" subtotal="sum" showDataAs="normal" baseField="0" baseItem="0"/>
    <dataField name="Sum of FEB" fld="4" subtotal="sum" showDataAs="normal" baseField="0" baseItem="0"/>
    <dataField name="Sum of MAR" fld="5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4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2:B41" firstHeaderRow="1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1">
      <items count="23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9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grand" r="0" i="0"/>
  </rowItems>
  <colItems count="1">
    <i t="data" r="0" i="0"/>
  </colItems>
  <dataFields count="1">
    <dataField name="Sum of TOTAL" fld="15" subtotal="sum" showDataAs="percentOfCol" baseField="0" baseItem="0" numFmtId="1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afpm.org/sites/default/files/issue_resources/EV-Tax-May2019.pdf" TargetMode="External" Id="rId1"/><Relationship Type="http://schemas.openxmlformats.org/officeDocument/2006/relationships/hyperlink" Target="https://evadoption.com/ev-sales/federal-ev-tax-credit-phase-out-tracker-by-automaker/" TargetMode="External" Id="rId2"/><Relationship Type="http://schemas.openxmlformats.org/officeDocument/2006/relationships/hyperlink" Target="https://insideevs.com/news/352626/ev-sales-scorecard-may-2019/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/><Relationship Type="http://schemas.openxmlformats.org/officeDocument/2006/relationships/pivotTable" Target="/xl/pivotTables/pivotTable2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8"/>
  <sheetViews>
    <sheetView tabSelected="1" workbookViewId="0">
      <selection activeCell="A1" sqref="A1"/>
    </sheetView>
  </sheetViews>
  <sheetFormatPr baseColWidth="10" defaultColWidth="8.83203125" defaultRowHeight="15"/>
  <cols>
    <col width="70.83203125" customWidth="1" style="3" min="2" max="2"/>
  </cols>
  <sheetData>
    <row r="1">
      <c r="A1" s="1" t="inlineStr">
        <is>
          <t>BESP BAU EV Subsidy Percentage</t>
        </is>
      </c>
      <c r="B1" t="inlineStr">
        <is>
          <t>Rhode Island</t>
        </is>
      </c>
      <c r="C1" s="24" t="n">
        <v>44307</v>
      </c>
    </row>
    <row r="3">
      <c r="A3" s="1" t="inlineStr">
        <is>
          <t>Sources:</t>
        </is>
      </c>
      <c r="B3" s="4" t="inlineStr">
        <is>
          <t>Federal Tax Credit Methodology</t>
        </is>
      </c>
    </row>
    <row r="4">
      <c r="B4" s="3" t="inlineStr">
        <is>
          <t>Ernst and Young</t>
        </is>
      </c>
    </row>
    <row r="5">
      <c r="B5" s="3" t="n">
        <v>2019</v>
      </c>
    </row>
    <row r="6">
      <c r="B6" s="3" t="inlineStr">
        <is>
          <t>Federal revenue estimates for potential changes to the plug-in electric drive vehicle tax credit</t>
        </is>
      </c>
    </row>
    <row r="7">
      <c r="B7" s="20" t="inlineStr">
        <is>
          <t>https://www.afpm.org/sites/default/files/issue_resources/EV-Tax-May2019.pdf</t>
        </is>
      </c>
    </row>
    <row r="9">
      <c r="B9" s="4" t="inlineStr">
        <is>
          <t>Historial Sales by Manufacturer</t>
        </is>
      </c>
    </row>
    <row r="10">
      <c r="B10" s="3" t="inlineStr">
        <is>
          <t>EVAdopotion.com</t>
        </is>
      </c>
    </row>
    <row r="11">
      <c r="B11" s="3" t="n">
        <v>2019</v>
      </c>
    </row>
    <row r="12">
      <c r="B12" s="3" t="inlineStr">
        <is>
          <t>Federal EV Tax Credit Phase Out Tracker by Automaker</t>
        </is>
      </c>
    </row>
    <row r="13">
      <c r="B13" s="20" t="inlineStr">
        <is>
          <t>https://evadoption.com/ev-sales/federal-ev-tax-credit-phase-out-tracker-by-automaker/</t>
        </is>
      </c>
    </row>
    <row r="15">
      <c r="B15" s="4" t="inlineStr">
        <is>
          <t>2019 Sales by Manufacturer</t>
        </is>
      </c>
    </row>
    <row r="16">
      <c r="B16" s="3" t="inlineStr">
        <is>
          <t>InsideEVs</t>
        </is>
      </c>
    </row>
    <row r="17">
      <c r="B17" s="3" t="n">
        <v>2019</v>
      </c>
    </row>
    <row r="18">
      <c r="B18" t="inlineStr">
        <is>
          <t>Final Update: Monthly Plug-In EV Sales Scorecard: May 2019</t>
        </is>
      </c>
    </row>
    <row r="19">
      <c r="B19" s="20" t="inlineStr">
        <is>
          <t>https://insideevs.com/news/352626/ev-sales-scorecard-may-2019/</t>
        </is>
      </c>
    </row>
    <row r="20">
      <c r="B20" s="20" t="n"/>
    </row>
    <row r="21">
      <c r="B21" s="4" t="inlineStr">
        <is>
          <t>State Rebate Amounts</t>
        </is>
      </c>
    </row>
    <row r="22">
      <c r="B22" s="3" t="inlineStr">
        <is>
          <t>Yamauchi, Mia</t>
        </is>
      </c>
    </row>
    <row r="23">
      <c r="B23" s="3" t="n">
        <v>2017</v>
      </c>
    </row>
    <row r="24">
      <c r="B24" s="3" t="inlineStr">
        <is>
          <t>Updated 2017 Incentives for Electric Vehicles and EVSE (for Tesla and More)</t>
        </is>
      </c>
    </row>
    <row r="25">
      <c r="B25" s="3" t="inlineStr">
        <is>
          <t>https://www.pluglesspower.com/learn/updated-2017-incentives-electric-vehicles-evse-state-federal-tax-credits-grants-loans-rebates/</t>
        </is>
      </c>
    </row>
    <row r="27">
      <c r="B27" s="4" t="inlineStr">
        <is>
          <t>Population by U.S. State</t>
        </is>
      </c>
    </row>
    <row r="28">
      <c r="B28" s="3" t="inlineStr">
        <is>
          <t>Wikipedia (with data from U.S. Census Bureau)</t>
        </is>
      </c>
    </row>
    <row r="29">
      <c r="B29" s="3" t="n">
        <v>2017</v>
      </c>
    </row>
    <row r="30">
      <c r="B30" s="3" t="inlineStr">
        <is>
          <t>List of U.S. states and territories by population</t>
        </is>
      </c>
    </row>
    <row r="31">
      <c r="B31" s="3" t="inlineStr">
        <is>
          <t>https://en.wikipedia.org/wiki/List_of_U.S._states_and_territories_by_population</t>
        </is>
      </c>
    </row>
    <row r="33">
      <c r="A33" s="1" t="inlineStr">
        <is>
          <t>Notes</t>
        </is>
      </c>
    </row>
    <row r="34">
      <c r="A34" t="inlineStr">
        <is>
          <t>The U.S. only has BAU subsidies for passenger LDVs, not other vehicle types.</t>
        </is>
      </c>
    </row>
    <row r="35">
      <c r="A35" t="inlineStr">
        <is>
          <t>We account for both federal and state-level subsidies for EVs but not for</t>
        </is>
      </c>
    </row>
    <row r="36">
      <c r="A36" t="inlineStr">
        <is>
          <t>charging equipment.</t>
        </is>
      </c>
    </row>
    <row r="38">
      <c r="A38" t="inlineStr">
        <is>
          <t>For assumptions governing EV tax credit phase-out, see the "Data" tab.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3" r:id="rId2"/>
    <hyperlink xmlns:r="http://schemas.openxmlformats.org/officeDocument/2006/relationships" ref="B19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33" sqref="A33:AF33"/>
    </sheetView>
  </sheetViews>
  <sheetFormatPr baseColWidth="10" defaultColWidth="8.83203125" defaultRowHeight="15"/>
  <cols>
    <col width="18.33203125" customWidth="1" style="23" min="1" max="1"/>
    <col width="15.6640625" customWidth="1" style="23" min="2" max="2"/>
    <col width="19.1640625" customWidth="1" style="23" min="3" max="3"/>
  </cols>
  <sheetData>
    <row r="1">
      <c r="A1" s="1" t="inlineStr">
        <is>
          <t>Federal EV Subsidy Amount</t>
        </is>
      </c>
    </row>
    <row r="2">
      <c r="A2" t="n">
        <v>2019</v>
      </c>
      <c r="B2" t="n">
        <v>2020</v>
      </c>
      <c r="C2" t="n">
        <v>2021</v>
      </c>
      <c r="D2" t="n">
        <v>2022</v>
      </c>
      <c r="E2" t="n">
        <v>2023</v>
      </c>
      <c r="F2" t="n">
        <v>2024</v>
      </c>
      <c r="G2" t="n">
        <v>2025</v>
      </c>
      <c r="H2" t="n">
        <v>2026</v>
      </c>
      <c r="I2" t="n">
        <v>2027</v>
      </c>
      <c r="J2" t="n">
        <v>2028</v>
      </c>
      <c r="K2" t="n">
        <v>2029</v>
      </c>
      <c r="L2" t="n">
        <v>2030</v>
      </c>
      <c r="M2" t="n">
        <v>2031</v>
      </c>
      <c r="N2" t="n">
        <v>2032</v>
      </c>
      <c r="O2" t="n">
        <v>2033</v>
      </c>
      <c r="P2" t="n">
        <v>2034</v>
      </c>
      <c r="Q2" t="n">
        <v>2035</v>
      </c>
      <c r="R2" t="n">
        <v>2036</v>
      </c>
      <c r="S2" t="n">
        <v>2037</v>
      </c>
      <c r="T2" t="n">
        <v>2038</v>
      </c>
      <c r="U2" t="n">
        <v>2039</v>
      </c>
      <c r="V2" t="n">
        <v>2040</v>
      </c>
      <c r="W2" t="n">
        <v>2041</v>
      </c>
      <c r="X2" t="n">
        <v>2042</v>
      </c>
      <c r="Y2" t="n">
        <v>2043</v>
      </c>
      <c r="Z2" t="n">
        <v>2044</v>
      </c>
      <c r="AA2" t="n">
        <v>2045</v>
      </c>
      <c r="AB2" t="n">
        <v>2046</v>
      </c>
      <c r="AC2" t="n">
        <v>2047</v>
      </c>
      <c r="AD2" t="n">
        <v>2048</v>
      </c>
      <c r="AE2" t="n">
        <v>2049</v>
      </c>
      <c r="AF2" t="n">
        <v>2050</v>
      </c>
    </row>
    <row r="3">
      <c r="A3" s="25">
        <f>BAU!C92</f>
        <v/>
      </c>
      <c r="B3" s="25">
        <f>BAU!D92</f>
        <v/>
      </c>
      <c r="C3" s="25">
        <f>BAU!E92</f>
        <v/>
      </c>
      <c r="D3" s="25">
        <f>BAU!F92</f>
        <v/>
      </c>
      <c r="E3" s="25">
        <f>BAU!G92</f>
        <v/>
      </c>
      <c r="F3" s="25">
        <f>BAU!H92</f>
        <v/>
      </c>
      <c r="G3" s="25">
        <f>BAU!I92</f>
        <v/>
      </c>
      <c r="H3" s="25">
        <f>BAU!J92</f>
        <v/>
      </c>
      <c r="I3" s="25">
        <f>BAU!K92</f>
        <v/>
      </c>
      <c r="J3" s="25">
        <f>BAU!L92</f>
        <v/>
      </c>
      <c r="K3" s="25">
        <f>BAU!M92</f>
        <v/>
      </c>
      <c r="L3" s="25">
        <f>BAU!N92</f>
        <v/>
      </c>
      <c r="M3" s="25">
        <f>BAU!O92</f>
        <v/>
      </c>
      <c r="N3" s="25">
        <f>BAU!P92</f>
        <v/>
      </c>
      <c r="O3" s="25">
        <f>BAU!Q92</f>
        <v/>
      </c>
      <c r="P3" s="25">
        <f>BAU!R92</f>
        <v/>
      </c>
      <c r="Q3" s="25">
        <f>BAU!S92</f>
        <v/>
      </c>
      <c r="R3" s="25">
        <f>BAU!T92</f>
        <v/>
      </c>
      <c r="S3" s="25">
        <f>BAU!U92</f>
        <v/>
      </c>
      <c r="T3" s="25">
        <f>BAU!V92</f>
        <v/>
      </c>
      <c r="U3" s="25">
        <f>BAU!W92</f>
        <v/>
      </c>
      <c r="V3" s="25">
        <f>BAU!X92</f>
        <v/>
      </c>
      <c r="W3" s="25">
        <f>BAU!Y92</f>
        <v/>
      </c>
      <c r="X3" s="25">
        <f>BAU!Z92</f>
        <v/>
      </c>
      <c r="Y3" s="25">
        <f>BAU!AA92</f>
        <v/>
      </c>
      <c r="Z3" s="25">
        <f>BAU!AB92</f>
        <v/>
      </c>
      <c r="AA3" s="25">
        <f>BAU!AC92</f>
        <v/>
      </c>
      <c r="AB3" s="25">
        <f>BAU!AD92</f>
        <v/>
      </c>
      <c r="AC3" s="25">
        <f>BAU!AE92</f>
        <v/>
      </c>
      <c r="AD3" s="25">
        <f>BAU!AF92</f>
        <v/>
      </c>
      <c r="AE3" s="25">
        <f>BAU!AG92</f>
        <v/>
      </c>
      <c r="AF3" s="25">
        <f>BAU!AH92</f>
        <v/>
      </c>
    </row>
    <row r="4">
      <c r="A4" s="25" t="n"/>
    </row>
    <row r="5">
      <c r="A5" s="26" t="inlineStr">
        <is>
          <t>State EV Subsidy Amounts</t>
        </is>
      </c>
    </row>
    <row r="6">
      <c r="A6" s="25" t="inlineStr">
        <is>
          <t>This list only includes rebates on the EV itself, not on charging equipment.</t>
        </is>
      </c>
    </row>
    <row r="7">
      <c r="A7" s="25" t="inlineStr">
        <is>
          <t>It also omits states that do not offer a rebate but do exempt EVs from sales, use, or excise taxes.</t>
        </is>
      </c>
    </row>
    <row r="8">
      <c r="A8" s="26" t="inlineStr">
        <is>
          <t>Rebate</t>
        </is>
      </c>
      <c r="B8" s="1" t="inlineStr">
        <is>
          <t>State</t>
        </is>
      </c>
      <c r="C8" s="1" t="inlineStr">
        <is>
          <t>Population (July 1, 2016)</t>
        </is>
      </c>
    </row>
    <row r="9">
      <c r="A9" s="25" t="n">
        <v>2500</v>
      </c>
      <c r="B9" t="inlineStr">
        <is>
          <t>California</t>
        </is>
      </c>
      <c r="C9" t="n">
        <v>39250017</v>
      </c>
    </row>
    <row r="10">
      <c r="A10" s="25" t="n">
        <v>5000</v>
      </c>
      <c r="B10" t="inlineStr">
        <is>
          <t>Colorado</t>
        </is>
      </c>
      <c r="C10" t="n">
        <v>5540545</v>
      </c>
    </row>
    <row r="11">
      <c r="A11" s="25" t="n">
        <v>3500</v>
      </c>
      <c r="B11" t="inlineStr">
        <is>
          <t>Delaware</t>
        </is>
      </c>
      <c r="C11" t="n">
        <v>952065</v>
      </c>
    </row>
    <row r="12">
      <c r="A12" s="27" t="n">
        <v>1500</v>
      </c>
      <c r="B12" t="inlineStr">
        <is>
          <t>Louisiana</t>
        </is>
      </c>
      <c r="C12" t="n">
        <v>4681666</v>
      </c>
    </row>
    <row r="13">
      <c r="A13" s="25" t="n">
        <v>2500</v>
      </c>
      <c r="B13" t="inlineStr">
        <is>
          <t>Massachusetts</t>
        </is>
      </c>
      <c r="C13" t="n">
        <v>6811779</v>
      </c>
    </row>
    <row r="14">
      <c r="A14" s="25" t="n">
        <v>1500</v>
      </c>
      <c r="B14" t="inlineStr">
        <is>
          <t>Oklahoma</t>
        </is>
      </c>
      <c r="C14" t="n">
        <v>3923561</v>
      </c>
    </row>
    <row r="15">
      <c r="A15" s="25" t="n">
        <v>2500</v>
      </c>
      <c r="B15" t="inlineStr">
        <is>
          <t>Rhode Island</t>
        </is>
      </c>
      <c r="C15" t="n">
        <v>1056426</v>
      </c>
    </row>
    <row r="16">
      <c r="A16" s="28" t="inlineStr">
        <is>
          <t>Note: Pennsylvania offers a $1750 rebate, but only to the first 250 qualified applicants.</t>
        </is>
      </c>
    </row>
    <row r="17">
      <c r="A17" s="25" t="n"/>
    </row>
    <row r="18">
      <c r="B18" s="25" t="inlineStr">
        <is>
          <t>50 States + DC</t>
        </is>
      </c>
      <c r="C18" t="n">
        <v>323127513</v>
      </c>
    </row>
    <row r="19">
      <c r="A19" s="25" t="n"/>
      <c r="B19" t="inlineStr">
        <is>
          <t>Uncovered Pop</t>
        </is>
      </c>
      <c r="C19">
        <f>C18-SUM(C9:C15)</f>
        <v/>
      </c>
    </row>
    <row r="20">
      <c r="A20" s="25" t="n"/>
    </row>
    <row r="21">
      <c r="A21" s="25" t="inlineStr">
        <is>
          <t>Pop-Weighted State Avg Tax Credit</t>
        </is>
      </c>
    </row>
    <row r="22">
      <c r="A22" s="25">
        <f>SUMPRODUCT(A9:A15,C9:C15)/C18</f>
        <v/>
      </c>
    </row>
    <row r="23">
      <c r="A23" s="25" t="n"/>
    </row>
    <row r="24">
      <c r="A24" s="25" t="inlineStr">
        <is>
          <t>Total Tax Credit</t>
        </is>
      </c>
    </row>
    <row r="25">
      <c r="A25" t="n">
        <v>2019</v>
      </c>
      <c r="B25" t="n">
        <v>2020</v>
      </c>
      <c r="C25" t="n">
        <v>2021</v>
      </c>
      <c r="D25" t="n">
        <v>2022</v>
      </c>
      <c r="E25" t="n">
        <v>2023</v>
      </c>
      <c r="F25" t="n">
        <v>2024</v>
      </c>
      <c r="G25" t="n">
        <v>2025</v>
      </c>
      <c r="H25" t="n">
        <v>2026</v>
      </c>
      <c r="I25" t="n">
        <v>2027</v>
      </c>
      <c r="J25" t="n">
        <v>2028</v>
      </c>
      <c r="K25" t="n">
        <v>2029</v>
      </c>
      <c r="L25" t="n">
        <v>2030</v>
      </c>
      <c r="M25" t="n">
        <v>2031</v>
      </c>
      <c r="N25" t="n">
        <v>2032</v>
      </c>
      <c r="O25" t="n">
        <v>2033</v>
      </c>
      <c r="P25" t="n">
        <v>2034</v>
      </c>
      <c r="Q25" t="n">
        <v>2035</v>
      </c>
      <c r="R25" t="n">
        <v>2036</v>
      </c>
      <c r="S25" t="n">
        <v>2037</v>
      </c>
      <c r="T25" t="n">
        <v>2038</v>
      </c>
      <c r="U25" t="n">
        <v>2039</v>
      </c>
      <c r="V25" t="n">
        <v>2040</v>
      </c>
      <c r="W25" t="n">
        <v>2041</v>
      </c>
      <c r="X25" t="n">
        <v>2042</v>
      </c>
      <c r="Y25" t="n">
        <v>2043</v>
      </c>
      <c r="Z25" t="n">
        <v>2044</v>
      </c>
      <c r="AA25" t="n">
        <v>2045</v>
      </c>
      <c r="AB25" t="n">
        <v>2046</v>
      </c>
      <c r="AC25" t="n">
        <v>2047</v>
      </c>
      <c r="AD25" t="n">
        <v>2048</v>
      </c>
      <c r="AE25" t="n">
        <v>2049</v>
      </c>
      <c r="AF25" t="n">
        <v>2050</v>
      </c>
    </row>
    <row r="26">
      <c r="A26" s="25">
        <f>A3+$A$22</f>
        <v/>
      </c>
      <c r="B26" s="25">
        <f>B3+$A$22</f>
        <v/>
      </c>
      <c r="C26" s="25">
        <f>C3+$A$22</f>
        <v/>
      </c>
      <c r="D26" s="25">
        <f>D3+$A$22</f>
        <v/>
      </c>
      <c r="E26" s="25">
        <f>E3+$A$22</f>
        <v/>
      </c>
      <c r="F26" s="25">
        <f>F3+$A$22</f>
        <v/>
      </c>
      <c r="G26" s="25">
        <f>G3+$A$22</f>
        <v/>
      </c>
      <c r="H26" s="25">
        <f>H3+$A$22</f>
        <v/>
      </c>
      <c r="I26" s="25">
        <f>I3+$A$22</f>
        <v/>
      </c>
      <c r="J26" s="25">
        <f>J3+$A$22</f>
        <v/>
      </c>
      <c r="K26" s="25">
        <f>K3+$A$22</f>
        <v/>
      </c>
      <c r="L26" s="25">
        <f>L3+$A$22</f>
        <v/>
      </c>
      <c r="M26" s="25">
        <f>M3+$A$22</f>
        <v/>
      </c>
      <c r="N26" s="25">
        <f>N3+$A$22</f>
        <v/>
      </c>
      <c r="O26" s="25">
        <f>O3+$A$22</f>
        <v/>
      </c>
      <c r="P26" s="25">
        <f>P3+$A$22</f>
        <v/>
      </c>
      <c r="Q26" s="25">
        <f>Q3+$A$22</f>
        <v/>
      </c>
      <c r="R26" s="25">
        <f>R3+$A$22</f>
        <v/>
      </c>
      <c r="S26" s="25">
        <f>S3+$A$22</f>
        <v/>
      </c>
      <c r="T26" s="25">
        <f>T3+$A$22</f>
        <v/>
      </c>
      <c r="U26" s="25">
        <f>U3+$A$22</f>
        <v/>
      </c>
      <c r="V26" s="25">
        <f>V3+$A$22</f>
        <v/>
      </c>
      <c r="W26" s="25">
        <f>W3+$A$22</f>
        <v/>
      </c>
      <c r="X26" s="25">
        <f>X3+$A$22</f>
        <v/>
      </c>
      <c r="Y26" s="25">
        <f>Y3+$A$22</f>
        <v/>
      </c>
      <c r="Z26" s="25">
        <f>Z3+$A$22</f>
        <v/>
      </c>
      <c r="AA26" s="25">
        <f>AA3+$A$22</f>
        <v/>
      </c>
      <c r="AB26" s="25">
        <f>AB3+$A$22</f>
        <v/>
      </c>
      <c r="AC26" s="25">
        <f>AC3+$A$22</f>
        <v/>
      </c>
      <c r="AD26" s="25">
        <f>AD3+$A$22</f>
        <v/>
      </c>
      <c r="AE26" s="25">
        <f>AE3+$A$22</f>
        <v/>
      </c>
      <c r="AF26" s="25">
        <f>AF3+$A$22</f>
        <v/>
      </c>
    </row>
    <row r="28">
      <c r="A28" t="inlineStr">
        <is>
          <t>Time (Year)</t>
        </is>
      </c>
      <c r="B28" t="n">
        <v>2019</v>
      </c>
      <c r="C28" t="n">
        <v>2020</v>
      </c>
      <c r="D28" t="n">
        <v>2021</v>
      </c>
      <c r="E28" t="n">
        <v>2022</v>
      </c>
      <c r="F28" t="n">
        <v>2023</v>
      </c>
      <c r="G28" t="n">
        <v>2024</v>
      </c>
      <c r="H28" t="n">
        <v>2025</v>
      </c>
      <c r="I28" t="n">
        <v>2026</v>
      </c>
      <c r="J28" t="n">
        <v>2027</v>
      </c>
      <c r="K28" t="n">
        <v>2028</v>
      </c>
      <c r="L28" t="n">
        <v>2029</v>
      </c>
      <c r="M28" t="n">
        <v>2030</v>
      </c>
      <c r="N28" t="n">
        <v>2031</v>
      </c>
      <c r="O28" t="n">
        <v>2032</v>
      </c>
      <c r="P28" t="n">
        <v>2033</v>
      </c>
      <c r="Q28" t="n">
        <v>2034</v>
      </c>
      <c r="R28" t="n">
        <v>2035</v>
      </c>
      <c r="S28" t="n">
        <v>2036</v>
      </c>
      <c r="T28" t="n">
        <v>2037</v>
      </c>
      <c r="U28" t="n">
        <v>2038</v>
      </c>
      <c r="V28" t="n">
        <v>2039</v>
      </c>
      <c r="W28" t="n">
        <v>2040</v>
      </c>
      <c r="X28" t="n">
        <v>2041</v>
      </c>
      <c r="Y28" t="n">
        <v>2042</v>
      </c>
      <c r="Z28" t="n">
        <v>2043</v>
      </c>
      <c r="AA28" t="n">
        <v>2044</v>
      </c>
      <c r="AB28" t="n">
        <v>2045</v>
      </c>
      <c r="AC28" t="n">
        <v>2046</v>
      </c>
      <c r="AD28" t="n">
        <v>2047</v>
      </c>
      <c r="AE28" t="n">
        <v>2048</v>
      </c>
      <c r="AF28" t="n">
        <v>2049</v>
      </c>
      <c r="AG28" t="n">
        <v>2050</v>
      </c>
      <c r="AH28" t="n">
        <v>2050</v>
      </c>
    </row>
    <row r="29">
      <c r="A29" t="inlineStr">
        <is>
          <t>New Vehicle Price after RnD[LDVs,passenger,battery electric vehicle] : MostRecentRun</t>
        </is>
      </c>
      <c r="B29" t="n">
        <v>39357</v>
      </c>
      <c r="C29" t="n">
        <v>36818.4</v>
      </c>
      <c r="D29" t="n">
        <v>35452.7</v>
      </c>
      <c r="E29" t="n">
        <v>34556.1</v>
      </c>
      <c r="F29" t="n">
        <v>33882.3</v>
      </c>
      <c r="G29" t="n">
        <v>33343.5</v>
      </c>
      <c r="H29" t="n">
        <v>32898.8</v>
      </c>
      <c r="I29" t="n">
        <v>32501.2</v>
      </c>
      <c r="J29" t="n">
        <v>32141</v>
      </c>
      <c r="K29" t="n">
        <v>31816.8</v>
      </c>
      <c r="L29" t="n">
        <v>31525.3</v>
      </c>
      <c r="M29" t="n">
        <v>31263.8</v>
      </c>
      <c r="N29" t="n">
        <v>31031.6</v>
      </c>
      <c r="O29" t="n">
        <v>30826.8</v>
      </c>
      <c r="P29" t="n">
        <v>30648.5</v>
      </c>
      <c r="Q29" t="n">
        <v>30492.5</v>
      </c>
      <c r="R29" t="n">
        <v>30356</v>
      </c>
      <c r="S29" t="n">
        <v>30234.7</v>
      </c>
      <c r="T29" t="n">
        <v>30127.7</v>
      </c>
      <c r="U29" t="n">
        <v>30032.6</v>
      </c>
      <c r="V29" t="n">
        <v>29947.1</v>
      </c>
      <c r="W29" t="n">
        <v>29869.4</v>
      </c>
      <c r="X29" t="n">
        <v>29799.5</v>
      </c>
      <c r="Y29" t="n">
        <v>29736.2</v>
      </c>
      <c r="Z29" t="n">
        <v>29678.4</v>
      </c>
      <c r="AA29" t="n">
        <v>29625.5</v>
      </c>
      <c r="AB29" t="n">
        <v>29576.8</v>
      </c>
      <c r="AC29" t="n">
        <v>29531.7</v>
      </c>
      <c r="AD29" t="n">
        <v>29489.9</v>
      </c>
      <c r="AE29" t="n">
        <v>29451</v>
      </c>
      <c r="AF29" t="n">
        <v>29414.5</v>
      </c>
      <c r="AG29" t="n">
        <v>29380.4</v>
      </c>
      <c r="AH29" t="n">
        <v>40174.6</v>
      </c>
    </row>
    <row r="31">
      <c r="A31" t="inlineStr">
        <is>
          <t>Approximate EV Subsidy Percentage</t>
        </is>
      </c>
    </row>
    <row r="32">
      <c r="A32" t="n">
        <v>2019</v>
      </c>
      <c r="B32" t="n">
        <v>2020</v>
      </c>
      <c r="C32" t="n">
        <v>2021</v>
      </c>
      <c r="D32" t="n">
        <v>2022</v>
      </c>
      <c r="E32" t="n">
        <v>2023</v>
      </c>
      <c r="F32" t="n">
        <v>2024</v>
      </c>
      <c r="G32" t="n">
        <v>2025</v>
      </c>
      <c r="H32" t="n">
        <v>2026</v>
      </c>
      <c r="I32" t="n">
        <v>2027</v>
      </c>
      <c r="J32" t="n">
        <v>2028</v>
      </c>
      <c r="K32" t="n">
        <v>2029</v>
      </c>
      <c r="L32" t="n">
        <v>2030</v>
      </c>
      <c r="M32" t="n">
        <v>2031</v>
      </c>
      <c r="N32" t="n">
        <v>2032</v>
      </c>
      <c r="O32" t="n">
        <v>2033</v>
      </c>
      <c r="P32" t="n">
        <v>2034</v>
      </c>
      <c r="Q32" t="n">
        <v>2035</v>
      </c>
      <c r="R32" t="n">
        <v>2036</v>
      </c>
      <c r="S32" t="n">
        <v>2037</v>
      </c>
      <c r="T32" t="n">
        <v>2038</v>
      </c>
      <c r="U32" t="n">
        <v>2039</v>
      </c>
      <c r="V32" t="n">
        <v>2040</v>
      </c>
      <c r="W32" t="n">
        <v>2041</v>
      </c>
      <c r="X32" t="n">
        <v>2042</v>
      </c>
      <c r="Y32" t="n">
        <v>2043</v>
      </c>
      <c r="Z32" t="n">
        <v>2044</v>
      </c>
      <c r="AA32" t="n">
        <v>2045</v>
      </c>
      <c r="AB32" t="n">
        <v>2046</v>
      </c>
      <c r="AC32" t="n">
        <v>2047</v>
      </c>
      <c r="AD32" t="n">
        <v>2048</v>
      </c>
      <c r="AE32" t="n">
        <v>2049</v>
      </c>
      <c r="AF32" t="n">
        <v>2050</v>
      </c>
    </row>
    <row r="33">
      <c r="A33" s="10">
        <f>A26/B29</f>
        <v/>
      </c>
      <c r="B33" s="10">
        <f>B26/C29</f>
        <v/>
      </c>
      <c r="C33" s="10">
        <f>C26/D29</f>
        <v/>
      </c>
      <c r="D33" s="10">
        <f>D26/E29</f>
        <v/>
      </c>
      <c r="E33" s="10">
        <f>E26/F29</f>
        <v/>
      </c>
      <c r="F33" s="10">
        <f>F26/G29</f>
        <v/>
      </c>
      <c r="G33" s="10">
        <f>G26/H29</f>
        <v/>
      </c>
      <c r="H33" s="10">
        <f>H26/I29</f>
        <v/>
      </c>
      <c r="I33" s="10">
        <f>I26/J29</f>
        <v/>
      </c>
      <c r="J33" s="10">
        <f>J26/K29</f>
        <v/>
      </c>
      <c r="K33" s="10">
        <f>K26/L29</f>
        <v/>
      </c>
      <c r="L33" s="10">
        <f>L26/M29</f>
        <v/>
      </c>
      <c r="M33" s="10">
        <f>M26/N29</f>
        <v/>
      </c>
      <c r="N33" s="10">
        <f>N26/O29</f>
        <v/>
      </c>
      <c r="O33" s="10">
        <f>O26/P29</f>
        <v/>
      </c>
      <c r="P33" s="10">
        <f>P26/Q29</f>
        <v/>
      </c>
      <c r="Q33" s="10">
        <f>Q26/R29</f>
        <v/>
      </c>
      <c r="R33" s="10">
        <f>R26/S29</f>
        <v/>
      </c>
      <c r="S33" s="10">
        <f>S26/T29</f>
        <v/>
      </c>
      <c r="T33" s="10">
        <f>T26/U29</f>
        <v/>
      </c>
      <c r="U33" s="10">
        <f>U26/V29</f>
        <v/>
      </c>
      <c r="V33" s="10">
        <f>V26/W29</f>
        <v/>
      </c>
      <c r="W33" s="10">
        <f>W26/X29</f>
        <v/>
      </c>
      <c r="X33" s="10">
        <f>X26/Y29</f>
        <v/>
      </c>
      <c r="Y33" s="10">
        <f>Y26/Z29</f>
        <v/>
      </c>
      <c r="Z33" s="10">
        <f>Z26/AA29</f>
        <v/>
      </c>
      <c r="AA33" s="10">
        <f>AA26/AB29</f>
        <v/>
      </c>
      <c r="AB33" s="10">
        <f>AB26/AC29</f>
        <v/>
      </c>
      <c r="AC33" s="10">
        <f>AC26/AD29</f>
        <v/>
      </c>
      <c r="AD33" s="10">
        <f>AD26/AE29</f>
        <v/>
      </c>
      <c r="AE33" s="10">
        <f>AE26/AF29</f>
        <v/>
      </c>
      <c r="AF33" s="10">
        <f>AF26/AG29</f>
        <v/>
      </c>
    </row>
    <row r="45">
      <c r="B45" s="29" t="n"/>
      <c r="C45" s="30" t="n"/>
      <c r="D45" s="30" t="n"/>
      <c r="E45" s="30" t="n"/>
      <c r="F45" s="30" t="n"/>
      <c r="G45" s="30" t="n"/>
      <c r="H45" s="30" t="n"/>
      <c r="I45" s="30" t="n"/>
      <c r="J45" s="30" t="n"/>
      <c r="K45" s="30" t="n"/>
      <c r="L45" s="10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92"/>
  <sheetViews>
    <sheetView workbookViewId="0">
      <selection activeCell="C85" sqref="C85"/>
    </sheetView>
  </sheetViews>
  <sheetFormatPr baseColWidth="10" defaultColWidth="8.83203125" defaultRowHeight="15"/>
  <cols>
    <col width="13.1640625" bestFit="1" customWidth="1" style="23" min="1" max="1"/>
    <col width="28.6640625" bestFit="1" customWidth="1" style="23" min="2" max="2"/>
    <col width="31.6640625" bestFit="1" customWidth="1" style="23" min="3" max="3"/>
    <col width="10.6640625" customWidth="1" style="23" min="4" max="4"/>
    <col width="14.33203125" customWidth="1" style="23" min="5" max="5"/>
    <col width="11.83203125" customWidth="1" style="23" min="6" max="6"/>
    <col width="13.1640625" customWidth="1" style="23" min="7" max="7"/>
    <col width="11" customWidth="1" style="23" min="8" max="8"/>
    <col width="10.6640625" customWidth="1" style="23" min="9" max="9"/>
    <col width="11.83203125" customWidth="1" style="23" min="10" max="10"/>
  </cols>
  <sheetData>
    <row r="1">
      <c r="D1" t="inlineStr">
        <is>
          <t>Projected Cumulative Sales</t>
        </is>
      </c>
    </row>
    <row r="2">
      <c r="B2" t="inlineStr">
        <is>
          <t>Cumulative Sales through 2019</t>
        </is>
      </c>
      <c r="C2" t="inlineStr">
        <is>
          <t>Cumulative Sales through 12/2018</t>
        </is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Honda</t>
        </is>
      </c>
      <c r="B3">
        <f>INDEX('Cumulative Sales'!$B$5:$B$21,MATCH(A3,'Cumulative Sales'!$A$5:$A$21,0),1)</f>
        <v/>
      </c>
      <c r="C3">
        <f>B3-INDEX($K$23:$K$40,MATCH(A3,$G$23:$G$40,0))</f>
        <v/>
      </c>
      <c r="D3" s="14">
        <f>C3+SUMIFS(C$50:C$66,$A$50:$A$66,$A3)</f>
        <v/>
      </c>
      <c r="E3" s="14">
        <f>D3+SUMIFS(D$50:D$66,$A$50:$A$66,$A3)</f>
        <v/>
      </c>
      <c r="F3" s="14">
        <f>E3+SUMIFS(E$50:E$66,$A$50:$A$66,$A3)</f>
        <v/>
      </c>
      <c r="G3" s="14">
        <f>F3+SUMIFS(F$50:F$66,$A$50:$A$66,$A3)</f>
        <v/>
      </c>
      <c r="H3" s="14">
        <f>G3+SUMIFS(G$50:G$66,$A$50:$A$66,$A3)</f>
        <v/>
      </c>
      <c r="I3" s="14">
        <f>H3+SUMIFS(H$50:H$66,$A$50:$A$66,$A3)</f>
        <v/>
      </c>
      <c r="J3" s="14">
        <f>I3+SUMIFS(I$50:I$66,$A$50:$A$66,$A3)</f>
        <v/>
      </c>
      <c r="K3" s="14">
        <f>J3+SUMIFS(J$50:J$66,$A$50:$A$66,$A3)</f>
        <v/>
      </c>
      <c r="L3" s="14">
        <f>K3+SUMIFS(K$50:K$66,$A$50:$A$66,$A3)</f>
        <v/>
      </c>
      <c r="M3" s="14">
        <f>L3+SUMIFS(L$50:L$66,$A$50:$A$66,$A3)</f>
        <v/>
      </c>
      <c r="N3" s="14">
        <f>M3+SUMIFS(M$50:M$66,$A$50:$A$66,$A3)</f>
        <v/>
      </c>
      <c r="O3" s="14">
        <f>N3+SUMIFS(N$50:N$66,$A$50:$A$66,$A3)</f>
        <v/>
      </c>
      <c r="P3" s="14">
        <f>O3+SUMIFS(O$50:O$66,$A$50:$A$66,$A3)</f>
        <v/>
      </c>
      <c r="Q3" s="14">
        <f>P3+SUMIFS(P$50:P$66,$A$50:$A$66,$A3)</f>
        <v/>
      </c>
      <c r="R3" s="14">
        <f>Q3+SUMIFS(Q$50:Q$66,$A$50:$A$66,$A3)</f>
        <v/>
      </c>
      <c r="S3" s="14">
        <f>R3+SUMIFS(R$50:R$66,$A$50:$A$66,$A3)</f>
        <v/>
      </c>
      <c r="T3" s="14">
        <f>S3+SUMIFS(S$50:S$66,$A$50:$A$66,$A3)</f>
        <v/>
      </c>
      <c r="U3" s="14">
        <f>T3+SUMIFS(T$50:T$66,$A$50:$A$66,$A3)</f>
        <v/>
      </c>
      <c r="V3" s="14">
        <f>U3+SUMIFS(U$50:U$66,$A$50:$A$66,$A3)</f>
        <v/>
      </c>
      <c r="W3" s="14">
        <f>V3+SUMIFS(V$50:V$66,$A$50:$A$66,$A3)</f>
        <v/>
      </c>
      <c r="X3" s="14">
        <f>W3+SUMIFS(W$50:W$66,$A$50:$A$66,$A3)</f>
        <v/>
      </c>
      <c r="Y3" s="14">
        <f>X3+SUMIFS(X$50:X$66,$A$50:$A$66,$A3)</f>
        <v/>
      </c>
      <c r="Z3" s="14">
        <f>Y3+SUMIFS(Y$50:Y$66,$A$50:$A$66,$A3)</f>
        <v/>
      </c>
      <c r="AA3" s="14">
        <f>Z3+SUMIFS(Z$50:Z$66,$A$50:$A$66,$A3)</f>
        <v/>
      </c>
      <c r="AB3" s="14">
        <f>AA3+SUMIFS(AA$50:AA$66,$A$50:$A$66,$A3)</f>
        <v/>
      </c>
      <c r="AC3" s="14">
        <f>AB3+SUMIFS(AB$50:AB$66,$A$50:$A$66,$A3)</f>
        <v/>
      </c>
      <c r="AD3" s="14">
        <f>AC3+SUMIFS(AC$50:AC$66,$A$50:$A$66,$A3)</f>
        <v/>
      </c>
      <c r="AE3" s="14">
        <f>AD3+SUMIFS(AD$50:AD$66,$A$50:$A$66,$A3)</f>
        <v/>
      </c>
      <c r="AF3" s="14">
        <f>AE3+SUMIFS(AE$50:AE$66,$A$50:$A$66,$A3)</f>
        <v/>
      </c>
      <c r="AG3" s="14">
        <f>AF3+SUMIFS(AF$50:AF$66,$A$50:$A$66,$A3)</f>
        <v/>
      </c>
      <c r="AH3" s="14">
        <f>AG3+SUMIFS(AG$50:AG$66,$A$50:$A$66,$A3)</f>
        <v/>
      </c>
      <c r="AI3" s="14">
        <f>AH3+SUMIFS(AH$50:AH$66,$A$50:$A$66,$A3)</f>
        <v/>
      </c>
    </row>
    <row r="4">
      <c r="A4" t="inlineStr">
        <is>
          <t>Audi</t>
        </is>
      </c>
      <c r="B4">
        <f>INDEX('Cumulative Sales'!$B$5:$B$21,MATCH(A4,'Cumulative Sales'!$A$5:$A$21,0),1)</f>
        <v/>
      </c>
      <c r="C4">
        <f>B4-INDEX($K$23:$K$40,MATCH(A4,$G$23:$G$40,0))</f>
        <v/>
      </c>
      <c r="D4" s="14">
        <f>C4+SUMIFS(C$50:C$66,$A$50:$A$66,$A4)</f>
        <v/>
      </c>
      <c r="E4" s="14">
        <f>D4+SUMIFS(D$50:D$66,$A$50:$A$66,$A4)</f>
        <v/>
      </c>
      <c r="F4" s="14">
        <f>E4+SUMIFS(E$50:E$66,$A$50:$A$66,$A4)</f>
        <v/>
      </c>
      <c r="G4" s="14">
        <f>F4+SUMIFS(F$50:F$66,$A$50:$A$66,$A4)</f>
        <v/>
      </c>
      <c r="H4" s="14">
        <f>G4+SUMIFS(G$50:G$66,$A$50:$A$66,$A4)</f>
        <v/>
      </c>
      <c r="I4" s="14">
        <f>H4+SUMIFS(H$50:H$66,$A$50:$A$66,$A4)</f>
        <v/>
      </c>
      <c r="J4" s="14">
        <f>I4+SUMIFS(I$50:I$66,$A$50:$A$66,$A4)</f>
        <v/>
      </c>
      <c r="K4" s="14">
        <f>J4+SUMIFS(J$50:J$66,$A$50:$A$66,$A4)</f>
        <v/>
      </c>
      <c r="L4" s="14">
        <f>K4+SUMIFS(K$50:K$66,$A$50:$A$66,$A4)</f>
        <v/>
      </c>
      <c r="M4" s="14">
        <f>L4+SUMIFS(L$50:L$66,$A$50:$A$66,$A4)</f>
        <v/>
      </c>
      <c r="N4" s="14">
        <f>M4+SUMIFS(M$50:M$66,$A$50:$A$66,$A4)</f>
        <v/>
      </c>
      <c r="O4" s="14">
        <f>N4+SUMIFS(N$50:N$66,$A$50:$A$66,$A4)</f>
        <v/>
      </c>
      <c r="P4" s="14">
        <f>O4+SUMIFS(O$50:O$66,$A$50:$A$66,$A4)</f>
        <v/>
      </c>
      <c r="Q4" s="14">
        <f>P4+SUMIFS(P$50:P$66,$A$50:$A$66,$A4)</f>
        <v/>
      </c>
      <c r="R4" s="14">
        <f>Q4+SUMIFS(Q$50:Q$66,$A$50:$A$66,$A4)</f>
        <v/>
      </c>
      <c r="S4" s="14">
        <f>R4+SUMIFS(R$50:R$66,$A$50:$A$66,$A4)</f>
        <v/>
      </c>
      <c r="T4" s="14">
        <f>S4+SUMIFS(S$50:S$66,$A$50:$A$66,$A4)</f>
        <v/>
      </c>
      <c r="U4" s="14">
        <f>T4+SUMIFS(T$50:T$66,$A$50:$A$66,$A4)</f>
        <v/>
      </c>
      <c r="V4" s="14">
        <f>U4+SUMIFS(U$50:U$66,$A$50:$A$66,$A4)</f>
        <v/>
      </c>
      <c r="W4" s="14">
        <f>V4+SUMIFS(V$50:V$66,$A$50:$A$66,$A4)</f>
        <v/>
      </c>
      <c r="X4" s="14">
        <f>W4+SUMIFS(W$50:W$66,$A$50:$A$66,$A4)</f>
        <v/>
      </c>
      <c r="Y4" s="14">
        <f>X4+SUMIFS(X$50:X$66,$A$50:$A$66,$A4)</f>
        <v/>
      </c>
      <c r="Z4" s="14">
        <f>Y4+SUMIFS(Y$50:Y$66,$A$50:$A$66,$A4)</f>
        <v/>
      </c>
      <c r="AA4" s="14">
        <f>Z4+SUMIFS(Z$50:Z$66,$A$50:$A$66,$A4)</f>
        <v/>
      </c>
      <c r="AB4" s="14">
        <f>AA4+SUMIFS(AA$50:AA$66,$A$50:$A$66,$A4)</f>
        <v/>
      </c>
      <c r="AC4" s="14">
        <f>AB4+SUMIFS(AB$50:AB$66,$A$50:$A$66,$A4)</f>
        <v/>
      </c>
      <c r="AD4" s="14">
        <f>AC4+SUMIFS(AC$50:AC$66,$A$50:$A$66,$A4)</f>
        <v/>
      </c>
      <c r="AE4" s="14">
        <f>AD4+SUMIFS(AD$50:AD$66,$A$50:$A$66,$A4)</f>
        <v/>
      </c>
      <c r="AF4" s="14">
        <f>AE4+SUMIFS(AE$50:AE$66,$A$50:$A$66,$A4)</f>
        <v/>
      </c>
      <c r="AG4" s="14">
        <f>AF4+SUMIFS(AF$50:AF$66,$A$50:$A$66,$A4)</f>
        <v/>
      </c>
      <c r="AH4" s="14">
        <f>AG4+SUMIFS(AG$50:AG$66,$A$50:$A$66,$A4)</f>
        <v/>
      </c>
      <c r="AI4" s="14">
        <f>AH4+SUMIFS(AH$50:AH$66,$A$50:$A$66,$A4)</f>
        <v/>
      </c>
    </row>
    <row r="5">
      <c r="A5" t="inlineStr">
        <is>
          <t>BMW</t>
        </is>
      </c>
      <c r="B5">
        <f>INDEX('Cumulative Sales'!$B$5:$B$21,MATCH(A5,'Cumulative Sales'!$A$5:$A$21,0),1)</f>
        <v/>
      </c>
      <c r="C5">
        <f>B5-INDEX($K$23:$K$40,MATCH(A5,$G$23:$G$40,0))</f>
        <v/>
      </c>
      <c r="D5" s="14">
        <f>C5+SUMIFS(C$50:C$66,$A$50:$A$66,$A5)</f>
        <v/>
      </c>
      <c r="E5" s="14">
        <f>D5+SUMIFS(D$50:D$66,$A$50:$A$66,$A5)</f>
        <v/>
      </c>
      <c r="F5" s="14">
        <f>E5+SUMIFS(E$50:E$66,$A$50:$A$66,$A5)</f>
        <v/>
      </c>
      <c r="G5" s="14">
        <f>F5+SUMIFS(F$50:F$66,$A$50:$A$66,$A5)</f>
        <v/>
      </c>
      <c r="H5" s="14">
        <f>G5+SUMIFS(G$50:G$66,$A$50:$A$66,$A5)</f>
        <v/>
      </c>
      <c r="I5" s="14">
        <f>H5+SUMIFS(H$50:H$66,$A$50:$A$66,$A5)</f>
        <v/>
      </c>
      <c r="J5" s="14">
        <f>I5+SUMIFS(I$50:I$66,$A$50:$A$66,$A5)</f>
        <v/>
      </c>
      <c r="K5" s="14">
        <f>J5+SUMIFS(J$50:J$66,$A$50:$A$66,$A5)</f>
        <v/>
      </c>
      <c r="L5" s="14">
        <f>K5+SUMIFS(K$50:K$66,$A$50:$A$66,$A5)</f>
        <v/>
      </c>
      <c r="M5" s="14">
        <f>L5+SUMIFS(L$50:L$66,$A$50:$A$66,$A5)</f>
        <v/>
      </c>
      <c r="N5" s="14">
        <f>M5+SUMIFS(M$50:M$66,$A$50:$A$66,$A5)</f>
        <v/>
      </c>
      <c r="O5" s="14">
        <f>N5+SUMIFS(N$50:N$66,$A$50:$A$66,$A5)</f>
        <v/>
      </c>
      <c r="P5" s="14">
        <f>O5+SUMIFS(O$50:O$66,$A$50:$A$66,$A5)</f>
        <v/>
      </c>
      <c r="Q5" s="14">
        <f>P5+SUMIFS(P$50:P$66,$A$50:$A$66,$A5)</f>
        <v/>
      </c>
      <c r="R5" s="14">
        <f>Q5+SUMIFS(Q$50:Q$66,$A$50:$A$66,$A5)</f>
        <v/>
      </c>
      <c r="S5" s="14">
        <f>R5+SUMIFS(R$50:R$66,$A$50:$A$66,$A5)</f>
        <v/>
      </c>
      <c r="T5" s="14">
        <f>S5+SUMIFS(S$50:S$66,$A$50:$A$66,$A5)</f>
        <v/>
      </c>
      <c r="U5" s="14">
        <f>T5+SUMIFS(T$50:T$66,$A$50:$A$66,$A5)</f>
        <v/>
      </c>
      <c r="V5" s="14">
        <f>U5+SUMIFS(U$50:U$66,$A$50:$A$66,$A5)</f>
        <v/>
      </c>
      <c r="W5" s="14">
        <f>V5+SUMIFS(V$50:V$66,$A$50:$A$66,$A5)</f>
        <v/>
      </c>
      <c r="X5" s="14">
        <f>W5+SUMIFS(W$50:W$66,$A$50:$A$66,$A5)</f>
        <v/>
      </c>
      <c r="Y5" s="14">
        <f>X5+SUMIFS(X$50:X$66,$A$50:$A$66,$A5)</f>
        <v/>
      </c>
      <c r="Z5" s="14">
        <f>Y5+SUMIFS(Y$50:Y$66,$A$50:$A$66,$A5)</f>
        <v/>
      </c>
      <c r="AA5" s="14">
        <f>Z5+SUMIFS(Z$50:Z$66,$A$50:$A$66,$A5)</f>
        <v/>
      </c>
      <c r="AB5" s="14">
        <f>AA5+SUMIFS(AA$50:AA$66,$A$50:$A$66,$A5)</f>
        <v/>
      </c>
      <c r="AC5" s="14">
        <f>AB5+SUMIFS(AB$50:AB$66,$A$50:$A$66,$A5)</f>
        <v/>
      </c>
      <c r="AD5" s="14">
        <f>AC5+SUMIFS(AC$50:AC$66,$A$50:$A$66,$A5)</f>
        <v/>
      </c>
      <c r="AE5" s="14">
        <f>AD5+SUMIFS(AD$50:AD$66,$A$50:$A$66,$A5)</f>
        <v/>
      </c>
      <c r="AF5" s="14">
        <f>AE5+SUMIFS(AE$50:AE$66,$A$50:$A$66,$A5)</f>
        <v/>
      </c>
      <c r="AG5" s="14">
        <f>AF5+SUMIFS(AF$50:AF$66,$A$50:$A$66,$A5)</f>
        <v/>
      </c>
      <c r="AH5" s="14">
        <f>AG5+SUMIFS(AG$50:AG$66,$A$50:$A$66,$A5)</f>
        <v/>
      </c>
      <c r="AI5" s="14">
        <f>AH5+SUMIFS(AH$50:AH$66,$A$50:$A$66,$A5)</f>
        <v/>
      </c>
    </row>
    <row r="6">
      <c r="A6" t="inlineStr">
        <is>
          <t>FCA</t>
        </is>
      </c>
      <c r="B6">
        <f>INDEX('Cumulative Sales'!$B$5:$B$21,MATCH(A6,'Cumulative Sales'!$A$5:$A$21,0),1)</f>
        <v/>
      </c>
      <c r="C6">
        <f>B6-INDEX($K$23:$K$40,MATCH(A6,$G$23:$G$40,0))</f>
        <v/>
      </c>
      <c r="D6" s="14">
        <f>C6+SUMIFS(C$50:C$66,$A$50:$A$66,$A6)</f>
        <v/>
      </c>
      <c r="E6" s="14">
        <f>D6+SUMIFS(D$50:D$66,$A$50:$A$66,$A6)</f>
        <v/>
      </c>
      <c r="F6" s="14">
        <f>E6+SUMIFS(E$50:E$66,$A$50:$A$66,$A6)</f>
        <v/>
      </c>
      <c r="G6" s="14">
        <f>F6+SUMIFS(F$50:F$66,$A$50:$A$66,$A6)</f>
        <v/>
      </c>
      <c r="H6" s="14">
        <f>G6+SUMIFS(G$50:G$66,$A$50:$A$66,$A6)</f>
        <v/>
      </c>
      <c r="I6" s="14">
        <f>H6+SUMIFS(H$50:H$66,$A$50:$A$66,$A6)</f>
        <v/>
      </c>
      <c r="J6" s="14">
        <f>I6+SUMIFS(I$50:I$66,$A$50:$A$66,$A6)</f>
        <v/>
      </c>
      <c r="K6" s="14">
        <f>J6+SUMIFS(J$50:J$66,$A$50:$A$66,$A6)</f>
        <v/>
      </c>
      <c r="L6" s="14">
        <f>K6+SUMIFS(K$50:K$66,$A$50:$A$66,$A6)</f>
        <v/>
      </c>
      <c r="M6" s="14">
        <f>L6+SUMIFS(L$50:L$66,$A$50:$A$66,$A6)</f>
        <v/>
      </c>
      <c r="N6" s="14">
        <f>M6+SUMIFS(M$50:M$66,$A$50:$A$66,$A6)</f>
        <v/>
      </c>
      <c r="O6" s="14">
        <f>N6+SUMIFS(N$50:N$66,$A$50:$A$66,$A6)</f>
        <v/>
      </c>
      <c r="P6" s="14">
        <f>O6+SUMIFS(O$50:O$66,$A$50:$A$66,$A6)</f>
        <v/>
      </c>
      <c r="Q6" s="14">
        <f>P6+SUMIFS(P$50:P$66,$A$50:$A$66,$A6)</f>
        <v/>
      </c>
      <c r="R6" s="14">
        <f>Q6+SUMIFS(Q$50:Q$66,$A$50:$A$66,$A6)</f>
        <v/>
      </c>
      <c r="S6" s="14">
        <f>R6+SUMIFS(R$50:R$66,$A$50:$A$66,$A6)</f>
        <v/>
      </c>
      <c r="T6" s="14">
        <f>S6+SUMIFS(S$50:S$66,$A$50:$A$66,$A6)</f>
        <v/>
      </c>
      <c r="U6" s="14">
        <f>T6+SUMIFS(T$50:T$66,$A$50:$A$66,$A6)</f>
        <v/>
      </c>
      <c r="V6" s="14">
        <f>U6+SUMIFS(U$50:U$66,$A$50:$A$66,$A6)</f>
        <v/>
      </c>
      <c r="W6" s="14">
        <f>V6+SUMIFS(V$50:V$66,$A$50:$A$66,$A6)</f>
        <v/>
      </c>
      <c r="X6" s="14">
        <f>W6+SUMIFS(W$50:W$66,$A$50:$A$66,$A6)</f>
        <v/>
      </c>
      <c r="Y6" s="14">
        <f>X6+SUMIFS(X$50:X$66,$A$50:$A$66,$A6)</f>
        <v/>
      </c>
      <c r="Z6" s="14">
        <f>Y6+SUMIFS(Y$50:Y$66,$A$50:$A$66,$A6)</f>
        <v/>
      </c>
      <c r="AA6" s="14">
        <f>Z6+SUMIFS(Z$50:Z$66,$A$50:$A$66,$A6)</f>
        <v/>
      </c>
      <c r="AB6" s="14">
        <f>AA6+SUMIFS(AA$50:AA$66,$A$50:$A$66,$A6)</f>
        <v/>
      </c>
      <c r="AC6" s="14">
        <f>AB6+SUMIFS(AB$50:AB$66,$A$50:$A$66,$A6)</f>
        <v/>
      </c>
      <c r="AD6" s="14">
        <f>AC6+SUMIFS(AC$50:AC$66,$A$50:$A$66,$A6)</f>
        <v/>
      </c>
      <c r="AE6" s="14">
        <f>AD6+SUMIFS(AD$50:AD$66,$A$50:$A$66,$A6)</f>
        <v/>
      </c>
      <c r="AF6" s="14">
        <f>AE6+SUMIFS(AE$50:AE$66,$A$50:$A$66,$A6)</f>
        <v/>
      </c>
      <c r="AG6" s="14">
        <f>AF6+SUMIFS(AF$50:AF$66,$A$50:$A$66,$A6)</f>
        <v/>
      </c>
      <c r="AH6" s="14">
        <f>AG6+SUMIFS(AG$50:AG$66,$A$50:$A$66,$A6)</f>
        <v/>
      </c>
      <c r="AI6" s="14">
        <f>AH6+SUMIFS(AH$50:AH$66,$A$50:$A$66,$A6)</f>
        <v/>
      </c>
    </row>
    <row r="7">
      <c r="A7" t="inlineStr">
        <is>
          <t>Ford</t>
        </is>
      </c>
      <c r="B7">
        <f>INDEX('Cumulative Sales'!$B$5:$B$21,MATCH(A7,'Cumulative Sales'!$A$5:$A$21,0),1)</f>
        <v/>
      </c>
      <c r="C7">
        <f>B7-INDEX($K$23:$K$40,MATCH(A7,$G$23:$G$40,0))</f>
        <v/>
      </c>
      <c r="D7" s="14">
        <f>C7+SUMIFS(C$50:C$66,$A$50:$A$66,$A7)</f>
        <v/>
      </c>
      <c r="E7" s="14">
        <f>D7+SUMIFS(D$50:D$66,$A$50:$A$66,$A7)</f>
        <v/>
      </c>
      <c r="F7" s="14">
        <f>E7+SUMIFS(E$50:E$66,$A$50:$A$66,$A7)</f>
        <v/>
      </c>
      <c r="G7" s="14">
        <f>F7+SUMIFS(F$50:F$66,$A$50:$A$66,$A7)</f>
        <v/>
      </c>
      <c r="H7" s="14">
        <f>G7+SUMIFS(G$50:G$66,$A$50:$A$66,$A7)</f>
        <v/>
      </c>
      <c r="I7" s="14">
        <f>H7+SUMIFS(H$50:H$66,$A$50:$A$66,$A7)</f>
        <v/>
      </c>
      <c r="J7" s="14">
        <f>I7+SUMIFS(I$50:I$66,$A$50:$A$66,$A7)</f>
        <v/>
      </c>
      <c r="K7" s="14">
        <f>J7+SUMIFS(J$50:J$66,$A$50:$A$66,$A7)</f>
        <v/>
      </c>
      <c r="L7" s="14">
        <f>K7+SUMIFS(K$50:K$66,$A$50:$A$66,$A7)</f>
        <v/>
      </c>
      <c r="M7" s="14">
        <f>L7+SUMIFS(L$50:L$66,$A$50:$A$66,$A7)</f>
        <v/>
      </c>
      <c r="N7" s="14">
        <f>M7+SUMIFS(M$50:M$66,$A$50:$A$66,$A7)</f>
        <v/>
      </c>
      <c r="O7" s="14">
        <f>N7+SUMIFS(N$50:N$66,$A$50:$A$66,$A7)</f>
        <v/>
      </c>
      <c r="P7" s="14">
        <f>O7+SUMIFS(O$50:O$66,$A$50:$A$66,$A7)</f>
        <v/>
      </c>
      <c r="Q7" s="14">
        <f>P7+SUMIFS(P$50:P$66,$A$50:$A$66,$A7)</f>
        <v/>
      </c>
      <c r="R7" s="14">
        <f>Q7+SUMIFS(Q$50:Q$66,$A$50:$A$66,$A7)</f>
        <v/>
      </c>
      <c r="S7" s="14">
        <f>R7+SUMIFS(R$50:R$66,$A$50:$A$66,$A7)</f>
        <v/>
      </c>
      <c r="T7" s="14">
        <f>S7+SUMIFS(S$50:S$66,$A$50:$A$66,$A7)</f>
        <v/>
      </c>
      <c r="U7" s="14">
        <f>T7+SUMIFS(T$50:T$66,$A$50:$A$66,$A7)</f>
        <v/>
      </c>
      <c r="V7" s="14">
        <f>U7+SUMIFS(U$50:U$66,$A$50:$A$66,$A7)</f>
        <v/>
      </c>
      <c r="W7" s="14">
        <f>V7+SUMIFS(V$50:V$66,$A$50:$A$66,$A7)</f>
        <v/>
      </c>
      <c r="X7" s="14">
        <f>W7+SUMIFS(W$50:W$66,$A$50:$A$66,$A7)</f>
        <v/>
      </c>
      <c r="Y7" s="14">
        <f>X7+SUMIFS(X$50:X$66,$A$50:$A$66,$A7)</f>
        <v/>
      </c>
      <c r="Z7" s="14">
        <f>Y7+SUMIFS(Y$50:Y$66,$A$50:$A$66,$A7)</f>
        <v/>
      </c>
      <c r="AA7" s="14">
        <f>Z7+SUMIFS(Z$50:Z$66,$A$50:$A$66,$A7)</f>
        <v/>
      </c>
      <c r="AB7" s="14">
        <f>AA7+SUMIFS(AA$50:AA$66,$A$50:$A$66,$A7)</f>
        <v/>
      </c>
      <c r="AC7" s="14">
        <f>AB7+SUMIFS(AB$50:AB$66,$A$50:$A$66,$A7)</f>
        <v/>
      </c>
      <c r="AD7" s="14">
        <f>AC7+SUMIFS(AC$50:AC$66,$A$50:$A$66,$A7)</f>
        <v/>
      </c>
      <c r="AE7" s="14">
        <f>AD7+SUMIFS(AD$50:AD$66,$A$50:$A$66,$A7)</f>
        <v/>
      </c>
      <c r="AF7" s="14">
        <f>AE7+SUMIFS(AE$50:AE$66,$A$50:$A$66,$A7)</f>
        <v/>
      </c>
      <c r="AG7" s="14">
        <f>AF7+SUMIFS(AF$50:AF$66,$A$50:$A$66,$A7)</f>
        <v/>
      </c>
      <c r="AH7" s="14">
        <f>AG7+SUMIFS(AG$50:AG$66,$A$50:$A$66,$A7)</f>
        <v/>
      </c>
      <c r="AI7" s="14">
        <f>AH7+SUMIFS(AH$50:AH$66,$A$50:$A$66,$A7)</f>
        <v/>
      </c>
    </row>
    <row r="8">
      <c r="A8" t="inlineStr">
        <is>
          <t>GM</t>
        </is>
      </c>
      <c r="B8">
        <f>INDEX('Cumulative Sales'!$B$5:$B$21,MATCH(A8,'Cumulative Sales'!$A$5:$A$21,0),1)</f>
        <v/>
      </c>
      <c r="C8">
        <f>B8-INDEX($K$23:$K$40,MATCH(A8,$G$23:$G$40,0))</f>
        <v/>
      </c>
      <c r="D8" s="14">
        <f>C8+SUMIFS(C$50:C$66,$A$50:$A$66,$A8)</f>
        <v/>
      </c>
      <c r="E8" s="14">
        <f>D8+SUMIFS(D$50:D$66,$A$50:$A$66,$A8)</f>
        <v/>
      </c>
      <c r="F8" s="14">
        <f>E8+SUMIFS(E$50:E$66,$A$50:$A$66,$A8)</f>
        <v/>
      </c>
      <c r="G8" s="14">
        <f>F8+SUMIFS(F$50:F$66,$A$50:$A$66,$A8)</f>
        <v/>
      </c>
      <c r="H8" s="14">
        <f>G8+SUMIFS(G$50:G$66,$A$50:$A$66,$A8)</f>
        <v/>
      </c>
      <c r="I8" s="14">
        <f>H8+SUMIFS(H$50:H$66,$A$50:$A$66,$A8)</f>
        <v/>
      </c>
      <c r="J8" s="14">
        <f>I8+SUMIFS(I$50:I$66,$A$50:$A$66,$A8)</f>
        <v/>
      </c>
      <c r="K8" s="14">
        <f>J8+SUMIFS(J$50:J$66,$A$50:$A$66,$A8)</f>
        <v/>
      </c>
      <c r="L8" s="14">
        <f>K8+SUMIFS(K$50:K$66,$A$50:$A$66,$A8)</f>
        <v/>
      </c>
      <c r="M8" s="14">
        <f>L8+SUMIFS(L$50:L$66,$A$50:$A$66,$A8)</f>
        <v/>
      </c>
      <c r="N8" s="14">
        <f>M8+SUMIFS(M$50:M$66,$A$50:$A$66,$A8)</f>
        <v/>
      </c>
      <c r="O8" s="14">
        <f>N8+SUMIFS(N$50:N$66,$A$50:$A$66,$A8)</f>
        <v/>
      </c>
      <c r="P8" s="14">
        <f>O8+SUMIFS(O$50:O$66,$A$50:$A$66,$A8)</f>
        <v/>
      </c>
      <c r="Q8" s="14">
        <f>P8+SUMIFS(P$50:P$66,$A$50:$A$66,$A8)</f>
        <v/>
      </c>
      <c r="R8" s="14">
        <f>Q8+SUMIFS(Q$50:Q$66,$A$50:$A$66,$A8)</f>
        <v/>
      </c>
      <c r="S8" s="14">
        <f>R8+SUMIFS(R$50:R$66,$A$50:$A$66,$A8)</f>
        <v/>
      </c>
      <c r="T8" s="14">
        <f>S8+SUMIFS(S$50:S$66,$A$50:$A$66,$A8)</f>
        <v/>
      </c>
      <c r="U8" s="14">
        <f>T8+SUMIFS(T$50:T$66,$A$50:$A$66,$A8)</f>
        <v/>
      </c>
      <c r="V8" s="14">
        <f>U8+SUMIFS(U$50:U$66,$A$50:$A$66,$A8)</f>
        <v/>
      </c>
      <c r="W8" s="14">
        <f>V8+SUMIFS(V$50:V$66,$A$50:$A$66,$A8)</f>
        <v/>
      </c>
      <c r="X8" s="14">
        <f>W8+SUMIFS(W$50:W$66,$A$50:$A$66,$A8)</f>
        <v/>
      </c>
      <c r="Y8" s="14">
        <f>X8+SUMIFS(X$50:X$66,$A$50:$A$66,$A8)</f>
        <v/>
      </c>
      <c r="Z8" s="14">
        <f>Y8+SUMIFS(Y$50:Y$66,$A$50:$A$66,$A8)</f>
        <v/>
      </c>
      <c r="AA8" s="14">
        <f>Z8+SUMIFS(Z$50:Z$66,$A$50:$A$66,$A8)</f>
        <v/>
      </c>
      <c r="AB8" s="14">
        <f>AA8+SUMIFS(AA$50:AA$66,$A$50:$A$66,$A8)</f>
        <v/>
      </c>
      <c r="AC8" s="14">
        <f>AB8+SUMIFS(AB$50:AB$66,$A$50:$A$66,$A8)</f>
        <v/>
      </c>
      <c r="AD8" s="14">
        <f>AC8+SUMIFS(AC$50:AC$66,$A$50:$A$66,$A8)</f>
        <v/>
      </c>
      <c r="AE8" s="14">
        <f>AD8+SUMIFS(AD$50:AD$66,$A$50:$A$66,$A8)</f>
        <v/>
      </c>
      <c r="AF8" s="14">
        <f>AE8+SUMIFS(AE$50:AE$66,$A$50:$A$66,$A8)</f>
        <v/>
      </c>
      <c r="AG8" s="14">
        <f>AF8+SUMIFS(AF$50:AF$66,$A$50:$A$66,$A8)</f>
        <v/>
      </c>
      <c r="AH8" s="14">
        <f>AG8+SUMIFS(AG$50:AG$66,$A$50:$A$66,$A8)</f>
        <v/>
      </c>
      <c r="AI8" s="14">
        <f>AH8+SUMIFS(AH$50:AH$66,$A$50:$A$66,$A8)</f>
        <v/>
      </c>
    </row>
    <row r="9">
      <c r="A9" t="inlineStr">
        <is>
          <t>Hyundai</t>
        </is>
      </c>
      <c r="B9">
        <f>INDEX('Cumulative Sales'!$B$5:$B$21,MATCH(A9,'Cumulative Sales'!$A$5:$A$21,0),1)</f>
        <v/>
      </c>
      <c r="C9">
        <f>B9-INDEX($K$23:$K$40,MATCH(A9,$G$23:$G$40,0))</f>
        <v/>
      </c>
      <c r="D9" s="14">
        <f>C9+SUMIFS(C$50:C$66,$A$50:$A$66,$A9)</f>
        <v/>
      </c>
      <c r="E9" s="14">
        <f>D9+SUMIFS(D$50:D$66,$A$50:$A$66,$A9)</f>
        <v/>
      </c>
      <c r="F9" s="14">
        <f>E9+SUMIFS(E$50:E$66,$A$50:$A$66,$A9)</f>
        <v/>
      </c>
      <c r="G9" s="14">
        <f>F9+SUMIFS(F$50:F$66,$A$50:$A$66,$A9)</f>
        <v/>
      </c>
      <c r="H9" s="14">
        <f>G9+SUMIFS(G$50:G$66,$A$50:$A$66,$A9)</f>
        <v/>
      </c>
      <c r="I9" s="14">
        <f>H9+SUMIFS(H$50:H$66,$A$50:$A$66,$A9)</f>
        <v/>
      </c>
      <c r="J9" s="14">
        <f>I9+SUMIFS(I$50:I$66,$A$50:$A$66,$A9)</f>
        <v/>
      </c>
      <c r="K9" s="14">
        <f>J9+SUMIFS(J$50:J$66,$A$50:$A$66,$A9)</f>
        <v/>
      </c>
      <c r="L9" s="14">
        <f>K9+SUMIFS(K$50:K$66,$A$50:$A$66,$A9)</f>
        <v/>
      </c>
      <c r="M9" s="14">
        <f>L9+SUMIFS(L$50:L$66,$A$50:$A$66,$A9)</f>
        <v/>
      </c>
      <c r="N9" s="14">
        <f>M9+SUMIFS(M$50:M$66,$A$50:$A$66,$A9)</f>
        <v/>
      </c>
      <c r="O9" s="14">
        <f>N9+SUMIFS(N$50:N$66,$A$50:$A$66,$A9)</f>
        <v/>
      </c>
      <c r="P9" s="14">
        <f>O9+SUMIFS(O$50:O$66,$A$50:$A$66,$A9)</f>
        <v/>
      </c>
      <c r="Q9" s="14">
        <f>P9+SUMIFS(P$50:P$66,$A$50:$A$66,$A9)</f>
        <v/>
      </c>
      <c r="R9" s="14">
        <f>Q9+SUMIFS(Q$50:Q$66,$A$50:$A$66,$A9)</f>
        <v/>
      </c>
      <c r="S9" s="14">
        <f>R9+SUMIFS(R$50:R$66,$A$50:$A$66,$A9)</f>
        <v/>
      </c>
      <c r="T9" s="14">
        <f>S9+SUMIFS(S$50:S$66,$A$50:$A$66,$A9)</f>
        <v/>
      </c>
      <c r="U9" s="14">
        <f>T9+SUMIFS(T$50:T$66,$A$50:$A$66,$A9)</f>
        <v/>
      </c>
      <c r="V9" s="14">
        <f>U9+SUMIFS(U$50:U$66,$A$50:$A$66,$A9)</f>
        <v/>
      </c>
      <c r="W9" s="14">
        <f>V9+SUMIFS(V$50:V$66,$A$50:$A$66,$A9)</f>
        <v/>
      </c>
      <c r="X9" s="14">
        <f>W9+SUMIFS(W$50:W$66,$A$50:$A$66,$A9)</f>
        <v/>
      </c>
      <c r="Y9" s="14">
        <f>X9+SUMIFS(X$50:X$66,$A$50:$A$66,$A9)</f>
        <v/>
      </c>
      <c r="Z9" s="14">
        <f>Y9+SUMIFS(Y$50:Y$66,$A$50:$A$66,$A9)</f>
        <v/>
      </c>
      <c r="AA9" s="14">
        <f>Z9+SUMIFS(Z$50:Z$66,$A$50:$A$66,$A9)</f>
        <v/>
      </c>
      <c r="AB9" s="14">
        <f>AA9+SUMIFS(AA$50:AA$66,$A$50:$A$66,$A9)</f>
        <v/>
      </c>
      <c r="AC9" s="14">
        <f>AB9+SUMIFS(AB$50:AB$66,$A$50:$A$66,$A9)</f>
        <v/>
      </c>
      <c r="AD9" s="14">
        <f>AC9+SUMIFS(AC$50:AC$66,$A$50:$A$66,$A9)</f>
        <v/>
      </c>
      <c r="AE9" s="14">
        <f>AD9+SUMIFS(AD$50:AD$66,$A$50:$A$66,$A9)</f>
        <v/>
      </c>
      <c r="AF9" s="14">
        <f>AE9+SUMIFS(AE$50:AE$66,$A$50:$A$66,$A9)</f>
        <v/>
      </c>
      <c r="AG9" s="14">
        <f>AF9+SUMIFS(AF$50:AF$66,$A$50:$A$66,$A9)</f>
        <v/>
      </c>
      <c r="AH9" s="14">
        <f>AG9+SUMIFS(AG$50:AG$66,$A$50:$A$66,$A9)</f>
        <v/>
      </c>
      <c r="AI9" s="14">
        <f>AH9+SUMIFS(AH$50:AH$66,$A$50:$A$66,$A9)</f>
        <v/>
      </c>
    </row>
    <row r="10">
      <c r="A10" t="inlineStr">
        <is>
          <t>Kia</t>
        </is>
      </c>
      <c r="B10">
        <f>INDEX('Cumulative Sales'!$B$5:$B$21,MATCH(A10,'Cumulative Sales'!$A$5:$A$21,0),1)</f>
        <v/>
      </c>
      <c r="C10">
        <f>B10-INDEX($K$23:$K$40,MATCH(A10,$G$23:$G$40,0))</f>
        <v/>
      </c>
      <c r="D10" s="14">
        <f>C10+SUMIFS(C$50:C$66,$A$50:$A$66,$A10)</f>
        <v/>
      </c>
      <c r="E10" s="14">
        <f>D10+SUMIFS(D$50:D$66,$A$50:$A$66,$A10)</f>
        <v/>
      </c>
      <c r="F10" s="14">
        <f>E10+SUMIFS(E$50:E$66,$A$50:$A$66,$A10)</f>
        <v/>
      </c>
      <c r="G10" s="14">
        <f>F10+SUMIFS(F$50:F$66,$A$50:$A$66,$A10)</f>
        <v/>
      </c>
      <c r="H10" s="14">
        <f>G10+SUMIFS(G$50:G$66,$A$50:$A$66,$A10)</f>
        <v/>
      </c>
      <c r="I10" s="14">
        <f>H10+SUMIFS(H$50:H$66,$A$50:$A$66,$A10)</f>
        <v/>
      </c>
      <c r="J10" s="14">
        <f>I10+SUMIFS(I$50:I$66,$A$50:$A$66,$A10)</f>
        <v/>
      </c>
      <c r="K10" s="14">
        <f>J10+SUMIFS(J$50:J$66,$A$50:$A$66,$A10)</f>
        <v/>
      </c>
      <c r="L10" s="14">
        <f>K10+SUMIFS(K$50:K$66,$A$50:$A$66,$A10)</f>
        <v/>
      </c>
      <c r="M10" s="14">
        <f>L10+SUMIFS(L$50:L$66,$A$50:$A$66,$A10)</f>
        <v/>
      </c>
      <c r="N10" s="14">
        <f>M10+SUMIFS(M$50:M$66,$A$50:$A$66,$A10)</f>
        <v/>
      </c>
      <c r="O10" s="14">
        <f>N10+SUMIFS(N$50:N$66,$A$50:$A$66,$A10)</f>
        <v/>
      </c>
      <c r="P10" s="14">
        <f>O10+SUMIFS(O$50:O$66,$A$50:$A$66,$A10)</f>
        <v/>
      </c>
      <c r="Q10" s="14">
        <f>P10+SUMIFS(P$50:P$66,$A$50:$A$66,$A10)</f>
        <v/>
      </c>
      <c r="R10" s="14">
        <f>Q10+SUMIFS(Q$50:Q$66,$A$50:$A$66,$A10)</f>
        <v/>
      </c>
      <c r="S10" s="14">
        <f>R10+SUMIFS(R$50:R$66,$A$50:$A$66,$A10)</f>
        <v/>
      </c>
      <c r="T10" s="14">
        <f>S10+SUMIFS(S$50:S$66,$A$50:$A$66,$A10)</f>
        <v/>
      </c>
      <c r="U10" s="14">
        <f>T10+SUMIFS(T$50:T$66,$A$50:$A$66,$A10)</f>
        <v/>
      </c>
      <c r="V10" s="14">
        <f>U10+SUMIFS(U$50:U$66,$A$50:$A$66,$A10)</f>
        <v/>
      </c>
      <c r="W10" s="14">
        <f>V10+SUMIFS(V$50:V$66,$A$50:$A$66,$A10)</f>
        <v/>
      </c>
      <c r="X10" s="14">
        <f>W10+SUMIFS(W$50:W$66,$A$50:$A$66,$A10)</f>
        <v/>
      </c>
      <c r="Y10" s="14">
        <f>X10+SUMIFS(X$50:X$66,$A$50:$A$66,$A10)</f>
        <v/>
      </c>
      <c r="Z10" s="14">
        <f>Y10+SUMIFS(Y$50:Y$66,$A$50:$A$66,$A10)</f>
        <v/>
      </c>
      <c r="AA10" s="14">
        <f>Z10+SUMIFS(Z$50:Z$66,$A$50:$A$66,$A10)</f>
        <v/>
      </c>
      <c r="AB10" s="14">
        <f>AA10+SUMIFS(AA$50:AA$66,$A$50:$A$66,$A10)</f>
        <v/>
      </c>
      <c r="AC10" s="14">
        <f>AB10+SUMIFS(AB$50:AB$66,$A$50:$A$66,$A10)</f>
        <v/>
      </c>
      <c r="AD10" s="14">
        <f>AC10+SUMIFS(AC$50:AC$66,$A$50:$A$66,$A10)</f>
        <v/>
      </c>
      <c r="AE10" s="14">
        <f>AD10+SUMIFS(AD$50:AD$66,$A$50:$A$66,$A10)</f>
        <v/>
      </c>
      <c r="AF10" s="14">
        <f>AE10+SUMIFS(AE$50:AE$66,$A$50:$A$66,$A10)</f>
        <v/>
      </c>
      <c r="AG10" s="14">
        <f>AF10+SUMIFS(AF$50:AF$66,$A$50:$A$66,$A10)</f>
        <v/>
      </c>
      <c r="AH10" s="14">
        <f>AG10+SUMIFS(AG$50:AG$66,$A$50:$A$66,$A10)</f>
        <v/>
      </c>
      <c r="AI10" s="14">
        <f>AH10+SUMIFS(AH$50:AH$66,$A$50:$A$66,$A10)</f>
        <v/>
      </c>
    </row>
    <row r="11">
      <c r="A11" t="inlineStr">
        <is>
          <t>Mercedes</t>
        </is>
      </c>
      <c r="B11">
        <f>INDEX('Cumulative Sales'!$B$5:$B$21,MATCH(A11,'Cumulative Sales'!$A$5:$A$21,0),1)</f>
        <v/>
      </c>
      <c r="C11">
        <f>B11-INDEX($K$23:$K$40,MATCH(A11,$G$23:$G$40,0))</f>
        <v/>
      </c>
      <c r="D11" s="14">
        <f>C11+SUMIFS(C$50:C$66,$A$50:$A$66,$A11)</f>
        <v/>
      </c>
      <c r="E11" s="14">
        <f>D11+SUMIFS(D$50:D$66,$A$50:$A$66,$A11)</f>
        <v/>
      </c>
      <c r="F11" s="14">
        <f>E11+SUMIFS(E$50:E$66,$A$50:$A$66,$A11)</f>
        <v/>
      </c>
      <c r="G11" s="14">
        <f>F11+SUMIFS(F$50:F$66,$A$50:$A$66,$A11)</f>
        <v/>
      </c>
      <c r="H11" s="14">
        <f>G11+SUMIFS(G$50:G$66,$A$50:$A$66,$A11)</f>
        <v/>
      </c>
      <c r="I11" s="14">
        <f>H11+SUMIFS(H$50:H$66,$A$50:$A$66,$A11)</f>
        <v/>
      </c>
      <c r="J11" s="14">
        <f>I11+SUMIFS(I$50:I$66,$A$50:$A$66,$A11)</f>
        <v/>
      </c>
      <c r="K11" s="14">
        <f>J11+SUMIFS(J$50:J$66,$A$50:$A$66,$A11)</f>
        <v/>
      </c>
      <c r="L11" s="14">
        <f>K11+SUMIFS(K$50:K$66,$A$50:$A$66,$A11)</f>
        <v/>
      </c>
      <c r="M11" s="14">
        <f>L11+SUMIFS(L$50:L$66,$A$50:$A$66,$A11)</f>
        <v/>
      </c>
      <c r="N11" s="14">
        <f>M11+SUMIFS(M$50:M$66,$A$50:$A$66,$A11)</f>
        <v/>
      </c>
      <c r="O11" s="14">
        <f>N11+SUMIFS(N$50:N$66,$A$50:$A$66,$A11)</f>
        <v/>
      </c>
      <c r="P11" s="14">
        <f>O11+SUMIFS(O$50:O$66,$A$50:$A$66,$A11)</f>
        <v/>
      </c>
      <c r="Q11" s="14">
        <f>P11+SUMIFS(P$50:P$66,$A$50:$A$66,$A11)</f>
        <v/>
      </c>
      <c r="R11" s="14">
        <f>Q11+SUMIFS(Q$50:Q$66,$A$50:$A$66,$A11)</f>
        <v/>
      </c>
      <c r="S11" s="14">
        <f>R11+SUMIFS(R$50:R$66,$A$50:$A$66,$A11)</f>
        <v/>
      </c>
      <c r="T11" s="14">
        <f>S11+SUMIFS(S$50:S$66,$A$50:$A$66,$A11)</f>
        <v/>
      </c>
      <c r="U11" s="14">
        <f>T11+SUMIFS(T$50:T$66,$A$50:$A$66,$A11)</f>
        <v/>
      </c>
      <c r="V11" s="14">
        <f>U11+SUMIFS(U$50:U$66,$A$50:$A$66,$A11)</f>
        <v/>
      </c>
      <c r="W11" s="14">
        <f>V11+SUMIFS(V$50:V$66,$A$50:$A$66,$A11)</f>
        <v/>
      </c>
      <c r="X11" s="14">
        <f>W11+SUMIFS(W$50:W$66,$A$50:$A$66,$A11)</f>
        <v/>
      </c>
      <c r="Y11" s="14">
        <f>X11+SUMIFS(X$50:X$66,$A$50:$A$66,$A11)</f>
        <v/>
      </c>
      <c r="Z11" s="14">
        <f>Y11+SUMIFS(Y$50:Y$66,$A$50:$A$66,$A11)</f>
        <v/>
      </c>
      <c r="AA11" s="14">
        <f>Z11+SUMIFS(Z$50:Z$66,$A$50:$A$66,$A11)</f>
        <v/>
      </c>
      <c r="AB11" s="14">
        <f>AA11+SUMIFS(AA$50:AA$66,$A$50:$A$66,$A11)</f>
        <v/>
      </c>
      <c r="AC11" s="14">
        <f>AB11+SUMIFS(AB$50:AB$66,$A$50:$A$66,$A11)</f>
        <v/>
      </c>
      <c r="AD11" s="14">
        <f>AC11+SUMIFS(AC$50:AC$66,$A$50:$A$66,$A11)</f>
        <v/>
      </c>
      <c r="AE11" s="14">
        <f>AD11+SUMIFS(AD$50:AD$66,$A$50:$A$66,$A11)</f>
        <v/>
      </c>
      <c r="AF11" s="14">
        <f>AE11+SUMIFS(AE$50:AE$66,$A$50:$A$66,$A11)</f>
        <v/>
      </c>
      <c r="AG11" s="14">
        <f>AF11+SUMIFS(AF$50:AF$66,$A$50:$A$66,$A11)</f>
        <v/>
      </c>
      <c r="AH11" s="14">
        <f>AG11+SUMIFS(AG$50:AG$66,$A$50:$A$66,$A11)</f>
        <v/>
      </c>
      <c r="AI11" s="14">
        <f>AH11+SUMIFS(AH$50:AH$66,$A$50:$A$66,$A11)</f>
        <v/>
      </c>
    </row>
    <row r="12">
      <c r="A12" t="inlineStr">
        <is>
          <t>Mitsubishi</t>
        </is>
      </c>
      <c r="B12">
        <f>INDEX('Cumulative Sales'!$B$5:$B$21,MATCH(A12,'Cumulative Sales'!$A$5:$A$21,0),1)</f>
        <v/>
      </c>
      <c r="C12">
        <f>B12-INDEX($K$23:$K$40,MATCH(A12,$G$23:$G$40,0))</f>
        <v/>
      </c>
      <c r="D12" s="14">
        <f>C12+SUMIFS(C$50:C$66,$A$50:$A$66,$A12)</f>
        <v/>
      </c>
      <c r="E12" s="14">
        <f>D12+SUMIFS(D$50:D$66,$A$50:$A$66,$A12)</f>
        <v/>
      </c>
      <c r="F12" s="14">
        <f>E12+SUMIFS(E$50:E$66,$A$50:$A$66,$A12)</f>
        <v/>
      </c>
      <c r="G12" s="14">
        <f>F12+SUMIFS(F$50:F$66,$A$50:$A$66,$A12)</f>
        <v/>
      </c>
      <c r="H12" s="14">
        <f>G12+SUMIFS(G$50:G$66,$A$50:$A$66,$A12)</f>
        <v/>
      </c>
      <c r="I12" s="14">
        <f>H12+SUMIFS(H$50:H$66,$A$50:$A$66,$A12)</f>
        <v/>
      </c>
      <c r="J12" s="14">
        <f>I12+SUMIFS(I$50:I$66,$A$50:$A$66,$A12)</f>
        <v/>
      </c>
      <c r="K12" s="14">
        <f>J12+SUMIFS(J$50:J$66,$A$50:$A$66,$A12)</f>
        <v/>
      </c>
      <c r="L12" s="14">
        <f>K12+SUMIFS(K$50:K$66,$A$50:$A$66,$A12)</f>
        <v/>
      </c>
      <c r="M12" s="14">
        <f>L12+SUMIFS(L$50:L$66,$A$50:$A$66,$A12)</f>
        <v/>
      </c>
      <c r="N12" s="14">
        <f>M12+SUMIFS(M$50:M$66,$A$50:$A$66,$A12)</f>
        <v/>
      </c>
      <c r="O12" s="14">
        <f>N12+SUMIFS(N$50:N$66,$A$50:$A$66,$A12)</f>
        <v/>
      </c>
      <c r="P12" s="14">
        <f>O12+SUMIFS(O$50:O$66,$A$50:$A$66,$A12)</f>
        <v/>
      </c>
      <c r="Q12" s="14">
        <f>P12+SUMIFS(P$50:P$66,$A$50:$A$66,$A12)</f>
        <v/>
      </c>
      <c r="R12" s="14">
        <f>Q12+SUMIFS(Q$50:Q$66,$A$50:$A$66,$A12)</f>
        <v/>
      </c>
      <c r="S12" s="14">
        <f>R12+SUMIFS(R$50:R$66,$A$50:$A$66,$A12)</f>
        <v/>
      </c>
      <c r="T12" s="14">
        <f>S12+SUMIFS(S$50:S$66,$A$50:$A$66,$A12)</f>
        <v/>
      </c>
      <c r="U12" s="14">
        <f>T12+SUMIFS(T$50:T$66,$A$50:$A$66,$A12)</f>
        <v/>
      </c>
      <c r="V12" s="14">
        <f>U12+SUMIFS(U$50:U$66,$A$50:$A$66,$A12)</f>
        <v/>
      </c>
      <c r="W12" s="14">
        <f>V12+SUMIFS(V$50:V$66,$A$50:$A$66,$A12)</f>
        <v/>
      </c>
      <c r="X12" s="14">
        <f>W12+SUMIFS(W$50:W$66,$A$50:$A$66,$A12)</f>
        <v/>
      </c>
      <c r="Y12" s="14">
        <f>X12+SUMIFS(X$50:X$66,$A$50:$A$66,$A12)</f>
        <v/>
      </c>
      <c r="Z12" s="14">
        <f>Y12+SUMIFS(Y$50:Y$66,$A$50:$A$66,$A12)</f>
        <v/>
      </c>
      <c r="AA12" s="14">
        <f>Z12+SUMIFS(Z$50:Z$66,$A$50:$A$66,$A12)</f>
        <v/>
      </c>
      <c r="AB12" s="14">
        <f>AA12+SUMIFS(AA$50:AA$66,$A$50:$A$66,$A12)</f>
        <v/>
      </c>
      <c r="AC12" s="14">
        <f>AB12+SUMIFS(AB$50:AB$66,$A$50:$A$66,$A12)</f>
        <v/>
      </c>
      <c r="AD12" s="14">
        <f>AC12+SUMIFS(AC$50:AC$66,$A$50:$A$66,$A12)</f>
        <v/>
      </c>
      <c r="AE12" s="14">
        <f>AD12+SUMIFS(AD$50:AD$66,$A$50:$A$66,$A12)</f>
        <v/>
      </c>
      <c r="AF12" s="14">
        <f>AE12+SUMIFS(AE$50:AE$66,$A$50:$A$66,$A12)</f>
        <v/>
      </c>
      <c r="AG12" s="14">
        <f>AF12+SUMIFS(AF$50:AF$66,$A$50:$A$66,$A12)</f>
        <v/>
      </c>
      <c r="AH12" s="14">
        <f>AG12+SUMIFS(AG$50:AG$66,$A$50:$A$66,$A12)</f>
        <v/>
      </c>
      <c r="AI12" s="14">
        <f>AH12+SUMIFS(AH$50:AH$66,$A$50:$A$66,$A12)</f>
        <v/>
      </c>
    </row>
    <row r="13">
      <c r="A13" t="inlineStr">
        <is>
          <t>Nissan</t>
        </is>
      </c>
      <c r="B13">
        <f>INDEX('Cumulative Sales'!$B$5:$B$21,MATCH(A13,'Cumulative Sales'!$A$5:$A$21,0),1)</f>
        <v/>
      </c>
      <c r="C13">
        <f>B13-INDEX($K$23:$K$40,MATCH(A13,$G$23:$G$40,0))</f>
        <v/>
      </c>
      <c r="D13" s="14">
        <f>C13+SUMIFS(C$50:C$66,$A$50:$A$66,$A13)</f>
        <v/>
      </c>
      <c r="E13" s="14">
        <f>D13+SUMIFS(D$50:D$66,$A$50:$A$66,$A13)</f>
        <v/>
      </c>
      <c r="F13" s="14">
        <f>E13+SUMIFS(E$50:E$66,$A$50:$A$66,$A13)</f>
        <v/>
      </c>
      <c r="G13" s="14">
        <f>F13+SUMIFS(F$50:F$66,$A$50:$A$66,$A13)</f>
        <v/>
      </c>
      <c r="H13" s="14">
        <f>G13+SUMIFS(G$50:G$66,$A$50:$A$66,$A13)</f>
        <v/>
      </c>
      <c r="I13" s="14">
        <f>H13+SUMIFS(H$50:H$66,$A$50:$A$66,$A13)</f>
        <v/>
      </c>
      <c r="J13" s="14">
        <f>I13+SUMIFS(I$50:I$66,$A$50:$A$66,$A13)</f>
        <v/>
      </c>
      <c r="K13" s="14">
        <f>J13+SUMIFS(J$50:J$66,$A$50:$A$66,$A13)</f>
        <v/>
      </c>
      <c r="L13" s="14">
        <f>K13+SUMIFS(K$50:K$66,$A$50:$A$66,$A13)</f>
        <v/>
      </c>
      <c r="M13" s="14">
        <f>L13+SUMIFS(L$50:L$66,$A$50:$A$66,$A13)</f>
        <v/>
      </c>
      <c r="N13" s="14">
        <f>M13+SUMIFS(M$50:M$66,$A$50:$A$66,$A13)</f>
        <v/>
      </c>
      <c r="O13" s="14">
        <f>N13+SUMIFS(N$50:N$66,$A$50:$A$66,$A13)</f>
        <v/>
      </c>
      <c r="P13" s="14">
        <f>O13+SUMIFS(O$50:O$66,$A$50:$A$66,$A13)</f>
        <v/>
      </c>
      <c r="Q13" s="14">
        <f>P13+SUMIFS(P$50:P$66,$A$50:$A$66,$A13)</f>
        <v/>
      </c>
      <c r="R13" s="14">
        <f>Q13+SUMIFS(Q$50:Q$66,$A$50:$A$66,$A13)</f>
        <v/>
      </c>
      <c r="S13" s="14">
        <f>R13+SUMIFS(R$50:R$66,$A$50:$A$66,$A13)</f>
        <v/>
      </c>
      <c r="T13" s="14">
        <f>S13+SUMIFS(S$50:S$66,$A$50:$A$66,$A13)</f>
        <v/>
      </c>
      <c r="U13" s="14">
        <f>T13+SUMIFS(T$50:T$66,$A$50:$A$66,$A13)</f>
        <v/>
      </c>
      <c r="V13" s="14">
        <f>U13+SUMIFS(U$50:U$66,$A$50:$A$66,$A13)</f>
        <v/>
      </c>
      <c r="W13" s="14">
        <f>V13+SUMIFS(V$50:V$66,$A$50:$A$66,$A13)</f>
        <v/>
      </c>
      <c r="X13" s="14">
        <f>W13+SUMIFS(W$50:W$66,$A$50:$A$66,$A13)</f>
        <v/>
      </c>
      <c r="Y13" s="14">
        <f>X13+SUMIFS(X$50:X$66,$A$50:$A$66,$A13)</f>
        <v/>
      </c>
      <c r="Z13" s="14">
        <f>Y13+SUMIFS(Y$50:Y$66,$A$50:$A$66,$A13)</f>
        <v/>
      </c>
      <c r="AA13" s="14">
        <f>Z13+SUMIFS(Z$50:Z$66,$A$50:$A$66,$A13)</f>
        <v/>
      </c>
      <c r="AB13" s="14">
        <f>AA13+SUMIFS(AA$50:AA$66,$A$50:$A$66,$A13)</f>
        <v/>
      </c>
      <c r="AC13" s="14">
        <f>AB13+SUMIFS(AB$50:AB$66,$A$50:$A$66,$A13)</f>
        <v/>
      </c>
      <c r="AD13" s="14">
        <f>AC13+SUMIFS(AC$50:AC$66,$A$50:$A$66,$A13)</f>
        <v/>
      </c>
      <c r="AE13" s="14">
        <f>AD13+SUMIFS(AD$50:AD$66,$A$50:$A$66,$A13)</f>
        <v/>
      </c>
      <c r="AF13" s="14">
        <f>AE13+SUMIFS(AE$50:AE$66,$A$50:$A$66,$A13)</f>
        <v/>
      </c>
      <c r="AG13" s="14">
        <f>AF13+SUMIFS(AF$50:AF$66,$A$50:$A$66,$A13)</f>
        <v/>
      </c>
      <c r="AH13" s="14">
        <f>AG13+SUMIFS(AG$50:AG$66,$A$50:$A$66,$A13)</f>
        <v/>
      </c>
      <c r="AI13" s="14">
        <f>AH13+SUMIFS(AH$50:AH$66,$A$50:$A$66,$A13)</f>
        <v/>
      </c>
    </row>
    <row r="14">
      <c r="A14" t="inlineStr">
        <is>
          <t>Porsche</t>
        </is>
      </c>
      <c r="B14">
        <f>INDEX('Cumulative Sales'!$B$5:$B$21,MATCH(A14,'Cumulative Sales'!$A$5:$A$21,0),1)</f>
        <v/>
      </c>
      <c r="C14">
        <f>B14-INDEX($K$23:$K$40,MATCH(A14,$G$23:$G$40,0))</f>
        <v/>
      </c>
      <c r="D14" s="14">
        <f>C14+SUMIFS(C$50:C$66,$A$50:$A$66,$A14)</f>
        <v/>
      </c>
      <c r="E14" s="14">
        <f>D14+SUMIFS(D$50:D$66,$A$50:$A$66,$A14)</f>
        <v/>
      </c>
      <c r="F14" s="14">
        <f>E14+SUMIFS(E$50:E$66,$A$50:$A$66,$A14)</f>
        <v/>
      </c>
      <c r="G14" s="14">
        <f>F14+SUMIFS(F$50:F$66,$A$50:$A$66,$A14)</f>
        <v/>
      </c>
      <c r="H14" s="14">
        <f>G14+SUMIFS(G$50:G$66,$A$50:$A$66,$A14)</f>
        <v/>
      </c>
      <c r="I14" s="14">
        <f>H14+SUMIFS(H$50:H$66,$A$50:$A$66,$A14)</f>
        <v/>
      </c>
      <c r="J14" s="14">
        <f>I14+SUMIFS(I$50:I$66,$A$50:$A$66,$A14)</f>
        <v/>
      </c>
      <c r="K14" s="14">
        <f>J14+SUMIFS(J$50:J$66,$A$50:$A$66,$A14)</f>
        <v/>
      </c>
      <c r="L14" s="14">
        <f>K14+SUMIFS(K$50:K$66,$A$50:$A$66,$A14)</f>
        <v/>
      </c>
      <c r="M14" s="14">
        <f>L14+SUMIFS(L$50:L$66,$A$50:$A$66,$A14)</f>
        <v/>
      </c>
      <c r="N14" s="14">
        <f>M14+SUMIFS(M$50:M$66,$A$50:$A$66,$A14)</f>
        <v/>
      </c>
      <c r="O14" s="14">
        <f>N14+SUMIFS(N$50:N$66,$A$50:$A$66,$A14)</f>
        <v/>
      </c>
      <c r="P14" s="14">
        <f>O14+SUMIFS(O$50:O$66,$A$50:$A$66,$A14)</f>
        <v/>
      </c>
      <c r="Q14" s="14">
        <f>P14+SUMIFS(P$50:P$66,$A$50:$A$66,$A14)</f>
        <v/>
      </c>
      <c r="R14" s="14">
        <f>Q14+SUMIFS(Q$50:Q$66,$A$50:$A$66,$A14)</f>
        <v/>
      </c>
      <c r="S14" s="14">
        <f>R14+SUMIFS(R$50:R$66,$A$50:$A$66,$A14)</f>
        <v/>
      </c>
      <c r="T14" s="14">
        <f>S14+SUMIFS(S$50:S$66,$A$50:$A$66,$A14)</f>
        <v/>
      </c>
      <c r="U14" s="14">
        <f>T14+SUMIFS(T$50:T$66,$A$50:$A$66,$A14)</f>
        <v/>
      </c>
      <c r="V14" s="14">
        <f>U14+SUMIFS(U$50:U$66,$A$50:$A$66,$A14)</f>
        <v/>
      </c>
      <c r="W14" s="14">
        <f>V14+SUMIFS(V$50:V$66,$A$50:$A$66,$A14)</f>
        <v/>
      </c>
      <c r="X14" s="14">
        <f>W14+SUMIFS(W$50:W$66,$A$50:$A$66,$A14)</f>
        <v/>
      </c>
      <c r="Y14" s="14">
        <f>X14+SUMIFS(X$50:X$66,$A$50:$A$66,$A14)</f>
        <v/>
      </c>
      <c r="Z14" s="14">
        <f>Y14+SUMIFS(Y$50:Y$66,$A$50:$A$66,$A14)</f>
        <v/>
      </c>
      <c r="AA14" s="14">
        <f>Z14+SUMIFS(Z$50:Z$66,$A$50:$A$66,$A14)</f>
        <v/>
      </c>
      <c r="AB14" s="14">
        <f>AA14+SUMIFS(AA$50:AA$66,$A$50:$A$66,$A14)</f>
        <v/>
      </c>
      <c r="AC14" s="14">
        <f>AB14+SUMIFS(AB$50:AB$66,$A$50:$A$66,$A14)</f>
        <v/>
      </c>
      <c r="AD14" s="14">
        <f>AC14+SUMIFS(AC$50:AC$66,$A$50:$A$66,$A14)</f>
        <v/>
      </c>
      <c r="AE14" s="14">
        <f>AD14+SUMIFS(AD$50:AD$66,$A$50:$A$66,$A14)</f>
        <v/>
      </c>
      <c r="AF14" s="14">
        <f>AE14+SUMIFS(AE$50:AE$66,$A$50:$A$66,$A14)</f>
        <v/>
      </c>
      <c r="AG14" s="14">
        <f>AF14+SUMIFS(AF$50:AF$66,$A$50:$A$66,$A14)</f>
        <v/>
      </c>
      <c r="AH14" s="14">
        <f>AG14+SUMIFS(AG$50:AG$66,$A$50:$A$66,$A14)</f>
        <v/>
      </c>
      <c r="AI14" s="14">
        <f>AH14+SUMIFS(AH$50:AH$66,$A$50:$A$66,$A14)</f>
        <v/>
      </c>
    </row>
    <row r="15">
      <c r="A15" t="inlineStr">
        <is>
          <t>Tesla</t>
        </is>
      </c>
      <c r="B15">
        <f>INDEX('Cumulative Sales'!$B$5:$B$21,MATCH(A15,'Cumulative Sales'!$A$5:$A$21,0),1)</f>
        <v/>
      </c>
      <c r="C15">
        <f>B15-INDEX($K$23:$K$40,MATCH(A15,$G$23:$G$40,0))</f>
        <v/>
      </c>
      <c r="D15" s="14">
        <f>C15+SUMIFS(C$50:C$66,$A$50:$A$66,$A15)</f>
        <v/>
      </c>
      <c r="E15" s="14">
        <f>D15+SUMIFS(D$50:D$66,$A$50:$A$66,$A15)</f>
        <v/>
      </c>
      <c r="F15" s="14">
        <f>E15+SUMIFS(E$50:E$66,$A$50:$A$66,$A15)</f>
        <v/>
      </c>
      <c r="G15" s="14">
        <f>F15+SUMIFS(F$50:F$66,$A$50:$A$66,$A15)</f>
        <v/>
      </c>
      <c r="H15" s="14">
        <f>G15+SUMIFS(G$50:G$66,$A$50:$A$66,$A15)</f>
        <v/>
      </c>
      <c r="I15" s="14">
        <f>H15+SUMIFS(H$50:H$66,$A$50:$A$66,$A15)</f>
        <v/>
      </c>
      <c r="J15" s="14">
        <f>I15+SUMIFS(I$50:I$66,$A$50:$A$66,$A15)</f>
        <v/>
      </c>
      <c r="K15" s="14">
        <f>J15+SUMIFS(J$50:J$66,$A$50:$A$66,$A15)</f>
        <v/>
      </c>
      <c r="L15" s="14">
        <f>K15+SUMIFS(K$50:K$66,$A$50:$A$66,$A15)</f>
        <v/>
      </c>
      <c r="M15" s="14">
        <f>L15+SUMIFS(L$50:L$66,$A$50:$A$66,$A15)</f>
        <v/>
      </c>
      <c r="N15" s="14">
        <f>M15+SUMIFS(M$50:M$66,$A$50:$A$66,$A15)</f>
        <v/>
      </c>
      <c r="O15" s="14">
        <f>N15+SUMIFS(N$50:N$66,$A$50:$A$66,$A15)</f>
        <v/>
      </c>
      <c r="P15" s="14">
        <f>O15+SUMIFS(O$50:O$66,$A$50:$A$66,$A15)</f>
        <v/>
      </c>
      <c r="Q15" s="14">
        <f>P15+SUMIFS(P$50:P$66,$A$50:$A$66,$A15)</f>
        <v/>
      </c>
      <c r="R15" s="14">
        <f>Q15+SUMIFS(Q$50:Q$66,$A$50:$A$66,$A15)</f>
        <v/>
      </c>
      <c r="S15" s="14">
        <f>R15+SUMIFS(R$50:R$66,$A$50:$A$66,$A15)</f>
        <v/>
      </c>
      <c r="T15" s="14">
        <f>S15+SUMIFS(S$50:S$66,$A$50:$A$66,$A15)</f>
        <v/>
      </c>
      <c r="U15" s="14">
        <f>T15+SUMIFS(T$50:T$66,$A$50:$A$66,$A15)</f>
        <v/>
      </c>
      <c r="V15" s="14">
        <f>U15+SUMIFS(U$50:U$66,$A$50:$A$66,$A15)</f>
        <v/>
      </c>
      <c r="W15" s="14">
        <f>V15+SUMIFS(V$50:V$66,$A$50:$A$66,$A15)</f>
        <v/>
      </c>
      <c r="X15" s="14">
        <f>W15+SUMIFS(W$50:W$66,$A$50:$A$66,$A15)</f>
        <v/>
      </c>
      <c r="Y15" s="14">
        <f>X15+SUMIFS(X$50:X$66,$A$50:$A$66,$A15)</f>
        <v/>
      </c>
      <c r="Z15" s="14">
        <f>Y15+SUMIFS(Y$50:Y$66,$A$50:$A$66,$A15)</f>
        <v/>
      </c>
      <c r="AA15" s="14">
        <f>Z15+SUMIFS(Z$50:Z$66,$A$50:$A$66,$A15)</f>
        <v/>
      </c>
      <c r="AB15" s="14">
        <f>AA15+SUMIFS(AA$50:AA$66,$A$50:$A$66,$A15)</f>
        <v/>
      </c>
      <c r="AC15" s="14">
        <f>AB15+SUMIFS(AB$50:AB$66,$A$50:$A$66,$A15)</f>
        <v/>
      </c>
      <c r="AD15" s="14">
        <f>AC15+SUMIFS(AC$50:AC$66,$A$50:$A$66,$A15)</f>
        <v/>
      </c>
      <c r="AE15" s="14">
        <f>AD15+SUMIFS(AD$50:AD$66,$A$50:$A$66,$A15)</f>
        <v/>
      </c>
      <c r="AF15" s="14">
        <f>AE15+SUMIFS(AE$50:AE$66,$A$50:$A$66,$A15)</f>
        <v/>
      </c>
      <c r="AG15" s="14">
        <f>AF15+SUMIFS(AF$50:AF$66,$A$50:$A$66,$A15)</f>
        <v/>
      </c>
      <c r="AH15" s="14">
        <f>AG15+SUMIFS(AG$50:AG$66,$A$50:$A$66,$A15)</f>
        <v/>
      </c>
      <c r="AI15" s="14">
        <f>AH15+SUMIFS(AH$50:AH$66,$A$50:$A$66,$A15)</f>
        <v/>
      </c>
    </row>
    <row r="16">
      <c r="A16" t="inlineStr">
        <is>
          <t>Toyota</t>
        </is>
      </c>
      <c r="B16">
        <f>INDEX('Cumulative Sales'!$B$5:$B$21,MATCH(A16,'Cumulative Sales'!$A$5:$A$21,0),1)</f>
        <v/>
      </c>
      <c r="C16">
        <f>B16-INDEX($K$23:$K$40,MATCH(A16,$G$23:$G$40,0))</f>
        <v/>
      </c>
      <c r="D16" s="14">
        <f>C16+SUMIFS(C$50:C$66,$A$50:$A$66,$A16)</f>
        <v/>
      </c>
      <c r="E16" s="14">
        <f>D16+SUMIFS(D$50:D$66,$A$50:$A$66,$A16)</f>
        <v/>
      </c>
      <c r="F16" s="14">
        <f>E16+SUMIFS(E$50:E$66,$A$50:$A$66,$A16)</f>
        <v/>
      </c>
      <c r="G16" s="14">
        <f>F16+SUMIFS(F$50:F$66,$A$50:$A$66,$A16)</f>
        <v/>
      </c>
      <c r="H16" s="14">
        <f>G16+SUMIFS(G$50:G$66,$A$50:$A$66,$A16)</f>
        <v/>
      </c>
      <c r="I16" s="14">
        <f>H16+SUMIFS(H$50:H$66,$A$50:$A$66,$A16)</f>
        <v/>
      </c>
      <c r="J16" s="14">
        <f>I16+SUMIFS(I$50:I$66,$A$50:$A$66,$A16)</f>
        <v/>
      </c>
      <c r="K16" s="14">
        <f>J16+SUMIFS(J$50:J$66,$A$50:$A$66,$A16)</f>
        <v/>
      </c>
      <c r="L16" s="14">
        <f>K16+SUMIFS(K$50:K$66,$A$50:$A$66,$A16)</f>
        <v/>
      </c>
      <c r="M16" s="14">
        <f>L16+SUMIFS(L$50:L$66,$A$50:$A$66,$A16)</f>
        <v/>
      </c>
      <c r="N16" s="14">
        <f>M16+SUMIFS(M$50:M$66,$A$50:$A$66,$A16)</f>
        <v/>
      </c>
      <c r="O16" s="14">
        <f>N16+SUMIFS(N$50:N$66,$A$50:$A$66,$A16)</f>
        <v/>
      </c>
      <c r="P16" s="14">
        <f>O16+SUMIFS(O$50:O$66,$A$50:$A$66,$A16)</f>
        <v/>
      </c>
      <c r="Q16" s="14">
        <f>P16+SUMIFS(P$50:P$66,$A$50:$A$66,$A16)</f>
        <v/>
      </c>
      <c r="R16" s="14">
        <f>Q16+SUMIFS(Q$50:Q$66,$A$50:$A$66,$A16)</f>
        <v/>
      </c>
      <c r="S16" s="14">
        <f>R16+SUMIFS(R$50:R$66,$A$50:$A$66,$A16)</f>
        <v/>
      </c>
      <c r="T16" s="14">
        <f>S16+SUMIFS(S$50:S$66,$A$50:$A$66,$A16)</f>
        <v/>
      </c>
      <c r="U16" s="14">
        <f>T16+SUMIFS(T$50:T$66,$A$50:$A$66,$A16)</f>
        <v/>
      </c>
      <c r="V16" s="14">
        <f>U16+SUMIFS(U$50:U$66,$A$50:$A$66,$A16)</f>
        <v/>
      </c>
      <c r="W16" s="14">
        <f>V16+SUMIFS(V$50:V$66,$A$50:$A$66,$A16)</f>
        <v/>
      </c>
      <c r="X16" s="14">
        <f>W16+SUMIFS(W$50:W$66,$A$50:$A$66,$A16)</f>
        <v/>
      </c>
      <c r="Y16" s="14">
        <f>X16+SUMIFS(X$50:X$66,$A$50:$A$66,$A16)</f>
        <v/>
      </c>
      <c r="Z16" s="14">
        <f>Y16+SUMIFS(Y$50:Y$66,$A$50:$A$66,$A16)</f>
        <v/>
      </c>
      <c r="AA16" s="14">
        <f>Z16+SUMIFS(Z$50:Z$66,$A$50:$A$66,$A16)</f>
        <v/>
      </c>
      <c r="AB16" s="14">
        <f>AA16+SUMIFS(AA$50:AA$66,$A$50:$A$66,$A16)</f>
        <v/>
      </c>
      <c r="AC16" s="14">
        <f>AB16+SUMIFS(AB$50:AB$66,$A$50:$A$66,$A16)</f>
        <v/>
      </c>
      <c r="AD16" s="14">
        <f>AC16+SUMIFS(AC$50:AC$66,$A$50:$A$66,$A16)</f>
        <v/>
      </c>
      <c r="AE16" s="14">
        <f>AD16+SUMIFS(AD$50:AD$66,$A$50:$A$66,$A16)</f>
        <v/>
      </c>
      <c r="AF16" s="14">
        <f>AE16+SUMIFS(AE$50:AE$66,$A$50:$A$66,$A16)</f>
        <v/>
      </c>
      <c r="AG16" s="14">
        <f>AF16+SUMIFS(AF$50:AF$66,$A$50:$A$66,$A16)</f>
        <v/>
      </c>
      <c r="AH16" s="14">
        <f>AG16+SUMIFS(AG$50:AG$66,$A$50:$A$66,$A16)</f>
        <v/>
      </c>
      <c r="AI16" s="14">
        <f>AH16+SUMIFS(AH$50:AH$66,$A$50:$A$66,$A16)</f>
        <v/>
      </c>
    </row>
    <row r="17">
      <c r="A17" t="inlineStr">
        <is>
          <t>VW</t>
        </is>
      </c>
      <c r="B17">
        <f>INDEX('Cumulative Sales'!$B$5:$B$21,MATCH(A17,'Cumulative Sales'!$A$5:$A$21,0),1)</f>
        <v/>
      </c>
      <c r="C17">
        <f>B17-INDEX($K$23:$K$40,MATCH(A17,$G$23:$G$40,0))</f>
        <v/>
      </c>
      <c r="D17" s="14">
        <f>C17+SUMIFS(C$50:C$66,$A$50:$A$66,$A17)</f>
        <v/>
      </c>
      <c r="E17" s="14">
        <f>D17+SUMIFS(D$50:D$66,$A$50:$A$66,$A17)</f>
        <v/>
      </c>
      <c r="F17" s="14">
        <f>E17+SUMIFS(E$50:E$66,$A$50:$A$66,$A17)</f>
        <v/>
      </c>
      <c r="G17" s="14">
        <f>F17+SUMIFS(F$50:F$66,$A$50:$A$66,$A17)</f>
        <v/>
      </c>
      <c r="H17" s="14">
        <f>G17+SUMIFS(G$50:G$66,$A$50:$A$66,$A17)</f>
        <v/>
      </c>
      <c r="I17" s="14">
        <f>H17+SUMIFS(H$50:H$66,$A$50:$A$66,$A17)</f>
        <v/>
      </c>
      <c r="J17" s="14">
        <f>I17+SUMIFS(I$50:I$66,$A$50:$A$66,$A17)</f>
        <v/>
      </c>
      <c r="K17" s="14">
        <f>J17+SUMIFS(J$50:J$66,$A$50:$A$66,$A17)</f>
        <v/>
      </c>
      <c r="L17" s="14">
        <f>K17+SUMIFS(K$50:K$66,$A$50:$A$66,$A17)</f>
        <v/>
      </c>
      <c r="M17" s="14">
        <f>L17+SUMIFS(L$50:L$66,$A$50:$A$66,$A17)</f>
        <v/>
      </c>
      <c r="N17" s="14">
        <f>M17+SUMIFS(M$50:M$66,$A$50:$A$66,$A17)</f>
        <v/>
      </c>
      <c r="O17" s="14">
        <f>N17+SUMIFS(N$50:N$66,$A$50:$A$66,$A17)</f>
        <v/>
      </c>
      <c r="P17" s="14">
        <f>O17+SUMIFS(O$50:O$66,$A$50:$A$66,$A17)</f>
        <v/>
      </c>
      <c r="Q17" s="14">
        <f>P17+SUMIFS(P$50:P$66,$A$50:$A$66,$A17)</f>
        <v/>
      </c>
      <c r="R17" s="14">
        <f>Q17+SUMIFS(Q$50:Q$66,$A$50:$A$66,$A17)</f>
        <v/>
      </c>
      <c r="S17" s="14">
        <f>R17+SUMIFS(R$50:R$66,$A$50:$A$66,$A17)</f>
        <v/>
      </c>
      <c r="T17" s="14">
        <f>S17+SUMIFS(S$50:S$66,$A$50:$A$66,$A17)</f>
        <v/>
      </c>
      <c r="U17" s="14">
        <f>T17+SUMIFS(T$50:T$66,$A$50:$A$66,$A17)</f>
        <v/>
      </c>
      <c r="V17" s="14">
        <f>U17+SUMIFS(U$50:U$66,$A$50:$A$66,$A17)</f>
        <v/>
      </c>
      <c r="W17" s="14">
        <f>V17+SUMIFS(V$50:V$66,$A$50:$A$66,$A17)</f>
        <v/>
      </c>
      <c r="X17" s="14">
        <f>W17+SUMIFS(W$50:W$66,$A$50:$A$66,$A17)</f>
        <v/>
      </c>
      <c r="Y17" s="14">
        <f>X17+SUMIFS(X$50:X$66,$A$50:$A$66,$A17)</f>
        <v/>
      </c>
      <c r="Z17" s="14">
        <f>Y17+SUMIFS(Y$50:Y$66,$A$50:$A$66,$A17)</f>
        <v/>
      </c>
      <c r="AA17" s="14">
        <f>Z17+SUMIFS(Z$50:Z$66,$A$50:$A$66,$A17)</f>
        <v/>
      </c>
      <c r="AB17" s="14">
        <f>AA17+SUMIFS(AA$50:AA$66,$A$50:$A$66,$A17)</f>
        <v/>
      </c>
      <c r="AC17" s="14">
        <f>AB17+SUMIFS(AB$50:AB$66,$A$50:$A$66,$A17)</f>
        <v/>
      </c>
      <c r="AD17" s="14">
        <f>AC17+SUMIFS(AC$50:AC$66,$A$50:$A$66,$A17)</f>
        <v/>
      </c>
      <c r="AE17" s="14">
        <f>AD17+SUMIFS(AD$50:AD$66,$A$50:$A$66,$A17)</f>
        <v/>
      </c>
      <c r="AF17" s="14">
        <f>AE17+SUMIFS(AE$50:AE$66,$A$50:$A$66,$A17)</f>
        <v/>
      </c>
      <c r="AG17" s="14">
        <f>AF17+SUMIFS(AF$50:AF$66,$A$50:$A$66,$A17)</f>
        <v/>
      </c>
      <c r="AH17" s="14">
        <f>AG17+SUMIFS(AG$50:AG$66,$A$50:$A$66,$A17)</f>
        <v/>
      </c>
      <c r="AI17" s="14">
        <f>AH17+SUMIFS(AH$50:AH$66,$A$50:$A$66,$A17)</f>
        <v/>
      </c>
    </row>
    <row r="18">
      <c r="A18" t="inlineStr">
        <is>
          <t>Volvo</t>
        </is>
      </c>
      <c r="B18">
        <f>INDEX('Cumulative Sales'!$B$5:$B$21,MATCH(A18,'Cumulative Sales'!$A$5:$A$21,0),1)</f>
        <v/>
      </c>
      <c r="C18">
        <f>B18-INDEX($K$23:$K$40,MATCH(A18,$G$23:$G$40,0))</f>
        <v/>
      </c>
      <c r="D18" s="14">
        <f>C18+SUMIFS(C$50:C$66,$A$50:$A$66,$A18)</f>
        <v/>
      </c>
      <c r="E18" s="14">
        <f>D18+SUMIFS(D$50:D$66,$A$50:$A$66,$A18)</f>
        <v/>
      </c>
      <c r="F18" s="14">
        <f>E18+SUMIFS(E$50:E$66,$A$50:$A$66,$A18)</f>
        <v/>
      </c>
      <c r="G18" s="14">
        <f>F18+SUMIFS(F$50:F$66,$A$50:$A$66,$A18)</f>
        <v/>
      </c>
      <c r="H18" s="14">
        <f>G18+SUMIFS(G$50:G$66,$A$50:$A$66,$A18)</f>
        <v/>
      </c>
      <c r="I18" s="14">
        <f>H18+SUMIFS(H$50:H$66,$A$50:$A$66,$A18)</f>
        <v/>
      </c>
      <c r="J18" s="14">
        <f>I18+SUMIFS(I$50:I$66,$A$50:$A$66,$A18)</f>
        <v/>
      </c>
      <c r="K18" s="14">
        <f>J18+SUMIFS(J$50:J$66,$A$50:$A$66,$A18)</f>
        <v/>
      </c>
      <c r="L18" s="14">
        <f>K18+SUMIFS(K$50:K$66,$A$50:$A$66,$A18)</f>
        <v/>
      </c>
      <c r="M18" s="14">
        <f>L18+SUMIFS(L$50:L$66,$A$50:$A$66,$A18)</f>
        <v/>
      </c>
      <c r="N18" s="14">
        <f>M18+SUMIFS(M$50:M$66,$A$50:$A$66,$A18)</f>
        <v/>
      </c>
      <c r="O18" s="14">
        <f>N18+SUMIFS(N$50:N$66,$A$50:$A$66,$A18)</f>
        <v/>
      </c>
      <c r="P18" s="14">
        <f>O18+SUMIFS(O$50:O$66,$A$50:$A$66,$A18)</f>
        <v/>
      </c>
      <c r="Q18" s="14">
        <f>P18+SUMIFS(P$50:P$66,$A$50:$A$66,$A18)</f>
        <v/>
      </c>
      <c r="R18" s="14">
        <f>Q18+SUMIFS(Q$50:Q$66,$A$50:$A$66,$A18)</f>
        <v/>
      </c>
      <c r="S18" s="14">
        <f>R18+SUMIFS(R$50:R$66,$A$50:$A$66,$A18)</f>
        <v/>
      </c>
      <c r="T18" s="14">
        <f>S18+SUMIFS(S$50:S$66,$A$50:$A$66,$A18)</f>
        <v/>
      </c>
      <c r="U18" s="14">
        <f>T18+SUMIFS(T$50:T$66,$A$50:$A$66,$A18)</f>
        <v/>
      </c>
      <c r="V18" s="14">
        <f>U18+SUMIFS(U$50:U$66,$A$50:$A$66,$A18)</f>
        <v/>
      </c>
      <c r="W18" s="14">
        <f>V18+SUMIFS(V$50:V$66,$A$50:$A$66,$A18)</f>
        <v/>
      </c>
      <c r="X18" s="14">
        <f>W18+SUMIFS(W$50:W$66,$A$50:$A$66,$A18)</f>
        <v/>
      </c>
      <c r="Y18" s="14">
        <f>X18+SUMIFS(X$50:X$66,$A$50:$A$66,$A18)</f>
        <v/>
      </c>
      <c r="Z18" s="14">
        <f>Y18+SUMIFS(Y$50:Y$66,$A$50:$A$66,$A18)</f>
        <v/>
      </c>
      <c r="AA18" s="14">
        <f>Z18+SUMIFS(Z$50:Z$66,$A$50:$A$66,$A18)</f>
        <v/>
      </c>
      <c r="AB18" s="14">
        <f>AA18+SUMIFS(AA$50:AA$66,$A$50:$A$66,$A18)</f>
        <v/>
      </c>
      <c r="AC18" s="14">
        <f>AB18+SUMIFS(AB$50:AB$66,$A$50:$A$66,$A18)</f>
        <v/>
      </c>
      <c r="AD18" s="14">
        <f>AC18+SUMIFS(AC$50:AC$66,$A$50:$A$66,$A18)</f>
        <v/>
      </c>
      <c r="AE18" s="14">
        <f>AD18+SUMIFS(AD$50:AD$66,$A$50:$A$66,$A18)</f>
        <v/>
      </c>
      <c r="AF18" s="14">
        <f>AE18+SUMIFS(AE$50:AE$66,$A$50:$A$66,$A18)</f>
        <v/>
      </c>
      <c r="AG18" s="14">
        <f>AF18+SUMIFS(AF$50:AF$66,$A$50:$A$66,$A18)</f>
        <v/>
      </c>
      <c r="AH18" s="14">
        <f>AG18+SUMIFS(AG$50:AG$66,$A$50:$A$66,$A18)</f>
        <v/>
      </c>
      <c r="AI18" s="14">
        <f>AH18+SUMIFS(AH$50:AH$66,$A$50:$A$66,$A18)</f>
        <v/>
      </c>
    </row>
    <row r="19">
      <c r="A19" t="inlineStr">
        <is>
          <t>Other</t>
        </is>
      </c>
      <c r="B19">
        <f>SUM('Cumulative Sales'!B5:B21)-SUM(B3:B18)</f>
        <v/>
      </c>
      <c r="C19">
        <f>B19</f>
        <v/>
      </c>
      <c r="D19" s="14">
        <f>C19+SUMIFS(C$50:C$66,$A$50:$A$66,$A19)</f>
        <v/>
      </c>
      <c r="E19" s="14">
        <f>D19+SUMIFS(D$50:D$66,$A$50:$A$66,$A19)</f>
        <v/>
      </c>
      <c r="F19" s="14">
        <f>E19+SUMIFS(E$50:E$66,$A$50:$A$66,$A19)</f>
        <v/>
      </c>
      <c r="G19" s="14">
        <f>F19+SUMIFS(F$50:F$66,$A$50:$A$66,$A19)</f>
        <v/>
      </c>
      <c r="H19" s="14">
        <f>G19+SUMIFS(G$50:G$66,$A$50:$A$66,$A19)</f>
        <v/>
      </c>
      <c r="I19" s="14">
        <f>H19+SUMIFS(H$50:H$66,$A$50:$A$66,$A19)</f>
        <v/>
      </c>
      <c r="J19" s="14">
        <f>I19+SUMIFS(I$50:I$66,$A$50:$A$66,$A19)</f>
        <v/>
      </c>
      <c r="K19" s="14">
        <f>J19+SUMIFS(J$50:J$66,$A$50:$A$66,$A19)</f>
        <v/>
      </c>
      <c r="L19" s="14">
        <f>K19+SUMIFS(K$50:K$66,$A$50:$A$66,$A19)</f>
        <v/>
      </c>
      <c r="M19" s="14">
        <f>L19+SUMIFS(L$50:L$66,$A$50:$A$66,$A19)</f>
        <v/>
      </c>
      <c r="N19" s="14">
        <f>M19+SUMIFS(M$50:M$66,$A$50:$A$66,$A19)</f>
        <v/>
      </c>
      <c r="O19" s="14">
        <f>N19+SUMIFS(N$50:N$66,$A$50:$A$66,$A19)</f>
        <v/>
      </c>
      <c r="P19" s="14">
        <f>O19+SUMIFS(O$50:O$66,$A$50:$A$66,$A19)</f>
        <v/>
      </c>
      <c r="Q19" s="14">
        <f>P19+SUMIFS(P$50:P$66,$A$50:$A$66,$A19)</f>
        <v/>
      </c>
      <c r="R19" s="14">
        <f>Q19+SUMIFS(Q$50:Q$66,$A$50:$A$66,$A19)</f>
        <v/>
      </c>
      <c r="S19" s="14">
        <f>R19+SUMIFS(R$50:R$66,$A$50:$A$66,$A19)</f>
        <v/>
      </c>
      <c r="T19" s="14">
        <f>S19+SUMIFS(S$50:S$66,$A$50:$A$66,$A19)</f>
        <v/>
      </c>
      <c r="U19" s="14">
        <f>T19+SUMIFS(T$50:T$66,$A$50:$A$66,$A19)</f>
        <v/>
      </c>
      <c r="V19" s="14">
        <f>U19+SUMIFS(U$50:U$66,$A$50:$A$66,$A19)</f>
        <v/>
      </c>
      <c r="W19" s="14">
        <f>V19+SUMIFS(V$50:V$66,$A$50:$A$66,$A19)</f>
        <v/>
      </c>
      <c r="X19" s="14">
        <f>W19+SUMIFS(W$50:W$66,$A$50:$A$66,$A19)</f>
        <v/>
      </c>
      <c r="Y19" s="14">
        <f>X19+SUMIFS(X$50:X$66,$A$50:$A$66,$A19)</f>
        <v/>
      </c>
      <c r="Z19" s="14">
        <f>Y19+SUMIFS(Y$50:Y$66,$A$50:$A$66,$A19)</f>
        <v/>
      </c>
      <c r="AA19" s="14">
        <f>Z19+SUMIFS(Z$50:Z$66,$A$50:$A$66,$A19)</f>
        <v/>
      </c>
      <c r="AB19" s="14">
        <f>AA19+SUMIFS(AA$50:AA$66,$A$50:$A$66,$A19)</f>
        <v/>
      </c>
      <c r="AC19" s="14">
        <f>AB19+SUMIFS(AB$50:AB$66,$A$50:$A$66,$A19)</f>
        <v/>
      </c>
      <c r="AD19" s="14">
        <f>AC19+SUMIFS(AC$50:AC$66,$A$50:$A$66,$A19)</f>
        <v/>
      </c>
      <c r="AE19" s="14">
        <f>AD19+SUMIFS(AD$50:AD$66,$A$50:$A$66,$A19)</f>
        <v/>
      </c>
      <c r="AF19" s="14">
        <f>AE19+SUMIFS(AE$50:AE$66,$A$50:$A$66,$A19)</f>
        <v/>
      </c>
      <c r="AG19" s="14">
        <f>AF19+SUMIFS(AF$50:AF$66,$A$50:$A$66,$A19)</f>
        <v/>
      </c>
      <c r="AH19" s="14">
        <f>AG19+SUMIFS(AG$50:AG$66,$A$50:$A$66,$A19)</f>
        <v/>
      </c>
      <c r="AI19" s="14">
        <f>AH19+SUMIFS(AH$50:AH$66,$A$50:$A$66,$A19)</f>
        <v/>
      </c>
    </row>
    <row r="22">
      <c r="A22" t="inlineStr">
        <is>
          <t>Row Labels</t>
        </is>
      </c>
      <c r="B22" t="inlineStr">
        <is>
          <t>Sum of TOTAL</t>
        </is>
      </c>
      <c r="G22" t="inlineStr">
        <is>
          <t>Row Labels</t>
        </is>
      </c>
      <c r="H22" t="inlineStr">
        <is>
          <t>Sum of JAN</t>
        </is>
      </c>
      <c r="I22" t="inlineStr">
        <is>
          <t>Sum of FEB</t>
        </is>
      </c>
      <c r="J22" t="inlineStr">
        <is>
          <t>Sum of MAR</t>
        </is>
      </c>
      <c r="K22" t="inlineStr">
        <is>
          <t>Total</t>
        </is>
      </c>
    </row>
    <row r="23">
      <c r="A23" s="3" t="inlineStr">
        <is>
          <t>Audi</t>
        </is>
      </c>
      <c r="B23" s="15" t="n">
        <v>0.01394224699240662</v>
      </c>
      <c r="G23" s="3" t="inlineStr">
        <is>
          <t>Audi</t>
        </is>
      </c>
      <c r="H23" t="n">
        <v>175</v>
      </c>
      <c r="I23" t="n">
        <v>210</v>
      </c>
      <c r="J23" t="n">
        <v>45</v>
      </c>
      <c r="K23">
        <f>SUM(H23:J23)</f>
        <v/>
      </c>
    </row>
    <row r="24">
      <c r="A24" s="3" t="inlineStr">
        <is>
          <t>BMW</t>
        </is>
      </c>
      <c r="B24" s="15" t="n">
        <v>0.05081795718124921</v>
      </c>
      <c r="G24" s="3" t="inlineStr">
        <is>
          <t>BMW</t>
        </is>
      </c>
      <c r="H24" t="n">
        <v>997</v>
      </c>
      <c r="I24" t="n">
        <v>1111</v>
      </c>
      <c r="J24" t="n">
        <v>1147</v>
      </c>
      <c r="K24">
        <f>SUM(H24:J24)</f>
        <v/>
      </c>
    </row>
    <row r="25">
      <c r="A25" s="3" t="inlineStr">
        <is>
          <t>FCA</t>
        </is>
      </c>
      <c r="B25" s="15" t="n">
        <v>0.002452969716645925</v>
      </c>
      <c r="G25" s="3" t="inlineStr">
        <is>
          <t>FCA</t>
        </is>
      </c>
      <c r="H25" t="n">
        <v>72</v>
      </c>
      <c r="I25" t="n">
        <v>87</v>
      </c>
      <c r="J25" t="n">
        <v>33</v>
      </c>
      <c r="K25">
        <f>SUM(H25:J25)</f>
        <v/>
      </c>
    </row>
    <row r="26">
      <c r="A26" s="3" t="inlineStr">
        <is>
          <t>Ford</t>
        </is>
      </c>
      <c r="B26" s="15" t="n">
        <v>0.02643255235106325</v>
      </c>
      <c r="G26" s="3" t="inlineStr">
        <is>
          <t>Ford</t>
        </is>
      </c>
      <c r="H26" t="n">
        <v>557</v>
      </c>
      <c r="I26" t="n">
        <v>573</v>
      </c>
      <c r="J26" t="n">
        <v>611</v>
      </c>
      <c r="K26">
        <f>SUM(H26:J26)</f>
        <v/>
      </c>
    </row>
    <row r="27">
      <c r="A27" s="3" t="inlineStr">
        <is>
          <t>GM</t>
        </is>
      </c>
      <c r="B27" s="15" t="n">
        <v>0.1092473351009145</v>
      </c>
      <c r="G27" s="3" t="inlineStr">
        <is>
          <t>GM</t>
        </is>
      </c>
      <c r="H27" t="n">
        <v>2044</v>
      </c>
      <c r="I27" t="n">
        <v>2430</v>
      </c>
      <c r="J27" t="n">
        <v>3782</v>
      </c>
      <c r="K27">
        <f>SUM(H27:J27)</f>
        <v/>
      </c>
    </row>
    <row r="28">
      <c r="A28" s="3" t="inlineStr">
        <is>
          <t>Honda</t>
        </is>
      </c>
      <c r="B28" s="15" t="n">
        <v>0.05339718269213426</v>
      </c>
      <c r="G28" s="3" t="inlineStr">
        <is>
          <t>Honda</t>
        </is>
      </c>
      <c r="H28" t="n">
        <v>1270</v>
      </c>
      <c r="I28" t="n">
        <v>1281</v>
      </c>
      <c r="J28" t="n">
        <v>1403</v>
      </c>
      <c r="K28">
        <f>SUM(H28:J28)</f>
        <v/>
      </c>
    </row>
    <row r="29">
      <c r="A29" s="3" t="inlineStr">
        <is>
          <t>Hyundai</t>
        </is>
      </c>
      <c r="B29" s="15" t="n">
        <v>0.008928088306909799</v>
      </c>
      <c r="G29" s="3" t="inlineStr">
        <is>
          <t>Hyundai</t>
        </is>
      </c>
      <c r="H29" t="n">
        <v>111</v>
      </c>
      <c r="I29" t="n">
        <v>173</v>
      </c>
      <c r="J29" t="n">
        <v>256</v>
      </c>
      <c r="K29">
        <f>SUM(H29:J29)</f>
        <v/>
      </c>
    </row>
    <row r="30">
      <c r="A30" s="3" t="inlineStr">
        <is>
          <t>Jaguar</t>
        </is>
      </c>
      <c r="B30" s="15" t="n">
        <v>0.009676604801327489</v>
      </c>
      <c r="G30" s="3" t="inlineStr">
        <is>
          <t>Jaguar</t>
        </is>
      </c>
      <c r="H30" t="n">
        <v>210</v>
      </c>
      <c r="I30" t="n">
        <v>186</v>
      </c>
      <c r="J30" t="n">
        <v>212</v>
      </c>
      <c r="K30">
        <f>SUM(H30:J30)</f>
        <v/>
      </c>
    </row>
    <row r="31">
      <c r="A31" s="3" t="inlineStr">
        <is>
          <t>Kia</t>
        </is>
      </c>
      <c r="B31" s="15" t="n">
        <v>0.01627797918583049</v>
      </c>
      <c r="G31" s="3" t="inlineStr">
        <is>
          <t>Kia</t>
        </is>
      </c>
      <c r="H31" t="n">
        <v>309</v>
      </c>
      <c r="I31" t="n">
        <v>517</v>
      </c>
      <c r="J31" t="n">
        <v>240</v>
      </c>
      <c r="K31">
        <f>SUM(H31:J31)</f>
        <v/>
      </c>
    </row>
    <row r="32">
      <c r="A32" s="3" t="inlineStr">
        <is>
          <t>Mercedes</t>
        </is>
      </c>
      <c r="B32" s="15" t="n">
        <v>0.02522410403477445</v>
      </c>
      <c r="G32" s="3" t="inlineStr">
        <is>
          <t>Mercedes</t>
        </is>
      </c>
      <c r="H32" t="n">
        <v>398</v>
      </c>
      <c r="I32" t="n">
        <v>382</v>
      </c>
      <c r="J32" t="n">
        <v>532</v>
      </c>
      <c r="K32">
        <f>SUM(H32:J32)</f>
        <v/>
      </c>
    </row>
    <row r="33">
      <c r="A33" s="3" t="inlineStr">
        <is>
          <t>Mitsubishi</t>
        </is>
      </c>
      <c r="B33" s="15" t="n">
        <v>0.0092527460635247</v>
      </c>
      <c r="G33" s="3" t="inlineStr">
        <is>
          <t>Mitsubishi</t>
        </is>
      </c>
      <c r="H33" t="n">
        <v>133</v>
      </c>
      <c r="I33" t="n">
        <v>157</v>
      </c>
      <c r="J33" t="n">
        <v>341</v>
      </c>
      <c r="K33">
        <f>SUM(H33:J33)</f>
        <v/>
      </c>
    </row>
    <row r="34">
      <c r="A34" s="3" t="inlineStr">
        <is>
          <t>Nissan</t>
        </is>
      </c>
      <c r="B34" s="15" t="n">
        <v>0.0437566509748751</v>
      </c>
      <c r="G34" s="3" t="inlineStr">
        <is>
          <t>Nissan</t>
        </is>
      </c>
      <c r="H34" t="n">
        <v>717</v>
      </c>
      <c r="I34" t="n">
        <v>654</v>
      </c>
      <c r="J34" t="n">
        <v>1314</v>
      </c>
      <c r="K34">
        <f>SUM(H34:J34)</f>
        <v/>
      </c>
    </row>
    <row r="35">
      <c r="A35" s="3" t="inlineStr">
        <is>
          <t>Porsche</t>
        </is>
      </c>
      <c r="B35" s="15" t="n">
        <v>0.01154338690186318</v>
      </c>
      <c r="G35" s="3" t="inlineStr">
        <is>
          <t>Porsche</t>
        </is>
      </c>
      <c r="H35" t="n">
        <v>215</v>
      </c>
      <c r="I35" t="n">
        <v>255</v>
      </c>
      <c r="J35" t="n">
        <v>310</v>
      </c>
      <c r="K35">
        <f>SUM(H35:J35)</f>
        <v/>
      </c>
    </row>
    <row r="36">
      <c r="A36" s="3" t="inlineStr">
        <is>
          <t>Subaru</t>
        </is>
      </c>
      <c r="B36" s="15" t="n">
        <v>0.001722489764262396</v>
      </c>
      <c r="G36" s="3" t="inlineStr">
        <is>
          <t>Subaru</t>
        </is>
      </c>
      <c r="I36" t="n">
        <v>27</v>
      </c>
      <c r="J36" t="n">
        <v>52</v>
      </c>
      <c r="K36">
        <f>SUM(H36:J36)</f>
        <v/>
      </c>
    </row>
    <row r="37">
      <c r="A37" s="3" t="inlineStr">
        <is>
          <t>Tesla</t>
        </is>
      </c>
      <c r="B37" s="15" t="n">
        <v>0.5246379164186642</v>
      </c>
      <c r="G37" s="3" t="inlineStr">
        <is>
          <t>Tesla</t>
        </is>
      </c>
      <c r="H37" t="n">
        <v>8000</v>
      </c>
      <c r="I37" t="n">
        <v>7275</v>
      </c>
      <c r="J37" t="n">
        <v>14625</v>
      </c>
      <c r="K37">
        <f>SUM(H37:J37)</f>
        <v/>
      </c>
    </row>
    <row r="38">
      <c r="A38" s="3" t="inlineStr">
        <is>
          <t>Toyota</t>
        </is>
      </c>
      <c r="B38" s="15" t="n">
        <v>0.0672853200584384</v>
      </c>
      <c r="G38" s="3" t="inlineStr">
        <is>
          <t>Toyota</t>
        </is>
      </c>
      <c r="H38" t="n">
        <v>1123</v>
      </c>
      <c r="I38" t="n">
        <v>1205</v>
      </c>
      <c r="J38" t="n">
        <v>1820</v>
      </c>
      <c r="K38">
        <f>SUM(H38:J38)</f>
        <v/>
      </c>
    </row>
    <row r="39">
      <c r="A39" s="3" t="inlineStr">
        <is>
          <t>Volvo</t>
        </is>
      </c>
      <c r="B39" s="15" t="n">
        <v>0.01163356961203398</v>
      </c>
      <c r="G39" s="3" t="inlineStr">
        <is>
          <t>Volvo</t>
        </is>
      </c>
      <c r="H39" t="n">
        <v>220</v>
      </c>
      <c r="I39" t="n">
        <v>250</v>
      </c>
      <c r="J39" t="n">
        <v>335</v>
      </c>
      <c r="K39">
        <f>SUM(H39:J39)</f>
        <v/>
      </c>
    </row>
    <row r="40">
      <c r="A40" s="3" t="inlineStr">
        <is>
          <t>VW</t>
        </is>
      </c>
      <c r="B40" s="15" t="n">
        <v>0.01377089984308208</v>
      </c>
      <c r="G40" s="3" t="inlineStr">
        <is>
          <t>VW</t>
        </is>
      </c>
      <c r="H40" t="n">
        <v>164</v>
      </c>
      <c r="I40" t="n">
        <v>118</v>
      </c>
      <c r="J40" t="n">
        <v>581</v>
      </c>
      <c r="K40">
        <f>SUM(H40:J40)</f>
        <v/>
      </c>
    </row>
    <row r="41">
      <c r="A41" s="3" t="inlineStr">
        <is>
          <t>Grand Total</t>
        </is>
      </c>
      <c r="B41" s="15" t="n">
        <v>1</v>
      </c>
    </row>
    <row r="43"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</row>
    <row r="44">
      <c r="A44" s="3" t="inlineStr">
        <is>
          <t>BAU Projected Sales</t>
        </is>
      </c>
    </row>
    <row r="45">
      <c r="A45" t="inlineStr">
        <is>
          <t>Time (Year)</t>
        </is>
      </c>
      <c r="B45" t="n">
        <v>2018</v>
      </c>
      <c r="C45" t="n">
        <v>2019</v>
      </c>
      <c r="D45" t="n">
        <v>2020</v>
      </c>
      <c r="E45" t="n">
        <v>2021</v>
      </c>
      <c r="F45" t="n">
        <v>2022</v>
      </c>
      <c r="G45" t="n">
        <v>2023</v>
      </c>
      <c r="H45" t="n">
        <v>2024</v>
      </c>
      <c r="I45" t="n">
        <v>2025</v>
      </c>
      <c r="J45" t="n">
        <v>2026</v>
      </c>
      <c r="K45" t="n">
        <v>2027</v>
      </c>
      <c r="L45" t="n">
        <v>2028</v>
      </c>
      <c r="M45" t="n">
        <v>2029</v>
      </c>
      <c r="N45" t="n">
        <v>2030</v>
      </c>
      <c r="O45" t="n">
        <v>2031</v>
      </c>
      <c r="P45" t="n">
        <v>2032</v>
      </c>
      <c r="Q45" t="n">
        <v>2033</v>
      </c>
      <c r="R45" t="n">
        <v>2034</v>
      </c>
      <c r="S45" t="n">
        <v>2035</v>
      </c>
      <c r="T45" t="n">
        <v>2036</v>
      </c>
      <c r="U45" t="n">
        <v>2037</v>
      </c>
      <c r="V45" t="n">
        <v>2038</v>
      </c>
      <c r="W45" t="n">
        <v>2039</v>
      </c>
      <c r="X45" t="n">
        <v>2040</v>
      </c>
      <c r="Y45" t="n">
        <v>2041</v>
      </c>
      <c r="Z45" t="n">
        <v>2042</v>
      </c>
      <c r="AA45" t="n">
        <v>2043</v>
      </c>
      <c r="AB45" t="n">
        <v>2044</v>
      </c>
      <c r="AC45" t="n">
        <v>2045</v>
      </c>
      <c r="AD45" t="n">
        <v>2046</v>
      </c>
      <c r="AE45" t="n">
        <v>2047</v>
      </c>
      <c r="AF45" t="n">
        <v>2048</v>
      </c>
      <c r="AG45" t="n">
        <v>2049</v>
      </c>
      <c r="AH45" t="n">
        <v>2050</v>
      </c>
    </row>
    <row r="46">
      <c r="A46" t="inlineStr">
        <is>
          <t>New Vehicles[LDVs,passenger,plugin hybrid vehicle] : MostRecentRun</t>
        </is>
      </c>
      <c r="B46" t="n">
        <v>46797</v>
      </c>
      <c r="C46" t="n">
        <v>54324</v>
      </c>
      <c r="D46" t="n">
        <v>62667</v>
      </c>
      <c r="E46" t="n">
        <v>74820</v>
      </c>
      <c r="F46" t="n">
        <v>90528</v>
      </c>
      <c r="G46" t="n">
        <v>111072</v>
      </c>
      <c r="H46" t="n">
        <v>137415</v>
      </c>
      <c r="I46" s="17" t="n">
        <v>169485</v>
      </c>
      <c r="J46" s="17" t="n">
        <v>211638</v>
      </c>
      <c r="K46" s="17" t="n">
        <v>263571</v>
      </c>
      <c r="L46" s="17" t="n">
        <v>325674</v>
      </c>
      <c r="M46" s="17" t="n">
        <v>397137</v>
      </c>
      <c r="N46" s="17" t="n">
        <v>476514</v>
      </c>
      <c r="O46" s="17" t="n">
        <v>562140</v>
      </c>
      <c r="P46" s="17" t="n">
        <v>649512</v>
      </c>
      <c r="Q46" s="17" t="n">
        <v>734349</v>
      </c>
      <c r="R46" s="17" t="n">
        <v>813495</v>
      </c>
      <c r="S46" s="17" t="n">
        <v>884814</v>
      </c>
      <c r="T46" s="17" t="n">
        <v>949065</v>
      </c>
      <c r="U46" s="17" t="n">
        <v>1001800</v>
      </c>
      <c r="V46" s="17" t="n">
        <v>1048420</v>
      </c>
      <c r="W46" s="17" t="n">
        <v>1086810</v>
      </c>
      <c r="X46" s="17" t="n">
        <v>1118370</v>
      </c>
      <c r="Y46" s="17" t="n">
        <v>1143410</v>
      </c>
      <c r="Z46" s="17" t="n">
        <v>1161950</v>
      </c>
      <c r="AA46" s="17" t="n">
        <v>1177500</v>
      </c>
      <c r="AB46" s="17" t="n">
        <v>1189300</v>
      </c>
      <c r="AC46" s="17" t="n">
        <v>1197960</v>
      </c>
      <c r="AD46" s="17" t="n">
        <v>1207640</v>
      </c>
      <c r="AE46" s="17" t="n">
        <v>1214710</v>
      </c>
      <c r="AF46" s="17" t="n">
        <v>1219410</v>
      </c>
      <c r="AG46" s="17" t="n">
        <v>1223140</v>
      </c>
      <c r="AH46" s="17" t="n">
        <v>1226380</v>
      </c>
    </row>
    <row r="47" s="23">
      <c r="A47" t="inlineStr">
        <is>
          <t>New Vehicles[LDVs,passenger,battery electric vehicle] : MostRecentRun</t>
        </is>
      </c>
      <c r="B47" t="n">
        <v>144063</v>
      </c>
      <c r="C47" t="n">
        <v>202158</v>
      </c>
      <c r="D47" t="n">
        <v>276870</v>
      </c>
      <c r="E47" t="n">
        <v>371505</v>
      </c>
      <c r="F47" t="n">
        <v>491397</v>
      </c>
      <c r="G47" t="n">
        <v>626361</v>
      </c>
      <c r="H47" t="n">
        <v>808035</v>
      </c>
      <c r="I47" s="17" t="n">
        <v>1025770</v>
      </c>
      <c r="J47" s="17" t="n">
        <v>1329390</v>
      </c>
      <c r="K47" s="17" t="n">
        <v>1687610</v>
      </c>
      <c r="L47" s="17" t="n">
        <v>2134390</v>
      </c>
      <c r="M47" s="17" t="n">
        <v>2645680</v>
      </c>
      <c r="N47" s="17" t="n">
        <v>3199280</v>
      </c>
      <c r="O47" s="17" t="n">
        <v>3784060</v>
      </c>
      <c r="P47" s="17" t="n">
        <v>4404070</v>
      </c>
      <c r="Q47" s="17" t="n">
        <v>5060720</v>
      </c>
      <c r="R47" s="17" t="n">
        <v>5677450</v>
      </c>
      <c r="S47" s="17" t="n">
        <v>6251720</v>
      </c>
      <c r="T47" s="17" t="n">
        <v>6776490</v>
      </c>
      <c r="U47" s="17" t="n">
        <v>7257870</v>
      </c>
      <c r="V47" s="17" t="n">
        <v>7680400</v>
      </c>
      <c r="W47" s="17" t="n">
        <v>8029920</v>
      </c>
      <c r="X47" s="17" t="n">
        <v>8354490</v>
      </c>
      <c r="Y47" s="17" t="n">
        <v>8636480</v>
      </c>
      <c r="Z47" s="17" t="n">
        <v>8879720</v>
      </c>
      <c r="AA47" s="17" t="n">
        <v>9101810</v>
      </c>
      <c r="AB47" s="17" t="n">
        <v>9290190</v>
      </c>
      <c r="AC47" s="17" t="n">
        <v>9454040</v>
      </c>
      <c r="AD47" s="17" t="n">
        <v>9612600</v>
      </c>
      <c r="AE47" s="17" t="n">
        <v>9764080</v>
      </c>
      <c r="AF47" s="17" t="n">
        <v>9894890</v>
      </c>
      <c r="AG47" s="17" t="n">
        <v>10018400</v>
      </c>
      <c r="AH47" s="17" t="n">
        <v>10120000</v>
      </c>
    </row>
    <row r="49">
      <c r="A49" t="inlineStr">
        <is>
          <t>Projected Annual Sales</t>
        </is>
      </c>
    </row>
    <row r="50">
      <c r="A50" t="inlineStr">
        <is>
          <t>Honda</t>
        </is>
      </c>
      <c r="B50" s="14">
        <f>SUM(B$46:B$47)*INDEX($B$23:$B$40,MATCH($A50,$A$23:$A$40,0),1)</f>
        <v/>
      </c>
      <c r="C50" s="14">
        <f>SUM(C$46:C$47)*INDEX($B$23:$B$40,MATCH($A50,$A$23:$A$40,0),1)</f>
        <v/>
      </c>
      <c r="D50" s="14">
        <f>SUM(D$46:D$47)*INDEX($B$23:$B$40,MATCH($A50,$A$23:$A$40,0),1)</f>
        <v/>
      </c>
      <c r="E50" s="14">
        <f>SUM(E$46:E$47)*INDEX($B$23:$B$40,MATCH($A50,$A$23:$A$40,0),1)</f>
        <v/>
      </c>
      <c r="F50" s="14">
        <f>SUM(F$46:F$47)*INDEX($B$23:$B$40,MATCH($A50,$A$23:$A$40,0),1)</f>
        <v/>
      </c>
      <c r="G50" s="14">
        <f>SUM(G$46:G$47)*INDEX($B$23:$B$40,MATCH($A50,$A$23:$A$40,0),1)</f>
        <v/>
      </c>
      <c r="H50" s="14">
        <f>SUM(H$46:H$47)*INDEX($B$23:$B$40,MATCH($A50,$A$23:$A$40,0),1)</f>
        <v/>
      </c>
      <c r="I50" s="14">
        <f>SUM(I$46:I$47)*INDEX($B$23:$B$40,MATCH($A50,$A$23:$A$40,0),1)</f>
        <v/>
      </c>
      <c r="J50" s="14">
        <f>SUM(J$46:J$47)*INDEX($B$23:$B$40,MATCH($A50,$A$23:$A$40,0),1)</f>
        <v/>
      </c>
      <c r="K50" s="14">
        <f>SUM(K$46:K$47)*INDEX($B$23:$B$40,MATCH($A50,$A$23:$A$40,0),1)</f>
        <v/>
      </c>
      <c r="L50" s="14">
        <f>SUM(L$46:L$47)*INDEX($B$23:$B$40,MATCH($A50,$A$23:$A$40,0),1)</f>
        <v/>
      </c>
      <c r="M50" s="14">
        <f>SUM(M$46:M$47)*INDEX($B$23:$B$40,MATCH($A50,$A$23:$A$40,0),1)</f>
        <v/>
      </c>
      <c r="N50" s="14">
        <f>SUM(N$46:N$47)*INDEX($B$23:$B$40,MATCH($A50,$A$23:$A$40,0),1)</f>
        <v/>
      </c>
      <c r="O50" s="14">
        <f>SUM(O$46:O$47)*INDEX($B$23:$B$40,MATCH($A50,$A$23:$A$40,0),1)</f>
        <v/>
      </c>
      <c r="P50" s="14">
        <f>SUM(P$46:P$47)*INDEX($B$23:$B$40,MATCH($A50,$A$23:$A$40,0),1)</f>
        <v/>
      </c>
      <c r="Q50" s="14">
        <f>SUM(Q$46:Q$47)*INDEX($B$23:$B$40,MATCH($A50,$A$23:$A$40,0),1)</f>
        <v/>
      </c>
      <c r="R50" s="14">
        <f>SUM(R$46:R$47)*INDEX($B$23:$B$40,MATCH($A50,$A$23:$A$40,0),1)</f>
        <v/>
      </c>
      <c r="S50" s="14">
        <f>SUM(S$46:S$47)*INDEX($B$23:$B$40,MATCH($A50,$A$23:$A$40,0),1)</f>
        <v/>
      </c>
      <c r="T50" s="14">
        <f>SUM(T$46:T$47)*INDEX($B$23:$B$40,MATCH($A50,$A$23:$A$40,0),1)</f>
        <v/>
      </c>
      <c r="U50" s="14">
        <f>SUM(U$46:U$47)*INDEX($B$23:$B$40,MATCH($A50,$A$23:$A$40,0),1)</f>
        <v/>
      </c>
      <c r="V50" s="14">
        <f>SUM(V$46:V$47)*INDEX($B$23:$B$40,MATCH($A50,$A$23:$A$40,0),1)</f>
        <v/>
      </c>
      <c r="W50" s="14">
        <f>SUM(W$46:W$47)*INDEX($B$23:$B$40,MATCH($A50,$A$23:$A$40,0),1)</f>
        <v/>
      </c>
      <c r="X50" s="14">
        <f>SUM(X$46:X$47)*INDEX($B$23:$B$40,MATCH($A50,$A$23:$A$40,0),1)</f>
        <v/>
      </c>
      <c r="Y50" s="14">
        <f>SUM(Y$46:Y$47)*INDEX($B$23:$B$40,MATCH($A50,$A$23:$A$40,0),1)</f>
        <v/>
      </c>
      <c r="Z50" s="14">
        <f>SUM(Z$46:Z$47)*INDEX($B$23:$B$40,MATCH($A50,$A$23:$A$40,0),1)</f>
        <v/>
      </c>
      <c r="AA50" s="14">
        <f>SUM(AA$46:AA$47)*INDEX($B$23:$B$40,MATCH($A50,$A$23:$A$40,0),1)</f>
        <v/>
      </c>
      <c r="AB50" s="14">
        <f>SUM(AB$46:AB$47)*INDEX($B$23:$B$40,MATCH($A50,$A$23:$A$40,0),1)</f>
        <v/>
      </c>
      <c r="AC50" s="14">
        <f>SUM(AC$46:AC$47)*INDEX($B$23:$B$40,MATCH($A50,$A$23:$A$40,0),1)</f>
        <v/>
      </c>
      <c r="AD50" s="14">
        <f>SUM(AD$46:AD$47)*INDEX($B$23:$B$40,MATCH($A50,$A$23:$A$40,0),1)</f>
        <v/>
      </c>
      <c r="AE50" s="14">
        <f>SUM(AE$46:AE$47)*INDEX($B$23:$B$40,MATCH($A50,$A$23:$A$40,0),1)</f>
        <v/>
      </c>
      <c r="AF50" s="14">
        <f>SUM(AF$46:AF$47)*INDEX($B$23:$B$40,MATCH($A50,$A$23:$A$40,0),1)</f>
        <v/>
      </c>
      <c r="AG50" s="14">
        <f>SUM(AG$46:AG$47)*INDEX($B$23:$B$40,MATCH($A50,$A$23:$A$40,0),1)</f>
        <v/>
      </c>
      <c r="AH50" s="14">
        <f>SUM(AH$46:AH$47)*INDEX($B$23:$B$40,MATCH($A50,$A$23:$A$40,0),1)</f>
        <v/>
      </c>
    </row>
    <row r="51">
      <c r="A51" t="inlineStr">
        <is>
          <t>Audi</t>
        </is>
      </c>
      <c r="B51" s="14">
        <f>SUM(B$46:B$47)*INDEX($B$23:$B$40,MATCH($A51,$A$23:$A$40,0),1)</f>
        <v/>
      </c>
      <c r="C51" s="14">
        <f>SUM(C$46:C$47)*INDEX($B$23:$B$40,MATCH($A51,$A$23:$A$40,0),1)</f>
        <v/>
      </c>
      <c r="D51" s="14">
        <f>SUM(D$46:D$47)*INDEX($B$23:$B$40,MATCH($A51,$A$23:$A$40,0),1)</f>
        <v/>
      </c>
      <c r="E51" s="14">
        <f>SUM(E$46:E$47)*INDEX($B$23:$B$40,MATCH($A51,$A$23:$A$40,0),1)</f>
        <v/>
      </c>
      <c r="F51" s="14">
        <f>SUM(F$46:F$47)*INDEX($B$23:$B$40,MATCH($A51,$A$23:$A$40,0),1)</f>
        <v/>
      </c>
      <c r="G51" s="14">
        <f>SUM(G$46:G$47)*INDEX($B$23:$B$40,MATCH($A51,$A$23:$A$40,0),1)</f>
        <v/>
      </c>
      <c r="H51" s="14">
        <f>SUM(H$46:H$47)*INDEX($B$23:$B$40,MATCH($A51,$A$23:$A$40,0),1)</f>
        <v/>
      </c>
      <c r="I51" s="14">
        <f>SUM(I$46:I$47)*INDEX($B$23:$B$40,MATCH($A51,$A$23:$A$40,0),1)</f>
        <v/>
      </c>
      <c r="J51" s="14">
        <f>SUM(J$46:J$47)*INDEX($B$23:$B$40,MATCH($A51,$A$23:$A$40,0),1)</f>
        <v/>
      </c>
      <c r="K51" s="14">
        <f>SUM(K$46:K$47)*INDEX($B$23:$B$40,MATCH($A51,$A$23:$A$40,0),1)</f>
        <v/>
      </c>
      <c r="L51" s="14">
        <f>SUM(L$46:L$47)*INDEX($B$23:$B$40,MATCH($A51,$A$23:$A$40,0),1)</f>
        <v/>
      </c>
      <c r="M51" s="14">
        <f>SUM(M$46:M$47)*INDEX($B$23:$B$40,MATCH($A51,$A$23:$A$40,0),1)</f>
        <v/>
      </c>
      <c r="N51" s="14">
        <f>SUM(N$46:N$47)*INDEX($B$23:$B$40,MATCH($A51,$A$23:$A$40,0),1)</f>
        <v/>
      </c>
      <c r="O51" s="14">
        <f>SUM(O$46:O$47)*INDEX($B$23:$B$40,MATCH($A51,$A$23:$A$40,0),1)</f>
        <v/>
      </c>
      <c r="P51" s="14">
        <f>SUM(P$46:P$47)*INDEX($B$23:$B$40,MATCH($A51,$A$23:$A$40,0),1)</f>
        <v/>
      </c>
      <c r="Q51" s="14">
        <f>SUM(Q$46:Q$47)*INDEX($B$23:$B$40,MATCH($A51,$A$23:$A$40,0),1)</f>
        <v/>
      </c>
      <c r="R51" s="14">
        <f>SUM(R$46:R$47)*INDEX($B$23:$B$40,MATCH($A51,$A$23:$A$40,0),1)</f>
        <v/>
      </c>
      <c r="S51" s="14">
        <f>SUM(S$46:S$47)*INDEX($B$23:$B$40,MATCH($A51,$A$23:$A$40,0),1)</f>
        <v/>
      </c>
      <c r="T51" s="14">
        <f>SUM(T$46:T$47)*INDEX($B$23:$B$40,MATCH($A51,$A$23:$A$40,0),1)</f>
        <v/>
      </c>
      <c r="U51" s="14">
        <f>SUM(U$46:U$47)*INDEX($B$23:$B$40,MATCH($A51,$A$23:$A$40,0),1)</f>
        <v/>
      </c>
      <c r="V51" s="14">
        <f>SUM(V$46:V$47)*INDEX($B$23:$B$40,MATCH($A51,$A$23:$A$40,0),1)</f>
        <v/>
      </c>
      <c r="W51" s="14">
        <f>SUM(W$46:W$47)*INDEX($B$23:$B$40,MATCH($A51,$A$23:$A$40,0),1)</f>
        <v/>
      </c>
      <c r="X51" s="14">
        <f>SUM(X$46:X$47)*INDEX($B$23:$B$40,MATCH($A51,$A$23:$A$40,0),1)</f>
        <v/>
      </c>
      <c r="Y51" s="14">
        <f>SUM(Y$46:Y$47)*INDEX($B$23:$B$40,MATCH($A51,$A$23:$A$40,0),1)</f>
        <v/>
      </c>
      <c r="Z51" s="14">
        <f>SUM(Z$46:Z$47)*INDEX($B$23:$B$40,MATCH($A51,$A$23:$A$40,0),1)</f>
        <v/>
      </c>
      <c r="AA51" s="14">
        <f>SUM(AA$46:AA$47)*INDEX($B$23:$B$40,MATCH($A51,$A$23:$A$40,0),1)</f>
        <v/>
      </c>
      <c r="AB51" s="14">
        <f>SUM(AB$46:AB$47)*INDEX($B$23:$B$40,MATCH($A51,$A$23:$A$40,0),1)</f>
        <v/>
      </c>
      <c r="AC51" s="14">
        <f>SUM(AC$46:AC$47)*INDEX($B$23:$B$40,MATCH($A51,$A$23:$A$40,0),1)</f>
        <v/>
      </c>
      <c r="AD51" s="14">
        <f>SUM(AD$46:AD$47)*INDEX($B$23:$B$40,MATCH($A51,$A$23:$A$40,0),1)</f>
        <v/>
      </c>
      <c r="AE51" s="14">
        <f>SUM(AE$46:AE$47)*INDEX($B$23:$B$40,MATCH($A51,$A$23:$A$40,0),1)</f>
        <v/>
      </c>
      <c r="AF51" s="14">
        <f>SUM(AF$46:AF$47)*INDEX($B$23:$B$40,MATCH($A51,$A$23:$A$40,0),1)</f>
        <v/>
      </c>
      <c r="AG51" s="14">
        <f>SUM(AG$46:AG$47)*INDEX($B$23:$B$40,MATCH($A51,$A$23:$A$40,0),1)</f>
        <v/>
      </c>
      <c r="AH51" s="14">
        <f>SUM(AH$46:AH$47)*INDEX($B$23:$B$40,MATCH($A51,$A$23:$A$40,0),1)</f>
        <v/>
      </c>
    </row>
    <row r="52">
      <c r="A52" t="inlineStr">
        <is>
          <t>BMW</t>
        </is>
      </c>
      <c r="B52" s="14">
        <f>SUM(B$46:B$47)*INDEX($B$23:$B$40,MATCH($A52,$A$23:$A$40,0),1)</f>
        <v/>
      </c>
      <c r="C52" s="14">
        <f>SUM(C$46:C$47)*INDEX($B$23:$B$40,MATCH($A52,$A$23:$A$40,0),1)</f>
        <v/>
      </c>
      <c r="D52" s="14">
        <f>SUM(D$46:D$47)*INDEX($B$23:$B$40,MATCH($A52,$A$23:$A$40,0),1)</f>
        <v/>
      </c>
      <c r="E52" s="14">
        <f>SUM(E$46:E$47)*INDEX($B$23:$B$40,MATCH($A52,$A$23:$A$40,0),1)</f>
        <v/>
      </c>
      <c r="F52" s="14">
        <f>SUM(F$46:F$47)*INDEX($B$23:$B$40,MATCH($A52,$A$23:$A$40,0),1)</f>
        <v/>
      </c>
      <c r="G52" s="14">
        <f>SUM(G$46:G$47)*INDEX($B$23:$B$40,MATCH($A52,$A$23:$A$40,0),1)</f>
        <v/>
      </c>
      <c r="H52" s="14">
        <f>SUM(H$46:H$47)*INDEX($B$23:$B$40,MATCH($A52,$A$23:$A$40,0),1)</f>
        <v/>
      </c>
      <c r="I52" s="14">
        <f>SUM(I$46:I$47)*INDEX($B$23:$B$40,MATCH($A52,$A$23:$A$40,0),1)</f>
        <v/>
      </c>
      <c r="J52" s="14">
        <f>SUM(J$46:J$47)*INDEX($B$23:$B$40,MATCH($A52,$A$23:$A$40,0),1)</f>
        <v/>
      </c>
      <c r="K52" s="14">
        <f>SUM(K$46:K$47)*INDEX($B$23:$B$40,MATCH($A52,$A$23:$A$40,0),1)</f>
        <v/>
      </c>
      <c r="L52" s="14">
        <f>SUM(L$46:L$47)*INDEX($B$23:$B$40,MATCH($A52,$A$23:$A$40,0),1)</f>
        <v/>
      </c>
      <c r="M52" s="14">
        <f>SUM(M$46:M$47)*INDEX($B$23:$B$40,MATCH($A52,$A$23:$A$40,0),1)</f>
        <v/>
      </c>
      <c r="N52" s="14">
        <f>SUM(N$46:N$47)*INDEX($B$23:$B$40,MATCH($A52,$A$23:$A$40,0),1)</f>
        <v/>
      </c>
      <c r="O52" s="14">
        <f>SUM(O$46:O$47)*INDEX($B$23:$B$40,MATCH($A52,$A$23:$A$40,0),1)</f>
        <v/>
      </c>
      <c r="P52" s="14">
        <f>SUM(P$46:P$47)*INDEX($B$23:$B$40,MATCH($A52,$A$23:$A$40,0),1)</f>
        <v/>
      </c>
      <c r="Q52" s="14">
        <f>SUM(Q$46:Q$47)*INDEX($B$23:$B$40,MATCH($A52,$A$23:$A$40,0),1)</f>
        <v/>
      </c>
      <c r="R52" s="14">
        <f>SUM(R$46:R$47)*INDEX($B$23:$B$40,MATCH($A52,$A$23:$A$40,0),1)</f>
        <v/>
      </c>
      <c r="S52" s="14">
        <f>SUM(S$46:S$47)*INDEX($B$23:$B$40,MATCH($A52,$A$23:$A$40,0),1)</f>
        <v/>
      </c>
      <c r="T52" s="14">
        <f>SUM(T$46:T$47)*INDEX($B$23:$B$40,MATCH($A52,$A$23:$A$40,0),1)</f>
        <v/>
      </c>
      <c r="U52" s="14">
        <f>SUM(U$46:U$47)*INDEX($B$23:$B$40,MATCH($A52,$A$23:$A$40,0),1)</f>
        <v/>
      </c>
      <c r="V52" s="14">
        <f>SUM(V$46:V$47)*INDEX($B$23:$B$40,MATCH($A52,$A$23:$A$40,0),1)</f>
        <v/>
      </c>
      <c r="W52" s="14">
        <f>SUM(W$46:W$47)*INDEX($B$23:$B$40,MATCH($A52,$A$23:$A$40,0),1)</f>
        <v/>
      </c>
      <c r="X52" s="14">
        <f>SUM(X$46:X$47)*INDEX($B$23:$B$40,MATCH($A52,$A$23:$A$40,0),1)</f>
        <v/>
      </c>
      <c r="Y52" s="14">
        <f>SUM(Y$46:Y$47)*INDEX($B$23:$B$40,MATCH($A52,$A$23:$A$40,0),1)</f>
        <v/>
      </c>
      <c r="Z52" s="14">
        <f>SUM(Z$46:Z$47)*INDEX($B$23:$B$40,MATCH($A52,$A$23:$A$40,0),1)</f>
        <v/>
      </c>
      <c r="AA52" s="14">
        <f>SUM(AA$46:AA$47)*INDEX($B$23:$B$40,MATCH($A52,$A$23:$A$40,0),1)</f>
        <v/>
      </c>
      <c r="AB52" s="14">
        <f>SUM(AB$46:AB$47)*INDEX($B$23:$B$40,MATCH($A52,$A$23:$A$40,0),1)</f>
        <v/>
      </c>
      <c r="AC52" s="14">
        <f>SUM(AC$46:AC$47)*INDEX($B$23:$B$40,MATCH($A52,$A$23:$A$40,0),1)</f>
        <v/>
      </c>
      <c r="AD52" s="14">
        <f>SUM(AD$46:AD$47)*INDEX($B$23:$B$40,MATCH($A52,$A$23:$A$40,0),1)</f>
        <v/>
      </c>
      <c r="AE52" s="14">
        <f>SUM(AE$46:AE$47)*INDEX($B$23:$B$40,MATCH($A52,$A$23:$A$40,0),1)</f>
        <v/>
      </c>
      <c r="AF52" s="14">
        <f>SUM(AF$46:AF$47)*INDEX($B$23:$B$40,MATCH($A52,$A$23:$A$40,0),1)</f>
        <v/>
      </c>
      <c r="AG52" s="14">
        <f>SUM(AG$46:AG$47)*INDEX($B$23:$B$40,MATCH($A52,$A$23:$A$40,0),1)</f>
        <v/>
      </c>
      <c r="AH52" s="14">
        <f>SUM(AH$46:AH$47)*INDEX($B$23:$B$40,MATCH($A52,$A$23:$A$40,0),1)</f>
        <v/>
      </c>
    </row>
    <row r="53">
      <c r="A53" t="inlineStr">
        <is>
          <t>FCA</t>
        </is>
      </c>
      <c r="B53" s="14">
        <f>SUM(B$46:B$47)*INDEX($B$23:$B$40,MATCH($A53,$A$23:$A$40,0),1)</f>
        <v/>
      </c>
      <c r="C53" s="14">
        <f>SUM(C$46:C$47)*INDEX($B$23:$B$40,MATCH($A53,$A$23:$A$40,0),1)</f>
        <v/>
      </c>
      <c r="D53" s="14">
        <f>SUM(D$46:D$47)*INDEX($B$23:$B$40,MATCH($A53,$A$23:$A$40,0),1)</f>
        <v/>
      </c>
      <c r="E53" s="14">
        <f>SUM(E$46:E$47)*INDEX($B$23:$B$40,MATCH($A53,$A$23:$A$40,0),1)</f>
        <v/>
      </c>
      <c r="F53" s="14">
        <f>SUM(F$46:F$47)*INDEX($B$23:$B$40,MATCH($A53,$A$23:$A$40,0),1)</f>
        <v/>
      </c>
      <c r="G53" s="14">
        <f>SUM(G$46:G$47)*INDEX($B$23:$B$40,MATCH($A53,$A$23:$A$40,0),1)</f>
        <v/>
      </c>
      <c r="H53" s="14">
        <f>SUM(H$46:H$47)*INDEX($B$23:$B$40,MATCH($A53,$A$23:$A$40,0),1)</f>
        <v/>
      </c>
      <c r="I53" s="14">
        <f>SUM(I$46:I$47)*INDEX($B$23:$B$40,MATCH($A53,$A$23:$A$40,0),1)</f>
        <v/>
      </c>
      <c r="J53" s="14">
        <f>SUM(J$46:J$47)*INDEX($B$23:$B$40,MATCH($A53,$A$23:$A$40,0),1)</f>
        <v/>
      </c>
      <c r="K53" s="14">
        <f>SUM(K$46:K$47)*INDEX($B$23:$B$40,MATCH($A53,$A$23:$A$40,0),1)</f>
        <v/>
      </c>
      <c r="L53" s="14">
        <f>SUM(L$46:L$47)*INDEX($B$23:$B$40,MATCH($A53,$A$23:$A$40,0),1)</f>
        <v/>
      </c>
      <c r="M53" s="14">
        <f>SUM(M$46:M$47)*INDEX($B$23:$B$40,MATCH($A53,$A$23:$A$40,0),1)</f>
        <v/>
      </c>
      <c r="N53" s="14">
        <f>SUM(N$46:N$47)*INDEX($B$23:$B$40,MATCH($A53,$A$23:$A$40,0),1)</f>
        <v/>
      </c>
      <c r="O53" s="14">
        <f>SUM(O$46:O$47)*INDEX($B$23:$B$40,MATCH($A53,$A$23:$A$40,0),1)</f>
        <v/>
      </c>
      <c r="P53" s="14">
        <f>SUM(P$46:P$47)*INDEX($B$23:$B$40,MATCH($A53,$A$23:$A$40,0),1)</f>
        <v/>
      </c>
      <c r="Q53" s="14">
        <f>SUM(Q$46:Q$47)*INDEX($B$23:$B$40,MATCH($A53,$A$23:$A$40,0),1)</f>
        <v/>
      </c>
      <c r="R53" s="14">
        <f>SUM(R$46:R$47)*INDEX($B$23:$B$40,MATCH($A53,$A$23:$A$40,0),1)</f>
        <v/>
      </c>
      <c r="S53" s="14">
        <f>SUM(S$46:S$47)*INDEX($B$23:$B$40,MATCH($A53,$A$23:$A$40,0),1)</f>
        <v/>
      </c>
      <c r="T53" s="14">
        <f>SUM(T$46:T$47)*INDEX($B$23:$B$40,MATCH($A53,$A$23:$A$40,0),1)</f>
        <v/>
      </c>
      <c r="U53" s="14">
        <f>SUM(U$46:U$47)*INDEX($B$23:$B$40,MATCH($A53,$A$23:$A$40,0),1)</f>
        <v/>
      </c>
      <c r="V53" s="14">
        <f>SUM(V$46:V$47)*INDEX($B$23:$B$40,MATCH($A53,$A$23:$A$40,0),1)</f>
        <v/>
      </c>
      <c r="W53" s="14">
        <f>SUM(W$46:W$47)*INDEX($B$23:$B$40,MATCH($A53,$A$23:$A$40,0),1)</f>
        <v/>
      </c>
      <c r="X53" s="14">
        <f>SUM(X$46:X$47)*INDEX($B$23:$B$40,MATCH($A53,$A$23:$A$40,0),1)</f>
        <v/>
      </c>
      <c r="Y53" s="14">
        <f>SUM(Y$46:Y$47)*INDEX($B$23:$B$40,MATCH($A53,$A$23:$A$40,0),1)</f>
        <v/>
      </c>
      <c r="Z53" s="14">
        <f>SUM(Z$46:Z$47)*INDEX($B$23:$B$40,MATCH($A53,$A$23:$A$40,0),1)</f>
        <v/>
      </c>
      <c r="AA53" s="14">
        <f>SUM(AA$46:AA$47)*INDEX($B$23:$B$40,MATCH($A53,$A$23:$A$40,0),1)</f>
        <v/>
      </c>
      <c r="AB53" s="14">
        <f>SUM(AB$46:AB$47)*INDEX($B$23:$B$40,MATCH($A53,$A$23:$A$40,0),1)</f>
        <v/>
      </c>
      <c r="AC53" s="14">
        <f>SUM(AC$46:AC$47)*INDEX($B$23:$B$40,MATCH($A53,$A$23:$A$40,0),1)</f>
        <v/>
      </c>
      <c r="AD53" s="14">
        <f>SUM(AD$46:AD$47)*INDEX($B$23:$B$40,MATCH($A53,$A$23:$A$40,0),1)</f>
        <v/>
      </c>
      <c r="AE53" s="14">
        <f>SUM(AE$46:AE$47)*INDEX($B$23:$B$40,MATCH($A53,$A$23:$A$40,0),1)</f>
        <v/>
      </c>
      <c r="AF53" s="14">
        <f>SUM(AF$46:AF$47)*INDEX($B$23:$B$40,MATCH($A53,$A$23:$A$40,0),1)</f>
        <v/>
      </c>
      <c r="AG53" s="14">
        <f>SUM(AG$46:AG$47)*INDEX($B$23:$B$40,MATCH($A53,$A$23:$A$40,0),1)</f>
        <v/>
      </c>
      <c r="AH53" s="14">
        <f>SUM(AH$46:AH$47)*INDEX($B$23:$B$40,MATCH($A53,$A$23:$A$40,0),1)</f>
        <v/>
      </c>
    </row>
    <row r="54">
      <c r="A54" t="inlineStr">
        <is>
          <t>Ford</t>
        </is>
      </c>
      <c r="B54" s="14">
        <f>SUM(B$46:B$47)*INDEX($B$23:$B$40,MATCH($A54,$A$23:$A$40,0),1)</f>
        <v/>
      </c>
      <c r="C54" s="14">
        <f>SUM(C$46:C$47)*INDEX($B$23:$B$40,MATCH($A54,$A$23:$A$40,0),1)</f>
        <v/>
      </c>
      <c r="D54" s="14">
        <f>SUM(D$46:D$47)*INDEX($B$23:$B$40,MATCH($A54,$A$23:$A$40,0),1)</f>
        <v/>
      </c>
      <c r="E54" s="14">
        <f>SUM(E$46:E$47)*INDEX($B$23:$B$40,MATCH($A54,$A$23:$A$40,0),1)</f>
        <v/>
      </c>
      <c r="F54" s="14">
        <f>SUM(F$46:F$47)*INDEX($B$23:$B$40,MATCH($A54,$A$23:$A$40,0),1)</f>
        <v/>
      </c>
      <c r="G54" s="14">
        <f>SUM(G$46:G$47)*INDEX($B$23:$B$40,MATCH($A54,$A$23:$A$40,0),1)</f>
        <v/>
      </c>
      <c r="H54" s="14">
        <f>SUM(H$46:H$47)*INDEX($B$23:$B$40,MATCH($A54,$A$23:$A$40,0),1)</f>
        <v/>
      </c>
      <c r="I54" s="14">
        <f>SUM(I$46:I$47)*INDEX($B$23:$B$40,MATCH($A54,$A$23:$A$40,0),1)</f>
        <v/>
      </c>
      <c r="J54" s="14">
        <f>SUM(J$46:J$47)*INDEX($B$23:$B$40,MATCH($A54,$A$23:$A$40,0),1)</f>
        <v/>
      </c>
      <c r="K54" s="14">
        <f>SUM(K$46:K$47)*INDEX($B$23:$B$40,MATCH($A54,$A$23:$A$40,0),1)</f>
        <v/>
      </c>
      <c r="L54" s="14">
        <f>SUM(L$46:L$47)*INDEX($B$23:$B$40,MATCH($A54,$A$23:$A$40,0),1)</f>
        <v/>
      </c>
      <c r="M54" s="14">
        <f>SUM(M$46:M$47)*INDEX($B$23:$B$40,MATCH($A54,$A$23:$A$40,0),1)</f>
        <v/>
      </c>
      <c r="N54" s="14">
        <f>SUM(N$46:N$47)*INDEX($B$23:$B$40,MATCH($A54,$A$23:$A$40,0),1)</f>
        <v/>
      </c>
      <c r="O54" s="14">
        <f>SUM(O$46:O$47)*INDEX($B$23:$B$40,MATCH($A54,$A$23:$A$40,0),1)</f>
        <v/>
      </c>
      <c r="P54" s="14">
        <f>SUM(P$46:P$47)*INDEX($B$23:$B$40,MATCH($A54,$A$23:$A$40,0),1)</f>
        <v/>
      </c>
      <c r="Q54" s="14">
        <f>SUM(Q$46:Q$47)*INDEX($B$23:$B$40,MATCH($A54,$A$23:$A$40,0),1)</f>
        <v/>
      </c>
      <c r="R54" s="14">
        <f>SUM(R$46:R$47)*INDEX($B$23:$B$40,MATCH($A54,$A$23:$A$40,0),1)</f>
        <v/>
      </c>
      <c r="S54" s="14">
        <f>SUM(S$46:S$47)*INDEX($B$23:$B$40,MATCH($A54,$A$23:$A$40,0),1)</f>
        <v/>
      </c>
      <c r="T54" s="14">
        <f>SUM(T$46:T$47)*INDEX($B$23:$B$40,MATCH($A54,$A$23:$A$40,0),1)</f>
        <v/>
      </c>
      <c r="U54" s="14">
        <f>SUM(U$46:U$47)*INDEX($B$23:$B$40,MATCH($A54,$A$23:$A$40,0),1)</f>
        <v/>
      </c>
      <c r="V54" s="14">
        <f>SUM(V$46:V$47)*INDEX($B$23:$B$40,MATCH($A54,$A$23:$A$40,0),1)</f>
        <v/>
      </c>
      <c r="W54" s="14">
        <f>SUM(W$46:W$47)*INDEX($B$23:$B$40,MATCH($A54,$A$23:$A$40,0),1)</f>
        <v/>
      </c>
      <c r="X54" s="14">
        <f>SUM(X$46:X$47)*INDEX($B$23:$B$40,MATCH($A54,$A$23:$A$40,0),1)</f>
        <v/>
      </c>
      <c r="Y54" s="14">
        <f>SUM(Y$46:Y$47)*INDEX($B$23:$B$40,MATCH($A54,$A$23:$A$40,0),1)</f>
        <v/>
      </c>
      <c r="Z54" s="14">
        <f>SUM(Z$46:Z$47)*INDEX($B$23:$B$40,MATCH($A54,$A$23:$A$40,0),1)</f>
        <v/>
      </c>
      <c r="AA54" s="14">
        <f>SUM(AA$46:AA$47)*INDEX($B$23:$B$40,MATCH($A54,$A$23:$A$40,0),1)</f>
        <v/>
      </c>
      <c r="AB54" s="14">
        <f>SUM(AB$46:AB$47)*INDEX($B$23:$B$40,MATCH($A54,$A$23:$A$40,0),1)</f>
        <v/>
      </c>
      <c r="AC54" s="14">
        <f>SUM(AC$46:AC$47)*INDEX($B$23:$B$40,MATCH($A54,$A$23:$A$40,0),1)</f>
        <v/>
      </c>
      <c r="AD54" s="14">
        <f>SUM(AD$46:AD$47)*INDEX($B$23:$B$40,MATCH($A54,$A$23:$A$40,0),1)</f>
        <v/>
      </c>
      <c r="AE54" s="14">
        <f>SUM(AE$46:AE$47)*INDEX($B$23:$B$40,MATCH($A54,$A$23:$A$40,0),1)</f>
        <v/>
      </c>
      <c r="AF54" s="14">
        <f>SUM(AF$46:AF$47)*INDEX($B$23:$B$40,MATCH($A54,$A$23:$A$40,0),1)</f>
        <v/>
      </c>
      <c r="AG54" s="14">
        <f>SUM(AG$46:AG$47)*INDEX($B$23:$B$40,MATCH($A54,$A$23:$A$40,0),1)</f>
        <v/>
      </c>
      <c r="AH54" s="14">
        <f>SUM(AH$46:AH$47)*INDEX($B$23:$B$40,MATCH($A54,$A$23:$A$40,0),1)</f>
        <v/>
      </c>
    </row>
    <row r="55">
      <c r="A55" t="inlineStr">
        <is>
          <t>GM</t>
        </is>
      </c>
      <c r="B55" s="14">
        <f>SUM(B$46:B$47)*INDEX($B$23:$B$40,MATCH($A55,$A$23:$A$40,0),1)</f>
        <v/>
      </c>
      <c r="C55" s="14">
        <f>SUM(C$46:C$47)*INDEX($B$23:$B$40,MATCH($A55,$A$23:$A$40,0),1)</f>
        <v/>
      </c>
      <c r="D55" s="14">
        <f>SUM(D$46:D$47)*INDEX($B$23:$B$40,MATCH($A55,$A$23:$A$40,0),1)</f>
        <v/>
      </c>
      <c r="E55" s="14">
        <f>SUM(E$46:E$47)*INDEX($B$23:$B$40,MATCH($A55,$A$23:$A$40,0),1)</f>
        <v/>
      </c>
      <c r="F55" s="14">
        <f>SUM(F$46:F$47)*INDEX($B$23:$B$40,MATCH($A55,$A$23:$A$40,0),1)</f>
        <v/>
      </c>
      <c r="G55" s="14">
        <f>SUM(G$46:G$47)*INDEX($B$23:$B$40,MATCH($A55,$A$23:$A$40,0),1)</f>
        <v/>
      </c>
      <c r="H55" s="14">
        <f>SUM(H$46:H$47)*INDEX($B$23:$B$40,MATCH($A55,$A$23:$A$40,0),1)</f>
        <v/>
      </c>
      <c r="I55" s="14">
        <f>SUM(I$46:I$47)*INDEX($B$23:$B$40,MATCH($A55,$A$23:$A$40,0),1)</f>
        <v/>
      </c>
      <c r="J55" s="14">
        <f>SUM(J$46:J$47)*INDEX($B$23:$B$40,MATCH($A55,$A$23:$A$40,0),1)</f>
        <v/>
      </c>
      <c r="K55" s="14">
        <f>SUM(K$46:K$47)*INDEX($B$23:$B$40,MATCH($A55,$A$23:$A$40,0),1)</f>
        <v/>
      </c>
      <c r="L55" s="14">
        <f>SUM(L$46:L$47)*INDEX($B$23:$B$40,MATCH($A55,$A$23:$A$40,0),1)</f>
        <v/>
      </c>
      <c r="M55" s="14">
        <f>SUM(M$46:M$47)*INDEX($B$23:$B$40,MATCH($A55,$A$23:$A$40,0),1)</f>
        <v/>
      </c>
      <c r="N55" s="14">
        <f>SUM(N$46:N$47)*INDEX($B$23:$B$40,MATCH($A55,$A$23:$A$40,0),1)</f>
        <v/>
      </c>
      <c r="O55" s="14">
        <f>SUM(O$46:O$47)*INDEX($B$23:$B$40,MATCH($A55,$A$23:$A$40,0),1)</f>
        <v/>
      </c>
      <c r="P55" s="14">
        <f>SUM(P$46:P$47)*INDEX($B$23:$B$40,MATCH($A55,$A$23:$A$40,0),1)</f>
        <v/>
      </c>
      <c r="Q55" s="14">
        <f>SUM(Q$46:Q$47)*INDEX($B$23:$B$40,MATCH($A55,$A$23:$A$40,0),1)</f>
        <v/>
      </c>
      <c r="R55" s="14">
        <f>SUM(R$46:R$47)*INDEX($B$23:$B$40,MATCH($A55,$A$23:$A$40,0),1)</f>
        <v/>
      </c>
      <c r="S55" s="14">
        <f>SUM(S$46:S$47)*INDEX($B$23:$B$40,MATCH($A55,$A$23:$A$40,0),1)</f>
        <v/>
      </c>
      <c r="T55" s="14">
        <f>SUM(T$46:T$47)*INDEX($B$23:$B$40,MATCH($A55,$A$23:$A$40,0),1)</f>
        <v/>
      </c>
      <c r="U55" s="14">
        <f>SUM(U$46:U$47)*INDEX($B$23:$B$40,MATCH($A55,$A$23:$A$40,0),1)</f>
        <v/>
      </c>
      <c r="V55" s="14">
        <f>SUM(V$46:V$47)*INDEX($B$23:$B$40,MATCH($A55,$A$23:$A$40,0),1)</f>
        <v/>
      </c>
      <c r="W55" s="14">
        <f>SUM(W$46:W$47)*INDEX($B$23:$B$40,MATCH($A55,$A$23:$A$40,0),1)</f>
        <v/>
      </c>
      <c r="X55" s="14">
        <f>SUM(X$46:X$47)*INDEX($B$23:$B$40,MATCH($A55,$A$23:$A$40,0),1)</f>
        <v/>
      </c>
      <c r="Y55" s="14">
        <f>SUM(Y$46:Y$47)*INDEX($B$23:$B$40,MATCH($A55,$A$23:$A$40,0),1)</f>
        <v/>
      </c>
      <c r="Z55" s="14">
        <f>SUM(Z$46:Z$47)*INDEX($B$23:$B$40,MATCH($A55,$A$23:$A$40,0),1)</f>
        <v/>
      </c>
      <c r="AA55" s="14">
        <f>SUM(AA$46:AA$47)*INDEX($B$23:$B$40,MATCH($A55,$A$23:$A$40,0),1)</f>
        <v/>
      </c>
      <c r="AB55" s="14">
        <f>SUM(AB$46:AB$47)*INDEX($B$23:$B$40,MATCH($A55,$A$23:$A$40,0),1)</f>
        <v/>
      </c>
      <c r="AC55" s="14">
        <f>SUM(AC$46:AC$47)*INDEX($B$23:$B$40,MATCH($A55,$A$23:$A$40,0),1)</f>
        <v/>
      </c>
      <c r="AD55" s="14">
        <f>SUM(AD$46:AD$47)*INDEX($B$23:$B$40,MATCH($A55,$A$23:$A$40,0),1)</f>
        <v/>
      </c>
      <c r="AE55" s="14">
        <f>SUM(AE$46:AE$47)*INDEX($B$23:$B$40,MATCH($A55,$A$23:$A$40,0),1)</f>
        <v/>
      </c>
      <c r="AF55" s="14">
        <f>SUM(AF$46:AF$47)*INDEX($B$23:$B$40,MATCH($A55,$A$23:$A$40,0),1)</f>
        <v/>
      </c>
      <c r="AG55" s="14">
        <f>SUM(AG$46:AG$47)*INDEX($B$23:$B$40,MATCH($A55,$A$23:$A$40,0),1)</f>
        <v/>
      </c>
      <c r="AH55" s="14">
        <f>SUM(AH$46:AH$47)*INDEX($B$23:$B$40,MATCH($A55,$A$23:$A$40,0),1)</f>
        <v/>
      </c>
    </row>
    <row r="56">
      <c r="A56" t="inlineStr">
        <is>
          <t>Hyundai</t>
        </is>
      </c>
      <c r="B56" s="14">
        <f>SUM(B$46:B$47)*INDEX($B$23:$B$40,MATCH($A56,$A$23:$A$40,0),1)</f>
        <v/>
      </c>
      <c r="C56" s="14">
        <f>SUM(C$46:C$47)*INDEX($B$23:$B$40,MATCH($A56,$A$23:$A$40,0),1)</f>
        <v/>
      </c>
      <c r="D56" s="14">
        <f>SUM(D$46:D$47)*INDEX($B$23:$B$40,MATCH($A56,$A$23:$A$40,0),1)</f>
        <v/>
      </c>
      <c r="E56" s="14">
        <f>SUM(E$46:E$47)*INDEX($B$23:$B$40,MATCH($A56,$A$23:$A$40,0),1)</f>
        <v/>
      </c>
      <c r="F56" s="14">
        <f>SUM(F$46:F$47)*INDEX($B$23:$B$40,MATCH($A56,$A$23:$A$40,0),1)</f>
        <v/>
      </c>
      <c r="G56" s="14">
        <f>SUM(G$46:G$47)*INDEX($B$23:$B$40,MATCH($A56,$A$23:$A$40,0),1)</f>
        <v/>
      </c>
      <c r="H56" s="14">
        <f>SUM(H$46:H$47)*INDEX($B$23:$B$40,MATCH($A56,$A$23:$A$40,0),1)</f>
        <v/>
      </c>
      <c r="I56" s="14">
        <f>SUM(I$46:I$47)*INDEX($B$23:$B$40,MATCH($A56,$A$23:$A$40,0),1)</f>
        <v/>
      </c>
      <c r="J56" s="14">
        <f>SUM(J$46:J$47)*INDEX($B$23:$B$40,MATCH($A56,$A$23:$A$40,0),1)</f>
        <v/>
      </c>
      <c r="K56" s="14">
        <f>SUM(K$46:K$47)*INDEX($B$23:$B$40,MATCH($A56,$A$23:$A$40,0),1)</f>
        <v/>
      </c>
      <c r="L56" s="14">
        <f>SUM(L$46:L$47)*INDEX($B$23:$B$40,MATCH($A56,$A$23:$A$40,0),1)</f>
        <v/>
      </c>
      <c r="M56" s="14">
        <f>SUM(M$46:M$47)*INDEX($B$23:$B$40,MATCH($A56,$A$23:$A$40,0),1)</f>
        <v/>
      </c>
      <c r="N56" s="14">
        <f>SUM(N$46:N$47)*INDEX($B$23:$B$40,MATCH($A56,$A$23:$A$40,0),1)</f>
        <v/>
      </c>
      <c r="O56" s="14">
        <f>SUM(O$46:O$47)*INDEX($B$23:$B$40,MATCH($A56,$A$23:$A$40,0),1)</f>
        <v/>
      </c>
      <c r="P56" s="14">
        <f>SUM(P$46:P$47)*INDEX($B$23:$B$40,MATCH($A56,$A$23:$A$40,0),1)</f>
        <v/>
      </c>
      <c r="Q56" s="14">
        <f>SUM(Q$46:Q$47)*INDEX($B$23:$B$40,MATCH($A56,$A$23:$A$40,0),1)</f>
        <v/>
      </c>
      <c r="R56" s="14">
        <f>SUM(R$46:R$47)*INDEX($B$23:$B$40,MATCH($A56,$A$23:$A$40,0),1)</f>
        <v/>
      </c>
      <c r="S56" s="14">
        <f>SUM(S$46:S$47)*INDEX($B$23:$B$40,MATCH($A56,$A$23:$A$40,0),1)</f>
        <v/>
      </c>
      <c r="T56" s="14">
        <f>SUM(T$46:T$47)*INDEX($B$23:$B$40,MATCH($A56,$A$23:$A$40,0),1)</f>
        <v/>
      </c>
      <c r="U56" s="14">
        <f>SUM(U$46:U$47)*INDEX($B$23:$B$40,MATCH($A56,$A$23:$A$40,0),1)</f>
        <v/>
      </c>
      <c r="V56" s="14">
        <f>SUM(V$46:V$47)*INDEX($B$23:$B$40,MATCH($A56,$A$23:$A$40,0),1)</f>
        <v/>
      </c>
      <c r="W56" s="14">
        <f>SUM(W$46:W$47)*INDEX($B$23:$B$40,MATCH($A56,$A$23:$A$40,0),1)</f>
        <v/>
      </c>
      <c r="X56" s="14">
        <f>SUM(X$46:X$47)*INDEX($B$23:$B$40,MATCH($A56,$A$23:$A$40,0),1)</f>
        <v/>
      </c>
      <c r="Y56" s="14">
        <f>SUM(Y$46:Y$47)*INDEX($B$23:$B$40,MATCH($A56,$A$23:$A$40,0),1)</f>
        <v/>
      </c>
      <c r="Z56" s="14">
        <f>SUM(Z$46:Z$47)*INDEX($B$23:$B$40,MATCH($A56,$A$23:$A$40,0),1)</f>
        <v/>
      </c>
      <c r="AA56" s="14">
        <f>SUM(AA$46:AA$47)*INDEX($B$23:$B$40,MATCH($A56,$A$23:$A$40,0),1)</f>
        <v/>
      </c>
      <c r="AB56" s="14">
        <f>SUM(AB$46:AB$47)*INDEX($B$23:$B$40,MATCH($A56,$A$23:$A$40,0),1)</f>
        <v/>
      </c>
      <c r="AC56" s="14">
        <f>SUM(AC$46:AC$47)*INDEX($B$23:$B$40,MATCH($A56,$A$23:$A$40,0),1)</f>
        <v/>
      </c>
      <c r="AD56" s="14">
        <f>SUM(AD$46:AD$47)*INDEX($B$23:$B$40,MATCH($A56,$A$23:$A$40,0),1)</f>
        <v/>
      </c>
      <c r="AE56" s="14">
        <f>SUM(AE$46:AE$47)*INDEX($B$23:$B$40,MATCH($A56,$A$23:$A$40,0),1)</f>
        <v/>
      </c>
      <c r="AF56" s="14">
        <f>SUM(AF$46:AF$47)*INDEX($B$23:$B$40,MATCH($A56,$A$23:$A$40,0),1)</f>
        <v/>
      </c>
      <c r="AG56" s="14">
        <f>SUM(AG$46:AG$47)*INDEX($B$23:$B$40,MATCH($A56,$A$23:$A$40,0),1)</f>
        <v/>
      </c>
      <c r="AH56" s="14">
        <f>SUM(AH$46:AH$47)*INDEX($B$23:$B$40,MATCH($A56,$A$23:$A$40,0),1)</f>
        <v/>
      </c>
    </row>
    <row r="57">
      <c r="A57" t="inlineStr">
        <is>
          <t>Kia</t>
        </is>
      </c>
      <c r="B57" s="14">
        <f>SUM(B$46:B$47)*INDEX($B$23:$B$40,MATCH($A57,$A$23:$A$40,0),1)</f>
        <v/>
      </c>
      <c r="C57" s="14">
        <f>SUM(C$46:C$47)*INDEX($B$23:$B$40,MATCH($A57,$A$23:$A$40,0),1)</f>
        <v/>
      </c>
      <c r="D57" s="14">
        <f>SUM(D$46:D$47)*INDEX($B$23:$B$40,MATCH($A57,$A$23:$A$40,0),1)</f>
        <v/>
      </c>
      <c r="E57" s="14">
        <f>SUM(E$46:E$47)*INDEX($B$23:$B$40,MATCH($A57,$A$23:$A$40,0),1)</f>
        <v/>
      </c>
      <c r="F57" s="14">
        <f>SUM(F$46:F$47)*INDEX($B$23:$B$40,MATCH($A57,$A$23:$A$40,0),1)</f>
        <v/>
      </c>
      <c r="G57" s="14">
        <f>SUM(G$46:G$47)*INDEX($B$23:$B$40,MATCH($A57,$A$23:$A$40,0),1)</f>
        <v/>
      </c>
      <c r="H57" s="14">
        <f>SUM(H$46:H$47)*INDEX($B$23:$B$40,MATCH($A57,$A$23:$A$40,0),1)</f>
        <v/>
      </c>
      <c r="I57" s="14">
        <f>SUM(I$46:I$47)*INDEX($B$23:$B$40,MATCH($A57,$A$23:$A$40,0),1)</f>
        <v/>
      </c>
      <c r="J57" s="14">
        <f>SUM(J$46:J$47)*INDEX($B$23:$B$40,MATCH($A57,$A$23:$A$40,0),1)</f>
        <v/>
      </c>
      <c r="K57" s="14">
        <f>SUM(K$46:K$47)*INDEX($B$23:$B$40,MATCH($A57,$A$23:$A$40,0),1)</f>
        <v/>
      </c>
      <c r="L57" s="14">
        <f>SUM(L$46:L$47)*INDEX($B$23:$B$40,MATCH($A57,$A$23:$A$40,0),1)</f>
        <v/>
      </c>
      <c r="M57" s="14">
        <f>SUM(M$46:M$47)*INDEX($B$23:$B$40,MATCH($A57,$A$23:$A$40,0),1)</f>
        <v/>
      </c>
      <c r="N57" s="14">
        <f>SUM(N$46:N$47)*INDEX($B$23:$B$40,MATCH($A57,$A$23:$A$40,0),1)</f>
        <v/>
      </c>
      <c r="O57" s="14">
        <f>SUM(O$46:O$47)*INDEX($B$23:$B$40,MATCH($A57,$A$23:$A$40,0),1)</f>
        <v/>
      </c>
      <c r="P57" s="14">
        <f>SUM(P$46:P$47)*INDEX($B$23:$B$40,MATCH($A57,$A$23:$A$40,0),1)</f>
        <v/>
      </c>
      <c r="Q57" s="14">
        <f>SUM(Q$46:Q$47)*INDEX($B$23:$B$40,MATCH($A57,$A$23:$A$40,0),1)</f>
        <v/>
      </c>
      <c r="R57" s="14">
        <f>SUM(R$46:R$47)*INDEX($B$23:$B$40,MATCH($A57,$A$23:$A$40,0),1)</f>
        <v/>
      </c>
      <c r="S57" s="14">
        <f>SUM(S$46:S$47)*INDEX($B$23:$B$40,MATCH($A57,$A$23:$A$40,0),1)</f>
        <v/>
      </c>
      <c r="T57" s="14">
        <f>SUM(T$46:T$47)*INDEX($B$23:$B$40,MATCH($A57,$A$23:$A$40,0),1)</f>
        <v/>
      </c>
      <c r="U57" s="14">
        <f>SUM(U$46:U$47)*INDEX($B$23:$B$40,MATCH($A57,$A$23:$A$40,0),1)</f>
        <v/>
      </c>
      <c r="V57" s="14">
        <f>SUM(V$46:V$47)*INDEX($B$23:$B$40,MATCH($A57,$A$23:$A$40,0),1)</f>
        <v/>
      </c>
      <c r="W57" s="14">
        <f>SUM(W$46:W$47)*INDEX($B$23:$B$40,MATCH($A57,$A$23:$A$40,0),1)</f>
        <v/>
      </c>
      <c r="X57" s="14">
        <f>SUM(X$46:X$47)*INDEX($B$23:$B$40,MATCH($A57,$A$23:$A$40,0),1)</f>
        <v/>
      </c>
      <c r="Y57" s="14">
        <f>SUM(Y$46:Y$47)*INDEX($B$23:$B$40,MATCH($A57,$A$23:$A$40,0),1)</f>
        <v/>
      </c>
      <c r="Z57" s="14">
        <f>SUM(Z$46:Z$47)*INDEX($B$23:$B$40,MATCH($A57,$A$23:$A$40,0),1)</f>
        <v/>
      </c>
      <c r="AA57" s="14">
        <f>SUM(AA$46:AA$47)*INDEX($B$23:$B$40,MATCH($A57,$A$23:$A$40,0),1)</f>
        <v/>
      </c>
      <c r="AB57" s="14">
        <f>SUM(AB$46:AB$47)*INDEX($B$23:$B$40,MATCH($A57,$A$23:$A$40,0),1)</f>
        <v/>
      </c>
      <c r="AC57" s="14">
        <f>SUM(AC$46:AC$47)*INDEX($B$23:$B$40,MATCH($A57,$A$23:$A$40,0),1)</f>
        <v/>
      </c>
      <c r="AD57" s="14">
        <f>SUM(AD$46:AD$47)*INDEX($B$23:$B$40,MATCH($A57,$A$23:$A$40,0),1)</f>
        <v/>
      </c>
      <c r="AE57" s="14">
        <f>SUM(AE$46:AE$47)*INDEX($B$23:$B$40,MATCH($A57,$A$23:$A$40,0),1)</f>
        <v/>
      </c>
      <c r="AF57" s="14">
        <f>SUM(AF$46:AF$47)*INDEX($B$23:$B$40,MATCH($A57,$A$23:$A$40,0),1)</f>
        <v/>
      </c>
      <c r="AG57" s="14">
        <f>SUM(AG$46:AG$47)*INDEX($B$23:$B$40,MATCH($A57,$A$23:$A$40,0),1)</f>
        <v/>
      </c>
      <c r="AH57" s="14">
        <f>SUM(AH$46:AH$47)*INDEX($B$23:$B$40,MATCH($A57,$A$23:$A$40,0),1)</f>
        <v/>
      </c>
    </row>
    <row r="58">
      <c r="A58" t="inlineStr">
        <is>
          <t>Mercedes</t>
        </is>
      </c>
      <c r="B58" s="14">
        <f>SUM(B$46:B$47)*INDEX($B$23:$B$40,MATCH($A58,$A$23:$A$40,0),1)</f>
        <v/>
      </c>
      <c r="C58" s="14">
        <f>SUM(C$46:C$47)*INDEX($B$23:$B$40,MATCH($A58,$A$23:$A$40,0),1)</f>
        <v/>
      </c>
      <c r="D58" s="14">
        <f>SUM(D$46:D$47)*INDEX($B$23:$B$40,MATCH($A58,$A$23:$A$40,0),1)</f>
        <v/>
      </c>
      <c r="E58" s="14">
        <f>SUM(E$46:E$47)*INDEX($B$23:$B$40,MATCH($A58,$A$23:$A$40,0),1)</f>
        <v/>
      </c>
      <c r="F58" s="14">
        <f>SUM(F$46:F$47)*INDEX($B$23:$B$40,MATCH($A58,$A$23:$A$40,0),1)</f>
        <v/>
      </c>
      <c r="G58" s="14">
        <f>SUM(G$46:G$47)*INDEX($B$23:$B$40,MATCH($A58,$A$23:$A$40,0),1)</f>
        <v/>
      </c>
      <c r="H58" s="14">
        <f>SUM(H$46:H$47)*INDEX($B$23:$B$40,MATCH($A58,$A$23:$A$40,0),1)</f>
        <v/>
      </c>
      <c r="I58" s="14">
        <f>SUM(I$46:I$47)*INDEX($B$23:$B$40,MATCH($A58,$A$23:$A$40,0),1)</f>
        <v/>
      </c>
      <c r="J58" s="14">
        <f>SUM(J$46:J$47)*INDEX($B$23:$B$40,MATCH($A58,$A$23:$A$40,0),1)</f>
        <v/>
      </c>
      <c r="K58" s="14">
        <f>SUM(K$46:K$47)*INDEX($B$23:$B$40,MATCH($A58,$A$23:$A$40,0),1)</f>
        <v/>
      </c>
      <c r="L58" s="14">
        <f>SUM(L$46:L$47)*INDEX($B$23:$B$40,MATCH($A58,$A$23:$A$40,0),1)</f>
        <v/>
      </c>
      <c r="M58" s="14">
        <f>SUM(M$46:M$47)*INDEX($B$23:$B$40,MATCH($A58,$A$23:$A$40,0),1)</f>
        <v/>
      </c>
      <c r="N58" s="14">
        <f>SUM(N$46:N$47)*INDEX($B$23:$B$40,MATCH($A58,$A$23:$A$40,0),1)</f>
        <v/>
      </c>
      <c r="O58" s="14">
        <f>SUM(O$46:O$47)*INDEX($B$23:$B$40,MATCH($A58,$A$23:$A$40,0),1)</f>
        <v/>
      </c>
      <c r="P58" s="14">
        <f>SUM(P$46:P$47)*INDEX($B$23:$B$40,MATCH($A58,$A$23:$A$40,0),1)</f>
        <v/>
      </c>
      <c r="Q58" s="14">
        <f>SUM(Q$46:Q$47)*INDEX($B$23:$B$40,MATCH($A58,$A$23:$A$40,0),1)</f>
        <v/>
      </c>
      <c r="R58" s="14">
        <f>SUM(R$46:R$47)*INDEX($B$23:$B$40,MATCH($A58,$A$23:$A$40,0),1)</f>
        <v/>
      </c>
      <c r="S58" s="14">
        <f>SUM(S$46:S$47)*INDEX($B$23:$B$40,MATCH($A58,$A$23:$A$40,0),1)</f>
        <v/>
      </c>
      <c r="T58" s="14">
        <f>SUM(T$46:T$47)*INDEX($B$23:$B$40,MATCH($A58,$A$23:$A$40,0),1)</f>
        <v/>
      </c>
      <c r="U58" s="14">
        <f>SUM(U$46:U$47)*INDEX($B$23:$B$40,MATCH($A58,$A$23:$A$40,0),1)</f>
        <v/>
      </c>
      <c r="V58" s="14">
        <f>SUM(V$46:V$47)*INDEX($B$23:$B$40,MATCH($A58,$A$23:$A$40,0),1)</f>
        <v/>
      </c>
      <c r="W58" s="14">
        <f>SUM(W$46:W$47)*INDEX($B$23:$B$40,MATCH($A58,$A$23:$A$40,0),1)</f>
        <v/>
      </c>
      <c r="X58" s="14">
        <f>SUM(X$46:X$47)*INDEX($B$23:$B$40,MATCH($A58,$A$23:$A$40,0),1)</f>
        <v/>
      </c>
      <c r="Y58" s="14">
        <f>SUM(Y$46:Y$47)*INDEX($B$23:$B$40,MATCH($A58,$A$23:$A$40,0),1)</f>
        <v/>
      </c>
      <c r="Z58" s="14">
        <f>SUM(Z$46:Z$47)*INDEX($B$23:$B$40,MATCH($A58,$A$23:$A$40,0),1)</f>
        <v/>
      </c>
      <c r="AA58" s="14">
        <f>SUM(AA$46:AA$47)*INDEX($B$23:$B$40,MATCH($A58,$A$23:$A$40,0),1)</f>
        <v/>
      </c>
      <c r="AB58" s="14">
        <f>SUM(AB$46:AB$47)*INDEX($B$23:$B$40,MATCH($A58,$A$23:$A$40,0),1)</f>
        <v/>
      </c>
      <c r="AC58" s="14">
        <f>SUM(AC$46:AC$47)*INDEX($B$23:$B$40,MATCH($A58,$A$23:$A$40,0),1)</f>
        <v/>
      </c>
      <c r="AD58" s="14">
        <f>SUM(AD$46:AD$47)*INDEX($B$23:$B$40,MATCH($A58,$A$23:$A$40,0),1)</f>
        <v/>
      </c>
      <c r="AE58" s="14">
        <f>SUM(AE$46:AE$47)*INDEX($B$23:$B$40,MATCH($A58,$A$23:$A$40,0),1)</f>
        <v/>
      </c>
      <c r="AF58" s="14">
        <f>SUM(AF$46:AF$47)*INDEX($B$23:$B$40,MATCH($A58,$A$23:$A$40,0),1)</f>
        <v/>
      </c>
      <c r="AG58" s="14">
        <f>SUM(AG$46:AG$47)*INDEX($B$23:$B$40,MATCH($A58,$A$23:$A$40,0),1)</f>
        <v/>
      </c>
      <c r="AH58" s="14">
        <f>SUM(AH$46:AH$47)*INDEX($B$23:$B$40,MATCH($A58,$A$23:$A$40,0),1)</f>
        <v/>
      </c>
    </row>
    <row r="59">
      <c r="A59" t="inlineStr">
        <is>
          <t>Mitsubishi</t>
        </is>
      </c>
      <c r="B59" s="14">
        <f>SUM(B$46:B$47)*INDEX($B$23:$B$40,MATCH($A59,$A$23:$A$40,0),1)</f>
        <v/>
      </c>
      <c r="C59" s="14">
        <f>SUM(C$46:C$47)*INDEX($B$23:$B$40,MATCH($A59,$A$23:$A$40,0),1)</f>
        <v/>
      </c>
      <c r="D59" s="14">
        <f>SUM(D$46:D$47)*INDEX($B$23:$B$40,MATCH($A59,$A$23:$A$40,0),1)</f>
        <v/>
      </c>
      <c r="E59" s="14">
        <f>SUM(E$46:E$47)*INDEX($B$23:$B$40,MATCH($A59,$A$23:$A$40,0),1)</f>
        <v/>
      </c>
      <c r="F59" s="14">
        <f>SUM(F$46:F$47)*INDEX($B$23:$B$40,MATCH($A59,$A$23:$A$40,0),1)</f>
        <v/>
      </c>
      <c r="G59" s="14">
        <f>SUM(G$46:G$47)*INDEX($B$23:$B$40,MATCH($A59,$A$23:$A$40,0),1)</f>
        <v/>
      </c>
      <c r="H59" s="14">
        <f>SUM(H$46:H$47)*INDEX($B$23:$B$40,MATCH($A59,$A$23:$A$40,0),1)</f>
        <v/>
      </c>
      <c r="I59" s="14">
        <f>SUM(I$46:I$47)*INDEX($B$23:$B$40,MATCH($A59,$A$23:$A$40,0),1)</f>
        <v/>
      </c>
      <c r="J59" s="14">
        <f>SUM(J$46:J$47)*INDEX($B$23:$B$40,MATCH($A59,$A$23:$A$40,0),1)</f>
        <v/>
      </c>
      <c r="K59" s="14">
        <f>SUM(K$46:K$47)*INDEX($B$23:$B$40,MATCH($A59,$A$23:$A$40,0),1)</f>
        <v/>
      </c>
      <c r="L59" s="14">
        <f>SUM(L$46:L$47)*INDEX($B$23:$B$40,MATCH($A59,$A$23:$A$40,0),1)</f>
        <v/>
      </c>
      <c r="M59" s="14">
        <f>SUM(M$46:M$47)*INDEX($B$23:$B$40,MATCH($A59,$A$23:$A$40,0),1)</f>
        <v/>
      </c>
      <c r="N59" s="14">
        <f>SUM(N$46:N$47)*INDEX($B$23:$B$40,MATCH($A59,$A$23:$A$40,0),1)</f>
        <v/>
      </c>
      <c r="O59" s="14">
        <f>SUM(O$46:O$47)*INDEX($B$23:$B$40,MATCH($A59,$A$23:$A$40,0),1)</f>
        <v/>
      </c>
      <c r="P59" s="14">
        <f>SUM(P$46:P$47)*INDEX($B$23:$B$40,MATCH($A59,$A$23:$A$40,0),1)</f>
        <v/>
      </c>
      <c r="Q59" s="14">
        <f>SUM(Q$46:Q$47)*INDEX($B$23:$B$40,MATCH($A59,$A$23:$A$40,0),1)</f>
        <v/>
      </c>
      <c r="R59" s="14">
        <f>SUM(R$46:R$47)*INDEX($B$23:$B$40,MATCH($A59,$A$23:$A$40,0),1)</f>
        <v/>
      </c>
      <c r="S59" s="14">
        <f>SUM(S$46:S$47)*INDEX($B$23:$B$40,MATCH($A59,$A$23:$A$40,0),1)</f>
        <v/>
      </c>
      <c r="T59" s="14">
        <f>SUM(T$46:T$47)*INDEX($B$23:$B$40,MATCH($A59,$A$23:$A$40,0),1)</f>
        <v/>
      </c>
      <c r="U59" s="14">
        <f>SUM(U$46:U$47)*INDEX($B$23:$B$40,MATCH($A59,$A$23:$A$40,0),1)</f>
        <v/>
      </c>
      <c r="V59" s="14">
        <f>SUM(V$46:V$47)*INDEX($B$23:$B$40,MATCH($A59,$A$23:$A$40,0),1)</f>
        <v/>
      </c>
      <c r="W59" s="14">
        <f>SUM(W$46:W$47)*INDEX($B$23:$B$40,MATCH($A59,$A$23:$A$40,0),1)</f>
        <v/>
      </c>
      <c r="X59" s="14">
        <f>SUM(X$46:X$47)*INDEX($B$23:$B$40,MATCH($A59,$A$23:$A$40,0),1)</f>
        <v/>
      </c>
      <c r="Y59" s="14">
        <f>SUM(Y$46:Y$47)*INDEX($B$23:$B$40,MATCH($A59,$A$23:$A$40,0),1)</f>
        <v/>
      </c>
      <c r="Z59" s="14">
        <f>SUM(Z$46:Z$47)*INDEX($B$23:$B$40,MATCH($A59,$A$23:$A$40,0),1)</f>
        <v/>
      </c>
      <c r="AA59" s="14">
        <f>SUM(AA$46:AA$47)*INDEX($B$23:$B$40,MATCH($A59,$A$23:$A$40,0),1)</f>
        <v/>
      </c>
      <c r="AB59" s="14">
        <f>SUM(AB$46:AB$47)*INDEX($B$23:$B$40,MATCH($A59,$A$23:$A$40,0),1)</f>
        <v/>
      </c>
      <c r="AC59" s="14">
        <f>SUM(AC$46:AC$47)*INDEX($B$23:$B$40,MATCH($A59,$A$23:$A$40,0),1)</f>
        <v/>
      </c>
      <c r="AD59" s="14">
        <f>SUM(AD$46:AD$47)*INDEX($B$23:$B$40,MATCH($A59,$A$23:$A$40,0),1)</f>
        <v/>
      </c>
      <c r="AE59" s="14">
        <f>SUM(AE$46:AE$47)*INDEX($B$23:$B$40,MATCH($A59,$A$23:$A$40,0),1)</f>
        <v/>
      </c>
      <c r="AF59" s="14">
        <f>SUM(AF$46:AF$47)*INDEX($B$23:$B$40,MATCH($A59,$A$23:$A$40,0),1)</f>
        <v/>
      </c>
      <c r="AG59" s="14">
        <f>SUM(AG$46:AG$47)*INDEX($B$23:$B$40,MATCH($A59,$A$23:$A$40,0),1)</f>
        <v/>
      </c>
      <c r="AH59" s="14">
        <f>SUM(AH$46:AH$47)*INDEX($B$23:$B$40,MATCH($A59,$A$23:$A$40,0),1)</f>
        <v/>
      </c>
    </row>
    <row r="60">
      <c r="A60" t="inlineStr">
        <is>
          <t>Nissan</t>
        </is>
      </c>
      <c r="B60" s="14">
        <f>SUM(B$46:B$47)*INDEX($B$23:$B$40,MATCH($A60,$A$23:$A$40,0),1)</f>
        <v/>
      </c>
      <c r="C60" s="14">
        <f>SUM(C$46:C$47)*INDEX($B$23:$B$40,MATCH($A60,$A$23:$A$40,0),1)</f>
        <v/>
      </c>
      <c r="D60" s="14">
        <f>SUM(D$46:D$47)*INDEX($B$23:$B$40,MATCH($A60,$A$23:$A$40,0),1)</f>
        <v/>
      </c>
      <c r="E60" s="14">
        <f>SUM(E$46:E$47)*INDEX($B$23:$B$40,MATCH($A60,$A$23:$A$40,0),1)</f>
        <v/>
      </c>
      <c r="F60" s="14">
        <f>SUM(F$46:F$47)*INDEX($B$23:$B$40,MATCH($A60,$A$23:$A$40,0),1)</f>
        <v/>
      </c>
      <c r="G60" s="14">
        <f>SUM(G$46:G$47)*INDEX($B$23:$B$40,MATCH($A60,$A$23:$A$40,0),1)</f>
        <v/>
      </c>
      <c r="H60" s="14">
        <f>SUM(H$46:H$47)*INDEX($B$23:$B$40,MATCH($A60,$A$23:$A$40,0),1)</f>
        <v/>
      </c>
      <c r="I60" s="14">
        <f>SUM(I$46:I$47)*INDEX($B$23:$B$40,MATCH($A60,$A$23:$A$40,0),1)</f>
        <v/>
      </c>
      <c r="J60" s="14">
        <f>SUM(J$46:J$47)*INDEX($B$23:$B$40,MATCH($A60,$A$23:$A$40,0),1)</f>
        <v/>
      </c>
      <c r="K60" s="14">
        <f>SUM(K$46:K$47)*INDEX($B$23:$B$40,MATCH($A60,$A$23:$A$40,0),1)</f>
        <v/>
      </c>
      <c r="L60" s="14">
        <f>SUM(L$46:L$47)*INDEX($B$23:$B$40,MATCH($A60,$A$23:$A$40,0),1)</f>
        <v/>
      </c>
      <c r="M60" s="14">
        <f>SUM(M$46:M$47)*INDEX($B$23:$B$40,MATCH($A60,$A$23:$A$40,0),1)</f>
        <v/>
      </c>
      <c r="N60" s="14">
        <f>SUM(N$46:N$47)*INDEX($B$23:$B$40,MATCH($A60,$A$23:$A$40,0),1)</f>
        <v/>
      </c>
      <c r="O60" s="14">
        <f>SUM(O$46:O$47)*INDEX($B$23:$B$40,MATCH($A60,$A$23:$A$40,0),1)</f>
        <v/>
      </c>
      <c r="P60" s="14">
        <f>SUM(P$46:P$47)*INDEX($B$23:$B$40,MATCH($A60,$A$23:$A$40,0),1)</f>
        <v/>
      </c>
      <c r="Q60" s="14">
        <f>SUM(Q$46:Q$47)*INDEX($B$23:$B$40,MATCH($A60,$A$23:$A$40,0),1)</f>
        <v/>
      </c>
      <c r="R60" s="14">
        <f>SUM(R$46:R$47)*INDEX($B$23:$B$40,MATCH($A60,$A$23:$A$40,0),1)</f>
        <v/>
      </c>
      <c r="S60" s="14">
        <f>SUM(S$46:S$47)*INDEX($B$23:$B$40,MATCH($A60,$A$23:$A$40,0),1)</f>
        <v/>
      </c>
      <c r="T60" s="14">
        <f>SUM(T$46:T$47)*INDEX($B$23:$B$40,MATCH($A60,$A$23:$A$40,0),1)</f>
        <v/>
      </c>
      <c r="U60" s="14">
        <f>SUM(U$46:U$47)*INDEX($B$23:$B$40,MATCH($A60,$A$23:$A$40,0),1)</f>
        <v/>
      </c>
      <c r="V60" s="14">
        <f>SUM(V$46:V$47)*INDEX($B$23:$B$40,MATCH($A60,$A$23:$A$40,0),1)</f>
        <v/>
      </c>
      <c r="W60" s="14">
        <f>SUM(W$46:W$47)*INDEX($B$23:$B$40,MATCH($A60,$A$23:$A$40,0),1)</f>
        <v/>
      </c>
      <c r="X60" s="14">
        <f>SUM(X$46:X$47)*INDEX($B$23:$B$40,MATCH($A60,$A$23:$A$40,0),1)</f>
        <v/>
      </c>
      <c r="Y60" s="14">
        <f>SUM(Y$46:Y$47)*INDEX($B$23:$B$40,MATCH($A60,$A$23:$A$40,0),1)</f>
        <v/>
      </c>
      <c r="Z60" s="14">
        <f>SUM(Z$46:Z$47)*INDEX($B$23:$B$40,MATCH($A60,$A$23:$A$40,0),1)</f>
        <v/>
      </c>
      <c r="AA60" s="14">
        <f>SUM(AA$46:AA$47)*INDEX($B$23:$B$40,MATCH($A60,$A$23:$A$40,0),1)</f>
        <v/>
      </c>
      <c r="AB60" s="14">
        <f>SUM(AB$46:AB$47)*INDEX($B$23:$B$40,MATCH($A60,$A$23:$A$40,0),1)</f>
        <v/>
      </c>
      <c r="AC60" s="14">
        <f>SUM(AC$46:AC$47)*INDEX($B$23:$B$40,MATCH($A60,$A$23:$A$40,0),1)</f>
        <v/>
      </c>
      <c r="AD60" s="14">
        <f>SUM(AD$46:AD$47)*INDEX($B$23:$B$40,MATCH($A60,$A$23:$A$40,0),1)</f>
        <v/>
      </c>
      <c r="AE60" s="14">
        <f>SUM(AE$46:AE$47)*INDEX($B$23:$B$40,MATCH($A60,$A$23:$A$40,0),1)</f>
        <v/>
      </c>
      <c r="AF60" s="14">
        <f>SUM(AF$46:AF$47)*INDEX($B$23:$B$40,MATCH($A60,$A$23:$A$40,0),1)</f>
        <v/>
      </c>
      <c r="AG60" s="14">
        <f>SUM(AG$46:AG$47)*INDEX($B$23:$B$40,MATCH($A60,$A$23:$A$40,0),1)</f>
        <v/>
      </c>
      <c r="AH60" s="14">
        <f>SUM(AH$46:AH$47)*INDEX($B$23:$B$40,MATCH($A60,$A$23:$A$40,0),1)</f>
        <v/>
      </c>
    </row>
    <row r="61">
      <c r="A61" t="inlineStr">
        <is>
          <t>Porsche</t>
        </is>
      </c>
      <c r="B61" s="14">
        <f>SUM(B$46:B$47)*INDEX($B$23:$B$40,MATCH($A61,$A$23:$A$40,0),1)</f>
        <v/>
      </c>
      <c r="C61" s="14">
        <f>SUM(C$46:C$47)*INDEX($B$23:$B$40,MATCH($A61,$A$23:$A$40,0),1)</f>
        <v/>
      </c>
      <c r="D61" s="14">
        <f>SUM(D$46:D$47)*INDEX($B$23:$B$40,MATCH($A61,$A$23:$A$40,0),1)</f>
        <v/>
      </c>
      <c r="E61" s="14">
        <f>SUM(E$46:E$47)*INDEX($B$23:$B$40,MATCH($A61,$A$23:$A$40,0),1)</f>
        <v/>
      </c>
      <c r="F61" s="14">
        <f>SUM(F$46:F$47)*INDEX($B$23:$B$40,MATCH($A61,$A$23:$A$40,0),1)</f>
        <v/>
      </c>
      <c r="G61" s="14">
        <f>SUM(G$46:G$47)*INDEX($B$23:$B$40,MATCH($A61,$A$23:$A$40,0),1)</f>
        <v/>
      </c>
      <c r="H61" s="14">
        <f>SUM(H$46:H$47)*INDEX($B$23:$B$40,MATCH($A61,$A$23:$A$40,0),1)</f>
        <v/>
      </c>
      <c r="I61" s="14">
        <f>SUM(I$46:I$47)*INDEX($B$23:$B$40,MATCH($A61,$A$23:$A$40,0),1)</f>
        <v/>
      </c>
      <c r="J61" s="14">
        <f>SUM(J$46:J$47)*INDEX($B$23:$B$40,MATCH($A61,$A$23:$A$40,0),1)</f>
        <v/>
      </c>
      <c r="K61" s="14">
        <f>SUM(K$46:K$47)*INDEX($B$23:$B$40,MATCH($A61,$A$23:$A$40,0),1)</f>
        <v/>
      </c>
      <c r="L61" s="14">
        <f>SUM(L$46:L$47)*INDEX($B$23:$B$40,MATCH($A61,$A$23:$A$40,0),1)</f>
        <v/>
      </c>
      <c r="M61" s="14">
        <f>SUM(M$46:M$47)*INDEX($B$23:$B$40,MATCH($A61,$A$23:$A$40,0),1)</f>
        <v/>
      </c>
      <c r="N61" s="14">
        <f>SUM(N$46:N$47)*INDEX($B$23:$B$40,MATCH($A61,$A$23:$A$40,0),1)</f>
        <v/>
      </c>
      <c r="O61" s="14">
        <f>SUM(O$46:O$47)*INDEX($B$23:$B$40,MATCH($A61,$A$23:$A$40,0),1)</f>
        <v/>
      </c>
      <c r="P61" s="14">
        <f>SUM(P$46:P$47)*INDEX($B$23:$B$40,MATCH($A61,$A$23:$A$40,0),1)</f>
        <v/>
      </c>
      <c r="Q61" s="14">
        <f>SUM(Q$46:Q$47)*INDEX($B$23:$B$40,MATCH($A61,$A$23:$A$40,0),1)</f>
        <v/>
      </c>
      <c r="R61" s="14">
        <f>SUM(R$46:R$47)*INDEX($B$23:$B$40,MATCH($A61,$A$23:$A$40,0),1)</f>
        <v/>
      </c>
      <c r="S61" s="14">
        <f>SUM(S$46:S$47)*INDEX($B$23:$B$40,MATCH($A61,$A$23:$A$40,0),1)</f>
        <v/>
      </c>
      <c r="T61" s="14">
        <f>SUM(T$46:T$47)*INDEX($B$23:$B$40,MATCH($A61,$A$23:$A$40,0),1)</f>
        <v/>
      </c>
      <c r="U61" s="14">
        <f>SUM(U$46:U$47)*INDEX($B$23:$B$40,MATCH($A61,$A$23:$A$40,0),1)</f>
        <v/>
      </c>
      <c r="V61" s="14">
        <f>SUM(V$46:V$47)*INDEX($B$23:$B$40,MATCH($A61,$A$23:$A$40,0),1)</f>
        <v/>
      </c>
      <c r="W61" s="14">
        <f>SUM(W$46:W$47)*INDEX($B$23:$B$40,MATCH($A61,$A$23:$A$40,0),1)</f>
        <v/>
      </c>
      <c r="X61" s="14">
        <f>SUM(X$46:X$47)*INDEX($B$23:$B$40,MATCH($A61,$A$23:$A$40,0),1)</f>
        <v/>
      </c>
      <c r="Y61" s="14">
        <f>SUM(Y$46:Y$47)*INDEX($B$23:$B$40,MATCH($A61,$A$23:$A$40,0),1)</f>
        <v/>
      </c>
      <c r="Z61" s="14">
        <f>SUM(Z$46:Z$47)*INDEX($B$23:$B$40,MATCH($A61,$A$23:$A$40,0),1)</f>
        <v/>
      </c>
      <c r="AA61" s="14">
        <f>SUM(AA$46:AA$47)*INDEX($B$23:$B$40,MATCH($A61,$A$23:$A$40,0),1)</f>
        <v/>
      </c>
      <c r="AB61" s="14">
        <f>SUM(AB$46:AB$47)*INDEX($B$23:$B$40,MATCH($A61,$A$23:$A$40,0),1)</f>
        <v/>
      </c>
      <c r="AC61" s="14">
        <f>SUM(AC$46:AC$47)*INDEX($B$23:$B$40,MATCH($A61,$A$23:$A$40,0),1)</f>
        <v/>
      </c>
      <c r="AD61" s="14">
        <f>SUM(AD$46:AD$47)*INDEX($B$23:$B$40,MATCH($A61,$A$23:$A$40,0),1)</f>
        <v/>
      </c>
      <c r="AE61" s="14">
        <f>SUM(AE$46:AE$47)*INDEX($B$23:$B$40,MATCH($A61,$A$23:$A$40,0),1)</f>
        <v/>
      </c>
      <c r="AF61" s="14">
        <f>SUM(AF$46:AF$47)*INDEX($B$23:$B$40,MATCH($A61,$A$23:$A$40,0),1)</f>
        <v/>
      </c>
      <c r="AG61" s="14">
        <f>SUM(AG$46:AG$47)*INDEX($B$23:$B$40,MATCH($A61,$A$23:$A$40,0),1)</f>
        <v/>
      </c>
      <c r="AH61" s="14">
        <f>SUM(AH$46:AH$47)*INDEX($B$23:$B$40,MATCH($A61,$A$23:$A$40,0),1)</f>
        <v/>
      </c>
    </row>
    <row r="62">
      <c r="A62" t="inlineStr">
        <is>
          <t>Tesla</t>
        </is>
      </c>
      <c r="B62" s="14">
        <f>SUM(B$46:B$47)*INDEX($B$23:$B$40,MATCH($A62,$A$23:$A$40,0),1)</f>
        <v/>
      </c>
      <c r="C62" s="14">
        <f>SUM(C$46:C$47)*INDEX($B$23:$B$40,MATCH($A62,$A$23:$A$40,0),1)</f>
        <v/>
      </c>
      <c r="D62" s="14">
        <f>SUM(D$46:D$47)*INDEX($B$23:$B$40,MATCH($A62,$A$23:$A$40,0),1)</f>
        <v/>
      </c>
      <c r="E62" s="14">
        <f>SUM(E$46:E$47)*INDEX($B$23:$B$40,MATCH($A62,$A$23:$A$40,0),1)</f>
        <v/>
      </c>
      <c r="F62" s="14">
        <f>SUM(F$46:F$47)*INDEX($B$23:$B$40,MATCH($A62,$A$23:$A$40,0),1)</f>
        <v/>
      </c>
      <c r="G62" s="14">
        <f>SUM(G$46:G$47)*INDEX($B$23:$B$40,MATCH($A62,$A$23:$A$40,0),1)</f>
        <v/>
      </c>
      <c r="H62" s="14">
        <f>SUM(H$46:H$47)*INDEX($B$23:$B$40,MATCH($A62,$A$23:$A$40,0),1)</f>
        <v/>
      </c>
      <c r="I62" s="14">
        <f>SUM(I$46:I$47)*INDEX($B$23:$B$40,MATCH($A62,$A$23:$A$40,0),1)</f>
        <v/>
      </c>
      <c r="J62" s="14">
        <f>SUM(J$46:J$47)*INDEX($B$23:$B$40,MATCH($A62,$A$23:$A$40,0),1)</f>
        <v/>
      </c>
      <c r="K62" s="14">
        <f>SUM(K$46:K$47)*INDEX($B$23:$B$40,MATCH($A62,$A$23:$A$40,0),1)</f>
        <v/>
      </c>
      <c r="L62" s="14">
        <f>SUM(L$46:L$47)*INDEX($B$23:$B$40,MATCH($A62,$A$23:$A$40,0),1)</f>
        <v/>
      </c>
      <c r="M62" s="14">
        <f>SUM(M$46:M$47)*INDEX($B$23:$B$40,MATCH($A62,$A$23:$A$40,0),1)</f>
        <v/>
      </c>
      <c r="N62" s="14">
        <f>SUM(N$46:N$47)*INDEX($B$23:$B$40,MATCH($A62,$A$23:$A$40,0),1)</f>
        <v/>
      </c>
      <c r="O62" s="14">
        <f>SUM(O$46:O$47)*INDEX($B$23:$B$40,MATCH($A62,$A$23:$A$40,0),1)</f>
        <v/>
      </c>
      <c r="P62" s="14">
        <f>SUM(P$46:P$47)*INDEX($B$23:$B$40,MATCH($A62,$A$23:$A$40,0),1)</f>
        <v/>
      </c>
      <c r="Q62" s="14">
        <f>SUM(Q$46:Q$47)*INDEX($B$23:$B$40,MATCH($A62,$A$23:$A$40,0),1)</f>
        <v/>
      </c>
      <c r="R62" s="14">
        <f>SUM(R$46:R$47)*INDEX($B$23:$B$40,MATCH($A62,$A$23:$A$40,0),1)</f>
        <v/>
      </c>
      <c r="S62" s="14">
        <f>SUM(S$46:S$47)*INDEX($B$23:$B$40,MATCH($A62,$A$23:$A$40,0),1)</f>
        <v/>
      </c>
      <c r="T62" s="14">
        <f>SUM(T$46:T$47)*INDEX($B$23:$B$40,MATCH($A62,$A$23:$A$40,0),1)</f>
        <v/>
      </c>
      <c r="U62" s="14">
        <f>SUM(U$46:U$47)*INDEX($B$23:$B$40,MATCH($A62,$A$23:$A$40,0),1)</f>
        <v/>
      </c>
      <c r="V62" s="14">
        <f>SUM(V$46:V$47)*INDEX($B$23:$B$40,MATCH($A62,$A$23:$A$40,0),1)</f>
        <v/>
      </c>
      <c r="W62" s="14">
        <f>SUM(W$46:W$47)*INDEX($B$23:$B$40,MATCH($A62,$A$23:$A$40,0),1)</f>
        <v/>
      </c>
      <c r="X62" s="14">
        <f>SUM(X$46:X$47)*INDEX($B$23:$B$40,MATCH($A62,$A$23:$A$40,0),1)</f>
        <v/>
      </c>
      <c r="Y62" s="14">
        <f>SUM(Y$46:Y$47)*INDEX($B$23:$B$40,MATCH($A62,$A$23:$A$40,0),1)</f>
        <v/>
      </c>
      <c r="Z62" s="14">
        <f>SUM(Z$46:Z$47)*INDEX($B$23:$B$40,MATCH($A62,$A$23:$A$40,0),1)</f>
        <v/>
      </c>
      <c r="AA62" s="14">
        <f>SUM(AA$46:AA$47)*INDEX($B$23:$B$40,MATCH($A62,$A$23:$A$40,0),1)</f>
        <v/>
      </c>
      <c r="AB62" s="14">
        <f>SUM(AB$46:AB$47)*INDEX($B$23:$B$40,MATCH($A62,$A$23:$A$40,0),1)</f>
        <v/>
      </c>
      <c r="AC62" s="14">
        <f>SUM(AC$46:AC$47)*INDEX($B$23:$B$40,MATCH($A62,$A$23:$A$40,0),1)</f>
        <v/>
      </c>
      <c r="AD62" s="14">
        <f>SUM(AD$46:AD$47)*INDEX($B$23:$B$40,MATCH($A62,$A$23:$A$40,0),1)</f>
        <v/>
      </c>
      <c r="AE62" s="14">
        <f>SUM(AE$46:AE$47)*INDEX($B$23:$B$40,MATCH($A62,$A$23:$A$40,0),1)</f>
        <v/>
      </c>
      <c r="AF62" s="14">
        <f>SUM(AF$46:AF$47)*INDEX($B$23:$B$40,MATCH($A62,$A$23:$A$40,0),1)</f>
        <v/>
      </c>
      <c r="AG62" s="14">
        <f>SUM(AG$46:AG$47)*INDEX($B$23:$B$40,MATCH($A62,$A$23:$A$40,0),1)</f>
        <v/>
      </c>
      <c r="AH62" s="14">
        <f>SUM(AH$46:AH$47)*INDEX($B$23:$B$40,MATCH($A62,$A$23:$A$40,0),1)</f>
        <v/>
      </c>
    </row>
    <row r="63">
      <c r="A63" t="inlineStr">
        <is>
          <t>Toyota</t>
        </is>
      </c>
      <c r="B63" s="14">
        <f>SUM(B$46:B$47)*INDEX($B$23:$B$40,MATCH($A63,$A$23:$A$40,0),1)</f>
        <v/>
      </c>
      <c r="C63" s="14">
        <f>SUM(C$46:C$47)*INDEX($B$23:$B$40,MATCH($A63,$A$23:$A$40,0),1)</f>
        <v/>
      </c>
      <c r="D63" s="14">
        <f>SUM(D$46:D$47)*INDEX($B$23:$B$40,MATCH($A63,$A$23:$A$40,0),1)</f>
        <v/>
      </c>
      <c r="E63" s="14">
        <f>SUM(E$46:E$47)*INDEX($B$23:$B$40,MATCH($A63,$A$23:$A$40,0),1)</f>
        <v/>
      </c>
      <c r="F63" s="14">
        <f>SUM(F$46:F$47)*INDEX($B$23:$B$40,MATCH($A63,$A$23:$A$40,0),1)</f>
        <v/>
      </c>
      <c r="G63" s="14">
        <f>SUM(G$46:G$47)*INDEX($B$23:$B$40,MATCH($A63,$A$23:$A$40,0),1)</f>
        <v/>
      </c>
      <c r="H63" s="14">
        <f>SUM(H$46:H$47)*INDEX($B$23:$B$40,MATCH($A63,$A$23:$A$40,0),1)</f>
        <v/>
      </c>
      <c r="I63" s="14">
        <f>SUM(I$46:I$47)*INDEX($B$23:$B$40,MATCH($A63,$A$23:$A$40,0),1)</f>
        <v/>
      </c>
      <c r="J63" s="14">
        <f>SUM(J$46:J$47)*INDEX($B$23:$B$40,MATCH($A63,$A$23:$A$40,0),1)</f>
        <v/>
      </c>
      <c r="K63" s="14">
        <f>SUM(K$46:K$47)*INDEX($B$23:$B$40,MATCH($A63,$A$23:$A$40,0),1)</f>
        <v/>
      </c>
      <c r="L63" s="14">
        <f>SUM(L$46:L$47)*INDEX($B$23:$B$40,MATCH($A63,$A$23:$A$40,0),1)</f>
        <v/>
      </c>
      <c r="M63" s="14">
        <f>SUM(M$46:M$47)*INDEX($B$23:$B$40,MATCH($A63,$A$23:$A$40,0),1)</f>
        <v/>
      </c>
      <c r="N63" s="14">
        <f>SUM(N$46:N$47)*INDEX($B$23:$B$40,MATCH($A63,$A$23:$A$40,0),1)</f>
        <v/>
      </c>
      <c r="O63" s="14">
        <f>SUM(O$46:O$47)*INDEX($B$23:$B$40,MATCH($A63,$A$23:$A$40,0),1)</f>
        <v/>
      </c>
      <c r="P63" s="14">
        <f>SUM(P$46:P$47)*INDEX($B$23:$B$40,MATCH($A63,$A$23:$A$40,0),1)</f>
        <v/>
      </c>
      <c r="Q63" s="14">
        <f>SUM(Q$46:Q$47)*INDEX($B$23:$B$40,MATCH($A63,$A$23:$A$40,0),1)</f>
        <v/>
      </c>
      <c r="R63" s="14">
        <f>SUM(R$46:R$47)*INDEX($B$23:$B$40,MATCH($A63,$A$23:$A$40,0),1)</f>
        <v/>
      </c>
      <c r="S63" s="14">
        <f>SUM(S$46:S$47)*INDEX($B$23:$B$40,MATCH($A63,$A$23:$A$40,0),1)</f>
        <v/>
      </c>
      <c r="T63" s="14">
        <f>SUM(T$46:T$47)*INDEX($B$23:$B$40,MATCH($A63,$A$23:$A$40,0),1)</f>
        <v/>
      </c>
      <c r="U63" s="14">
        <f>SUM(U$46:U$47)*INDEX($B$23:$B$40,MATCH($A63,$A$23:$A$40,0),1)</f>
        <v/>
      </c>
      <c r="V63" s="14">
        <f>SUM(V$46:V$47)*INDEX($B$23:$B$40,MATCH($A63,$A$23:$A$40,0),1)</f>
        <v/>
      </c>
      <c r="W63" s="14">
        <f>SUM(W$46:W$47)*INDEX($B$23:$B$40,MATCH($A63,$A$23:$A$40,0),1)</f>
        <v/>
      </c>
      <c r="X63" s="14">
        <f>SUM(X$46:X$47)*INDEX($B$23:$B$40,MATCH($A63,$A$23:$A$40,0),1)</f>
        <v/>
      </c>
      <c r="Y63" s="14">
        <f>SUM(Y$46:Y$47)*INDEX($B$23:$B$40,MATCH($A63,$A$23:$A$40,0),1)</f>
        <v/>
      </c>
      <c r="Z63" s="14">
        <f>SUM(Z$46:Z$47)*INDEX($B$23:$B$40,MATCH($A63,$A$23:$A$40,0),1)</f>
        <v/>
      </c>
      <c r="AA63" s="14">
        <f>SUM(AA$46:AA$47)*INDEX($B$23:$B$40,MATCH($A63,$A$23:$A$40,0),1)</f>
        <v/>
      </c>
      <c r="AB63" s="14">
        <f>SUM(AB$46:AB$47)*INDEX($B$23:$B$40,MATCH($A63,$A$23:$A$40,0),1)</f>
        <v/>
      </c>
      <c r="AC63" s="14">
        <f>SUM(AC$46:AC$47)*INDEX($B$23:$B$40,MATCH($A63,$A$23:$A$40,0),1)</f>
        <v/>
      </c>
      <c r="AD63" s="14">
        <f>SUM(AD$46:AD$47)*INDEX($B$23:$B$40,MATCH($A63,$A$23:$A$40,0),1)</f>
        <v/>
      </c>
      <c r="AE63" s="14">
        <f>SUM(AE$46:AE$47)*INDEX($B$23:$B$40,MATCH($A63,$A$23:$A$40,0),1)</f>
        <v/>
      </c>
      <c r="AF63" s="14">
        <f>SUM(AF$46:AF$47)*INDEX($B$23:$B$40,MATCH($A63,$A$23:$A$40,0),1)</f>
        <v/>
      </c>
      <c r="AG63" s="14">
        <f>SUM(AG$46:AG$47)*INDEX($B$23:$B$40,MATCH($A63,$A$23:$A$40,0),1)</f>
        <v/>
      </c>
      <c r="AH63" s="14">
        <f>SUM(AH$46:AH$47)*INDEX($B$23:$B$40,MATCH($A63,$A$23:$A$40,0),1)</f>
        <v/>
      </c>
    </row>
    <row r="64">
      <c r="A64" t="inlineStr">
        <is>
          <t>VW</t>
        </is>
      </c>
      <c r="B64" s="14">
        <f>SUM(B$46:B$47)*INDEX($B$23:$B$40,MATCH($A64,$A$23:$A$40,0),1)</f>
        <v/>
      </c>
      <c r="C64" s="14">
        <f>SUM(C$46:C$47)*INDEX($B$23:$B$40,MATCH($A64,$A$23:$A$40,0),1)</f>
        <v/>
      </c>
      <c r="D64" s="14">
        <f>SUM(D$46:D$47)*INDEX($B$23:$B$40,MATCH($A64,$A$23:$A$40,0),1)</f>
        <v/>
      </c>
      <c r="E64" s="14">
        <f>SUM(E$46:E$47)*INDEX($B$23:$B$40,MATCH($A64,$A$23:$A$40,0),1)</f>
        <v/>
      </c>
      <c r="F64" s="14">
        <f>SUM(F$46:F$47)*INDEX($B$23:$B$40,MATCH($A64,$A$23:$A$40,0),1)</f>
        <v/>
      </c>
      <c r="G64" s="14">
        <f>SUM(G$46:G$47)*INDEX($B$23:$B$40,MATCH($A64,$A$23:$A$40,0),1)</f>
        <v/>
      </c>
      <c r="H64" s="14">
        <f>SUM(H$46:H$47)*INDEX($B$23:$B$40,MATCH($A64,$A$23:$A$40,0),1)</f>
        <v/>
      </c>
      <c r="I64" s="14">
        <f>SUM(I$46:I$47)*INDEX($B$23:$B$40,MATCH($A64,$A$23:$A$40,0),1)</f>
        <v/>
      </c>
      <c r="J64" s="14">
        <f>SUM(J$46:J$47)*INDEX($B$23:$B$40,MATCH($A64,$A$23:$A$40,0),1)</f>
        <v/>
      </c>
      <c r="K64" s="14">
        <f>SUM(K$46:K$47)*INDEX($B$23:$B$40,MATCH($A64,$A$23:$A$40,0),1)</f>
        <v/>
      </c>
      <c r="L64" s="14">
        <f>SUM(L$46:L$47)*INDEX($B$23:$B$40,MATCH($A64,$A$23:$A$40,0),1)</f>
        <v/>
      </c>
      <c r="M64" s="14">
        <f>SUM(M$46:M$47)*INDEX($B$23:$B$40,MATCH($A64,$A$23:$A$40,0),1)</f>
        <v/>
      </c>
      <c r="N64" s="14">
        <f>SUM(N$46:N$47)*INDEX($B$23:$B$40,MATCH($A64,$A$23:$A$40,0),1)</f>
        <v/>
      </c>
      <c r="O64" s="14">
        <f>SUM(O$46:O$47)*INDEX($B$23:$B$40,MATCH($A64,$A$23:$A$40,0),1)</f>
        <v/>
      </c>
      <c r="P64" s="14">
        <f>SUM(P$46:P$47)*INDEX($B$23:$B$40,MATCH($A64,$A$23:$A$40,0),1)</f>
        <v/>
      </c>
      <c r="Q64" s="14">
        <f>SUM(Q$46:Q$47)*INDEX($B$23:$B$40,MATCH($A64,$A$23:$A$40,0),1)</f>
        <v/>
      </c>
      <c r="R64" s="14">
        <f>SUM(R$46:R$47)*INDEX($B$23:$B$40,MATCH($A64,$A$23:$A$40,0),1)</f>
        <v/>
      </c>
      <c r="S64" s="14">
        <f>SUM(S$46:S$47)*INDEX($B$23:$B$40,MATCH($A64,$A$23:$A$40,0),1)</f>
        <v/>
      </c>
      <c r="T64" s="14">
        <f>SUM(T$46:T$47)*INDEX($B$23:$B$40,MATCH($A64,$A$23:$A$40,0),1)</f>
        <v/>
      </c>
      <c r="U64" s="14">
        <f>SUM(U$46:U$47)*INDEX($B$23:$B$40,MATCH($A64,$A$23:$A$40,0),1)</f>
        <v/>
      </c>
      <c r="V64" s="14">
        <f>SUM(V$46:V$47)*INDEX($B$23:$B$40,MATCH($A64,$A$23:$A$40,0),1)</f>
        <v/>
      </c>
      <c r="W64" s="14">
        <f>SUM(W$46:W$47)*INDEX($B$23:$B$40,MATCH($A64,$A$23:$A$40,0),1)</f>
        <v/>
      </c>
      <c r="X64" s="14">
        <f>SUM(X$46:X$47)*INDEX($B$23:$B$40,MATCH($A64,$A$23:$A$40,0),1)</f>
        <v/>
      </c>
      <c r="Y64" s="14">
        <f>SUM(Y$46:Y$47)*INDEX($B$23:$B$40,MATCH($A64,$A$23:$A$40,0),1)</f>
        <v/>
      </c>
      <c r="Z64" s="14">
        <f>SUM(Z$46:Z$47)*INDEX($B$23:$B$40,MATCH($A64,$A$23:$A$40,0),1)</f>
        <v/>
      </c>
      <c r="AA64" s="14">
        <f>SUM(AA$46:AA$47)*INDEX($B$23:$B$40,MATCH($A64,$A$23:$A$40,0),1)</f>
        <v/>
      </c>
      <c r="AB64" s="14">
        <f>SUM(AB$46:AB$47)*INDEX($B$23:$B$40,MATCH($A64,$A$23:$A$40,0),1)</f>
        <v/>
      </c>
      <c r="AC64" s="14">
        <f>SUM(AC$46:AC$47)*INDEX($B$23:$B$40,MATCH($A64,$A$23:$A$40,0),1)</f>
        <v/>
      </c>
      <c r="AD64" s="14">
        <f>SUM(AD$46:AD$47)*INDEX($B$23:$B$40,MATCH($A64,$A$23:$A$40,0),1)</f>
        <v/>
      </c>
      <c r="AE64" s="14">
        <f>SUM(AE$46:AE$47)*INDEX($B$23:$B$40,MATCH($A64,$A$23:$A$40,0),1)</f>
        <v/>
      </c>
      <c r="AF64" s="14">
        <f>SUM(AF$46:AF$47)*INDEX($B$23:$B$40,MATCH($A64,$A$23:$A$40,0),1)</f>
        <v/>
      </c>
      <c r="AG64" s="14">
        <f>SUM(AG$46:AG$47)*INDEX($B$23:$B$40,MATCH($A64,$A$23:$A$40,0),1)</f>
        <v/>
      </c>
      <c r="AH64" s="14">
        <f>SUM(AH$46:AH$47)*INDEX($B$23:$B$40,MATCH($A64,$A$23:$A$40,0),1)</f>
        <v/>
      </c>
    </row>
    <row r="65">
      <c r="A65" t="inlineStr">
        <is>
          <t>Volvo</t>
        </is>
      </c>
      <c r="B65" s="14">
        <f>SUM(B$46:B$47)*INDEX($B$23:$B$40,MATCH($A65,$A$23:$A$40,0),1)</f>
        <v/>
      </c>
      <c r="C65" s="14">
        <f>SUM(C$46:C$47)*INDEX($B$23:$B$40,MATCH($A65,$A$23:$A$40,0),1)</f>
        <v/>
      </c>
      <c r="D65" s="14">
        <f>SUM(D$46:D$47)*INDEX($B$23:$B$40,MATCH($A65,$A$23:$A$40,0),1)</f>
        <v/>
      </c>
      <c r="E65" s="14">
        <f>SUM(E$46:E$47)*INDEX($B$23:$B$40,MATCH($A65,$A$23:$A$40,0),1)</f>
        <v/>
      </c>
      <c r="F65" s="14">
        <f>SUM(F$46:F$47)*INDEX($B$23:$B$40,MATCH($A65,$A$23:$A$40,0),1)</f>
        <v/>
      </c>
      <c r="G65" s="14">
        <f>SUM(G$46:G$47)*INDEX($B$23:$B$40,MATCH($A65,$A$23:$A$40,0),1)</f>
        <v/>
      </c>
      <c r="H65" s="14">
        <f>SUM(H$46:H$47)*INDEX($B$23:$B$40,MATCH($A65,$A$23:$A$40,0),1)</f>
        <v/>
      </c>
      <c r="I65" s="14">
        <f>SUM(I$46:I$47)*INDEX($B$23:$B$40,MATCH($A65,$A$23:$A$40,0),1)</f>
        <v/>
      </c>
      <c r="J65" s="14">
        <f>SUM(J$46:J$47)*INDEX($B$23:$B$40,MATCH($A65,$A$23:$A$40,0),1)</f>
        <v/>
      </c>
      <c r="K65" s="14">
        <f>SUM(K$46:K$47)*INDEX($B$23:$B$40,MATCH($A65,$A$23:$A$40,0),1)</f>
        <v/>
      </c>
      <c r="L65" s="14">
        <f>SUM(L$46:L$47)*INDEX($B$23:$B$40,MATCH($A65,$A$23:$A$40,0),1)</f>
        <v/>
      </c>
      <c r="M65" s="14">
        <f>SUM(M$46:M$47)*INDEX($B$23:$B$40,MATCH($A65,$A$23:$A$40,0),1)</f>
        <v/>
      </c>
      <c r="N65" s="14">
        <f>SUM(N$46:N$47)*INDEX($B$23:$B$40,MATCH($A65,$A$23:$A$40,0),1)</f>
        <v/>
      </c>
      <c r="O65" s="14">
        <f>SUM(O$46:O$47)*INDEX($B$23:$B$40,MATCH($A65,$A$23:$A$40,0),1)</f>
        <v/>
      </c>
      <c r="P65" s="14">
        <f>SUM(P$46:P$47)*INDEX($B$23:$B$40,MATCH($A65,$A$23:$A$40,0),1)</f>
        <v/>
      </c>
      <c r="Q65" s="14">
        <f>SUM(Q$46:Q$47)*INDEX($B$23:$B$40,MATCH($A65,$A$23:$A$40,0),1)</f>
        <v/>
      </c>
      <c r="R65" s="14">
        <f>SUM(R$46:R$47)*INDEX($B$23:$B$40,MATCH($A65,$A$23:$A$40,0),1)</f>
        <v/>
      </c>
      <c r="S65" s="14">
        <f>SUM(S$46:S$47)*INDEX($B$23:$B$40,MATCH($A65,$A$23:$A$40,0),1)</f>
        <v/>
      </c>
      <c r="T65" s="14">
        <f>SUM(T$46:T$47)*INDEX($B$23:$B$40,MATCH($A65,$A$23:$A$40,0),1)</f>
        <v/>
      </c>
      <c r="U65" s="14">
        <f>SUM(U$46:U$47)*INDEX($B$23:$B$40,MATCH($A65,$A$23:$A$40,0),1)</f>
        <v/>
      </c>
      <c r="V65" s="14">
        <f>SUM(V$46:V$47)*INDEX($B$23:$B$40,MATCH($A65,$A$23:$A$40,0),1)</f>
        <v/>
      </c>
      <c r="W65" s="14">
        <f>SUM(W$46:W$47)*INDEX($B$23:$B$40,MATCH($A65,$A$23:$A$40,0),1)</f>
        <v/>
      </c>
      <c r="X65" s="14">
        <f>SUM(X$46:X$47)*INDEX($B$23:$B$40,MATCH($A65,$A$23:$A$40,0),1)</f>
        <v/>
      </c>
      <c r="Y65" s="14">
        <f>SUM(Y$46:Y$47)*INDEX($B$23:$B$40,MATCH($A65,$A$23:$A$40,0),1)</f>
        <v/>
      </c>
      <c r="Z65" s="14">
        <f>SUM(Z$46:Z$47)*INDEX($B$23:$B$40,MATCH($A65,$A$23:$A$40,0),1)</f>
        <v/>
      </c>
      <c r="AA65" s="14">
        <f>SUM(AA$46:AA$47)*INDEX($B$23:$B$40,MATCH($A65,$A$23:$A$40,0),1)</f>
        <v/>
      </c>
      <c r="AB65" s="14">
        <f>SUM(AB$46:AB$47)*INDEX($B$23:$B$40,MATCH($A65,$A$23:$A$40,0),1)</f>
        <v/>
      </c>
      <c r="AC65" s="14">
        <f>SUM(AC$46:AC$47)*INDEX($B$23:$B$40,MATCH($A65,$A$23:$A$40,0),1)</f>
        <v/>
      </c>
      <c r="AD65" s="14">
        <f>SUM(AD$46:AD$47)*INDEX($B$23:$B$40,MATCH($A65,$A$23:$A$40,0),1)</f>
        <v/>
      </c>
      <c r="AE65" s="14">
        <f>SUM(AE$46:AE$47)*INDEX($B$23:$B$40,MATCH($A65,$A$23:$A$40,0),1)</f>
        <v/>
      </c>
      <c r="AF65" s="14">
        <f>SUM(AF$46:AF$47)*INDEX($B$23:$B$40,MATCH($A65,$A$23:$A$40,0),1)</f>
        <v/>
      </c>
      <c r="AG65" s="14">
        <f>SUM(AG$46:AG$47)*INDEX($B$23:$B$40,MATCH($A65,$A$23:$A$40,0),1)</f>
        <v/>
      </c>
      <c r="AH65" s="14">
        <f>SUM(AH$46:AH$47)*INDEX($B$23:$B$40,MATCH($A65,$A$23:$A$40,0),1)</f>
        <v/>
      </c>
    </row>
    <row r="66">
      <c r="A66" t="inlineStr">
        <is>
          <t>Other</t>
        </is>
      </c>
      <c r="B66" s="14">
        <f>SUM(B46:B47)-SUM(B50:B65)</f>
        <v/>
      </c>
      <c r="C66" s="14">
        <f>SUM(C46:C47)-SUM(C50:C65)</f>
        <v/>
      </c>
      <c r="D66" s="14">
        <f>SUM(D46:D47)-SUM(D50:D65)</f>
        <v/>
      </c>
      <c r="E66" s="14">
        <f>SUM(E46:E47)-SUM(E50:E65)</f>
        <v/>
      </c>
      <c r="F66" s="14">
        <f>SUM(F46:F47)-SUM(F50:F65)</f>
        <v/>
      </c>
      <c r="G66" s="14">
        <f>SUM(G46:G47)-SUM(G50:G65)</f>
        <v/>
      </c>
      <c r="H66" s="14">
        <f>SUM(H46:H47)-SUM(H50:H65)</f>
        <v/>
      </c>
      <c r="I66" s="14">
        <f>SUM(I46:I47)-SUM(I50:I65)</f>
        <v/>
      </c>
      <c r="J66" s="14">
        <f>SUM(J46:J47)-SUM(J50:J65)</f>
        <v/>
      </c>
      <c r="K66" s="14">
        <f>SUM(K46:K47)-SUM(K50:K65)</f>
        <v/>
      </c>
      <c r="L66" s="14">
        <f>SUM(L46:L47)-SUM(L50:L65)</f>
        <v/>
      </c>
      <c r="M66" s="14">
        <f>SUM(M46:M47)-SUM(M50:M65)</f>
        <v/>
      </c>
      <c r="N66" s="14">
        <f>SUM(N46:N47)-SUM(N50:N65)</f>
        <v/>
      </c>
      <c r="O66" s="14">
        <f>SUM(O46:O47)-SUM(O50:O65)</f>
        <v/>
      </c>
      <c r="P66" s="14">
        <f>SUM(P46:P47)-SUM(P50:P65)</f>
        <v/>
      </c>
      <c r="Q66" s="14">
        <f>SUM(Q46:Q47)-SUM(Q50:Q65)</f>
        <v/>
      </c>
      <c r="R66" s="14">
        <f>SUM(R46:R47)-SUM(R50:R65)</f>
        <v/>
      </c>
      <c r="S66" s="14">
        <f>SUM(S46:S47)-SUM(S50:S65)</f>
        <v/>
      </c>
      <c r="T66" s="14">
        <f>SUM(T46:T47)-SUM(T50:T65)</f>
        <v/>
      </c>
      <c r="U66" s="14">
        <f>SUM(U46:U47)-SUM(U50:U65)</f>
        <v/>
      </c>
      <c r="V66" s="14">
        <f>SUM(V46:V47)-SUM(V50:V65)</f>
        <v/>
      </c>
      <c r="W66" s="14">
        <f>SUM(W46:W47)-SUM(W50:W65)</f>
        <v/>
      </c>
      <c r="X66" s="14">
        <f>SUM(X46:X47)-SUM(X50:X65)</f>
        <v/>
      </c>
      <c r="Y66" s="14">
        <f>SUM(Y46:Y47)-SUM(Y50:Y65)</f>
        <v/>
      </c>
      <c r="Z66" s="14">
        <f>SUM(Z46:Z47)-SUM(Z50:Z65)</f>
        <v/>
      </c>
      <c r="AA66" s="14">
        <f>SUM(AA46:AA47)-SUM(AA50:AA65)</f>
        <v/>
      </c>
      <c r="AB66" s="14">
        <f>SUM(AB46:AB47)-SUM(AB50:AB65)</f>
        <v/>
      </c>
      <c r="AC66" s="14">
        <f>SUM(AC46:AC47)-SUM(AC50:AC65)</f>
        <v/>
      </c>
      <c r="AD66" s="14">
        <f>SUM(AD46:AD47)-SUM(AD50:AD65)</f>
        <v/>
      </c>
      <c r="AE66" s="14">
        <f>SUM(AE46:AE47)-SUM(AE50:AE65)</f>
        <v/>
      </c>
      <c r="AF66" s="14">
        <f>SUM(AF46:AF47)-SUM(AF50:AF65)</f>
        <v/>
      </c>
      <c r="AG66" s="14">
        <f>SUM(AG46:AG47)-SUM(AG50:AG65)</f>
        <v/>
      </c>
      <c r="AH66" s="14">
        <f>SUM(AH46:AH47)-SUM(AH50:AH65)</f>
        <v/>
      </c>
    </row>
    <row r="68">
      <c r="A68" t="inlineStr">
        <is>
          <t>Credit Amounts</t>
        </is>
      </c>
    </row>
    <row r="69">
      <c r="A69" t="inlineStr">
        <is>
          <t>BEV</t>
        </is>
      </c>
      <c r="B69" t="n">
        <v>7500</v>
      </c>
    </row>
    <row r="70">
      <c r="A70" t="inlineStr">
        <is>
          <t>PHEV</t>
        </is>
      </c>
      <c r="B70" t="n">
        <v>5366</v>
      </c>
    </row>
    <row r="72">
      <c r="A72" t="inlineStr">
        <is>
          <t>Projected ZEV Credit By Manufacturer</t>
        </is>
      </c>
      <c r="C72" t="n">
        <v>2019</v>
      </c>
      <c r="D72" t="n">
        <v>2020</v>
      </c>
      <c r="E72" t="n">
        <v>2021</v>
      </c>
      <c r="F72" t="n">
        <v>2022</v>
      </c>
      <c r="G72" t="n">
        <v>2023</v>
      </c>
      <c r="H72" t="n">
        <v>2024</v>
      </c>
      <c r="I72" t="n">
        <v>2025</v>
      </c>
      <c r="J72" t="n">
        <v>2026</v>
      </c>
      <c r="K72" t="n">
        <v>2027</v>
      </c>
      <c r="L72" t="n">
        <v>2028</v>
      </c>
      <c r="M72" t="n">
        <v>2029</v>
      </c>
      <c r="N72" t="n">
        <v>2030</v>
      </c>
      <c r="O72" t="n">
        <v>2031</v>
      </c>
      <c r="P72" t="n">
        <v>2032</v>
      </c>
      <c r="Q72" t="n">
        <v>2033</v>
      </c>
      <c r="R72" t="n">
        <v>2034</v>
      </c>
      <c r="S72" t="n">
        <v>2035</v>
      </c>
      <c r="T72" t="n">
        <v>2036</v>
      </c>
      <c r="U72" t="n">
        <v>2037</v>
      </c>
      <c r="V72" t="n">
        <v>2038</v>
      </c>
      <c r="W72" t="n">
        <v>2039</v>
      </c>
      <c r="X72" t="n">
        <v>2040</v>
      </c>
      <c r="Y72" t="n">
        <v>2041</v>
      </c>
      <c r="Z72" t="n">
        <v>2042</v>
      </c>
      <c r="AA72" t="n">
        <v>2043</v>
      </c>
      <c r="AB72" t="n">
        <v>2044</v>
      </c>
      <c r="AC72" t="n">
        <v>2045</v>
      </c>
      <c r="AD72" t="n">
        <v>2046</v>
      </c>
      <c r="AE72" t="n">
        <v>2047</v>
      </c>
      <c r="AF72" t="n">
        <v>2048</v>
      </c>
      <c r="AG72" t="n">
        <v>2049</v>
      </c>
      <c r="AH72" t="n">
        <v>2050</v>
      </c>
    </row>
    <row r="73">
      <c r="A73" t="inlineStr">
        <is>
          <t>Honda</t>
        </is>
      </c>
      <c r="C73">
        <f>IF(D3&lt;200000,7500,0)</f>
        <v/>
      </c>
      <c r="D73">
        <f>IF(E3&lt;200000,7500,0)</f>
        <v/>
      </c>
      <c r="E73">
        <f>IF(F3&lt;200000,7500,0)</f>
        <v/>
      </c>
      <c r="F73">
        <f>IF(G3&lt;200000,7500,0)</f>
        <v/>
      </c>
      <c r="G73">
        <f>IF(H3&lt;200000,7500,0)</f>
        <v/>
      </c>
      <c r="H73">
        <f>IF(I3&lt;200000,7500,0)</f>
        <v/>
      </c>
      <c r="I73">
        <f>IF(J3&lt;200000,7500,0)</f>
        <v/>
      </c>
      <c r="J73">
        <f>IF(K3&lt;200000,7500,0)</f>
        <v/>
      </c>
      <c r="K73">
        <f>IF(L3&lt;200000,7500,0)</f>
        <v/>
      </c>
      <c r="L73">
        <f>IF(M3&lt;200000,7500,0)</f>
        <v/>
      </c>
      <c r="M73">
        <f>IF(N3&lt;200000,7500,0)</f>
        <v/>
      </c>
      <c r="N73">
        <f>IF(O3&lt;200000,7500,0)</f>
        <v/>
      </c>
      <c r="O73">
        <f>IF(P3&lt;200000,7500,0)</f>
        <v/>
      </c>
      <c r="P73">
        <f>IF(Q3&lt;200000,7500,0)</f>
        <v/>
      </c>
      <c r="Q73">
        <f>IF(R3&lt;200000,7500,0)</f>
        <v/>
      </c>
      <c r="R73">
        <f>IF(S3&lt;200000,7500,0)</f>
        <v/>
      </c>
      <c r="S73">
        <f>IF(T3&lt;200000,7500,0)</f>
        <v/>
      </c>
      <c r="T73">
        <f>IF(U3&lt;200000,7500,0)</f>
        <v/>
      </c>
      <c r="U73">
        <f>IF(V3&lt;200000,7500,0)</f>
        <v/>
      </c>
      <c r="V73">
        <f>IF(W3&lt;200000,7500,0)</f>
        <v/>
      </c>
      <c r="W73">
        <f>IF(X3&lt;200000,7500,0)</f>
        <v/>
      </c>
      <c r="X73">
        <f>IF(Y3&lt;200000,7500,0)</f>
        <v/>
      </c>
      <c r="Y73">
        <f>IF(Z3&lt;200000,7500,0)</f>
        <v/>
      </c>
      <c r="Z73">
        <f>IF(AA3&lt;200000,7500,0)</f>
        <v/>
      </c>
      <c r="AA73">
        <f>IF(AB3&lt;200000,7500,0)</f>
        <v/>
      </c>
      <c r="AB73">
        <f>IF(AC3&lt;200000,7500,0)</f>
        <v/>
      </c>
      <c r="AC73">
        <f>IF(AD3&lt;200000,7500,0)</f>
        <v/>
      </c>
      <c r="AD73">
        <f>IF(AE3&lt;200000,7500,0)</f>
        <v/>
      </c>
      <c r="AE73">
        <f>IF(AF3&lt;200000,7500,0)</f>
        <v/>
      </c>
      <c r="AF73">
        <f>IF(AG3&lt;200000,7500,0)</f>
        <v/>
      </c>
      <c r="AG73">
        <f>IF(AH3&lt;200000,7500,0)</f>
        <v/>
      </c>
      <c r="AH73">
        <f>IF(AI3&lt;200000,7500,0)</f>
        <v/>
      </c>
    </row>
    <row r="74">
      <c r="A74" t="inlineStr">
        <is>
          <t>Audi</t>
        </is>
      </c>
      <c r="C74">
        <f>IF(D4&lt;200000,7500,0)</f>
        <v/>
      </c>
      <c r="D74">
        <f>IF(E4&lt;200000,7500,0)</f>
        <v/>
      </c>
      <c r="E74">
        <f>IF(F4&lt;200000,7500,0)</f>
        <v/>
      </c>
      <c r="F74">
        <f>IF(G4&lt;200000,7500,0)</f>
        <v/>
      </c>
      <c r="G74">
        <f>IF(H4&lt;200000,7500,0)</f>
        <v/>
      </c>
      <c r="H74">
        <f>IF(I4&lt;200000,7500,0)</f>
        <v/>
      </c>
      <c r="I74">
        <f>IF(J4&lt;200000,7500,0)</f>
        <v/>
      </c>
      <c r="J74">
        <f>IF(K4&lt;200000,7500,0)</f>
        <v/>
      </c>
      <c r="K74">
        <f>IF(L4&lt;200000,7500,0)</f>
        <v/>
      </c>
      <c r="L74">
        <f>IF(M4&lt;200000,7500,0)</f>
        <v/>
      </c>
      <c r="M74">
        <f>IF(N4&lt;200000,7500,0)</f>
        <v/>
      </c>
      <c r="N74">
        <f>IF(O4&lt;200000,7500,0)</f>
        <v/>
      </c>
      <c r="O74">
        <f>IF(P4&lt;200000,7500,0)</f>
        <v/>
      </c>
      <c r="P74">
        <f>IF(Q4&lt;200000,7500,0)</f>
        <v/>
      </c>
      <c r="Q74">
        <f>IF(R4&lt;200000,7500,0)</f>
        <v/>
      </c>
      <c r="R74">
        <f>IF(S4&lt;200000,7500,0)</f>
        <v/>
      </c>
      <c r="S74">
        <f>IF(T4&lt;200000,7500,0)</f>
        <v/>
      </c>
      <c r="T74">
        <f>IF(U4&lt;200000,7500,0)</f>
        <v/>
      </c>
      <c r="U74">
        <f>IF(V4&lt;200000,7500,0)</f>
        <v/>
      </c>
      <c r="V74">
        <f>IF(W4&lt;200000,7500,0)</f>
        <v/>
      </c>
      <c r="W74">
        <f>IF(X4&lt;200000,7500,0)</f>
        <v/>
      </c>
      <c r="X74">
        <f>IF(Y4&lt;200000,7500,0)</f>
        <v/>
      </c>
      <c r="Y74">
        <f>IF(Z4&lt;200000,7500,0)</f>
        <v/>
      </c>
      <c r="Z74">
        <f>IF(AA4&lt;200000,7500,0)</f>
        <v/>
      </c>
      <c r="AA74">
        <f>IF(AB4&lt;200000,7500,0)</f>
        <v/>
      </c>
      <c r="AB74">
        <f>IF(AC4&lt;200000,7500,0)</f>
        <v/>
      </c>
      <c r="AC74">
        <f>IF(AD4&lt;200000,7500,0)</f>
        <v/>
      </c>
      <c r="AD74">
        <f>IF(AE4&lt;200000,7500,0)</f>
        <v/>
      </c>
      <c r="AE74">
        <f>IF(AF4&lt;200000,7500,0)</f>
        <v/>
      </c>
      <c r="AF74">
        <f>IF(AG4&lt;200000,7500,0)</f>
        <v/>
      </c>
      <c r="AG74">
        <f>IF(AH4&lt;200000,7500,0)</f>
        <v/>
      </c>
      <c r="AH74">
        <f>IF(AI4&lt;200000,7500,0)</f>
        <v/>
      </c>
    </row>
    <row r="75">
      <c r="A75" t="inlineStr">
        <is>
          <t>BMW</t>
        </is>
      </c>
      <c r="C75">
        <f>IF(D5&lt;200000,7500,0)</f>
        <v/>
      </c>
      <c r="D75">
        <f>IF(E5&lt;200000,7500,0)</f>
        <v/>
      </c>
      <c r="E75">
        <f>IF(F5&lt;200000,7500,0)</f>
        <v/>
      </c>
      <c r="F75">
        <f>IF(G5&lt;200000,7500,0)</f>
        <v/>
      </c>
      <c r="G75">
        <f>IF(H5&lt;200000,7500,0)</f>
        <v/>
      </c>
      <c r="H75">
        <f>IF(I5&lt;200000,7500,0)</f>
        <v/>
      </c>
      <c r="I75">
        <f>IF(J5&lt;200000,7500,0)</f>
        <v/>
      </c>
      <c r="J75">
        <f>IF(K5&lt;200000,7500,0)</f>
        <v/>
      </c>
      <c r="K75">
        <f>IF(L5&lt;200000,7500,0)</f>
        <v/>
      </c>
      <c r="L75">
        <f>IF(M5&lt;200000,7500,0)</f>
        <v/>
      </c>
      <c r="M75">
        <f>IF(N5&lt;200000,7500,0)</f>
        <v/>
      </c>
      <c r="N75">
        <f>IF(O5&lt;200000,7500,0)</f>
        <v/>
      </c>
      <c r="O75">
        <f>IF(P5&lt;200000,7500,0)</f>
        <v/>
      </c>
      <c r="P75">
        <f>IF(Q5&lt;200000,7500,0)</f>
        <v/>
      </c>
      <c r="Q75">
        <f>IF(R5&lt;200000,7500,0)</f>
        <v/>
      </c>
      <c r="R75">
        <f>IF(S5&lt;200000,7500,0)</f>
        <v/>
      </c>
      <c r="S75">
        <f>IF(T5&lt;200000,7500,0)</f>
        <v/>
      </c>
      <c r="T75">
        <f>IF(U5&lt;200000,7500,0)</f>
        <v/>
      </c>
      <c r="U75">
        <f>IF(V5&lt;200000,7500,0)</f>
        <v/>
      </c>
      <c r="V75">
        <f>IF(W5&lt;200000,7500,0)</f>
        <v/>
      </c>
      <c r="W75">
        <f>IF(X5&lt;200000,7500,0)</f>
        <v/>
      </c>
      <c r="X75">
        <f>IF(Y5&lt;200000,7500,0)</f>
        <v/>
      </c>
      <c r="Y75">
        <f>IF(Z5&lt;200000,7500,0)</f>
        <v/>
      </c>
      <c r="Z75">
        <f>IF(AA5&lt;200000,7500,0)</f>
        <v/>
      </c>
      <c r="AA75">
        <f>IF(AB5&lt;200000,7500,0)</f>
        <v/>
      </c>
      <c r="AB75">
        <f>IF(AC5&lt;200000,7500,0)</f>
        <v/>
      </c>
      <c r="AC75">
        <f>IF(AD5&lt;200000,7500,0)</f>
        <v/>
      </c>
      <c r="AD75">
        <f>IF(AE5&lt;200000,7500,0)</f>
        <v/>
      </c>
      <c r="AE75">
        <f>IF(AF5&lt;200000,7500,0)</f>
        <v/>
      </c>
      <c r="AF75">
        <f>IF(AG5&lt;200000,7500,0)</f>
        <v/>
      </c>
      <c r="AG75">
        <f>IF(AH5&lt;200000,7500,0)</f>
        <v/>
      </c>
      <c r="AH75">
        <f>IF(AI5&lt;200000,7500,0)</f>
        <v/>
      </c>
    </row>
    <row r="76">
      <c r="A76" t="inlineStr">
        <is>
          <t>FCA</t>
        </is>
      </c>
      <c r="C76">
        <f>IF(D6&lt;200000,7500,0)</f>
        <v/>
      </c>
      <c r="D76">
        <f>IF(E6&lt;200000,7500,0)</f>
        <v/>
      </c>
      <c r="E76">
        <f>IF(F6&lt;200000,7500,0)</f>
        <v/>
      </c>
      <c r="F76">
        <f>IF(G6&lt;200000,7500,0)</f>
        <v/>
      </c>
      <c r="G76">
        <f>IF(H6&lt;200000,7500,0)</f>
        <v/>
      </c>
      <c r="H76">
        <f>IF(I6&lt;200000,7500,0)</f>
        <v/>
      </c>
      <c r="I76">
        <f>IF(J6&lt;200000,7500,0)</f>
        <v/>
      </c>
      <c r="J76">
        <f>IF(K6&lt;200000,7500,0)</f>
        <v/>
      </c>
      <c r="K76">
        <f>IF(L6&lt;200000,7500,0)</f>
        <v/>
      </c>
      <c r="L76">
        <f>IF(M6&lt;200000,7500,0)</f>
        <v/>
      </c>
      <c r="M76">
        <f>IF(N6&lt;200000,7500,0)</f>
        <v/>
      </c>
      <c r="N76">
        <f>IF(O6&lt;200000,7500,0)</f>
        <v/>
      </c>
      <c r="O76">
        <f>IF(P6&lt;200000,7500,0)</f>
        <v/>
      </c>
      <c r="P76">
        <f>IF(Q6&lt;200000,7500,0)</f>
        <v/>
      </c>
      <c r="Q76">
        <f>IF(R6&lt;200000,7500,0)</f>
        <v/>
      </c>
      <c r="R76">
        <f>IF(S6&lt;200000,7500,0)</f>
        <v/>
      </c>
      <c r="S76">
        <f>IF(T6&lt;200000,7500,0)</f>
        <v/>
      </c>
      <c r="T76">
        <f>IF(U6&lt;200000,7500,0)</f>
        <v/>
      </c>
      <c r="U76">
        <f>IF(V6&lt;200000,7500,0)</f>
        <v/>
      </c>
      <c r="V76">
        <f>IF(W6&lt;200000,7500,0)</f>
        <v/>
      </c>
      <c r="W76">
        <f>IF(X6&lt;200000,7500,0)</f>
        <v/>
      </c>
      <c r="X76">
        <f>IF(Y6&lt;200000,7500,0)</f>
        <v/>
      </c>
      <c r="Y76">
        <f>IF(Z6&lt;200000,7500,0)</f>
        <v/>
      </c>
      <c r="Z76">
        <f>IF(AA6&lt;200000,7500,0)</f>
        <v/>
      </c>
      <c r="AA76">
        <f>IF(AB6&lt;200000,7500,0)</f>
        <v/>
      </c>
      <c r="AB76">
        <f>IF(AC6&lt;200000,7500,0)</f>
        <v/>
      </c>
      <c r="AC76">
        <f>IF(AD6&lt;200000,7500,0)</f>
        <v/>
      </c>
      <c r="AD76">
        <f>IF(AE6&lt;200000,7500,0)</f>
        <v/>
      </c>
      <c r="AE76">
        <f>IF(AF6&lt;200000,7500,0)</f>
        <v/>
      </c>
      <c r="AF76">
        <f>IF(AG6&lt;200000,7500,0)</f>
        <v/>
      </c>
      <c r="AG76">
        <f>IF(AH6&lt;200000,7500,0)</f>
        <v/>
      </c>
      <c r="AH76">
        <f>IF(AI6&lt;200000,7500,0)</f>
        <v/>
      </c>
    </row>
    <row r="77">
      <c r="A77" t="inlineStr">
        <is>
          <t>Ford</t>
        </is>
      </c>
      <c r="C77">
        <f>IF(D7&lt;200000,7500,0)</f>
        <v/>
      </c>
      <c r="D77">
        <f>IF(E7&lt;200000,7500,0)</f>
        <v/>
      </c>
      <c r="E77">
        <f>IF(F7&lt;200000,7500,0)</f>
        <v/>
      </c>
      <c r="F77">
        <f>IF(G7&lt;200000,7500,0)</f>
        <v/>
      </c>
      <c r="G77">
        <f>IF(H7&lt;200000,7500,0)</f>
        <v/>
      </c>
      <c r="H77">
        <f>IF(I7&lt;200000,7500,0)</f>
        <v/>
      </c>
      <c r="I77">
        <f>IF(J7&lt;200000,7500,0)</f>
        <v/>
      </c>
      <c r="J77">
        <f>IF(K7&lt;200000,7500,0)</f>
        <v/>
      </c>
      <c r="K77">
        <f>IF(L7&lt;200000,7500,0)</f>
        <v/>
      </c>
      <c r="L77">
        <f>IF(M7&lt;200000,7500,0)</f>
        <v/>
      </c>
      <c r="M77">
        <f>IF(N7&lt;200000,7500,0)</f>
        <v/>
      </c>
      <c r="N77">
        <f>IF(O7&lt;200000,7500,0)</f>
        <v/>
      </c>
      <c r="O77">
        <f>IF(P7&lt;200000,7500,0)</f>
        <v/>
      </c>
      <c r="P77">
        <f>IF(Q7&lt;200000,7500,0)</f>
        <v/>
      </c>
      <c r="Q77">
        <f>IF(R7&lt;200000,7500,0)</f>
        <v/>
      </c>
      <c r="R77">
        <f>IF(S7&lt;200000,7500,0)</f>
        <v/>
      </c>
      <c r="S77">
        <f>IF(T7&lt;200000,7500,0)</f>
        <v/>
      </c>
      <c r="T77">
        <f>IF(U7&lt;200000,7500,0)</f>
        <v/>
      </c>
      <c r="U77">
        <f>IF(V7&lt;200000,7500,0)</f>
        <v/>
      </c>
      <c r="V77">
        <f>IF(W7&lt;200000,7500,0)</f>
        <v/>
      </c>
      <c r="W77">
        <f>IF(X7&lt;200000,7500,0)</f>
        <v/>
      </c>
      <c r="X77">
        <f>IF(Y7&lt;200000,7500,0)</f>
        <v/>
      </c>
      <c r="Y77">
        <f>IF(Z7&lt;200000,7500,0)</f>
        <v/>
      </c>
      <c r="Z77">
        <f>IF(AA7&lt;200000,7500,0)</f>
        <v/>
      </c>
      <c r="AA77">
        <f>IF(AB7&lt;200000,7500,0)</f>
        <v/>
      </c>
      <c r="AB77">
        <f>IF(AC7&lt;200000,7500,0)</f>
        <v/>
      </c>
      <c r="AC77">
        <f>IF(AD7&lt;200000,7500,0)</f>
        <v/>
      </c>
      <c r="AD77">
        <f>IF(AE7&lt;200000,7500,0)</f>
        <v/>
      </c>
      <c r="AE77">
        <f>IF(AF7&lt;200000,7500,0)</f>
        <v/>
      </c>
      <c r="AF77">
        <f>IF(AG7&lt;200000,7500,0)</f>
        <v/>
      </c>
      <c r="AG77">
        <f>IF(AH7&lt;200000,7500,0)</f>
        <v/>
      </c>
      <c r="AH77">
        <f>IF(AI7&lt;200000,7500,0)</f>
        <v/>
      </c>
    </row>
    <row r="78">
      <c r="A78" t="inlineStr">
        <is>
          <t>GM</t>
        </is>
      </c>
      <c r="C78">
        <f>IF(D8&lt;200000,7500,0)</f>
        <v/>
      </c>
      <c r="D78">
        <f>IF(E8&lt;200000,7500,0)</f>
        <v/>
      </c>
      <c r="E78">
        <f>IF(F8&lt;200000,7500,0)</f>
        <v/>
      </c>
      <c r="F78">
        <f>IF(G8&lt;200000,7500,0)</f>
        <v/>
      </c>
      <c r="G78">
        <f>IF(H8&lt;200000,7500,0)</f>
        <v/>
      </c>
      <c r="H78">
        <f>IF(I8&lt;200000,7500,0)</f>
        <v/>
      </c>
      <c r="I78">
        <f>IF(J8&lt;200000,7500,0)</f>
        <v/>
      </c>
      <c r="J78">
        <f>IF(K8&lt;200000,7500,0)</f>
        <v/>
      </c>
      <c r="K78">
        <f>IF(L8&lt;200000,7500,0)</f>
        <v/>
      </c>
      <c r="L78">
        <f>IF(M8&lt;200000,7500,0)</f>
        <v/>
      </c>
      <c r="M78">
        <f>IF(N8&lt;200000,7500,0)</f>
        <v/>
      </c>
      <c r="N78">
        <f>IF(O8&lt;200000,7500,0)</f>
        <v/>
      </c>
      <c r="O78">
        <f>IF(P8&lt;200000,7500,0)</f>
        <v/>
      </c>
      <c r="P78">
        <f>IF(Q8&lt;200000,7500,0)</f>
        <v/>
      </c>
      <c r="Q78">
        <f>IF(R8&lt;200000,7500,0)</f>
        <v/>
      </c>
      <c r="R78">
        <f>IF(S8&lt;200000,7500,0)</f>
        <v/>
      </c>
      <c r="S78">
        <f>IF(T8&lt;200000,7500,0)</f>
        <v/>
      </c>
      <c r="T78">
        <f>IF(U8&lt;200000,7500,0)</f>
        <v/>
      </c>
      <c r="U78">
        <f>IF(V8&lt;200000,7500,0)</f>
        <v/>
      </c>
      <c r="V78">
        <f>IF(W8&lt;200000,7500,0)</f>
        <v/>
      </c>
      <c r="W78">
        <f>IF(X8&lt;200000,7500,0)</f>
        <v/>
      </c>
      <c r="X78">
        <f>IF(Y8&lt;200000,7500,0)</f>
        <v/>
      </c>
      <c r="Y78">
        <f>IF(Z8&lt;200000,7500,0)</f>
        <v/>
      </c>
      <c r="Z78">
        <f>IF(AA8&lt;200000,7500,0)</f>
        <v/>
      </c>
      <c r="AA78">
        <f>IF(AB8&lt;200000,7500,0)</f>
        <v/>
      </c>
      <c r="AB78">
        <f>IF(AC8&lt;200000,7500,0)</f>
        <v/>
      </c>
      <c r="AC78">
        <f>IF(AD8&lt;200000,7500,0)</f>
        <v/>
      </c>
      <c r="AD78">
        <f>IF(AE8&lt;200000,7500,0)</f>
        <v/>
      </c>
      <c r="AE78">
        <f>IF(AF8&lt;200000,7500,0)</f>
        <v/>
      </c>
      <c r="AF78">
        <f>IF(AG8&lt;200000,7500,0)</f>
        <v/>
      </c>
      <c r="AG78">
        <f>IF(AH8&lt;200000,7500,0)</f>
        <v/>
      </c>
      <c r="AH78">
        <f>IF(AI8&lt;200000,7500,0)</f>
        <v/>
      </c>
    </row>
    <row r="79">
      <c r="A79" t="inlineStr">
        <is>
          <t>Hyundai</t>
        </is>
      </c>
      <c r="C79">
        <f>IF(D9&lt;200000,7500,0)</f>
        <v/>
      </c>
      <c r="D79">
        <f>IF(E9&lt;200000,7500,0)</f>
        <v/>
      </c>
      <c r="E79">
        <f>IF(F9&lt;200000,7500,0)</f>
        <v/>
      </c>
      <c r="F79">
        <f>IF(G9&lt;200000,7500,0)</f>
        <v/>
      </c>
      <c r="G79">
        <f>IF(H9&lt;200000,7500,0)</f>
        <v/>
      </c>
      <c r="H79">
        <f>IF(I9&lt;200000,7500,0)</f>
        <v/>
      </c>
      <c r="I79">
        <f>IF(J9&lt;200000,7500,0)</f>
        <v/>
      </c>
      <c r="J79">
        <f>IF(K9&lt;200000,7500,0)</f>
        <v/>
      </c>
      <c r="K79">
        <f>IF(L9&lt;200000,7500,0)</f>
        <v/>
      </c>
      <c r="L79">
        <f>IF(M9&lt;200000,7500,0)</f>
        <v/>
      </c>
      <c r="M79">
        <f>IF(N9&lt;200000,7500,0)</f>
        <v/>
      </c>
      <c r="N79">
        <f>IF(O9&lt;200000,7500,0)</f>
        <v/>
      </c>
      <c r="O79">
        <f>IF(P9&lt;200000,7500,0)</f>
        <v/>
      </c>
      <c r="P79">
        <f>IF(Q9&lt;200000,7500,0)</f>
        <v/>
      </c>
      <c r="Q79">
        <f>IF(R9&lt;200000,7500,0)</f>
        <v/>
      </c>
      <c r="R79">
        <f>IF(S9&lt;200000,7500,0)</f>
        <v/>
      </c>
      <c r="S79">
        <f>IF(T9&lt;200000,7500,0)</f>
        <v/>
      </c>
      <c r="T79">
        <f>IF(U9&lt;200000,7500,0)</f>
        <v/>
      </c>
      <c r="U79">
        <f>IF(V9&lt;200000,7500,0)</f>
        <v/>
      </c>
      <c r="V79">
        <f>IF(W9&lt;200000,7500,0)</f>
        <v/>
      </c>
      <c r="W79">
        <f>IF(X9&lt;200000,7500,0)</f>
        <v/>
      </c>
      <c r="X79">
        <f>IF(Y9&lt;200000,7500,0)</f>
        <v/>
      </c>
      <c r="Y79">
        <f>IF(Z9&lt;200000,7500,0)</f>
        <v/>
      </c>
      <c r="Z79">
        <f>IF(AA9&lt;200000,7500,0)</f>
        <v/>
      </c>
      <c r="AA79">
        <f>IF(AB9&lt;200000,7500,0)</f>
        <v/>
      </c>
      <c r="AB79">
        <f>IF(AC9&lt;200000,7500,0)</f>
        <v/>
      </c>
      <c r="AC79">
        <f>IF(AD9&lt;200000,7500,0)</f>
        <v/>
      </c>
      <c r="AD79">
        <f>IF(AE9&lt;200000,7500,0)</f>
        <v/>
      </c>
      <c r="AE79">
        <f>IF(AF9&lt;200000,7500,0)</f>
        <v/>
      </c>
      <c r="AF79">
        <f>IF(AG9&lt;200000,7500,0)</f>
        <v/>
      </c>
      <c r="AG79">
        <f>IF(AH9&lt;200000,7500,0)</f>
        <v/>
      </c>
      <c r="AH79">
        <f>IF(AI9&lt;200000,7500,0)</f>
        <v/>
      </c>
    </row>
    <row r="80">
      <c r="A80" t="inlineStr">
        <is>
          <t>Kia</t>
        </is>
      </c>
      <c r="C80">
        <f>IF(D10&lt;200000,7500,0)</f>
        <v/>
      </c>
      <c r="D80">
        <f>IF(E10&lt;200000,7500,0)</f>
        <v/>
      </c>
      <c r="E80">
        <f>IF(F10&lt;200000,7500,0)</f>
        <v/>
      </c>
      <c r="F80">
        <f>IF(G10&lt;200000,7500,0)</f>
        <v/>
      </c>
      <c r="G80">
        <f>IF(H10&lt;200000,7500,0)</f>
        <v/>
      </c>
      <c r="H80">
        <f>IF(I10&lt;200000,7500,0)</f>
        <v/>
      </c>
      <c r="I80">
        <f>IF(J10&lt;200000,7500,0)</f>
        <v/>
      </c>
      <c r="J80">
        <f>IF(K10&lt;200000,7500,0)</f>
        <v/>
      </c>
      <c r="K80">
        <f>IF(L10&lt;200000,7500,0)</f>
        <v/>
      </c>
      <c r="L80">
        <f>IF(M10&lt;200000,7500,0)</f>
        <v/>
      </c>
      <c r="M80">
        <f>IF(N10&lt;200000,7500,0)</f>
        <v/>
      </c>
      <c r="N80">
        <f>IF(O10&lt;200000,7500,0)</f>
        <v/>
      </c>
      <c r="O80">
        <f>IF(P10&lt;200000,7500,0)</f>
        <v/>
      </c>
      <c r="P80">
        <f>IF(Q10&lt;200000,7500,0)</f>
        <v/>
      </c>
      <c r="Q80">
        <f>IF(R10&lt;200000,7500,0)</f>
        <v/>
      </c>
      <c r="R80">
        <f>IF(S10&lt;200000,7500,0)</f>
        <v/>
      </c>
      <c r="S80">
        <f>IF(T10&lt;200000,7500,0)</f>
        <v/>
      </c>
      <c r="T80">
        <f>IF(U10&lt;200000,7500,0)</f>
        <v/>
      </c>
      <c r="U80">
        <f>IF(V10&lt;200000,7500,0)</f>
        <v/>
      </c>
      <c r="V80">
        <f>IF(W10&lt;200000,7500,0)</f>
        <v/>
      </c>
      <c r="W80">
        <f>IF(X10&lt;200000,7500,0)</f>
        <v/>
      </c>
      <c r="X80">
        <f>IF(Y10&lt;200000,7500,0)</f>
        <v/>
      </c>
      <c r="Y80">
        <f>IF(Z10&lt;200000,7500,0)</f>
        <v/>
      </c>
      <c r="Z80">
        <f>IF(AA10&lt;200000,7500,0)</f>
        <v/>
      </c>
      <c r="AA80">
        <f>IF(AB10&lt;200000,7500,0)</f>
        <v/>
      </c>
      <c r="AB80">
        <f>IF(AC10&lt;200000,7500,0)</f>
        <v/>
      </c>
      <c r="AC80">
        <f>IF(AD10&lt;200000,7500,0)</f>
        <v/>
      </c>
      <c r="AD80">
        <f>IF(AE10&lt;200000,7500,0)</f>
        <v/>
      </c>
      <c r="AE80">
        <f>IF(AF10&lt;200000,7500,0)</f>
        <v/>
      </c>
      <c r="AF80">
        <f>IF(AG10&lt;200000,7500,0)</f>
        <v/>
      </c>
      <c r="AG80">
        <f>IF(AH10&lt;200000,7500,0)</f>
        <v/>
      </c>
      <c r="AH80">
        <f>IF(AI10&lt;200000,7500,0)</f>
        <v/>
      </c>
    </row>
    <row r="81">
      <c r="A81" t="inlineStr">
        <is>
          <t>Mercedes</t>
        </is>
      </c>
      <c r="C81">
        <f>IF(D11&lt;200000,7500,0)</f>
        <v/>
      </c>
      <c r="D81">
        <f>IF(E11&lt;200000,7500,0)</f>
        <v/>
      </c>
      <c r="E81">
        <f>IF(F11&lt;200000,7500,0)</f>
        <v/>
      </c>
      <c r="F81">
        <f>IF(G11&lt;200000,7500,0)</f>
        <v/>
      </c>
      <c r="G81">
        <f>IF(H11&lt;200000,7500,0)</f>
        <v/>
      </c>
      <c r="H81">
        <f>IF(I11&lt;200000,7500,0)</f>
        <v/>
      </c>
      <c r="I81">
        <f>IF(J11&lt;200000,7500,0)</f>
        <v/>
      </c>
      <c r="J81">
        <f>IF(K11&lt;200000,7500,0)</f>
        <v/>
      </c>
      <c r="K81">
        <f>IF(L11&lt;200000,7500,0)</f>
        <v/>
      </c>
      <c r="L81">
        <f>IF(M11&lt;200000,7500,0)</f>
        <v/>
      </c>
      <c r="M81">
        <f>IF(N11&lt;200000,7500,0)</f>
        <v/>
      </c>
      <c r="N81">
        <f>IF(O11&lt;200000,7500,0)</f>
        <v/>
      </c>
      <c r="O81">
        <f>IF(P11&lt;200000,7500,0)</f>
        <v/>
      </c>
      <c r="P81">
        <f>IF(Q11&lt;200000,7500,0)</f>
        <v/>
      </c>
      <c r="Q81">
        <f>IF(R11&lt;200000,7500,0)</f>
        <v/>
      </c>
      <c r="R81">
        <f>IF(S11&lt;200000,7500,0)</f>
        <v/>
      </c>
      <c r="S81">
        <f>IF(T11&lt;200000,7500,0)</f>
        <v/>
      </c>
      <c r="T81">
        <f>IF(U11&lt;200000,7500,0)</f>
        <v/>
      </c>
      <c r="U81">
        <f>IF(V11&lt;200000,7500,0)</f>
        <v/>
      </c>
      <c r="V81">
        <f>IF(W11&lt;200000,7500,0)</f>
        <v/>
      </c>
      <c r="W81">
        <f>IF(X11&lt;200000,7500,0)</f>
        <v/>
      </c>
      <c r="X81">
        <f>IF(Y11&lt;200000,7500,0)</f>
        <v/>
      </c>
      <c r="Y81">
        <f>IF(Z11&lt;200000,7500,0)</f>
        <v/>
      </c>
      <c r="Z81">
        <f>IF(AA11&lt;200000,7500,0)</f>
        <v/>
      </c>
      <c r="AA81">
        <f>IF(AB11&lt;200000,7500,0)</f>
        <v/>
      </c>
      <c r="AB81">
        <f>IF(AC11&lt;200000,7500,0)</f>
        <v/>
      </c>
      <c r="AC81">
        <f>IF(AD11&lt;200000,7500,0)</f>
        <v/>
      </c>
      <c r="AD81">
        <f>IF(AE11&lt;200000,7500,0)</f>
        <v/>
      </c>
      <c r="AE81">
        <f>IF(AF11&lt;200000,7500,0)</f>
        <v/>
      </c>
      <c r="AF81">
        <f>IF(AG11&lt;200000,7500,0)</f>
        <v/>
      </c>
      <c r="AG81">
        <f>IF(AH11&lt;200000,7500,0)</f>
        <v/>
      </c>
      <c r="AH81">
        <f>IF(AI11&lt;200000,7500,0)</f>
        <v/>
      </c>
    </row>
    <row r="82">
      <c r="A82" t="inlineStr">
        <is>
          <t>Mitsubishi</t>
        </is>
      </c>
      <c r="C82">
        <f>IF(D12&lt;200000,7500,0)</f>
        <v/>
      </c>
      <c r="D82">
        <f>IF(E12&lt;200000,7500,0)</f>
        <v/>
      </c>
      <c r="E82">
        <f>IF(F12&lt;200000,7500,0)</f>
        <v/>
      </c>
      <c r="F82">
        <f>IF(G12&lt;200000,7500,0)</f>
        <v/>
      </c>
      <c r="G82">
        <f>IF(H12&lt;200000,7500,0)</f>
        <v/>
      </c>
      <c r="H82">
        <f>IF(I12&lt;200000,7500,0)</f>
        <v/>
      </c>
      <c r="I82">
        <f>IF(J12&lt;200000,7500,0)</f>
        <v/>
      </c>
      <c r="J82">
        <f>IF(K12&lt;200000,7500,0)</f>
        <v/>
      </c>
      <c r="K82">
        <f>IF(L12&lt;200000,7500,0)</f>
        <v/>
      </c>
      <c r="L82">
        <f>IF(M12&lt;200000,7500,0)</f>
        <v/>
      </c>
      <c r="M82">
        <f>IF(N12&lt;200000,7500,0)</f>
        <v/>
      </c>
      <c r="N82">
        <f>IF(O12&lt;200000,7500,0)</f>
        <v/>
      </c>
      <c r="O82">
        <f>IF(P12&lt;200000,7500,0)</f>
        <v/>
      </c>
      <c r="P82">
        <f>IF(Q12&lt;200000,7500,0)</f>
        <v/>
      </c>
      <c r="Q82">
        <f>IF(R12&lt;200000,7500,0)</f>
        <v/>
      </c>
      <c r="R82">
        <f>IF(S12&lt;200000,7500,0)</f>
        <v/>
      </c>
      <c r="S82">
        <f>IF(T12&lt;200000,7500,0)</f>
        <v/>
      </c>
      <c r="T82">
        <f>IF(U12&lt;200000,7500,0)</f>
        <v/>
      </c>
      <c r="U82">
        <f>IF(V12&lt;200000,7500,0)</f>
        <v/>
      </c>
      <c r="V82">
        <f>IF(W12&lt;200000,7500,0)</f>
        <v/>
      </c>
      <c r="W82">
        <f>IF(X12&lt;200000,7500,0)</f>
        <v/>
      </c>
      <c r="X82">
        <f>IF(Y12&lt;200000,7500,0)</f>
        <v/>
      </c>
      <c r="Y82">
        <f>IF(Z12&lt;200000,7500,0)</f>
        <v/>
      </c>
      <c r="Z82">
        <f>IF(AA12&lt;200000,7500,0)</f>
        <v/>
      </c>
      <c r="AA82">
        <f>IF(AB12&lt;200000,7500,0)</f>
        <v/>
      </c>
      <c r="AB82">
        <f>IF(AC12&lt;200000,7500,0)</f>
        <v/>
      </c>
      <c r="AC82">
        <f>IF(AD12&lt;200000,7500,0)</f>
        <v/>
      </c>
      <c r="AD82">
        <f>IF(AE12&lt;200000,7500,0)</f>
        <v/>
      </c>
      <c r="AE82">
        <f>IF(AF12&lt;200000,7500,0)</f>
        <v/>
      </c>
      <c r="AF82">
        <f>IF(AG12&lt;200000,7500,0)</f>
        <v/>
      </c>
      <c r="AG82">
        <f>IF(AH12&lt;200000,7500,0)</f>
        <v/>
      </c>
      <c r="AH82">
        <f>IF(AI12&lt;200000,7500,0)</f>
        <v/>
      </c>
    </row>
    <row r="83">
      <c r="A83" t="inlineStr">
        <is>
          <t>Nissan</t>
        </is>
      </c>
      <c r="C83">
        <f>IF(D13&lt;200000,7500,0)</f>
        <v/>
      </c>
      <c r="D83">
        <f>IF(E13&lt;200000,7500,0)</f>
        <v/>
      </c>
      <c r="E83">
        <f>IF(F13&lt;200000,7500,0)</f>
        <v/>
      </c>
      <c r="F83">
        <f>IF(G13&lt;200000,7500,0)</f>
        <v/>
      </c>
      <c r="G83">
        <f>IF(H13&lt;200000,7500,0)</f>
        <v/>
      </c>
      <c r="H83">
        <f>IF(I13&lt;200000,7500,0)</f>
        <v/>
      </c>
      <c r="I83">
        <f>IF(J13&lt;200000,7500,0)</f>
        <v/>
      </c>
      <c r="J83">
        <f>IF(K13&lt;200000,7500,0)</f>
        <v/>
      </c>
      <c r="K83">
        <f>IF(L13&lt;200000,7500,0)</f>
        <v/>
      </c>
      <c r="L83">
        <f>IF(M13&lt;200000,7500,0)</f>
        <v/>
      </c>
      <c r="M83">
        <f>IF(N13&lt;200000,7500,0)</f>
        <v/>
      </c>
      <c r="N83">
        <f>IF(O13&lt;200000,7500,0)</f>
        <v/>
      </c>
      <c r="O83">
        <f>IF(P13&lt;200000,7500,0)</f>
        <v/>
      </c>
      <c r="P83">
        <f>IF(Q13&lt;200000,7500,0)</f>
        <v/>
      </c>
      <c r="Q83">
        <f>IF(R13&lt;200000,7500,0)</f>
        <v/>
      </c>
      <c r="R83">
        <f>IF(S13&lt;200000,7500,0)</f>
        <v/>
      </c>
      <c r="S83">
        <f>IF(T13&lt;200000,7500,0)</f>
        <v/>
      </c>
      <c r="T83">
        <f>IF(U13&lt;200000,7500,0)</f>
        <v/>
      </c>
      <c r="U83">
        <f>IF(V13&lt;200000,7500,0)</f>
        <v/>
      </c>
      <c r="V83">
        <f>IF(W13&lt;200000,7500,0)</f>
        <v/>
      </c>
      <c r="W83">
        <f>IF(X13&lt;200000,7500,0)</f>
        <v/>
      </c>
      <c r="X83">
        <f>IF(Y13&lt;200000,7500,0)</f>
        <v/>
      </c>
      <c r="Y83">
        <f>IF(Z13&lt;200000,7500,0)</f>
        <v/>
      </c>
      <c r="Z83">
        <f>IF(AA13&lt;200000,7500,0)</f>
        <v/>
      </c>
      <c r="AA83">
        <f>IF(AB13&lt;200000,7500,0)</f>
        <v/>
      </c>
      <c r="AB83">
        <f>IF(AC13&lt;200000,7500,0)</f>
        <v/>
      </c>
      <c r="AC83">
        <f>IF(AD13&lt;200000,7500,0)</f>
        <v/>
      </c>
      <c r="AD83">
        <f>IF(AE13&lt;200000,7500,0)</f>
        <v/>
      </c>
      <c r="AE83">
        <f>IF(AF13&lt;200000,7500,0)</f>
        <v/>
      </c>
      <c r="AF83">
        <f>IF(AG13&lt;200000,7500,0)</f>
        <v/>
      </c>
      <c r="AG83">
        <f>IF(AH13&lt;200000,7500,0)</f>
        <v/>
      </c>
      <c r="AH83">
        <f>IF(AI13&lt;200000,7500,0)</f>
        <v/>
      </c>
    </row>
    <row r="84">
      <c r="A84" t="inlineStr">
        <is>
          <t>Porsche</t>
        </is>
      </c>
      <c r="C84">
        <f>IF(D14&lt;200000,7500,0)</f>
        <v/>
      </c>
      <c r="D84">
        <f>IF(E14&lt;200000,7500,0)</f>
        <v/>
      </c>
      <c r="E84">
        <f>IF(F14&lt;200000,7500,0)</f>
        <v/>
      </c>
      <c r="F84">
        <f>IF(G14&lt;200000,7500,0)</f>
        <v/>
      </c>
      <c r="G84">
        <f>IF(H14&lt;200000,7500,0)</f>
        <v/>
      </c>
      <c r="H84">
        <f>IF(I14&lt;200000,7500,0)</f>
        <v/>
      </c>
      <c r="I84">
        <f>IF(J14&lt;200000,7500,0)</f>
        <v/>
      </c>
      <c r="J84">
        <f>IF(K14&lt;200000,7500,0)</f>
        <v/>
      </c>
      <c r="K84">
        <f>IF(L14&lt;200000,7500,0)</f>
        <v/>
      </c>
      <c r="L84">
        <f>IF(M14&lt;200000,7500,0)</f>
        <v/>
      </c>
      <c r="M84">
        <f>IF(N14&lt;200000,7500,0)</f>
        <v/>
      </c>
      <c r="N84">
        <f>IF(O14&lt;200000,7500,0)</f>
        <v/>
      </c>
      <c r="O84">
        <f>IF(P14&lt;200000,7500,0)</f>
        <v/>
      </c>
      <c r="P84">
        <f>IF(Q14&lt;200000,7500,0)</f>
        <v/>
      </c>
      <c r="Q84">
        <f>IF(R14&lt;200000,7500,0)</f>
        <v/>
      </c>
      <c r="R84">
        <f>IF(S14&lt;200000,7500,0)</f>
        <v/>
      </c>
      <c r="S84">
        <f>IF(T14&lt;200000,7500,0)</f>
        <v/>
      </c>
      <c r="T84">
        <f>IF(U14&lt;200000,7500,0)</f>
        <v/>
      </c>
      <c r="U84">
        <f>IF(V14&lt;200000,7500,0)</f>
        <v/>
      </c>
      <c r="V84">
        <f>IF(W14&lt;200000,7500,0)</f>
        <v/>
      </c>
      <c r="W84">
        <f>IF(X14&lt;200000,7500,0)</f>
        <v/>
      </c>
      <c r="X84">
        <f>IF(Y14&lt;200000,7500,0)</f>
        <v/>
      </c>
      <c r="Y84">
        <f>IF(Z14&lt;200000,7500,0)</f>
        <v/>
      </c>
      <c r="Z84">
        <f>IF(AA14&lt;200000,7500,0)</f>
        <v/>
      </c>
      <c r="AA84">
        <f>IF(AB14&lt;200000,7500,0)</f>
        <v/>
      </c>
      <c r="AB84">
        <f>IF(AC14&lt;200000,7500,0)</f>
        <v/>
      </c>
      <c r="AC84">
        <f>IF(AD14&lt;200000,7500,0)</f>
        <v/>
      </c>
      <c r="AD84">
        <f>IF(AE14&lt;200000,7500,0)</f>
        <v/>
      </c>
      <c r="AE84">
        <f>IF(AF14&lt;200000,7500,0)</f>
        <v/>
      </c>
      <c r="AF84">
        <f>IF(AG14&lt;200000,7500,0)</f>
        <v/>
      </c>
      <c r="AG84">
        <f>IF(AH14&lt;200000,7500,0)</f>
        <v/>
      </c>
      <c r="AH84">
        <f>IF(AI14&lt;200000,7500,0)</f>
        <v/>
      </c>
    </row>
    <row r="85">
      <c r="A85" t="inlineStr">
        <is>
          <t>Tesla</t>
        </is>
      </c>
      <c r="C85">
        <f>IF(D15&lt;200000,7500,0)</f>
        <v/>
      </c>
      <c r="D85">
        <f>IF(E15&lt;200000,7500,0)</f>
        <v/>
      </c>
      <c r="E85">
        <f>IF(F15&lt;200000,7500,0)</f>
        <v/>
      </c>
      <c r="F85">
        <f>IF(G15&lt;200000,7500,0)</f>
        <v/>
      </c>
      <c r="G85">
        <f>IF(H15&lt;200000,7500,0)</f>
        <v/>
      </c>
      <c r="H85">
        <f>IF(I15&lt;200000,7500,0)</f>
        <v/>
      </c>
      <c r="I85">
        <f>IF(J15&lt;200000,7500,0)</f>
        <v/>
      </c>
      <c r="J85">
        <f>IF(K15&lt;200000,7500,0)</f>
        <v/>
      </c>
      <c r="K85">
        <f>IF(L15&lt;200000,7500,0)</f>
        <v/>
      </c>
      <c r="L85">
        <f>IF(M15&lt;200000,7500,0)</f>
        <v/>
      </c>
      <c r="M85">
        <f>IF(N15&lt;200000,7500,0)</f>
        <v/>
      </c>
      <c r="N85">
        <f>IF(O15&lt;200000,7500,0)</f>
        <v/>
      </c>
      <c r="O85">
        <f>IF(P15&lt;200000,7500,0)</f>
        <v/>
      </c>
      <c r="P85">
        <f>IF(Q15&lt;200000,7500,0)</f>
        <v/>
      </c>
      <c r="Q85">
        <f>IF(R15&lt;200000,7500,0)</f>
        <v/>
      </c>
      <c r="R85">
        <f>IF(S15&lt;200000,7500,0)</f>
        <v/>
      </c>
      <c r="S85">
        <f>IF(T15&lt;200000,7500,0)</f>
        <v/>
      </c>
      <c r="T85">
        <f>IF(U15&lt;200000,7500,0)</f>
        <v/>
      </c>
      <c r="U85">
        <f>IF(V15&lt;200000,7500,0)</f>
        <v/>
      </c>
      <c r="V85">
        <f>IF(W15&lt;200000,7500,0)</f>
        <v/>
      </c>
      <c r="W85">
        <f>IF(X15&lt;200000,7500,0)</f>
        <v/>
      </c>
      <c r="X85">
        <f>IF(Y15&lt;200000,7500,0)</f>
        <v/>
      </c>
      <c r="Y85">
        <f>IF(Z15&lt;200000,7500,0)</f>
        <v/>
      </c>
      <c r="Z85">
        <f>IF(AA15&lt;200000,7500,0)</f>
        <v/>
      </c>
      <c r="AA85">
        <f>IF(AB15&lt;200000,7500,0)</f>
        <v/>
      </c>
      <c r="AB85">
        <f>IF(AC15&lt;200000,7500,0)</f>
        <v/>
      </c>
      <c r="AC85">
        <f>IF(AD15&lt;200000,7500,0)</f>
        <v/>
      </c>
      <c r="AD85">
        <f>IF(AE15&lt;200000,7500,0)</f>
        <v/>
      </c>
      <c r="AE85">
        <f>IF(AF15&lt;200000,7500,0)</f>
        <v/>
      </c>
      <c r="AF85">
        <f>IF(AG15&lt;200000,7500,0)</f>
        <v/>
      </c>
      <c r="AG85">
        <f>IF(AH15&lt;200000,7500,0)</f>
        <v/>
      </c>
      <c r="AH85">
        <f>IF(AI15&lt;200000,7500,0)</f>
        <v/>
      </c>
    </row>
    <row r="86">
      <c r="A86" t="inlineStr">
        <is>
          <t>Toyota</t>
        </is>
      </c>
      <c r="C86">
        <f>IF(D16&lt;200000,7500,0)</f>
        <v/>
      </c>
      <c r="D86">
        <f>IF(E16&lt;200000,7500,0)</f>
        <v/>
      </c>
      <c r="E86">
        <f>IF(F16&lt;200000,7500,0)</f>
        <v/>
      </c>
      <c r="F86">
        <f>IF(G16&lt;200000,7500,0)</f>
        <v/>
      </c>
      <c r="G86">
        <f>IF(H16&lt;200000,7500,0)</f>
        <v/>
      </c>
      <c r="H86">
        <f>IF(I16&lt;200000,7500,0)</f>
        <v/>
      </c>
      <c r="I86">
        <f>IF(J16&lt;200000,7500,0)</f>
        <v/>
      </c>
      <c r="J86">
        <f>IF(K16&lt;200000,7500,0)</f>
        <v/>
      </c>
      <c r="K86">
        <f>IF(L16&lt;200000,7500,0)</f>
        <v/>
      </c>
      <c r="L86">
        <f>IF(M16&lt;200000,7500,0)</f>
        <v/>
      </c>
      <c r="M86">
        <f>IF(N16&lt;200000,7500,0)</f>
        <v/>
      </c>
      <c r="N86">
        <f>IF(O16&lt;200000,7500,0)</f>
        <v/>
      </c>
      <c r="O86">
        <f>IF(P16&lt;200000,7500,0)</f>
        <v/>
      </c>
      <c r="P86">
        <f>IF(Q16&lt;200000,7500,0)</f>
        <v/>
      </c>
      <c r="Q86">
        <f>IF(R16&lt;200000,7500,0)</f>
        <v/>
      </c>
      <c r="R86">
        <f>IF(S16&lt;200000,7500,0)</f>
        <v/>
      </c>
      <c r="S86">
        <f>IF(T16&lt;200000,7500,0)</f>
        <v/>
      </c>
      <c r="T86">
        <f>IF(U16&lt;200000,7500,0)</f>
        <v/>
      </c>
      <c r="U86">
        <f>IF(V16&lt;200000,7500,0)</f>
        <v/>
      </c>
      <c r="V86">
        <f>IF(W16&lt;200000,7500,0)</f>
        <v/>
      </c>
      <c r="W86">
        <f>IF(X16&lt;200000,7500,0)</f>
        <v/>
      </c>
      <c r="X86">
        <f>IF(Y16&lt;200000,7500,0)</f>
        <v/>
      </c>
      <c r="Y86">
        <f>IF(Z16&lt;200000,7500,0)</f>
        <v/>
      </c>
      <c r="Z86">
        <f>IF(AA16&lt;200000,7500,0)</f>
        <v/>
      </c>
      <c r="AA86">
        <f>IF(AB16&lt;200000,7500,0)</f>
        <v/>
      </c>
      <c r="AB86">
        <f>IF(AC16&lt;200000,7500,0)</f>
        <v/>
      </c>
      <c r="AC86">
        <f>IF(AD16&lt;200000,7500,0)</f>
        <v/>
      </c>
      <c r="AD86">
        <f>IF(AE16&lt;200000,7500,0)</f>
        <v/>
      </c>
      <c r="AE86">
        <f>IF(AF16&lt;200000,7500,0)</f>
        <v/>
      </c>
      <c r="AF86">
        <f>IF(AG16&lt;200000,7500,0)</f>
        <v/>
      </c>
      <c r="AG86">
        <f>IF(AH16&lt;200000,7500,0)</f>
        <v/>
      </c>
      <c r="AH86">
        <f>IF(AI16&lt;200000,7500,0)</f>
        <v/>
      </c>
    </row>
    <row r="87">
      <c r="A87" t="inlineStr">
        <is>
          <t>VW</t>
        </is>
      </c>
      <c r="C87">
        <f>IF(D17&lt;200000,7500,0)</f>
        <v/>
      </c>
      <c r="D87">
        <f>IF(E17&lt;200000,7500,0)</f>
        <v/>
      </c>
      <c r="E87">
        <f>IF(F17&lt;200000,7500,0)</f>
        <v/>
      </c>
      <c r="F87">
        <f>IF(G17&lt;200000,7500,0)</f>
        <v/>
      </c>
      <c r="G87">
        <f>IF(H17&lt;200000,7500,0)</f>
        <v/>
      </c>
      <c r="H87">
        <f>IF(I17&lt;200000,7500,0)</f>
        <v/>
      </c>
      <c r="I87">
        <f>IF(J17&lt;200000,7500,0)</f>
        <v/>
      </c>
      <c r="J87">
        <f>IF(K17&lt;200000,7500,0)</f>
        <v/>
      </c>
      <c r="K87">
        <f>IF(L17&lt;200000,7500,0)</f>
        <v/>
      </c>
      <c r="L87">
        <f>IF(M17&lt;200000,7500,0)</f>
        <v/>
      </c>
      <c r="M87">
        <f>IF(N17&lt;200000,7500,0)</f>
        <v/>
      </c>
      <c r="N87">
        <f>IF(O17&lt;200000,7500,0)</f>
        <v/>
      </c>
      <c r="O87">
        <f>IF(P17&lt;200000,7500,0)</f>
        <v/>
      </c>
      <c r="P87">
        <f>IF(Q17&lt;200000,7500,0)</f>
        <v/>
      </c>
      <c r="Q87">
        <f>IF(R17&lt;200000,7500,0)</f>
        <v/>
      </c>
      <c r="R87">
        <f>IF(S17&lt;200000,7500,0)</f>
        <v/>
      </c>
      <c r="S87">
        <f>IF(T17&lt;200000,7500,0)</f>
        <v/>
      </c>
      <c r="T87">
        <f>IF(U17&lt;200000,7500,0)</f>
        <v/>
      </c>
      <c r="U87">
        <f>IF(V17&lt;200000,7500,0)</f>
        <v/>
      </c>
      <c r="V87">
        <f>IF(W17&lt;200000,7500,0)</f>
        <v/>
      </c>
      <c r="W87">
        <f>IF(X17&lt;200000,7500,0)</f>
        <v/>
      </c>
      <c r="X87">
        <f>IF(Y17&lt;200000,7500,0)</f>
        <v/>
      </c>
      <c r="Y87">
        <f>IF(Z17&lt;200000,7500,0)</f>
        <v/>
      </c>
      <c r="Z87">
        <f>IF(AA17&lt;200000,7500,0)</f>
        <v/>
      </c>
      <c r="AA87">
        <f>IF(AB17&lt;200000,7500,0)</f>
        <v/>
      </c>
      <c r="AB87">
        <f>IF(AC17&lt;200000,7500,0)</f>
        <v/>
      </c>
      <c r="AC87">
        <f>IF(AD17&lt;200000,7500,0)</f>
        <v/>
      </c>
      <c r="AD87">
        <f>IF(AE17&lt;200000,7500,0)</f>
        <v/>
      </c>
      <c r="AE87">
        <f>IF(AF17&lt;200000,7500,0)</f>
        <v/>
      </c>
      <c r="AF87">
        <f>IF(AG17&lt;200000,7500,0)</f>
        <v/>
      </c>
      <c r="AG87">
        <f>IF(AH17&lt;200000,7500,0)</f>
        <v/>
      </c>
      <c r="AH87">
        <f>IF(AI17&lt;200000,7500,0)</f>
        <v/>
      </c>
    </row>
    <row r="88">
      <c r="A88" t="inlineStr">
        <is>
          <t>Volvo</t>
        </is>
      </c>
      <c r="C88">
        <f>IF(D18&lt;200000,7500,0)</f>
        <v/>
      </c>
      <c r="D88">
        <f>IF(E18&lt;200000,7500,0)</f>
        <v/>
      </c>
      <c r="E88">
        <f>IF(F18&lt;200000,7500,0)</f>
        <v/>
      </c>
      <c r="F88">
        <f>IF(G18&lt;200000,7500,0)</f>
        <v/>
      </c>
      <c r="G88">
        <f>IF(H18&lt;200000,7500,0)</f>
        <v/>
      </c>
      <c r="H88">
        <f>IF(I18&lt;200000,7500,0)</f>
        <v/>
      </c>
      <c r="I88">
        <f>IF(J18&lt;200000,7500,0)</f>
        <v/>
      </c>
      <c r="J88">
        <f>IF(K18&lt;200000,7500,0)</f>
        <v/>
      </c>
      <c r="K88">
        <f>IF(L18&lt;200000,7500,0)</f>
        <v/>
      </c>
      <c r="L88">
        <f>IF(M18&lt;200000,7500,0)</f>
        <v/>
      </c>
      <c r="M88">
        <f>IF(N18&lt;200000,7500,0)</f>
        <v/>
      </c>
      <c r="N88">
        <f>IF(O18&lt;200000,7500,0)</f>
        <v/>
      </c>
      <c r="O88">
        <f>IF(P18&lt;200000,7500,0)</f>
        <v/>
      </c>
      <c r="P88">
        <f>IF(Q18&lt;200000,7500,0)</f>
        <v/>
      </c>
      <c r="Q88">
        <f>IF(R18&lt;200000,7500,0)</f>
        <v/>
      </c>
      <c r="R88">
        <f>IF(S18&lt;200000,7500,0)</f>
        <v/>
      </c>
      <c r="S88">
        <f>IF(T18&lt;200000,7500,0)</f>
        <v/>
      </c>
      <c r="T88">
        <f>IF(U18&lt;200000,7500,0)</f>
        <v/>
      </c>
      <c r="U88">
        <f>IF(V18&lt;200000,7500,0)</f>
        <v/>
      </c>
      <c r="V88">
        <f>IF(W18&lt;200000,7500,0)</f>
        <v/>
      </c>
      <c r="W88">
        <f>IF(X18&lt;200000,7500,0)</f>
        <v/>
      </c>
      <c r="X88">
        <f>IF(Y18&lt;200000,7500,0)</f>
        <v/>
      </c>
      <c r="Y88">
        <f>IF(Z18&lt;200000,7500,0)</f>
        <v/>
      </c>
      <c r="Z88">
        <f>IF(AA18&lt;200000,7500,0)</f>
        <v/>
      </c>
      <c r="AA88">
        <f>IF(AB18&lt;200000,7500,0)</f>
        <v/>
      </c>
      <c r="AB88">
        <f>IF(AC18&lt;200000,7500,0)</f>
        <v/>
      </c>
      <c r="AC88">
        <f>IF(AD18&lt;200000,7500,0)</f>
        <v/>
      </c>
      <c r="AD88">
        <f>IF(AE18&lt;200000,7500,0)</f>
        <v/>
      </c>
      <c r="AE88">
        <f>IF(AF18&lt;200000,7500,0)</f>
        <v/>
      </c>
      <c r="AF88">
        <f>IF(AG18&lt;200000,7500,0)</f>
        <v/>
      </c>
      <c r="AG88">
        <f>IF(AH18&lt;200000,7500,0)</f>
        <v/>
      </c>
      <c r="AH88">
        <f>IF(AI18&lt;200000,7500,0)</f>
        <v/>
      </c>
    </row>
    <row r="89">
      <c r="A89" t="inlineStr">
        <is>
          <t>Other</t>
        </is>
      </c>
      <c r="C89">
        <f>IF(D19&lt;200000,7500,0)</f>
        <v/>
      </c>
      <c r="D89">
        <f>IF(E19&lt;200000,7500,0)</f>
        <v/>
      </c>
      <c r="E89">
        <f>IF(F19&lt;200000,7500,0)</f>
        <v/>
      </c>
      <c r="F89">
        <f>IF(G19&lt;200000,7500,0)</f>
        <v/>
      </c>
      <c r="G89">
        <f>IF(H19&lt;200000,7500,0)</f>
        <v/>
      </c>
      <c r="H89">
        <f>IF(I19&lt;200000,7500,0)</f>
        <v/>
      </c>
      <c r="I89">
        <f>IF(J19&lt;200000,7500,0)</f>
        <v/>
      </c>
      <c r="J89">
        <f>IF(K19&lt;200000,7500,0)</f>
        <v/>
      </c>
      <c r="K89">
        <f>IF(L19&lt;200000,7500,0)</f>
        <v/>
      </c>
      <c r="L89">
        <f>IF(M19&lt;200000,7500,0)</f>
        <v/>
      </c>
      <c r="M89">
        <f>IF(N19&lt;200000,7500,0)</f>
        <v/>
      </c>
      <c r="N89">
        <f>IF(O19&lt;200000,7500,0)</f>
        <v/>
      </c>
      <c r="O89">
        <f>IF(P19&lt;200000,7500,0)</f>
        <v/>
      </c>
      <c r="P89">
        <f>IF(Q19&lt;200000,7500,0)</f>
        <v/>
      </c>
      <c r="Q89">
        <f>IF(R19&lt;200000,7500,0)</f>
        <v/>
      </c>
      <c r="R89">
        <f>IF(S19&lt;200000,7500,0)</f>
        <v/>
      </c>
      <c r="S89">
        <f>IF(T19&lt;200000,7500,0)</f>
        <v/>
      </c>
      <c r="T89">
        <f>IF(U19&lt;200000,7500,0)</f>
        <v/>
      </c>
      <c r="U89">
        <f>IF(V19&lt;200000,7500,0)</f>
        <v/>
      </c>
      <c r="V89">
        <f>IF(W19&lt;200000,7500,0)</f>
        <v/>
      </c>
      <c r="W89">
        <f>IF(X19&lt;200000,7500,0)</f>
        <v/>
      </c>
      <c r="X89">
        <f>IF(Y19&lt;200000,7500,0)</f>
        <v/>
      </c>
      <c r="Y89">
        <f>IF(Z19&lt;200000,7500,0)</f>
        <v/>
      </c>
      <c r="Z89">
        <f>IF(AA19&lt;200000,7500,0)</f>
        <v/>
      </c>
      <c r="AA89">
        <f>IF(AB19&lt;200000,7500,0)</f>
        <v/>
      </c>
      <c r="AB89">
        <f>IF(AC19&lt;200000,7500,0)</f>
        <v/>
      </c>
      <c r="AC89">
        <f>IF(AD19&lt;200000,7500,0)</f>
        <v/>
      </c>
      <c r="AD89">
        <f>IF(AE19&lt;200000,7500,0)</f>
        <v/>
      </c>
      <c r="AE89">
        <f>IF(AF19&lt;200000,7500,0)</f>
        <v/>
      </c>
      <c r="AF89">
        <f>IF(AG19&lt;200000,7500,0)</f>
        <v/>
      </c>
      <c r="AG89">
        <f>IF(AH19&lt;200000,7500,0)</f>
        <v/>
      </c>
      <c r="AH89">
        <f>IF(AI19&lt;200000,7500,0)</f>
        <v/>
      </c>
    </row>
    <row r="91">
      <c r="A91" t="inlineStr">
        <is>
          <t>Weighted Average Credit</t>
        </is>
      </c>
      <c r="C91" t="n">
        <v>2019</v>
      </c>
    </row>
    <row r="92">
      <c r="C92" s="31">
        <f>SUMPRODUCT(C73:C89,C50:C66)/SUM(C50:C66)</f>
        <v/>
      </c>
      <c r="D92" s="31">
        <f>SUMPRODUCT(D73:D89,D50:D66)/SUM(D50:D66)</f>
        <v/>
      </c>
      <c r="E92" s="31">
        <f>SUMPRODUCT(E73:E89,E50:E66)/SUM(E50:E66)</f>
        <v/>
      </c>
      <c r="F92" s="31">
        <f>SUMPRODUCT(F73:F89,F50:F66)/SUM(F50:F66)</f>
        <v/>
      </c>
      <c r="G92" s="31">
        <f>SUMPRODUCT(G73:G89,G50:G66)/SUM(G50:G66)</f>
        <v/>
      </c>
      <c r="H92" s="31">
        <f>SUMPRODUCT(H73:H89,H50:H66)/SUM(H50:H66)</f>
        <v/>
      </c>
      <c r="I92" s="31">
        <f>SUMPRODUCT(I73:I89,I50:I66)/SUM(I50:I66)</f>
        <v/>
      </c>
      <c r="J92" s="31">
        <f>SUMPRODUCT(J73:J89,J50:J66)/SUM(J50:J66)</f>
        <v/>
      </c>
      <c r="K92" s="31">
        <f>SUMPRODUCT(K73:K89,K50:K66)/SUM(K50:K66)</f>
        <v/>
      </c>
      <c r="L92" s="31">
        <f>SUMPRODUCT(L73:L89,L50:L66)/SUM(L50:L66)</f>
        <v/>
      </c>
      <c r="M92" s="31">
        <f>SUMPRODUCT(M73:M89,M50:M66)/SUM(M50:M66)</f>
        <v/>
      </c>
      <c r="N92" s="31">
        <f>SUMPRODUCT(N73:N89,N50:N66)/SUM(N50:N66)</f>
        <v/>
      </c>
      <c r="O92" s="31">
        <f>SUMPRODUCT(O73:O89,O50:O66)/SUM(O50:O66)</f>
        <v/>
      </c>
      <c r="P92" s="31">
        <f>SUMPRODUCT(P73:P89,P50:P66)/SUM(P50:P66)</f>
        <v/>
      </c>
      <c r="Q92" s="31">
        <f>SUMPRODUCT(Q73:Q89,Q50:Q66)/SUM(Q50:Q66)</f>
        <v/>
      </c>
      <c r="R92" s="31">
        <f>SUMPRODUCT(R73:R89,R50:R66)/SUM(R50:R66)</f>
        <v/>
      </c>
      <c r="S92" s="31">
        <f>SUMPRODUCT(S73:S89,S50:S66)/SUM(S50:S66)</f>
        <v/>
      </c>
      <c r="T92" s="31">
        <f>SUMPRODUCT(T73:T89,T50:T66)/SUM(T50:T66)</f>
        <v/>
      </c>
      <c r="U92" s="31">
        <f>SUMPRODUCT(U73:U89,U50:U66)/SUM(U50:U66)</f>
        <v/>
      </c>
      <c r="V92" s="31">
        <f>SUMPRODUCT(V73:V89,V50:V66)/SUM(V50:V66)</f>
        <v/>
      </c>
      <c r="W92" s="31">
        <f>SUMPRODUCT(W73:W89,W50:W66)/SUM(W50:W66)</f>
        <v/>
      </c>
      <c r="X92" s="31">
        <f>SUMPRODUCT(X73:X89,X50:X66)/SUM(X50:X66)</f>
        <v/>
      </c>
      <c r="Y92" s="31">
        <f>SUMPRODUCT(Y73:Y89,Y50:Y66)/SUM(Y50:Y66)</f>
        <v/>
      </c>
      <c r="Z92" s="31">
        <f>SUMPRODUCT(Z73:Z89,Z50:Z66)/SUM(Z50:Z66)</f>
        <v/>
      </c>
      <c r="AA92" s="31">
        <f>SUMPRODUCT(AA73:AA89,AA50:AA66)/SUM(AA50:AA66)</f>
        <v/>
      </c>
      <c r="AB92" s="31">
        <f>SUMPRODUCT(AB73:AB89,AB50:AB66)/SUM(AB50:AB66)</f>
        <v/>
      </c>
      <c r="AC92" s="31">
        <f>SUMPRODUCT(AC73:AC89,AC50:AC66)/SUM(AC50:AC66)</f>
        <v/>
      </c>
      <c r="AD92" s="31">
        <f>SUMPRODUCT(AD73:AD89,AD50:AD66)/SUM(AD50:AD66)</f>
        <v/>
      </c>
      <c r="AE92" s="31">
        <f>SUMPRODUCT(AE73:AE89,AE50:AE66)/SUM(AE50:AE66)</f>
        <v/>
      </c>
      <c r="AF92" s="31">
        <f>SUMPRODUCT(AF73:AF89,AF50:AF66)/SUM(AF50:AF66)</f>
        <v/>
      </c>
      <c r="AG92" s="31">
        <f>SUMPRODUCT(AG73:AG89,AG50:AG66)/SUM(AG50:AG66)</f>
        <v/>
      </c>
      <c r="AH92" s="31">
        <f>SUMPRODUCT(AH73:AH89,AH50:AH66)/SUM(AH50:AH66)</f>
        <v/>
      </c>
    </row>
  </sheetData>
  <conditionalFormatting sqref="D3:AI19">
    <cfRule type="expression" priority="1" dxfId="1">
      <formula>D3&gt;600000</formula>
    </cfRule>
    <cfRule type="expression" priority="2" dxfId="0">
      <formula>D3&gt;200000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Q51"/>
  <sheetViews>
    <sheetView workbookViewId="0">
      <selection activeCell="A1" sqref="A1"/>
    </sheetView>
  </sheetViews>
  <sheetFormatPr baseColWidth="10" defaultColWidth="8.83203125" defaultRowHeight="15"/>
  <cols>
    <col width="26.83203125" bestFit="1" customWidth="1" style="23" min="3" max="3"/>
  </cols>
  <sheetData>
    <row r="2">
      <c r="A2" t="inlineStr">
        <is>
          <t>Mfg</t>
        </is>
      </c>
      <c r="B2" t="inlineStr">
        <is>
          <t>Type</t>
        </is>
      </c>
      <c r="C2" t="inlineStr">
        <is>
          <t>2019 U.S. EV SALES</t>
        </is>
      </c>
      <c r="D2" t="inlineStr">
        <is>
          <t>JAN</t>
        </is>
      </c>
      <c r="E2" t="inlineStr">
        <is>
          <t>FEB</t>
        </is>
      </c>
      <c r="F2" t="inlineStr">
        <is>
          <t>MAR</t>
        </is>
      </c>
      <c r="G2" t="inlineStr">
        <is>
          <t>APR</t>
        </is>
      </c>
      <c r="H2" t="inlineStr">
        <is>
          <t>MAY</t>
        </is>
      </c>
      <c r="I2" t="inlineStr">
        <is>
          <t>JUN</t>
        </is>
      </c>
      <c r="J2" t="inlineStr">
        <is>
          <t>JUL</t>
        </is>
      </c>
      <c r="K2" t="inlineStr">
        <is>
          <t>AUG</t>
        </is>
      </c>
      <c r="L2" t="inlineStr">
        <is>
          <t>SEP</t>
        </is>
      </c>
      <c r="M2" t="inlineStr">
        <is>
          <t>OCT</t>
        </is>
      </c>
      <c r="N2" t="inlineStr">
        <is>
          <t>NOV</t>
        </is>
      </c>
      <c r="O2" t="inlineStr">
        <is>
          <t>DEC</t>
        </is>
      </c>
      <c r="P2" t="inlineStr">
        <is>
          <t>TOTAL</t>
        </is>
      </c>
    </row>
    <row r="3">
      <c r="A3" t="inlineStr">
        <is>
          <t>Tesla</t>
        </is>
      </c>
      <c r="B3" t="inlineStr">
        <is>
          <t>BEV</t>
        </is>
      </c>
      <c r="C3" t="inlineStr">
        <is>
          <t>Tesla Model 3* 🔋</t>
        </is>
      </c>
      <c r="D3" t="n">
        <v>6500</v>
      </c>
      <c r="E3" t="n">
        <v>5750</v>
      </c>
      <c r="F3" t="n">
        <v>10175</v>
      </c>
      <c r="G3" t="n">
        <v>10050</v>
      </c>
      <c r="H3" t="n">
        <v>13950</v>
      </c>
      <c r="P3" t="n">
        <v>46425</v>
      </c>
      <c r="Q3" t="inlineStr">
        <is>
          <t>Tesla Model 3* 🔋</t>
        </is>
      </c>
    </row>
    <row r="4">
      <c r="A4" t="inlineStr">
        <is>
          <t>Toyota</t>
        </is>
      </c>
      <c r="B4" t="inlineStr">
        <is>
          <t>PHEV</t>
        </is>
      </c>
      <c r="C4" t="inlineStr">
        <is>
          <t>Toyota Prius Prime*</t>
        </is>
      </c>
      <c r="D4" t="n">
        <v>1123</v>
      </c>
      <c r="E4" t="n">
        <v>1205</v>
      </c>
      <c r="F4" t="n">
        <v>1820</v>
      </c>
      <c r="G4" t="n">
        <v>1399</v>
      </c>
      <c r="H4" t="n">
        <v>1914</v>
      </c>
      <c r="P4" t="n">
        <v>7461</v>
      </c>
      <c r="Q4" t="inlineStr">
        <is>
          <t>Toyota Prius Prime*</t>
        </is>
      </c>
    </row>
    <row r="5">
      <c r="A5" t="inlineStr">
        <is>
          <t>GM</t>
        </is>
      </c>
      <c r="B5" t="inlineStr">
        <is>
          <t>BEV</t>
        </is>
      </c>
      <c r="C5" t="inlineStr">
        <is>
          <t>Chevrolet Bolt EV* 🔋</t>
        </is>
      </c>
      <c r="D5" t="n">
        <v>925</v>
      </c>
      <c r="E5" t="n">
        <v>1225</v>
      </c>
      <c r="F5" t="n">
        <v>2166</v>
      </c>
      <c r="G5" t="n">
        <v>910</v>
      </c>
      <c r="H5" t="n">
        <v>1396</v>
      </c>
      <c r="P5" t="n">
        <v>6622</v>
      </c>
      <c r="Q5" t="inlineStr">
        <is>
          <t>Chevrolet Bolt EV* 🔋</t>
        </is>
      </c>
    </row>
    <row r="6">
      <c r="A6" t="inlineStr">
        <is>
          <t>Tesla</t>
        </is>
      </c>
      <c r="B6" t="inlineStr">
        <is>
          <t>BEV</t>
        </is>
      </c>
      <c r="C6" t="inlineStr">
        <is>
          <t>Tesla Model X* 🔋</t>
        </is>
      </c>
      <c r="D6" t="n">
        <v>775</v>
      </c>
      <c r="E6" t="n">
        <v>900</v>
      </c>
      <c r="F6" t="n">
        <v>2175</v>
      </c>
      <c r="G6" t="n">
        <v>1050</v>
      </c>
      <c r="H6" t="n">
        <v>1375</v>
      </c>
      <c r="P6" t="n">
        <v>6275</v>
      </c>
      <c r="Q6" t="inlineStr">
        <is>
          <t>Tesla Model X* 🔋</t>
        </is>
      </c>
    </row>
    <row r="7">
      <c r="A7" t="inlineStr">
        <is>
          <t>Honda</t>
        </is>
      </c>
      <c r="B7" t="inlineStr">
        <is>
          <t>PHEV</t>
        </is>
      </c>
      <c r="C7" t="inlineStr">
        <is>
          <t>Honda Clarity PHEV*</t>
        </is>
      </c>
      <c r="D7" t="n">
        <v>1192</v>
      </c>
      <c r="E7" t="n">
        <v>1213</v>
      </c>
      <c r="F7" t="n">
        <v>1311</v>
      </c>
      <c r="G7" t="n">
        <v>981</v>
      </c>
      <c r="H7" t="n">
        <v>816</v>
      </c>
      <c r="P7" t="n">
        <v>5513</v>
      </c>
      <c r="Q7" t="inlineStr">
        <is>
          <t>Honda Clarity PHEV*</t>
        </is>
      </c>
    </row>
    <row r="8">
      <c r="A8" t="inlineStr">
        <is>
          <t>Tesla</t>
        </is>
      </c>
      <c r="B8" t="inlineStr">
        <is>
          <t>BEV</t>
        </is>
      </c>
      <c r="C8" t="inlineStr">
        <is>
          <t>Tesla Model S* 🔋</t>
        </is>
      </c>
      <c r="D8" t="n">
        <v>725</v>
      </c>
      <c r="E8" t="n">
        <v>625</v>
      </c>
      <c r="F8" t="n">
        <v>2275</v>
      </c>
      <c r="G8" t="n">
        <v>825</v>
      </c>
      <c r="H8" t="n">
        <v>1025</v>
      </c>
      <c r="P8" t="n">
        <v>5475</v>
      </c>
      <c r="Q8" t="inlineStr">
        <is>
          <t>Tesla Model S* 🔋</t>
        </is>
      </c>
    </row>
    <row r="9">
      <c r="A9" t="inlineStr">
        <is>
          <t>Nissan</t>
        </is>
      </c>
      <c r="B9" t="inlineStr">
        <is>
          <t>BEV</t>
        </is>
      </c>
      <c r="C9" t="inlineStr">
        <is>
          <t>Nissan LEAF 🔋</t>
        </is>
      </c>
      <c r="D9" t="n">
        <v>717</v>
      </c>
      <c r="E9" t="n">
        <v>654</v>
      </c>
      <c r="F9" t="n">
        <v>1314</v>
      </c>
      <c r="G9" t="n">
        <v>951</v>
      </c>
      <c r="H9" t="n">
        <v>1216</v>
      </c>
      <c r="P9" t="n">
        <v>4852</v>
      </c>
      <c r="Q9" t="inlineStr">
        <is>
          <t>Nissan LEAF 🔋</t>
        </is>
      </c>
    </row>
    <row r="10">
      <c r="A10" t="inlineStr">
        <is>
          <t>GM</t>
        </is>
      </c>
      <c r="B10" t="inlineStr">
        <is>
          <t>PHEV</t>
        </is>
      </c>
      <c r="C10" t="inlineStr">
        <is>
          <t>Chevrolet Volt*</t>
        </is>
      </c>
      <c r="D10" t="n">
        <v>675</v>
      </c>
      <c r="E10" t="n">
        <v>615</v>
      </c>
      <c r="F10" t="n">
        <v>1230</v>
      </c>
      <c r="G10" t="n">
        <v>405</v>
      </c>
      <c r="H10" t="n">
        <v>408</v>
      </c>
      <c r="P10" t="n">
        <v>3333</v>
      </c>
      <c r="Q10" t="inlineStr">
        <is>
          <t>Chevrolet Volt*</t>
        </is>
      </c>
    </row>
    <row r="11">
      <c r="A11" t="inlineStr">
        <is>
          <t>BMW</t>
        </is>
      </c>
      <c r="B11" t="inlineStr">
        <is>
          <t>PHEV</t>
        </is>
      </c>
      <c r="C11" t="inlineStr">
        <is>
          <t>BMW 530e*</t>
        </is>
      </c>
      <c r="D11" t="n">
        <v>376</v>
      </c>
      <c r="E11" t="n">
        <v>414</v>
      </c>
      <c r="F11" t="n">
        <v>436</v>
      </c>
      <c r="G11" t="n">
        <v>416</v>
      </c>
      <c r="H11" t="n">
        <v>727</v>
      </c>
      <c r="P11" t="n">
        <v>2369</v>
      </c>
      <c r="Q11" t="inlineStr">
        <is>
          <t>BMW 530e*</t>
        </is>
      </c>
    </row>
    <row r="12">
      <c r="A12" t="inlineStr">
        <is>
          <t>Ford</t>
        </is>
      </c>
      <c r="B12" t="inlineStr">
        <is>
          <t>PHEV</t>
        </is>
      </c>
      <c r="C12" t="inlineStr">
        <is>
          <t>Ford Fusion Energi*</t>
        </is>
      </c>
      <c r="D12" t="n">
        <v>557</v>
      </c>
      <c r="E12" t="n">
        <v>573</v>
      </c>
      <c r="F12" t="n">
        <v>611</v>
      </c>
      <c r="G12" t="n">
        <v>585</v>
      </c>
      <c r="H12" t="n">
        <v>605</v>
      </c>
      <c r="P12" t="n">
        <v>2931</v>
      </c>
      <c r="Q12" t="inlineStr">
        <is>
          <t>Ford Fusion Energi*</t>
        </is>
      </c>
    </row>
    <row r="13">
      <c r="A13" t="inlineStr">
        <is>
          <t>GM</t>
        </is>
      </c>
      <c r="B13" t="inlineStr">
        <is>
          <t>PHEV</t>
        </is>
      </c>
      <c r="C13" t="inlineStr">
        <is>
          <t>FCA Pacifica Hybrid*</t>
        </is>
      </c>
      <c r="D13" t="n">
        <v>436</v>
      </c>
      <c r="E13" t="n">
        <v>589</v>
      </c>
      <c r="F13" t="n">
        <v>383</v>
      </c>
      <c r="G13" t="n">
        <v>347</v>
      </c>
      <c r="H13" t="n">
        <v>390</v>
      </c>
      <c r="P13" t="n">
        <v>2145</v>
      </c>
      <c r="Q13" t="inlineStr">
        <is>
          <t>FCA Pacifica Hybrid*</t>
        </is>
      </c>
    </row>
    <row r="14">
      <c r="A14" t="inlineStr">
        <is>
          <t>BMW</t>
        </is>
      </c>
      <c r="B14" t="inlineStr">
        <is>
          <t>BEV</t>
        </is>
      </c>
      <c r="C14" t="inlineStr">
        <is>
          <t>BMW i3 (BEV 🔋 + REx)</t>
        </is>
      </c>
      <c r="D14" t="n">
        <v>255</v>
      </c>
      <c r="E14" t="n">
        <v>350</v>
      </c>
      <c r="F14" t="n">
        <v>359</v>
      </c>
      <c r="G14" t="n">
        <v>331</v>
      </c>
      <c r="H14" t="n">
        <v>439</v>
      </c>
      <c r="P14" t="n">
        <v>1734</v>
      </c>
      <c r="Q14" t="inlineStr">
        <is>
          <t>BMW i3 (BEV 🔋 + REx)</t>
        </is>
      </c>
    </row>
    <row r="15">
      <c r="A15" t="inlineStr">
        <is>
          <t>Kia</t>
        </is>
      </c>
      <c r="B15" t="inlineStr">
        <is>
          <t>PHEV</t>
        </is>
      </c>
      <c r="C15" t="inlineStr">
        <is>
          <t>Kia Niro PHEV*</t>
        </is>
      </c>
      <c r="D15" t="n">
        <v>279</v>
      </c>
      <c r="E15" t="n">
        <v>505</v>
      </c>
      <c r="F15" t="n">
        <v>230</v>
      </c>
      <c r="G15" t="n">
        <v>245</v>
      </c>
      <c r="H15" t="n">
        <v>329</v>
      </c>
      <c r="P15" t="n">
        <v>1588</v>
      </c>
      <c r="Q15" t="inlineStr">
        <is>
          <t>Kia Niro PHEV*</t>
        </is>
      </c>
    </row>
    <row r="16">
      <c r="A16" t="inlineStr">
        <is>
          <t>VW</t>
        </is>
      </c>
      <c r="B16" t="inlineStr">
        <is>
          <t>BEV</t>
        </is>
      </c>
      <c r="C16" t="inlineStr">
        <is>
          <t>Volkswagen e-Golf 🔋</t>
        </is>
      </c>
      <c r="D16" t="n">
        <v>164</v>
      </c>
      <c r="E16" t="n">
        <v>118</v>
      </c>
      <c r="F16" t="n">
        <v>581</v>
      </c>
      <c r="G16" t="n">
        <v>400</v>
      </c>
      <c r="H16" t="n">
        <v>264</v>
      </c>
      <c r="P16" t="n">
        <v>1527</v>
      </c>
      <c r="Q16" t="inlineStr">
        <is>
          <t>Volkswagen e-Golf 🔋</t>
        </is>
      </c>
    </row>
    <row r="17">
      <c r="A17" t="inlineStr">
        <is>
          <t>Jaguar</t>
        </is>
      </c>
      <c r="B17" t="inlineStr">
        <is>
          <t>BEV</t>
        </is>
      </c>
      <c r="C17" t="inlineStr">
        <is>
          <t>Jaguar I-Pace 🔋</t>
        </is>
      </c>
      <c r="D17" t="n">
        <v>210</v>
      </c>
      <c r="E17" t="n">
        <v>186</v>
      </c>
      <c r="F17" t="n">
        <v>212</v>
      </c>
      <c r="G17" t="n">
        <v>237</v>
      </c>
      <c r="H17" t="n">
        <v>228</v>
      </c>
      <c r="P17" t="n">
        <v>1073</v>
      </c>
      <c r="Q17" t="inlineStr">
        <is>
          <t>Jaguar I-Pace 🔋</t>
        </is>
      </c>
    </row>
    <row r="18">
      <c r="A18" t="inlineStr">
        <is>
          <t>Audi</t>
        </is>
      </c>
      <c r="B18" t="inlineStr">
        <is>
          <t>BEV</t>
        </is>
      </c>
      <c r="C18" t="inlineStr">
        <is>
          <t>Audi e-tron 🔋</t>
        </is>
      </c>
      <c r="G18" t="n">
        <v>253</v>
      </c>
      <c r="H18" t="n">
        <v>856</v>
      </c>
      <c r="P18" t="n">
        <v>1109</v>
      </c>
      <c r="Q18" t="inlineStr">
        <is>
          <t>Audi e-tron 🔋</t>
        </is>
      </c>
    </row>
    <row r="19">
      <c r="A19" t="inlineStr">
        <is>
          <t>Mitsubishi</t>
        </is>
      </c>
      <c r="B19" t="inlineStr">
        <is>
          <t>PHEV</t>
        </is>
      </c>
      <c r="C19" t="inlineStr">
        <is>
          <t>Mitsubishi Outlander PHEV</t>
        </is>
      </c>
      <c r="D19" t="n">
        <v>133</v>
      </c>
      <c r="E19" t="n">
        <v>157</v>
      </c>
      <c r="F19" t="n">
        <v>341</v>
      </c>
      <c r="G19" t="n">
        <v>163</v>
      </c>
      <c r="H19" t="n">
        <v>232</v>
      </c>
      <c r="P19" t="n">
        <v>1026</v>
      </c>
      <c r="Q19" t="inlineStr">
        <is>
          <t>Mitsubishi Outlander PHEV</t>
        </is>
      </c>
    </row>
    <row r="20">
      <c r="A20" t="inlineStr">
        <is>
          <t>Porsche</t>
        </is>
      </c>
      <c r="B20" t="inlineStr">
        <is>
          <t>PHEV</t>
        </is>
      </c>
      <c r="C20" t="inlineStr">
        <is>
          <t>Porsche Panamera E-Hybrid*</t>
        </is>
      </c>
      <c r="D20" t="n">
        <v>150</v>
      </c>
      <c r="E20" t="n">
        <v>160</v>
      </c>
      <c r="F20" t="n">
        <v>195</v>
      </c>
      <c r="G20" t="n">
        <v>155</v>
      </c>
      <c r="H20" t="n">
        <v>170</v>
      </c>
      <c r="P20" t="n">
        <v>830</v>
      </c>
      <c r="Q20" t="inlineStr">
        <is>
          <t>Porsche Panamera E-Hybrid*</t>
        </is>
      </c>
    </row>
    <row r="21">
      <c r="A21" t="inlineStr">
        <is>
          <t>BMW</t>
        </is>
      </c>
      <c r="B21" t="inlineStr">
        <is>
          <t>PHEV</t>
        </is>
      </c>
      <c r="C21" t="inlineStr">
        <is>
          <t>BMW 330e*</t>
        </is>
      </c>
      <c r="D21" t="n">
        <v>216</v>
      </c>
      <c r="E21" t="n">
        <v>185</v>
      </c>
      <c r="F21" t="n">
        <v>175</v>
      </c>
      <c r="G21" t="n">
        <v>53</v>
      </c>
      <c r="H21" t="n">
        <v>27</v>
      </c>
      <c r="P21" t="n">
        <v>656</v>
      </c>
      <c r="Q21" t="inlineStr">
        <is>
          <t>BMW 330e*</t>
        </is>
      </c>
    </row>
    <row r="22">
      <c r="A22" t="inlineStr">
        <is>
          <t>Mercedes</t>
        </is>
      </c>
      <c r="B22" t="inlineStr">
        <is>
          <t>PHEV</t>
        </is>
      </c>
      <c r="C22" t="inlineStr">
        <is>
          <t>Mercedes C350e*</t>
        </is>
      </c>
      <c r="D22" t="n">
        <v>140</v>
      </c>
      <c r="E22" t="n">
        <v>145</v>
      </c>
      <c r="F22" t="n">
        <v>135</v>
      </c>
      <c r="G22" t="n">
        <v>173</v>
      </c>
      <c r="H22" t="n">
        <v>225</v>
      </c>
      <c r="P22" t="n">
        <v>818</v>
      </c>
      <c r="Q22" t="inlineStr">
        <is>
          <t>Mercedes C350e*</t>
        </is>
      </c>
    </row>
    <row r="23">
      <c r="A23" t="inlineStr">
        <is>
          <t>Volvo</t>
        </is>
      </c>
      <c r="B23" t="inlineStr">
        <is>
          <t>PHEV</t>
        </is>
      </c>
      <c r="C23" t="inlineStr">
        <is>
          <t>Volvo XC90 T8 PHEV*</t>
        </is>
      </c>
      <c r="D23" t="n">
        <v>95</v>
      </c>
      <c r="E23" t="n">
        <v>105</v>
      </c>
      <c r="F23" t="n">
        <v>155</v>
      </c>
      <c r="G23" t="n">
        <v>100</v>
      </c>
      <c r="H23" t="n">
        <v>120</v>
      </c>
      <c r="P23" t="n">
        <v>575</v>
      </c>
      <c r="Q23" t="inlineStr">
        <is>
          <t>Volvo XC90 T8 PHEV*</t>
        </is>
      </c>
    </row>
    <row r="24">
      <c r="A24" t="inlineStr">
        <is>
          <t>Mercedes</t>
        </is>
      </c>
      <c r="B24" t="inlineStr">
        <is>
          <t>PHEV</t>
        </is>
      </c>
      <c r="C24" t="inlineStr">
        <is>
          <t>Mercedes GLC 350e*</t>
        </is>
      </c>
      <c r="D24" t="n">
        <v>74</v>
      </c>
      <c r="E24" t="n">
        <v>72</v>
      </c>
      <c r="F24" t="n">
        <v>175</v>
      </c>
      <c r="G24" t="n">
        <v>220</v>
      </c>
      <c r="H24" t="n">
        <v>275</v>
      </c>
      <c r="P24" t="n">
        <v>816</v>
      </c>
      <c r="Q24" t="inlineStr">
        <is>
          <t>Mercedes GLC 350e*</t>
        </is>
      </c>
    </row>
    <row r="25">
      <c r="A25" t="inlineStr">
        <is>
          <t>Volvo</t>
        </is>
      </c>
      <c r="B25" t="inlineStr">
        <is>
          <t>PHEV</t>
        </is>
      </c>
      <c r="C25" t="inlineStr">
        <is>
          <t>Volvo XC60 PHEV*</t>
        </is>
      </c>
      <c r="D25" t="n">
        <v>90</v>
      </c>
      <c r="E25" t="n">
        <v>100</v>
      </c>
      <c r="F25" t="n">
        <v>125</v>
      </c>
      <c r="G25" t="n">
        <v>85</v>
      </c>
      <c r="H25" t="n">
        <v>95</v>
      </c>
      <c r="P25" t="n">
        <v>495</v>
      </c>
      <c r="Q25" t="inlineStr">
        <is>
          <t>Volvo XC60 PHEV*</t>
        </is>
      </c>
    </row>
    <row r="26">
      <c r="A26" t="inlineStr">
        <is>
          <t>Porsche</t>
        </is>
      </c>
      <c r="B26" t="inlineStr">
        <is>
          <t>PHEV</t>
        </is>
      </c>
      <c r="C26" t="inlineStr">
        <is>
          <t>Porsche Cayenne S-E*</t>
        </is>
      </c>
      <c r="D26" t="n">
        <v>65</v>
      </c>
      <c r="E26" t="n">
        <v>95</v>
      </c>
      <c r="F26" t="n">
        <v>115</v>
      </c>
      <c r="G26" t="n">
        <v>70</v>
      </c>
      <c r="H26" t="n">
        <v>105</v>
      </c>
      <c r="P26" t="n">
        <v>450</v>
      </c>
      <c r="Q26" t="inlineStr">
        <is>
          <t>Porsche Cayenne S-E*</t>
        </is>
      </c>
    </row>
    <row r="27">
      <c r="A27" t="inlineStr">
        <is>
          <t>Mercedes</t>
        </is>
      </c>
      <c r="B27" t="inlineStr">
        <is>
          <t>PHEV</t>
        </is>
      </c>
      <c r="C27" t="inlineStr">
        <is>
          <t>Mercedes GLE 550e*</t>
        </is>
      </c>
      <c r="D27" t="n">
        <v>92</v>
      </c>
      <c r="E27" t="n">
        <v>95</v>
      </c>
      <c r="F27" t="n">
        <v>110</v>
      </c>
      <c r="G27" t="n">
        <v>150</v>
      </c>
      <c r="H27" t="n">
        <v>185</v>
      </c>
      <c r="P27" t="n">
        <v>632</v>
      </c>
      <c r="Q27" t="inlineStr">
        <is>
          <t>Mercedes GLE 550e*</t>
        </is>
      </c>
    </row>
    <row r="28">
      <c r="A28" t="inlineStr">
        <is>
          <t>Audi</t>
        </is>
      </c>
      <c r="B28" t="inlineStr">
        <is>
          <t>PHEV</t>
        </is>
      </c>
      <c r="C28" t="inlineStr">
        <is>
          <t>Audi A3 Sportback e-tron*</t>
        </is>
      </c>
      <c r="D28" t="n">
        <v>175</v>
      </c>
      <c r="E28" t="n">
        <v>210</v>
      </c>
      <c r="F28" t="n">
        <v>45</v>
      </c>
      <c r="G28" t="n">
        <v>7</v>
      </c>
      <c r="H28" t="n">
        <v>0</v>
      </c>
      <c r="P28" t="n">
        <v>437</v>
      </c>
      <c r="Q28" t="inlineStr">
        <is>
          <t>Audi A3 Sportback e-tron*</t>
        </is>
      </c>
    </row>
    <row r="29">
      <c r="A29" t="inlineStr">
        <is>
          <t>Honda</t>
        </is>
      </c>
      <c r="B29" t="inlineStr">
        <is>
          <t>BEV</t>
        </is>
      </c>
      <c r="C29" t="inlineStr">
        <is>
          <t>Honda Clarity BEV* 🔋</t>
        </is>
      </c>
      <c r="D29" t="n">
        <v>78</v>
      </c>
      <c r="E29" t="n">
        <v>68</v>
      </c>
      <c r="F29" t="n">
        <v>92</v>
      </c>
      <c r="G29" t="n">
        <v>88</v>
      </c>
      <c r="H29" t="n">
        <v>82</v>
      </c>
      <c r="P29" t="n">
        <v>408</v>
      </c>
      <c r="Q29" t="inlineStr">
        <is>
          <t>Honda Clarity BEV* 🔋</t>
        </is>
      </c>
    </row>
    <row r="30">
      <c r="A30" t="inlineStr">
        <is>
          <t>BMW</t>
        </is>
      </c>
      <c r="B30" t="inlineStr">
        <is>
          <t>PHEV</t>
        </is>
      </c>
      <c r="C30" t="inlineStr">
        <is>
          <t>BMW i8</t>
        </is>
      </c>
      <c r="D30" t="n">
        <v>23</v>
      </c>
      <c r="E30" t="n">
        <v>47</v>
      </c>
      <c r="F30" t="n">
        <v>91</v>
      </c>
      <c r="G30" t="n">
        <v>87</v>
      </c>
      <c r="H30" t="n">
        <v>145</v>
      </c>
      <c r="P30" t="n">
        <v>393</v>
      </c>
      <c r="Q30" t="inlineStr">
        <is>
          <t>BMW i8</t>
        </is>
      </c>
    </row>
    <row r="31">
      <c r="A31" t="inlineStr">
        <is>
          <t>Hyundai</t>
        </is>
      </c>
      <c r="B31" t="inlineStr">
        <is>
          <t>PHEV</t>
        </is>
      </c>
      <c r="C31" t="inlineStr">
        <is>
          <t>Hyundai IONIQ PHEV*</t>
        </is>
      </c>
      <c r="D31" t="n">
        <v>73</v>
      </c>
      <c r="E31" t="n">
        <v>54</v>
      </c>
      <c r="F31" t="n">
        <v>94</v>
      </c>
      <c r="G31" t="n">
        <v>63</v>
      </c>
      <c r="H31" t="n">
        <v>63</v>
      </c>
      <c r="P31" t="n">
        <v>347</v>
      </c>
      <c r="Q31" t="inlineStr">
        <is>
          <t>Hyundai IONIQ PHEV</t>
        </is>
      </c>
    </row>
    <row r="32">
      <c r="A32" t="inlineStr">
        <is>
          <t>mercedes</t>
        </is>
      </c>
      <c r="B32" t="inlineStr">
        <is>
          <t>BEV</t>
        </is>
      </c>
      <c r="C32" t="inlineStr">
        <is>
          <t>smart ED 🔋</t>
        </is>
      </c>
      <c r="D32" t="n">
        <v>83</v>
      </c>
      <c r="E32" t="n">
        <v>58</v>
      </c>
      <c r="F32" t="n">
        <v>90</v>
      </c>
      <c r="G32" t="n">
        <v>85</v>
      </c>
      <c r="H32" t="n">
        <v>85</v>
      </c>
      <c r="P32" t="n">
        <v>401</v>
      </c>
      <c r="Q32" t="inlineStr">
        <is>
          <t>smart ED 🔋</t>
        </is>
      </c>
    </row>
    <row r="33">
      <c r="A33" t="inlineStr">
        <is>
          <t>Hyundai</t>
        </is>
      </c>
      <c r="B33" t="inlineStr">
        <is>
          <t>BEV</t>
        </is>
      </c>
      <c r="C33" t="inlineStr">
        <is>
          <t>Hyundai Kona Electric* 🔋</t>
        </is>
      </c>
      <c r="D33" t="n">
        <v>0</v>
      </c>
      <c r="E33" t="n">
        <v>16</v>
      </c>
      <c r="F33" t="n">
        <v>127</v>
      </c>
      <c r="G33" t="n">
        <v>77</v>
      </c>
      <c r="H33" t="n">
        <v>91</v>
      </c>
      <c r="P33" t="n">
        <v>311</v>
      </c>
      <c r="Q33" t="inlineStr">
        <is>
          <t>Hyundai Kona Electric* 🔋</t>
        </is>
      </c>
    </row>
    <row r="34">
      <c r="A34" t="inlineStr">
        <is>
          <t>BMW</t>
        </is>
      </c>
      <c r="B34" t="inlineStr">
        <is>
          <t>PHEV</t>
        </is>
      </c>
      <c r="C34" t="inlineStr">
        <is>
          <t>Mini Countryman SE PHEV*</t>
        </is>
      </c>
      <c r="D34" t="n">
        <v>50</v>
      </c>
      <c r="E34" t="n">
        <v>63</v>
      </c>
      <c r="F34" t="n">
        <v>45</v>
      </c>
      <c r="G34" t="n">
        <v>37</v>
      </c>
      <c r="H34" t="n">
        <v>85</v>
      </c>
      <c r="P34" t="n">
        <v>280</v>
      </c>
      <c r="Q34" t="inlineStr">
        <is>
          <t>Mini Countryman SE PHEV*</t>
        </is>
      </c>
    </row>
    <row r="35">
      <c r="A35" t="inlineStr">
        <is>
          <t>FCA</t>
        </is>
      </c>
      <c r="B35" t="inlineStr">
        <is>
          <t>BEV</t>
        </is>
      </c>
      <c r="C35" t="inlineStr">
        <is>
          <t>Fiat 500e* 🔋</t>
        </is>
      </c>
      <c r="D35" t="n">
        <v>72</v>
      </c>
      <c r="E35" t="n">
        <v>87</v>
      </c>
      <c r="F35" t="n">
        <v>33</v>
      </c>
      <c r="G35" t="n">
        <v>20</v>
      </c>
      <c r="H35" t="n">
        <v>60</v>
      </c>
      <c r="P35" t="n">
        <v>272</v>
      </c>
      <c r="Q35" t="inlineStr">
        <is>
          <t>Fiat 500e* 🔋</t>
        </is>
      </c>
    </row>
    <row r="36">
      <c r="A36" t="inlineStr">
        <is>
          <t>Volvo</t>
        </is>
      </c>
      <c r="B36" t="inlineStr">
        <is>
          <t>PHEV</t>
        </is>
      </c>
      <c r="C36" t="inlineStr">
        <is>
          <t>Volvo S90 T8 PHEV*</t>
        </is>
      </c>
      <c r="D36" t="n">
        <v>35</v>
      </c>
      <c r="E36" t="n">
        <v>45</v>
      </c>
      <c r="F36" t="n">
        <v>55</v>
      </c>
      <c r="G36" t="n">
        <v>35</v>
      </c>
      <c r="H36" t="n">
        <v>50</v>
      </c>
      <c r="P36" t="n">
        <v>220</v>
      </c>
      <c r="Q36" t="inlineStr">
        <is>
          <t>Volvo S90 T8 PHEV*</t>
        </is>
      </c>
    </row>
    <row r="37">
      <c r="A37" t="inlineStr">
        <is>
          <t>Subaru</t>
        </is>
      </c>
      <c r="B37" t="inlineStr">
        <is>
          <t>PHEV</t>
        </is>
      </c>
      <c r="C37" t="inlineStr">
        <is>
          <t>Subaru Crosstrek Hybrid*</t>
        </is>
      </c>
      <c r="E37" t="n">
        <v>27</v>
      </c>
      <c r="F37" t="n">
        <v>52</v>
      </c>
      <c r="G37" t="n">
        <v>47</v>
      </c>
      <c r="H37" t="n">
        <v>65</v>
      </c>
      <c r="P37" t="n">
        <v>191</v>
      </c>
      <c r="Q37" t="inlineStr">
        <is>
          <t>Subaru Crosstrek Hybrid*</t>
        </is>
      </c>
    </row>
    <row r="38">
      <c r="A38" t="inlineStr">
        <is>
          <t>Hyundai</t>
        </is>
      </c>
      <c r="B38" t="inlineStr">
        <is>
          <t>PHEV</t>
        </is>
      </c>
      <c r="C38" t="inlineStr">
        <is>
          <t>Hyundai Sonata PHEV*</t>
        </is>
      </c>
      <c r="D38" t="n">
        <v>4</v>
      </c>
      <c r="E38" t="n">
        <v>71</v>
      </c>
      <c r="F38" t="n">
        <v>7</v>
      </c>
      <c r="G38" t="n">
        <v>46</v>
      </c>
      <c r="H38" t="n">
        <v>40</v>
      </c>
      <c r="P38" t="n">
        <v>168</v>
      </c>
      <c r="Q38" t="inlineStr">
        <is>
          <t>Hyundai Sonata PHEV*</t>
        </is>
      </c>
    </row>
    <row r="39">
      <c r="A39" t="inlineStr">
        <is>
          <t>Hyundai</t>
        </is>
      </c>
      <c r="B39" t="inlineStr">
        <is>
          <t>BEV</t>
        </is>
      </c>
      <c r="C39" t="inlineStr">
        <is>
          <t>Hyundai IONIQ EV* 🔋</t>
        </is>
      </c>
      <c r="D39" t="n">
        <v>34</v>
      </c>
      <c r="E39" t="n">
        <v>32</v>
      </c>
      <c r="F39" t="n">
        <v>28</v>
      </c>
      <c r="G39" t="n">
        <v>9</v>
      </c>
      <c r="H39" t="n">
        <v>61</v>
      </c>
      <c r="P39" t="n">
        <v>164</v>
      </c>
      <c r="Q39" t="inlineStr">
        <is>
          <t>Hyundai IONIQ EV* 🔋</t>
        </is>
      </c>
    </row>
    <row r="40">
      <c r="A40" t="inlineStr">
        <is>
          <t>Kia</t>
        </is>
      </c>
      <c r="B40" t="inlineStr">
        <is>
          <t>BEV</t>
        </is>
      </c>
      <c r="C40" t="inlineStr">
        <is>
          <t>Kia Niro EV* 🔋</t>
        </is>
      </c>
      <c r="G40" t="n">
        <v>40</v>
      </c>
      <c r="H40" t="n">
        <v>119</v>
      </c>
      <c r="P40" t="n">
        <v>159</v>
      </c>
      <c r="Q40" t="inlineStr">
        <is>
          <t>Kia Niro EV* 🔋</t>
        </is>
      </c>
    </row>
    <row r="41">
      <c r="A41" t="inlineStr">
        <is>
          <t>BMW</t>
        </is>
      </c>
      <c r="B41" t="inlineStr">
        <is>
          <t>PHEV</t>
        </is>
      </c>
      <c r="C41" t="inlineStr">
        <is>
          <t>BMWX5 xDrive 40e*</t>
        </is>
      </c>
      <c r="D41" t="n">
        <v>71</v>
      </c>
      <c r="E41" t="n">
        <v>38</v>
      </c>
      <c r="F41" t="n">
        <v>26</v>
      </c>
      <c r="G41" t="n">
        <v>9</v>
      </c>
      <c r="H41" t="n">
        <v>4</v>
      </c>
      <c r="P41" t="n">
        <v>148</v>
      </c>
      <c r="Q41" t="inlineStr">
        <is>
          <t>BMWX5 xDrive 40e*</t>
        </is>
      </c>
    </row>
    <row r="42">
      <c r="A42" t="inlineStr">
        <is>
          <t>Mercedes</t>
        </is>
      </c>
      <c r="B42" t="inlineStr">
        <is>
          <t>PHEV</t>
        </is>
      </c>
      <c r="C42" t="inlineStr">
        <is>
          <t>Mercedes S550e*</t>
        </is>
      </c>
      <c r="D42" t="n">
        <v>8</v>
      </c>
      <c r="E42" t="n">
        <v>10</v>
      </c>
      <c r="F42" t="n">
        <v>22</v>
      </c>
      <c r="G42" t="n">
        <v>35</v>
      </c>
      <c r="H42" t="n">
        <v>51</v>
      </c>
      <c r="P42" t="n">
        <v>126</v>
      </c>
      <c r="Q42" t="inlineStr">
        <is>
          <t>Mercedes S550e*</t>
        </is>
      </c>
    </row>
    <row r="43">
      <c r="A43" t="inlineStr">
        <is>
          <t>BMW</t>
        </is>
      </c>
      <c r="B43" t="inlineStr">
        <is>
          <t>PHEV</t>
        </is>
      </c>
      <c r="C43" t="inlineStr">
        <is>
          <t>BMW 740e*</t>
        </is>
      </c>
      <c r="D43" t="n">
        <v>6</v>
      </c>
      <c r="E43" t="n">
        <v>14</v>
      </c>
      <c r="F43" t="n">
        <v>15</v>
      </c>
      <c r="G43" t="n">
        <v>8</v>
      </c>
      <c r="H43" t="n">
        <v>12</v>
      </c>
      <c r="P43" t="n">
        <v>55</v>
      </c>
      <c r="Q43" t="inlineStr">
        <is>
          <t>BMW 740e*</t>
        </is>
      </c>
    </row>
    <row r="44">
      <c r="A44" t="inlineStr">
        <is>
          <t>Kia</t>
        </is>
      </c>
      <c r="B44" t="inlineStr">
        <is>
          <t>PHEV</t>
        </is>
      </c>
      <c r="C44" t="inlineStr">
        <is>
          <t>Kia Optima PHEV</t>
        </is>
      </c>
      <c r="D44" t="n">
        <v>30</v>
      </c>
      <c r="E44" t="n">
        <v>11</v>
      </c>
      <c r="F44" t="n">
        <v>8</v>
      </c>
      <c r="G44" t="n">
        <v>5</v>
      </c>
      <c r="H44" t="n">
        <v>0</v>
      </c>
      <c r="P44" t="n">
        <v>54</v>
      </c>
      <c r="Q44" t="inlineStr">
        <is>
          <t>Kia Optima PHEV</t>
        </is>
      </c>
    </row>
    <row r="45">
      <c r="A45" t="inlineStr">
        <is>
          <t>GM</t>
        </is>
      </c>
      <c r="B45" t="inlineStr">
        <is>
          <t>PHEV</t>
        </is>
      </c>
      <c r="C45" t="inlineStr">
        <is>
          <t>Cadillac CT6 PHEV*</t>
        </is>
      </c>
      <c r="D45" t="n">
        <v>8</v>
      </c>
      <c r="E45" t="n">
        <v>1</v>
      </c>
      <c r="F45" t="n">
        <v>3</v>
      </c>
      <c r="G45" t="n">
        <v>2</v>
      </c>
      <c r="H45" t="n">
        <v>0</v>
      </c>
      <c r="P45" t="n">
        <v>14</v>
      </c>
      <c r="Q45" t="inlineStr">
        <is>
          <t>Cadillac CT6 PHEV*</t>
        </is>
      </c>
    </row>
    <row r="46">
      <c r="A46" t="inlineStr">
        <is>
          <t>Mercedes</t>
        </is>
      </c>
      <c r="B46" t="inlineStr">
        <is>
          <t>PHEV</t>
        </is>
      </c>
      <c r="C46" t="inlineStr">
        <is>
          <t>Mercedes B250e*</t>
        </is>
      </c>
      <c r="D46" t="n">
        <v>1</v>
      </c>
      <c r="E46" t="n">
        <v>2</v>
      </c>
      <c r="F46" t="n">
        <v>0</v>
      </c>
      <c r="G46" t="n">
        <v>1</v>
      </c>
      <c r="H46" t="n">
        <v>0</v>
      </c>
      <c r="P46" t="n">
        <v>4</v>
      </c>
      <c r="Q46" t="inlineStr">
        <is>
          <t>Mercedes B250e*</t>
        </is>
      </c>
    </row>
    <row r="47">
      <c r="A47" t="inlineStr">
        <is>
          <t>Kia</t>
        </is>
      </c>
      <c r="B47" t="inlineStr">
        <is>
          <t>BEV</t>
        </is>
      </c>
      <c r="C47" t="inlineStr">
        <is>
          <t>Kia Soul EV* 🔋</t>
        </is>
      </c>
      <c r="D47" t="n">
        <v>0</v>
      </c>
      <c r="E47" t="n">
        <v>1</v>
      </c>
      <c r="F47" t="n">
        <v>2</v>
      </c>
      <c r="G47" t="n">
        <v>0</v>
      </c>
      <c r="H47" t="n">
        <v>1</v>
      </c>
      <c r="P47" t="n">
        <v>4</v>
      </c>
      <c r="Q47" t="inlineStr">
        <is>
          <t>Kia Soul EV* 🔋</t>
        </is>
      </c>
    </row>
    <row r="48">
      <c r="C48" t="inlineStr">
        <is>
          <t>2019 U.S. Sales Totals*</t>
        </is>
      </c>
      <c r="D48" t="n">
        <v>16715</v>
      </c>
      <c r="E48" t="n">
        <v>16891</v>
      </c>
      <c r="F48" t="n">
        <v>27639</v>
      </c>
      <c r="G48" t="n">
        <v>21255</v>
      </c>
      <c r="H48" t="n">
        <v>28386</v>
      </c>
      <c r="P48" t="n">
        <v>110886</v>
      </c>
      <c r="Q48" t="inlineStr">
        <is>
          <t>2019 U.S. Sales Totals*</t>
        </is>
      </c>
    </row>
    <row r="49">
      <c r="C49" t="inlineStr">
        <is>
          <t>2018 U.S. Sales Totals*</t>
        </is>
      </c>
      <c r="D49" t="n">
        <v>12009</v>
      </c>
      <c r="E49" t="n">
        <v>16845</v>
      </c>
      <c r="F49" t="n">
        <v>26443</v>
      </c>
      <c r="G49" t="n">
        <v>19623</v>
      </c>
      <c r="H49" t="n">
        <v>24307</v>
      </c>
      <c r="I49" t="n">
        <v>25029</v>
      </c>
      <c r="J49" t="n">
        <v>29598</v>
      </c>
      <c r="K49" t="n">
        <v>36347</v>
      </c>
      <c r="L49" t="n">
        <v>44544</v>
      </c>
      <c r="M49" t="n">
        <v>34074</v>
      </c>
      <c r="N49" t="n">
        <v>42588</v>
      </c>
      <c r="O49" t="n">
        <v>49900</v>
      </c>
      <c r="P49" t="n">
        <v>361307</v>
      </c>
      <c r="Q49" t="inlineStr">
        <is>
          <t>2018 U.S. Sales Totals*</t>
        </is>
      </c>
    </row>
    <row r="50">
      <c r="C50" t="inlineStr">
        <is>
          <t>2019 Worldwide Sales*</t>
        </is>
      </c>
      <c r="D50" t="n">
        <v>159468</v>
      </c>
      <c r="E50" t="n">
        <v>111541</v>
      </c>
      <c r="F50" t="n">
        <v>224335</v>
      </c>
      <c r="G50" t="n">
        <v>166200</v>
      </c>
      <c r="P50" t="n">
        <v>661544</v>
      </c>
      <c r="Q50" t="inlineStr">
        <is>
          <t>2019 Worldwide Sales*</t>
        </is>
      </c>
    </row>
    <row r="51">
      <c r="C51" t="inlineStr">
        <is>
          <t>2018 Worldwide Sales*</t>
        </is>
      </c>
      <c r="D51" t="n">
        <v>82000</v>
      </c>
      <c r="E51" t="n">
        <v>81000</v>
      </c>
      <c r="F51" t="n">
        <v>141000</v>
      </c>
      <c r="G51" t="n">
        <v>128450</v>
      </c>
      <c r="H51" t="n">
        <v>159346</v>
      </c>
      <c r="I51" t="n">
        <v>160894</v>
      </c>
      <c r="J51" t="n">
        <v>144975</v>
      </c>
      <c r="K51" t="n">
        <v>175362</v>
      </c>
      <c r="L51" t="n">
        <v>206500</v>
      </c>
      <c r="M51" t="n">
        <v>214800</v>
      </c>
      <c r="N51" t="n">
        <v>237553</v>
      </c>
      <c r="O51" t="n">
        <v>286367</v>
      </c>
      <c r="P51" t="n">
        <v>2018247</v>
      </c>
      <c r="Q51" t="inlineStr">
        <is>
          <t>2018 Worldwide Sales*</t>
        </is>
      </c>
    </row>
  </sheetData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:A4"/>
    </sheetView>
  </sheetViews>
  <sheetFormatPr baseColWidth="10" defaultColWidth="8.83203125" defaultRowHeight="15"/>
  <cols>
    <col width="28.83203125" bestFit="1" customWidth="1" style="23" min="1" max="1"/>
    <col width="17.33203125" bestFit="1" customWidth="1" style="23" min="2" max="2"/>
  </cols>
  <sheetData>
    <row r="1">
      <c r="A1" t="inlineStr">
        <is>
          <t>Manufacturer*</t>
        </is>
      </c>
      <c r="B1" t="inlineStr">
        <is>
          <t>Total Sales</t>
        </is>
      </c>
      <c r="C1" t="inlineStr">
        <is>
          <t># To</t>
        </is>
      </c>
      <c r="D1" t="inlineStr">
        <is>
          <t xml:space="preserve">Reached / </t>
        </is>
      </c>
    </row>
    <row r="2">
      <c r="B2" t="inlineStr">
        <is>
          <t>2010 - Mar. 2019**</t>
        </is>
      </c>
      <c r="C2" t="inlineStr">
        <is>
          <t>Reach</t>
        </is>
      </c>
      <c r="D2" t="inlineStr">
        <is>
          <t xml:space="preserve">Likely </t>
        </is>
      </c>
    </row>
    <row r="3">
      <c r="C3" t="n">
        <v>200000</v>
      </c>
      <c r="D3" t="inlineStr">
        <is>
          <t xml:space="preserve">to Reach </t>
        </is>
      </c>
    </row>
    <row r="4">
      <c r="D4" t="n">
        <v>200000</v>
      </c>
    </row>
    <row r="5">
      <c r="A5" t="inlineStr">
        <is>
          <t>Audi</t>
        </is>
      </c>
      <c r="B5" t="n">
        <v>10218</v>
      </c>
      <c r="C5" t="n">
        <v>189782</v>
      </c>
      <c r="D5" t="n">
        <v>2025</v>
      </c>
    </row>
    <row r="6">
      <c r="A6" t="inlineStr">
        <is>
          <t>BMW</t>
        </is>
      </c>
      <c r="B6" t="n">
        <v>85888</v>
      </c>
      <c r="C6" t="n">
        <v>114112</v>
      </c>
      <c r="D6" t="n">
        <v>2023</v>
      </c>
    </row>
    <row r="7">
      <c r="A7" t="inlineStr">
        <is>
          <t>FCA</t>
        </is>
      </c>
      <c r="B7" t="n">
        <v>39855</v>
      </c>
      <c r="C7" t="n">
        <v>160145</v>
      </c>
      <c r="D7" t="n">
        <v>2025</v>
      </c>
    </row>
    <row r="8">
      <c r="A8" t="inlineStr">
        <is>
          <t>Ford</t>
        </is>
      </c>
      <c r="B8" t="n">
        <v>114247</v>
      </c>
      <c r="C8" t="n">
        <v>88753</v>
      </c>
      <c r="D8" t="n">
        <v>2023</v>
      </c>
    </row>
    <row r="9">
      <c r="A9" t="inlineStr">
        <is>
          <t>GM</t>
        </is>
      </c>
      <c r="B9" t="n">
        <v>211587</v>
      </c>
      <c r="C9" t="n">
        <v>-11587</v>
      </c>
      <c r="D9" t="inlineStr">
        <is>
          <t>2018 Q4</t>
        </is>
      </c>
    </row>
    <row r="10">
      <c r="A10" t="inlineStr">
        <is>
          <t>Honda</t>
        </is>
      </c>
      <c r="B10" t="n">
        <v>27636</v>
      </c>
      <c r="C10" t="n">
        <v>172364</v>
      </c>
      <c r="D10" t="n">
        <v>2025</v>
      </c>
    </row>
    <row r="11">
      <c r="A11" t="inlineStr">
        <is>
          <t>Hyundai</t>
        </is>
      </c>
      <c r="B11" t="n">
        <v>9157</v>
      </c>
      <c r="C11" t="n">
        <v>190843</v>
      </c>
      <c r="D11" t="n">
        <v>2025</v>
      </c>
    </row>
    <row r="12">
      <c r="A12" t="inlineStr">
        <is>
          <t>Jaguar</t>
        </is>
      </c>
      <c r="B12" t="n">
        <v>1001</v>
      </c>
      <c r="C12" t="n">
        <v>198999</v>
      </c>
      <c r="D12" t="n">
        <v>2027</v>
      </c>
    </row>
    <row r="13">
      <c r="A13" t="inlineStr">
        <is>
          <t>Kia</t>
        </is>
      </c>
      <c r="B13" t="n">
        <v>13325</v>
      </c>
      <c r="C13" t="n">
        <v>186675</v>
      </c>
      <c r="D13" t="n">
        <v>2025</v>
      </c>
    </row>
    <row r="14">
      <c r="A14" t="inlineStr">
        <is>
          <t>Mercedes</t>
        </is>
      </c>
      <c r="B14" t="n">
        <v>19193</v>
      </c>
      <c r="C14" t="n">
        <v>180807</v>
      </c>
      <c r="D14" t="n">
        <v>2024</v>
      </c>
    </row>
    <row r="15">
      <c r="A15" t="inlineStr">
        <is>
          <t>Mitsubishi</t>
        </is>
      </c>
      <c r="B15" t="n">
        <v>7004</v>
      </c>
      <c r="C15" t="n">
        <v>192996</v>
      </c>
      <c r="D15" t="n">
        <v>2025</v>
      </c>
    </row>
    <row r="16">
      <c r="A16" t="inlineStr">
        <is>
          <t>Nissan</t>
        </is>
      </c>
      <c r="B16" t="n">
        <v>132227</v>
      </c>
      <c r="C16" t="n">
        <v>67773</v>
      </c>
      <c r="D16" t="n">
        <v>2021</v>
      </c>
    </row>
    <row r="17">
      <c r="A17" t="inlineStr">
        <is>
          <t>Porsche</t>
        </is>
      </c>
      <c r="B17" t="n">
        <v>10712</v>
      </c>
      <c r="C17" t="n">
        <v>189288</v>
      </c>
      <c r="D17" t="n">
        <v>2025</v>
      </c>
    </row>
    <row r="18">
      <c r="A18" t="inlineStr">
        <is>
          <t>Tesla</t>
        </is>
      </c>
      <c r="B18" t="n">
        <v>382573</v>
      </c>
      <c r="C18" t="n">
        <v>-182573</v>
      </c>
      <c r="D18" t="inlineStr">
        <is>
          <t>2018 Q3</t>
        </is>
      </c>
    </row>
    <row r="19">
      <c r="A19" t="inlineStr">
        <is>
          <t>Toyota</t>
        </is>
      </c>
      <c r="B19" t="n">
        <v>99918</v>
      </c>
      <c r="C19" t="n">
        <v>100082</v>
      </c>
      <c r="D19" t="n">
        <v>2021</v>
      </c>
    </row>
    <row r="20">
      <c r="A20" t="inlineStr">
        <is>
          <t>Volvo</t>
        </is>
      </c>
      <c r="B20" t="n">
        <v>9841</v>
      </c>
      <c r="C20" t="n">
        <v>190159</v>
      </c>
      <c r="D20" t="n">
        <v>2024</v>
      </c>
    </row>
    <row r="21">
      <c r="A21" t="inlineStr">
        <is>
          <t>VW</t>
        </is>
      </c>
      <c r="B21" t="n">
        <v>14277</v>
      </c>
      <c r="C21" t="n">
        <v>185723</v>
      </c>
      <c r="D21" t="n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B2" sqref="B2"/>
    </sheetView>
  </sheetViews>
  <sheetFormatPr baseColWidth="10" defaultColWidth="8.83203125" defaultRowHeight="15"/>
  <cols>
    <col width="15.33203125" customWidth="1" style="23" min="1" max="1"/>
  </cols>
  <sheetData>
    <row r="1" ht="48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s="32">
        <f>C2</f>
        <v/>
      </c>
      <c r="C2" s="32">
        <f>D2</f>
        <v/>
      </c>
      <c r="D2" s="32">
        <f>E2</f>
        <v/>
      </c>
      <c r="E2" s="33">
        <f>Data!A33</f>
        <v/>
      </c>
      <c r="F2" s="33">
        <f>Data!B33</f>
        <v/>
      </c>
      <c r="G2" s="33">
        <f>Data!C33</f>
        <v/>
      </c>
      <c r="H2" s="33">
        <f>Data!D33</f>
        <v/>
      </c>
      <c r="I2" s="33">
        <f>Data!E33</f>
        <v/>
      </c>
      <c r="J2" s="33">
        <f>Data!F33</f>
        <v/>
      </c>
      <c r="K2" s="33">
        <f>Data!G33</f>
        <v/>
      </c>
      <c r="L2" s="33">
        <f>Data!H33</f>
        <v/>
      </c>
      <c r="M2" s="33">
        <f>Data!I33</f>
        <v/>
      </c>
      <c r="N2" s="33">
        <f>Data!J33</f>
        <v/>
      </c>
      <c r="O2" s="33">
        <f>Data!K33</f>
        <v/>
      </c>
      <c r="P2" s="33">
        <f>Data!L33</f>
        <v/>
      </c>
      <c r="Q2" s="33">
        <f>Data!M33</f>
        <v/>
      </c>
      <c r="R2" s="33">
        <f>Data!N33</f>
        <v/>
      </c>
      <c r="S2" s="33">
        <f>Data!O33</f>
        <v/>
      </c>
      <c r="T2" s="33">
        <f>Data!P33</f>
        <v/>
      </c>
      <c r="U2" s="33">
        <f>Data!Q33</f>
        <v/>
      </c>
      <c r="V2" s="33">
        <f>Data!R33</f>
        <v/>
      </c>
      <c r="W2" s="33">
        <f>Data!S33</f>
        <v/>
      </c>
      <c r="X2" s="33">
        <f>Data!T33</f>
        <v/>
      </c>
      <c r="Y2" s="33">
        <f>Data!U33</f>
        <v/>
      </c>
      <c r="Z2" s="33">
        <f>Data!V33</f>
        <v/>
      </c>
      <c r="AA2" s="33">
        <f>Data!W33</f>
        <v/>
      </c>
      <c r="AB2" s="33">
        <f>Data!X33</f>
        <v/>
      </c>
      <c r="AC2" s="33">
        <f>Data!Y33</f>
        <v/>
      </c>
      <c r="AD2" s="33">
        <f>Data!Z33</f>
        <v/>
      </c>
      <c r="AE2" s="33">
        <f>Data!AA33</f>
        <v/>
      </c>
      <c r="AF2" s="33">
        <f>Data!AB33</f>
        <v/>
      </c>
      <c r="AG2" s="33">
        <f>Data!AC33</f>
        <v/>
      </c>
      <c r="AH2" s="33">
        <f>Data!AD33</f>
        <v/>
      </c>
      <c r="AI2" s="33">
        <f>Data!AE33</f>
        <v/>
      </c>
      <c r="AJ2" s="33">
        <f>Data!AF33</f>
        <v/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16.83203125" customWidth="1" style="23" min="1" max="1"/>
  </cols>
  <sheetData>
    <row r="1" ht="32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2017-06-20T00:56:40Z</dcterms:created>
  <dcterms:modified xmlns:dcterms="http://purl.org/dc/terms/" xmlns:xsi="http://www.w3.org/2001/XMLSchema-instance" xsi:type="dcterms:W3CDTF">2021-04-22T00:09:03Z</dcterms:modified>
  <cp:lastModifiedBy>Nathan Iyer</cp:lastModifiedBy>
</cp:coreProperties>
</file>