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BC8AA5E9-30BE-4F76-82BF-5D6F5EEDEFE9}"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AD1" i="28"/>
  <c r="X1" i="28"/>
  <c r="J1" i="28"/>
  <c r="D1" i="28"/>
  <c r="R1" i="28"/>
  <c r="G7" i="26" s="1"/>
  <c r="O7" i="26" s="1"/>
  <c r="L1" i="28"/>
  <c r="K1" i="28"/>
  <c r="M1" i="28"/>
  <c r="T1" i="28"/>
  <c r="U1" i="28"/>
  <c r="AF1" i="28"/>
  <c r="E1" i="28"/>
  <c r="AB1" i="28"/>
  <c r="M12" i="23"/>
  <c r="L12" i="23" s="1"/>
  <c r="J34" i="19" s="1"/>
  <c r="C1" i="28"/>
  <c r="G41"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O41" i="26"/>
  <c r="P41" i="26" s="1"/>
  <c r="J41" i="26"/>
  <c r="K41" i="26"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<sst xmlns="http://schemas.openxmlformats.org/spreadsheetml/2006/main" count="35244" uniqueCount="4350">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</sst>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3913</v>
      </c>
      <c r="C1" s="432">
        <v>45457</v>
      </c>
      <c r="G1" s="433" t="s">
        <v>3925</v>
      </c>
      <c r="H1" s="433" t="s">
        <v>3926</v>
      </c>
    </row>
    <row r="2" spans="1:8" x14ac:dyDescent="0.25">
      <c r="B2" t="str">
        <f>_xlfn.XLOOKUP(B1,H:H,G:G,0,0,1)</f>
        <v>RI</v>
      </c>
      <c r="C2" t="str">
        <f>_xlfn.XLOOKUP(B2,G:G, H:H, 0,0,1)</f>
        <v>Rhode Island</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Rhode Island.</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Rhode Island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PV:**Rhode Island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Wind:**Rhode Island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Rhode Island</v>
      </c>
      <c r="B3" s="394">
        <f>ROUND(SUMIFS(B$4:B$54, $A$4:$A$54, $A$3),0)</f>
        <v>924</v>
      </c>
      <c r="C3" s="395">
        <f t="shared" ref="C3" si="0">ROUND(SUMIFS(C$4:C$54, $A$4:$A$54, $A$3),0)</f>
        <v>1</v>
      </c>
      <c r="D3" s="394">
        <f>SUMIFS(D$4:D$54, $A$4:$A$54, $A$3)</f>
        <v>1142517</v>
      </c>
      <c r="E3" s="394">
        <f>SUMIFS(E$4:E$54, $A$4:$A$54, $A$3)</f>
        <v>12783.000000001</v>
      </c>
      <c r="F3" s="396">
        <f>ROUND(SUMIFS(F$4:F$54,$A$4:$A$54,$A$3)*100,0)</f>
        <v>-99</v>
      </c>
      <c r="G3" s="177">
        <f>SUMIFS(G$4:G$54, $A$4:$A$54, $A$3)</f>
        <v>51858</v>
      </c>
      <c r="H3" s="177">
        <f>SUMIFS(H$4:H$54, $A$4:$A$54, $A$3)</f>
        <v>1330952</v>
      </c>
      <c r="I3" s="396">
        <f>ROUND(SUMIFS(I$4:I$54,$A$4:$A$54,$A$3)*100,0)</f>
        <v>2467</v>
      </c>
      <c r="J3" s="396">
        <f>ROUND(SUMIFS(J$4:J$54, $A$4:$A$54, $A$3),0)</f>
        <v>379</v>
      </c>
      <c r="K3" s="177">
        <f t="shared" ref="K3:AI3" si="1">ROUND(SUMIFS(K$4:K$54, $A$4:$A$54, $A$3),0)</f>
        <v>138</v>
      </c>
      <c r="L3" s="396">
        <f t="shared" si="1"/>
        <v>181</v>
      </c>
      <c r="M3" s="177">
        <f t="shared" si="1"/>
        <v>0</v>
      </c>
      <c r="N3" s="177">
        <f t="shared" si="1"/>
        <v>0</v>
      </c>
      <c r="O3" s="177">
        <f t="shared" si="1"/>
        <v>0</v>
      </c>
      <c r="P3" s="177">
        <f t="shared" si="1"/>
        <v>0</v>
      </c>
      <c r="Q3" s="177">
        <f t="shared" si="1"/>
        <v>0</v>
      </c>
      <c r="R3" s="177">
        <f t="shared" si="1"/>
        <v>0</v>
      </c>
      <c r="S3" s="396">
        <f t="shared" si="1"/>
        <v>0</v>
      </c>
      <c r="T3" s="177">
        <f t="shared" si="1"/>
        <v>0</v>
      </c>
      <c r="U3" s="177">
        <f t="shared" si="1"/>
        <v>1787</v>
      </c>
      <c r="V3" s="177">
        <f t="shared" si="1"/>
        <v>0</v>
      </c>
      <c r="W3" s="177">
        <f t="shared" si="1"/>
        <v>3</v>
      </c>
      <c r="X3" s="177">
        <f t="shared" si="1"/>
        <v>39</v>
      </c>
      <c r="Y3" s="177">
        <f t="shared" si="1"/>
        <v>80</v>
      </c>
      <c r="Z3" s="177">
        <f t="shared" si="1"/>
        <v>0</v>
      </c>
      <c r="AA3" s="177">
        <f t="shared" si="1"/>
        <v>40</v>
      </c>
      <c r="AB3" s="177">
        <f t="shared" si="1"/>
        <v>0</v>
      </c>
      <c r="AC3" s="177">
        <f t="shared" si="1"/>
        <v>7</v>
      </c>
      <c r="AD3" s="177">
        <f t="shared" si="1"/>
        <v>0</v>
      </c>
      <c r="AE3" s="177">
        <f t="shared" si="1"/>
        <v>0</v>
      </c>
      <c r="AF3" s="177">
        <f t="shared" si="1"/>
        <v>29</v>
      </c>
      <c r="AG3" s="177">
        <f t="shared" si="1"/>
        <v>0</v>
      </c>
      <c r="AH3" s="177">
        <f t="shared" si="1"/>
        <v>0</v>
      </c>
      <c r="AI3" s="396">
        <f t="shared" si="1"/>
        <v>0</v>
      </c>
      <c r="AJ3" s="177">
        <f>ROUND(SUMIFS(AJ$4:AJ$54,$A$4:$A$54,$A$3)*100,0)</f>
        <v>18</v>
      </c>
      <c r="AK3" s="177">
        <f t="shared" ref="AK3:AL3" si="2">ROUND(SUMIFS(AK$4:AK$54,$A$4:$A$54,$A$3)*100,0)</f>
        <v>31</v>
      </c>
      <c r="AL3" s="177">
        <f t="shared" si="2"/>
        <v>39</v>
      </c>
      <c r="AM3" s="177">
        <f>SUMIFS(AM$4:AM$54, $A$4:$A$54, $A$3)</f>
        <v>0</v>
      </c>
      <c r="AN3" s="177">
        <f t="shared" ref="AN3:AQ3" si="3">SUMIFS(AN$4:AN$54, $A$4:$A$54, $A$3)</f>
        <v>0</v>
      </c>
      <c r="AO3" s="396">
        <f t="shared" si="3"/>
        <v>0</v>
      </c>
      <c r="AP3" s="396">
        <f t="shared" si="3"/>
        <v>521</v>
      </c>
      <c r="AQ3" s="396">
        <f t="shared" si="3"/>
        <v>1098082</v>
      </c>
      <c r="AR3" s="396">
        <f>ROUND(SUMIFS(AR$4:AR$54,$A$4:$A$54,$A$3),2)</f>
        <v>47.45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55</v>
      </c>
      <c r="BT3" s="396">
        <f>ROUND(SUMIFS(BT$4:BT$54,$A$4:$A$54,$A$3)*100,0)</f>
        <v>52</v>
      </c>
      <c r="BU3" s="396">
        <f t="shared" ref="BU3:CH3" si="7">ROUND(SUMIFS(BU$4:BU$54,$A$4:$A$54,$A$3)*100,0)</f>
        <v>60</v>
      </c>
      <c r="BV3" s="396">
        <f t="shared" si="7"/>
        <v>72</v>
      </c>
      <c r="BW3" s="396">
        <f t="shared" si="7"/>
        <v>5</v>
      </c>
      <c r="BX3" s="396">
        <f t="shared" si="7"/>
        <v>9</v>
      </c>
      <c r="BY3" s="396">
        <f t="shared" si="7"/>
        <v>32</v>
      </c>
      <c r="BZ3" s="396">
        <f>ROUND(SUMIFS(BZ$4:BZ$54,$A$4:$A$54,$A$3)*100,0)</f>
        <v>32</v>
      </c>
      <c r="CA3" s="396">
        <f>ROUND(SUMIFS(CA$4:CA$54,$A$4:$A$54,$A$3)*100,0)</f>
        <v>100</v>
      </c>
      <c r="CB3" s="396">
        <f>ROUND(SUMIFS(CB$4:CB$54,$A$4:$A$54,$A$3)*100,0)</f>
        <v>100</v>
      </c>
      <c r="CC3" s="396">
        <f t="shared" si="7"/>
        <v>5</v>
      </c>
      <c r="CD3" s="396">
        <f t="shared" si="7"/>
        <v>9</v>
      </c>
      <c r="CE3" s="396">
        <f t="shared" si="7"/>
        <v>32</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9</v>
      </c>
      <c r="H41" t="s">
        <v>4060</v>
      </c>
      <c r="I41" s="483">
        <v>2040</v>
      </c>
      <c r="J41" s="483">
        <f t="shared" si="0"/>
        <v>1.7999999999999996</v>
      </c>
      <c r="K41" s="483">
        <f t="shared" si="1"/>
        <v>1.7999999999999996</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RI</v>
      </c>
      <c r="C1" s="408">
        <f>SUM(C4:C87)</f>
        <v>8.7686451843405013</v>
      </c>
      <c r="D1" s="408">
        <f t="shared" ref="D1:AG1" si="0">SUM(D4:D87)</f>
        <v>10.5225086363046</v>
      </c>
      <c r="E1" s="408">
        <f t="shared" si="0"/>
        <v>12.876762825642798</v>
      </c>
      <c r="F1" s="408">
        <f t="shared" si="0"/>
        <v>10.5439563470119</v>
      </c>
      <c r="G1" s="408">
        <f t="shared" si="0"/>
        <v>12.5711324295875</v>
      </c>
      <c r="H1" s="408">
        <f t="shared" si="0"/>
        <v>11.866339406801</v>
      </c>
      <c r="I1" s="408">
        <f t="shared" si="0"/>
        <v>13.4112944030691</v>
      </c>
      <c r="J1" s="408">
        <f t="shared" si="0"/>
        <v>13.152515638247799</v>
      </c>
      <c r="K1" s="408">
        <f t="shared" si="0"/>
        <v>13.692759099262299</v>
      </c>
      <c r="L1" s="408">
        <f t="shared" si="0"/>
        <v>13.097846003497301</v>
      </c>
      <c r="M1" s="408">
        <f t="shared" si="0"/>
        <v>11.706974842927799</v>
      </c>
      <c r="N1" s="408">
        <f t="shared" si="0"/>
        <v>12.3558625170469</v>
      </c>
      <c r="O1" s="408">
        <f t="shared" si="0"/>
        <v>11.670751291838002</v>
      </c>
      <c r="P1" s="408">
        <f t="shared" si="0"/>
        <v>11.5796853809467</v>
      </c>
      <c r="Q1" s="408">
        <f t="shared" si="0"/>
        <v>11.125325551017198</v>
      </c>
      <c r="R1" s="408">
        <f t="shared" si="0"/>
        <v>11.298678246001399</v>
      </c>
      <c r="S1" s="408">
        <f t="shared" si="0"/>
        <v>10.8055661577151</v>
      </c>
      <c r="T1" s="408">
        <f t="shared" si="0"/>
        <v>11.3387883013362</v>
      </c>
      <c r="U1" s="408">
        <f t="shared" si="0"/>
        <v>10.917407908785998</v>
      </c>
      <c r="V1" s="408">
        <f t="shared" si="0"/>
        <v>11.491374788120501</v>
      </c>
      <c r="W1" s="408">
        <f t="shared" si="0"/>
        <v>11.299719572772601</v>
      </c>
      <c r="X1" s="408">
        <f t="shared" si="0"/>
        <v>11.353278797244499</v>
      </c>
      <c r="Y1" s="408">
        <f t="shared" si="0"/>
        <v>10.740564638627299</v>
      </c>
      <c r="Z1" s="408">
        <f t="shared" si="0"/>
        <v>10.427080488171301</v>
      </c>
      <c r="AA1" s="408">
        <f t="shared" si="0"/>
        <v>11.017106682190898</v>
      </c>
      <c r="AB1" s="408">
        <f t="shared" si="0"/>
        <v>11.2279305716728</v>
      </c>
      <c r="AC1" s="408">
        <f t="shared" si="0"/>
        <v>10.004218403095798</v>
      </c>
      <c r="AD1" s="408">
        <f t="shared" si="0"/>
        <v>10.256351778813302</v>
      </c>
      <c r="AE1" s="408">
        <f t="shared" si="0"/>
        <v>11.419644345851999</v>
      </c>
      <c r="AF1" s="408">
        <f t="shared" si="0"/>
        <v>10.771239773722801</v>
      </c>
      <c r="AG1" s="408">
        <f t="shared" si="0"/>
        <v>10.218615373226401</v>
      </c>
      <c r="AH1" s="408">
        <f>SUM(AH4:AH87)</f>
        <v>10.874852894121499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412" t="s">
        <v>2220</v>
      </c>
      <c r="B5" s="398" t="s">
        <v>4119</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412" t="s">
        <v>2220</v>
      </c>
      <c r="B6" s="398" t="s">
        <v>4123</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412" t="s">
        <v>2220</v>
      </c>
      <c r="B7" s="398" t="s">
        <v>4125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412" t="s">
        <v>2220</v>
      </c>
      <c r="B8" s="398" t="s">
        <v>4127</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412" t="s">
        <v>2220</v>
      </c>
      <c r="B9" s="398" t="s">
        <v>4137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412" t="s">
        <v>2220</v>
      </c>
      <c r="B10" s="398" t="s">
        <v>4146</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2024-06-14T21:50:53Z</dcterms:modified>
</cp:coreProperties>
</file>