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RI/elec/EIaE/"/>
    </mc:Choice>
  </mc:AlternateContent>
  <xr:revisionPtr revIDLastSave="0" documentId="8_{4B82B2E7-400A-FA47-B4D9-3D1019C13BF5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O1" i="2"/>
  <c r="L307" i="2" s="1"/>
  <c r="M307" i="2" s="1"/>
  <c r="B2" i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R14" i="6" l="1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C16" i="11" l="1"/>
  <c r="B30" i="8"/>
  <c r="B11" i="11"/>
  <c r="B29" i="8"/>
  <c r="B26" i="8"/>
  <c r="B16" i="11"/>
  <c r="B13" i="1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1" i="11" s="1"/>
  <c r="AD84" i="4"/>
  <c r="AA93" i="4"/>
  <c r="AB87" i="4"/>
  <c r="Q54" i="2"/>
  <c r="R35" i="2" s="1"/>
  <c r="C37" i="4" s="1"/>
  <c r="D37" i="4" s="1"/>
  <c r="R11" i="2"/>
  <c r="C11" i="4" s="1"/>
  <c r="D11" i="4" s="1"/>
  <c r="AE82" i="4"/>
  <c r="AA100" i="4"/>
  <c r="AA99" i="4"/>
  <c r="AB83" i="4"/>
  <c r="AF15" i="6"/>
  <c r="AG11" i="6"/>
  <c r="AG85" i="4"/>
  <c r="R18" i="2"/>
  <c r="C15" i="4" s="1"/>
  <c r="D15" i="4" s="1"/>
  <c r="AC88" i="4"/>
  <c r="AG7" i="6"/>
  <c r="R44" i="2" l="1"/>
  <c r="C44" i="4" s="1"/>
  <c r="D44" i="4" s="1"/>
  <c r="R26" i="2"/>
  <c r="C26" i="4" s="1"/>
  <c r="D26" i="4" s="1"/>
  <c r="R10" i="2"/>
  <c r="C9" i="4" s="1"/>
  <c r="D9" i="4" s="1"/>
  <c r="R47" i="2"/>
  <c r="C47" i="4" s="1"/>
  <c r="D47" i="4" s="1"/>
  <c r="R29" i="2"/>
  <c r="C29" i="4" s="1"/>
  <c r="D29" i="4" s="1"/>
  <c r="C17" i="11"/>
  <c r="R36" i="2"/>
  <c r="C30" i="4" s="1"/>
  <c r="D30" i="4" s="1"/>
  <c r="R39" i="2"/>
  <c r="C39" i="4" s="1"/>
  <c r="D39" i="4" s="1"/>
  <c r="R34" i="2"/>
  <c r="C35" i="4" s="1"/>
  <c r="D35" i="4" s="1"/>
  <c r="R45" i="2"/>
  <c r="C45" i="4" s="1"/>
  <c r="D45" i="4" s="1"/>
  <c r="R31" i="2"/>
  <c r="C36" i="4" s="1"/>
  <c r="D36" i="4" s="1"/>
  <c r="R13" i="2"/>
  <c r="C13" i="4" s="1"/>
  <c r="D13" i="4" s="1"/>
  <c r="C13" i="11"/>
  <c r="R8" i="2"/>
  <c r="C7" i="4" s="1"/>
  <c r="D7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3" i="11" l="1"/>
  <c r="E13" i="11"/>
  <c r="E11" i="11"/>
  <c r="D17" i="11"/>
  <c r="D16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E17" i="11" l="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7" i="11" s="1"/>
  <c r="D73" i="4"/>
  <c r="D15" i="11" s="1"/>
  <c r="H65" i="4"/>
  <c r="H7" i="11" s="1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2" i="11" l="1"/>
  <c r="H9" i="11"/>
  <c r="H15" i="11"/>
  <c r="H14" i="11"/>
  <c r="I6" i="11"/>
  <c r="H8" i="11"/>
  <c r="H11" i="11"/>
  <c r="H3" i="11"/>
  <c r="H16" i="11"/>
  <c r="H4" i="11"/>
  <c r="I17" i="11"/>
  <c r="I13" i="11"/>
  <c r="I16" i="11"/>
  <c r="I11" i="11"/>
  <c r="H13" i="11"/>
  <c r="H10" i="11"/>
  <c r="H6" i="11"/>
  <c r="I14" i="11"/>
  <c r="I12" i="11"/>
  <c r="I5" i="11"/>
  <c r="H5" i="11"/>
  <c r="I10" i="11"/>
  <c r="I15" i="11"/>
  <c r="I4" i="11"/>
  <c r="I8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2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J12" i="11" l="1"/>
  <c r="J6" i="11"/>
  <c r="I7" i="11"/>
  <c r="C19" i="8"/>
  <c r="I9" i="11"/>
  <c r="I3" i="11"/>
  <c r="C21" i="8"/>
  <c r="J16" i="11"/>
  <c r="J11" i="11"/>
  <c r="J17" i="11"/>
  <c r="J8" i="11"/>
  <c r="J2" i="11"/>
  <c r="J5" i="1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14" i="11" l="1"/>
  <c r="J4" i="11"/>
  <c r="J10" i="11"/>
  <c r="J7" i="11"/>
  <c r="J13" i="11"/>
  <c r="J9" i="11"/>
  <c r="K16" i="11"/>
  <c r="K11" i="11"/>
  <c r="K3" i="11"/>
  <c r="K6" i="11"/>
  <c r="K15" i="11"/>
  <c r="J3" i="11"/>
  <c r="J15" i="11"/>
  <c r="AN15" i="6"/>
  <c r="AO11" i="6"/>
  <c r="AO7" i="6"/>
  <c r="AP6" i="6"/>
  <c r="AN14" i="6"/>
  <c r="AO10" i="6"/>
  <c r="K17" i="11" s="1"/>
  <c r="K8" i="11" l="1"/>
  <c r="K12" i="11"/>
  <c r="K2" i="11"/>
  <c r="K9" i="11"/>
  <c r="L16" i="11"/>
  <c r="L17" i="11"/>
  <c r="L13" i="11"/>
  <c r="L11" i="11"/>
  <c r="L10" i="11"/>
  <c r="L14" i="11"/>
  <c r="L15" i="11"/>
  <c r="L4" i="11"/>
  <c r="L5" i="11"/>
  <c r="L12" i="11"/>
  <c r="K14" i="11"/>
  <c r="K4" i="11"/>
  <c r="K7" i="11"/>
  <c r="K13" i="11"/>
  <c r="K10" i="11"/>
  <c r="K5" i="11"/>
  <c r="AP10" i="6"/>
  <c r="L8" i="11" s="1"/>
  <c r="AO14" i="6"/>
  <c r="AQ6" i="6"/>
  <c r="AP7" i="6"/>
  <c r="AP11" i="6"/>
  <c r="AO15" i="6"/>
  <c r="L3" i="11" l="1"/>
  <c r="L2" i="11"/>
  <c r="L9" i="11"/>
  <c r="L6" i="1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L7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13" i="11" l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<sst xmlns="http://schemas.openxmlformats.org/spreadsheetml/2006/main" count="54856" uniqueCount="4506">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</sst>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120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RI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RI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1038.325</v>
      </c>
      <c r="R10" s="1">
        <f t="shared" si="3"/>
        <v>0.37573830455384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1725.1010000000001</v>
      </c>
      <c r="R24" s="1">
        <f t="shared" si="3"/>
        <v>0.62426169544615995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2763.4260000000004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>
        <f t="shared" si="12"/>
        <v>1725.1010000000001</v>
      </c>
      <c r="M311" s="1" t="str">
        <f t="shared" si="13"/>
        <v>MA</v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>
        <f t="shared" si="12"/>
        <v>1038.325</v>
      </c>
      <c r="M312" s="1" t="str">
        <f t="shared" si="13"/>
        <v>CT</v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2763.4260000000004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0.37573830455384</v>
      </c>
      <c r="D9" s="1">
        <f t="shared" si="0"/>
        <v>0.37573830455384</v>
      </c>
      <c r="E9" s="1">
        <f t="shared" si="1"/>
        <v>1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0.62426169544615995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0.37573830455384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0</v>
      </c>
      <c r="G60" s="1">
        <f>SUMIFS('ReEDs Generation Data'!L$729:L$1448,'ReEDs Generation Data'!$E$729:$E$1448,Calculations!$A60)</f>
        <v>0</v>
      </c>
      <c r="H60" s="1">
        <f>SUMIFS('ReEDs Generation Data'!M$729:M$1448,'ReEDs Generation Data'!$E$729:$E$1448,Calculations!$A60)</f>
        <v>0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0.58472893343048571</v>
      </c>
      <c r="C61" s="1">
        <f>SUMIFS('ReEDs Generation Data'!H$729:H$1448,'ReEDs Generation Data'!$E$729:$E$1448,Calculations!$A61)</f>
        <v>0.59114337554989638</v>
      </c>
      <c r="D61" s="1">
        <f>SUMIFS('ReEDs Generation Data'!I$729:I$1448,'ReEDs Generation Data'!$E$729:$E$1448,Calculations!$A61)</f>
        <v>0.58925244331457172</v>
      </c>
      <c r="E61" s="1">
        <f>SUMIFS('ReEDs Generation Data'!J$729:J$1448,'ReEDs Generation Data'!$E$729:$E$1448,Calculations!$A61)</f>
        <v>0.58737356982415156</v>
      </c>
      <c r="F61" s="1">
        <f>SUMIFS('ReEDs Generation Data'!K$729:K$1448,'ReEDs Generation Data'!$E$729:$E$1448,Calculations!$A61)</f>
        <v>0.57850666881533352</v>
      </c>
      <c r="G61" s="1">
        <f>SUMIFS('ReEDs Generation Data'!L$729:L$1448,'ReEDs Generation Data'!$E$729:$E$1448,Calculations!$A61)</f>
        <v>0.56974559500060007</v>
      </c>
      <c r="H61" s="1">
        <f>SUMIFS('ReEDs Generation Data'!M$729:M$1448,'ReEDs Generation Data'!$E$729:$E$1448,Calculations!$A61)</f>
        <v>0.56329592629199299</v>
      </c>
      <c r="I61" s="1">
        <f>SUMIFS('ReEDs Generation Data'!N$729:N$1448,'ReEDs Generation Data'!$E$729:$E$1448,Calculations!$A61)</f>
        <v>0.55665771038425282</v>
      </c>
      <c r="J61" s="1">
        <f>SUMIFS('ReEDs Generation Data'!O$729:O$1448,'ReEDs Generation Data'!$E$729:$E$1448,Calculations!$A61)</f>
        <v>0.54487195297967539</v>
      </c>
      <c r="K61" s="1">
        <f>SUMIFS('ReEDs Generation Data'!P$729:P$1448,'ReEDs Generation Data'!$E$729:$E$1448,Calculations!$A61)</f>
        <v>0.53266863340733872</v>
      </c>
      <c r="L61" s="1">
        <f>SUMIFS('ReEDs Generation Data'!Q$729:Q$1448,'ReEDs Generation Data'!$E$729:$E$1448,Calculations!$A61)</f>
        <v>0.48544510611235703</v>
      </c>
      <c r="M61" s="1">
        <f>SUMIFS('ReEDs Generation Data'!R$729:R$1448,'ReEDs Generation Data'!$E$729:$E$1448,Calculations!$A61)</f>
        <v>0.44042776917682203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0.34953668361836376</v>
      </c>
      <c r="C62" s="1">
        <f>SUMIFS('ReEDs Generation Data'!H$729:H$1448,'ReEDs Generation Data'!$E$729:$E$1448,Calculations!$A62)</f>
        <v>0.32643899755942435</v>
      </c>
      <c r="D62" s="1">
        <f>SUMIFS('ReEDs Generation Data'!I$729:I$1448,'ReEDs Generation Data'!$E$729:$E$1448,Calculations!$A62)</f>
        <v>0.3253947939890503</v>
      </c>
      <c r="E62" s="1">
        <f>SUMIFS('ReEDs Generation Data'!J$729:J$1448,'ReEDs Generation Data'!$E$729:$E$1448,Calculations!$A62)</f>
        <v>0.32435724945396488</v>
      </c>
      <c r="F62" s="1">
        <f>SUMIFS('ReEDs Generation Data'!K$729:K$1448,'ReEDs Generation Data'!$E$729:$E$1448,Calculations!$A62)</f>
        <v>0.32241001399815067</v>
      </c>
      <c r="G62" s="1">
        <f>SUMIFS('ReEDs Generation Data'!L$729:L$1448,'ReEDs Generation Data'!$E$729:$E$1448,Calculations!$A62)</f>
        <v>0.32048601895793449</v>
      </c>
      <c r="H62" s="1">
        <f>SUMIFS('ReEDs Generation Data'!M$729:M$1448,'ReEDs Generation Data'!$E$729:$E$1448,Calculations!$A62)</f>
        <v>0.3251030172740923</v>
      </c>
      <c r="I62" s="1">
        <f>SUMIFS('ReEDs Generation Data'!N$729:N$1448,'ReEDs Generation Data'!$E$729:$E$1448,Calculations!$A62)</f>
        <v>0.32985498718960515</v>
      </c>
      <c r="J62" s="1">
        <f>SUMIFS('ReEDs Generation Data'!O$729:O$1448,'ReEDs Generation Data'!$E$729:$E$1448,Calculations!$A62)</f>
        <v>0.33559655713952807</v>
      </c>
      <c r="K62" s="1">
        <f>SUMIFS('ReEDs Generation Data'!P$729:P$1448,'ReEDs Generation Data'!$E$729:$E$1448,Calculations!$A62)</f>
        <v>0.34154154739688919</v>
      </c>
      <c r="L62" s="1">
        <f>SUMIFS('ReEDs Generation Data'!Q$729:Q$1448,'ReEDs Generation Data'!$E$729:$E$1448,Calculations!$A62)</f>
        <v>0.33337265527403942</v>
      </c>
      <c r="M62" s="1">
        <f>SUMIFS('ReEDs Generation Data'!R$729:R$1448,'ReEDs Generation Data'!$E$729:$E$1448,Calculations!$A62)</f>
        <v>0.32558539773210987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9.5055030162973005E-3</v>
      </c>
      <c r="C63" s="1">
        <f>SUMIFS('ReEDs Generation Data'!H$729:H$1448,'ReEDs Generation Data'!$E$729:$E$1448,Calculations!$A63)</f>
        <v>9.0497602410840473E-3</v>
      </c>
      <c r="D63" s="1">
        <f>SUMIFS('ReEDs Generation Data'!I$729:I$1448,'ReEDs Generation Data'!$E$729:$E$1448,Calculations!$A63)</f>
        <v>9.0208121312521355E-3</v>
      </c>
      <c r="E63" s="1">
        <f>SUMIFS('ReEDs Generation Data'!J$729:J$1448,'ReEDs Generation Data'!$E$729:$E$1448,Calculations!$A63)</f>
        <v>8.9920486276506371E-3</v>
      </c>
      <c r="F63" s="1">
        <f>SUMIFS('ReEDs Generation Data'!K$729:K$1448,'ReEDs Generation Data'!$E$729:$E$1448,Calculations!$A63)</f>
        <v>8.9380660638644308E-3</v>
      </c>
      <c r="G63" s="1">
        <f>SUMIFS('ReEDs Generation Data'!L$729:L$1448,'ReEDs Generation Data'!$E$729:$E$1448,Calculations!$A63)</f>
        <v>8.8847277864246427E-3</v>
      </c>
      <c r="H63" s="1">
        <f>SUMIFS('ReEDs Generation Data'!M$729:M$1448,'ReEDs Generation Data'!$E$729:$E$1448,Calculations!$A63)</f>
        <v>9.0127233019944714E-3</v>
      </c>
      <c r="I63" s="1">
        <f>SUMIFS('ReEDs Generation Data'!N$729:N$1448,'ReEDs Generation Data'!$E$729:$E$1448,Calculations!$A63)</f>
        <v>9.1444605905223464E-3</v>
      </c>
      <c r="J63" s="1">
        <f>SUMIFS('ReEDs Generation Data'!O$729:O$1448,'ReEDs Generation Data'!$E$729:$E$1448,Calculations!$A63)</f>
        <v>9.3036322331345525E-3</v>
      </c>
      <c r="K63" s="1">
        <f>SUMIFS('ReEDs Generation Data'!P$729:P$1448,'ReEDs Generation Data'!$E$729:$E$1448,Calculations!$A63)</f>
        <v>9.4684432295747203E-3</v>
      </c>
      <c r="L63" s="1">
        <f>SUMIFS('ReEDs Generation Data'!Q$729:Q$1448,'ReEDs Generation Data'!$E$729:$E$1448,Calculations!$A63)</f>
        <v>9.2419797380808369E-3</v>
      </c>
      <c r="M63" s="1">
        <f>SUMIFS('ReEDs Generation Data'!R$729:R$1448,'ReEDs Generation Data'!$E$729:$E$1448,Calculations!$A63)</f>
        <v>9.026096175709564E-3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7.3159335304621859E-5</v>
      </c>
      <c r="C64" s="1">
        <f>SUMIFS('ReEDs Generation Data'!H$729:H$1448,'ReEDs Generation Data'!$E$729:$E$1448,Calculations!$A64)</f>
        <v>6.8324903216824661E-5</v>
      </c>
      <c r="D64" s="1">
        <f>SUMIFS('ReEDs Generation Data'!I$729:I$1448,'ReEDs Generation Data'!$E$729:$E$1448,Calculations!$A64)</f>
        <v>2.8523355710290531E-3</v>
      </c>
      <c r="E64" s="1">
        <f>SUMIFS('ReEDs Generation Data'!J$729:J$1448,'ReEDs Generation Data'!$E$729:$E$1448,Calculations!$A64)</f>
        <v>5.6185922052343074E-3</v>
      </c>
      <c r="F64" s="1">
        <f>SUMIFS('ReEDs Generation Data'!K$729:K$1448,'ReEDs Generation Data'!$E$729:$E$1448,Calculations!$A64)</f>
        <v>5.5848617368319158E-3</v>
      </c>
      <c r="G64" s="1">
        <f>SUMIFS('ReEDs Generation Data'!L$729:L$1448,'ReEDs Generation Data'!$E$729:$E$1448,Calculations!$A64)</f>
        <v>5.5515338443489631E-3</v>
      </c>
      <c r="H64" s="1">
        <f>SUMIFS('ReEDs Generation Data'!M$729:M$1448,'ReEDs Generation Data'!$E$729:$E$1448,Calculations!$A64)</f>
        <v>5.6315105699945717E-3</v>
      </c>
      <c r="I64" s="1">
        <f>SUMIFS('ReEDs Generation Data'!N$729:N$1448,'ReEDs Generation Data'!$E$729:$E$1448,Calculations!$A64)</f>
        <v>5.7138253052802946E-3</v>
      </c>
      <c r="J64" s="1">
        <f>SUMIFS('ReEDs Generation Data'!O$729:O$1448,'ReEDs Generation Data'!$E$729:$E$1448,Calculations!$A64)</f>
        <v>9.5411787621298792E-3</v>
      </c>
      <c r="K64" s="1">
        <f>SUMIFS('ReEDs Generation Data'!P$729:P$1448,'ReEDs Generation Data'!$E$729:$E$1448,Calculations!$A64)</f>
        <v>1.3504133008250898E-2</v>
      </c>
      <c r="L64" s="1">
        <f>SUMIFS('ReEDs Generation Data'!Q$729:Q$1448,'ReEDs Generation Data'!$E$729:$E$1448,Calculations!$A64)</f>
        <v>1.3181079914435741E-2</v>
      </c>
      <c r="M64" s="1">
        <f>SUMIFS('ReEDs Generation Data'!R$729:R$1448,'ReEDs Generation Data'!$E$729:$E$1448,Calculations!$A64)</f>
        <v>1.2873119226080101E-2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3.865792628995772E-2</v>
      </c>
      <c r="C65" s="1">
        <f>SUMIFS('ReEDs Generation Data'!H$729:H$1448,'ReEDs Generation Data'!$E$729:$E$1448,Calculations!$A65)</f>
        <v>5.6516337089182231E-2</v>
      </c>
      <c r="D65" s="1">
        <f>SUMIFS('ReEDs Generation Data'!I$729:I$1448,'ReEDs Generation Data'!$E$729:$E$1448,Calculations!$A65)</f>
        <v>5.7301972451829428E-2</v>
      </c>
      <c r="E65" s="1">
        <f>SUMIFS('ReEDs Generation Data'!J$729:J$1448,'ReEDs Generation Data'!$E$729:$E$1448,Calculations!$A65)</f>
        <v>5.8082597705574182E-2</v>
      </c>
      <c r="F65" s="1">
        <f>SUMIFS('ReEDs Generation Data'!K$729:K$1448,'ReEDs Generation Data'!$E$729:$E$1448,Calculations!$A65)</f>
        <v>5.7908174128102938E-2</v>
      </c>
      <c r="G65" s="1">
        <f>SUMIFS('ReEDs Generation Data'!L$729:L$1448,'ReEDs Generation Data'!$E$729:$E$1448,Calculations!$A65)</f>
        <v>5.773583231039961E-2</v>
      </c>
      <c r="H65" s="1">
        <f>SUMIFS('ReEDs Generation Data'!M$729:M$1448,'ReEDs Generation Data'!$E$729:$E$1448,Calculations!$A65)</f>
        <v>5.8818909276768194E-2</v>
      </c>
      <c r="I65" s="1">
        <f>SUMIFS('ReEDs Generation Data'!N$729:N$1448,'ReEDs Generation Data'!$E$729:$E$1448,Calculations!$A65)</f>
        <v>5.9933648509476342E-2</v>
      </c>
      <c r="J65" s="1">
        <f>SUMIFS('ReEDs Generation Data'!O$729:O$1448,'ReEDs Generation Data'!$E$729:$E$1448,Calculations!$A65)</f>
        <v>6.1317765910497764E-2</v>
      </c>
      <c r="K65" s="1">
        <f>SUMIFS('ReEDs Generation Data'!P$729:P$1448,'ReEDs Generation Data'!$E$729:$E$1448,Calculations!$A65)</f>
        <v>6.2750921743464097E-2</v>
      </c>
      <c r="L65" s="1">
        <f>SUMIFS('ReEDs Generation Data'!Q$729:Q$1448,'ReEDs Generation Data'!$E$729:$E$1448,Calculations!$A65)</f>
        <v>6.1746956152172322E-2</v>
      </c>
      <c r="M65" s="1">
        <f>SUMIFS('ReEDs Generation Data'!R$729:R$1448,'ReEDs Generation Data'!$E$729:$E$1448,Calculations!$A65)</f>
        <v>6.0789893859630108E-2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5.7777996376038795E-4</v>
      </c>
      <c r="C67" s="1">
        <f>SUMIFS('ReEDs Generation Data'!H$729:H$1448,'ReEDs Generation Data'!$E$729:$E$1448,Calculations!$A67)</f>
        <v>9.8127947850848679E-4</v>
      </c>
      <c r="D67" s="1">
        <f>SUMIFS('ReEDs Generation Data'!I$729:I$1448,'ReEDs Generation Data'!$E$729:$E$1448,Calculations!$A67)</f>
        <v>5.3787370851204983E-4</v>
      </c>
      <c r="E67" s="1">
        <f>SUMIFS('ReEDs Generation Data'!J$729:J$1448,'ReEDs Generation Data'!$E$729:$E$1448,Calculations!$A67)</f>
        <v>9.7295600432666324E-5</v>
      </c>
      <c r="F67" s="1">
        <f>SUMIFS('ReEDs Generation Data'!K$729:K$1448,'ReEDs Generation Data'!$E$729:$E$1448,Calculations!$A67)</f>
        <v>9.6711499281308791E-5</v>
      </c>
      <c r="G67" s="1">
        <f>SUMIFS('ReEDs Generation Data'!L$729:L$1448,'ReEDs Generation Data'!$E$729:$E$1448,Calculations!$A67)</f>
        <v>9.6134369425316874E-5</v>
      </c>
      <c r="H67" s="1">
        <f>SUMIFS('ReEDs Generation Data'!M$729:M$1448,'ReEDs Generation Data'!$E$729:$E$1448,Calculations!$A67)</f>
        <v>9.751930416663498E-5</v>
      </c>
      <c r="I67" s="1">
        <f>SUMIFS('ReEDs Generation Data'!N$729:N$1448,'ReEDs Generation Data'!$E$729:$E$1448,Calculations!$A67)</f>
        <v>9.8944725571416649E-5</v>
      </c>
      <c r="J67" s="1">
        <f>SUMIFS('ReEDs Generation Data'!O$729:O$1448,'ReEDs Generation Data'!$E$729:$E$1448,Calculations!$A67)</f>
        <v>1.0066699167351342E-4</v>
      </c>
      <c r="K67" s="1">
        <f>SUMIFS('ReEDs Generation Data'!P$729:P$1448,'ReEDs Generation Data'!$E$729:$E$1448,Calculations!$A67)</f>
        <v>1.0245027660896664E-4</v>
      </c>
      <c r="L67" s="1">
        <f>SUMIFS('ReEDs Generation Data'!Q$729:Q$1448,'ReEDs Generation Data'!$E$729:$E$1448,Calculations!$A67)</f>
        <v>9.9999900471851356E-5</v>
      </c>
      <c r="M67" s="1">
        <f>SUMIFS('ReEDs Generation Data'!R$729:R$1448,'ReEDs Generation Data'!$E$729:$E$1448,Calculations!$A67)</f>
        <v>9.7664001090717352E-5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9.068597718231323E-4</v>
      </c>
      <c r="C70" s="1">
        <f>SUMIFS('ReEDs Generation Data'!H$729:H$1448,'ReEDs Generation Data'!$E$729:$E$1448,Calculations!$A70)</f>
        <v>8.4693369455931611E-4</v>
      </c>
      <c r="D70" s="1">
        <f>SUMIFS('ReEDs Generation Data'!I$729:I$1448,'ReEDs Generation Data'!$E$729:$E$1448,Calculations!$A70)</f>
        <v>7.3261494139568084E-4</v>
      </c>
      <c r="E70" s="1">
        <f>SUMIFS('ReEDs Generation Data'!J$729:J$1448,'ReEDs Generation Data'!$E$729:$E$1448,Calculations!$A70)</f>
        <v>6.1902521524657549E-4</v>
      </c>
      <c r="F70" s="1">
        <f>SUMIFS('ReEDs Generation Data'!K$729:K$1448,'ReEDs Generation Data'!$E$729:$E$1448,Calculations!$A70)</f>
        <v>6.1530897998684152E-4</v>
      </c>
      <c r="G70" s="1">
        <f>SUMIFS('ReEDs Generation Data'!L$729:L$1448,'ReEDs Generation Data'!$E$729:$E$1448,Calculations!$A70)</f>
        <v>6.116370983011134E-4</v>
      </c>
      <c r="H70" s="1">
        <f>SUMIFS('ReEDs Generation Data'!M$729:M$1448,'ReEDs Generation Data'!$E$729:$E$1448,Calculations!$A70)</f>
        <v>6.2044848877030744E-4</v>
      </c>
      <c r="I70" s="1">
        <f>SUMIFS('ReEDs Generation Data'!N$729:N$1448,'ReEDs Generation Data'!$E$729:$E$1448,Calculations!$A70)</f>
        <v>6.2951746812793725E-4</v>
      </c>
      <c r="J70" s="1">
        <f>SUMIFS('ReEDs Generation Data'!O$729:O$1448,'ReEDs Generation Data'!$E$729:$E$1448,Calculations!$A70)</f>
        <v>6.4047506682532278E-4</v>
      </c>
      <c r="K70" s="1">
        <f>SUMIFS('ReEDs Generation Data'!P$729:P$1448,'ReEDs Generation Data'!$E$729:$E$1448,Calculations!$A70)</f>
        <v>6.5182088653459997E-4</v>
      </c>
      <c r="L70" s="1">
        <f>SUMIFS('ReEDs Generation Data'!Q$729:Q$1448,'ReEDs Generation Data'!$E$729:$E$1448,Calculations!$A70)</f>
        <v>6.3623082276020968E-4</v>
      </c>
      <c r="M70" s="1">
        <f>SUMIFS('ReEDs Generation Data'!R$729:R$1448,'ReEDs Generation Data'!$E$729:$E$1448,Calculations!$A70)</f>
        <v>6.2136909611716878E-4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1.1169781164301656E-2</v>
      </c>
      <c r="G72" s="1">
        <f>SUMIFS('ReEDs Generation Data'!L$729:L$1448,'ReEDs Generation Data'!$E$729:$E$1448,Calculations!$A72)</f>
        <v>2.2206250070128986E-2</v>
      </c>
      <c r="H72" s="1">
        <f>SUMIFS('ReEDs Generation Data'!M$729:M$1448,'ReEDs Generation Data'!$E$729:$E$1448,Calculations!$A72)</f>
        <v>2.2526158625002391E-2</v>
      </c>
      <c r="I72" s="1">
        <f>SUMIFS('ReEDs Generation Data'!N$729:N$1448,'ReEDs Generation Data'!$E$729:$E$1448,Calculations!$A72)</f>
        <v>2.2855419266738713E-2</v>
      </c>
      <c r="J72" s="1">
        <f>SUMIFS('ReEDs Generation Data'!O$729:O$1448,'ReEDs Generation Data'!$E$729:$E$1448,Calculations!$A72)</f>
        <v>2.325324859644767E-2</v>
      </c>
      <c r="K72" s="1">
        <f>SUMIFS('ReEDs Generation Data'!P$729:P$1448,'ReEDs Generation Data'!$E$729:$E$1448,Calculations!$A72)</f>
        <v>2.366517277569484E-2</v>
      </c>
      <c r="L72" s="1">
        <f>SUMIFS('ReEDs Generation Data'!Q$729:Q$1448,'ReEDs Generation Data'!$E$729:$E$1448,Calculations!$A72)</f>
        <v>8.1003352303246734E-2</v>
      </c>
      <c r="M72" s="1">
        <f>SUMIFS('ReEDs Generation Data'!R$729:R$1448,'ReEDs Generation Data'!$E$729:$E$1448,Calculations!$A72)</f>
        <v>0.135662804803236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1.6013154574007458E-2</v>
      </c>
      <c r="C73" s="1">
        <f>SUMIFS('ReEDs Generation Data'!H$729:H$1448,'ReEDs Generation Data'!$E$729:$E$1448,Calculations!$A73)</f>
        <v>1.4954991484128377E-2</v>
      </c>
      <c r="D73" s="1">
        <f>SUMIFS('ReEDs Generation Data'!I$729:I$1448,'ReEDs Generation Data'!$E$729:$E$1448,Calculations!$A73)</f>
        <v>1.4907153892359649E-2</v>
      </c>
      <c r="E73" s="1">
        <f>SUMIFS('ReEDs Generation Data'!J$729:J$1448,'ReEDs Generation Data'!$E$729:$E$1448,Calculations!$A73)</f>
        <v>1.4859621367745209E-2</v>
      </c>
      <c r="F73" s="1">
        <f>SUMIFS('ReEDs Generation Data'!K$729:K$1448,'ReEDs Generation Data'!$E$729:$E$1448,Calculations!$A73)</f>
        <v>1.4770413614146488E-2</v>
      </c>
      <c r="G73" s="1">
        <f>SUMIFS('ReEDs Generation Data'!L$729:L$1448,'ReEDs Generation Data'!$E$729:$E$1448,Calculations!$A73)</f>
        <v>1.4682270562436804E-2</v>
      </c>
      <c r="H73" s="1">
        <f>SUMIFS('ReEDs Generation Data'!M$729:M$1448,'ReEDs Generation Data'!$E$729:$E$1448,Calculations!$A73)</f>
        <v>1.489378686721839E-2</v>
      </c>
      <c r="I73" s="1">
        <f>SUMIFS('ReEDs Generation Data'!N$729:N$1448,'ReEDs Generation Data'!$E$729:$E$1448,Calculations!$A73)</f>
        <v>1.5111486560424905E-2</v>
      </c>
      <c r="J73" s="1">
        <f>SUMIFS('ReEDs Generation Data'!O$729:O$1448,'ReEDs Generation Data'!$E$729:$E$1448,Calculations!$A73)</f>
        <v>1.5374522320087765E-2</v>
      </c>
      <c r="K73" s="1">
        <f>SUMIFS('ReEDs Generation Data'!P$729:P$1448,'ReEDs Generation Data'!$E$729:$E$1448,Calculations!$A73)</f>
        <v>1.5646877275643824E-2</v>
      </c>
      <c r="L73" s="1">
        <f>SUMIFS('ReEDs Generation Data'!Q$729:Q$1448,'ReEDs Generation Data'!$E$729:$E$1448,Calculations!$A73)</f>
        <v>1.5272639782435791E-2</v>
      </c>
      <c r="M73" s="1">
        <f>SUMIFS('ReEDs Generation Data'!R$729:R$1448,'ReEDs Generation Data'!$E$729:$E$1448,Calculations!$A73)</f>
        <v>1.4915885929204542E-2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1.1283214135854521E-4</v>
      </c>
      <c r="G804" s="44">
        <f>G78/SUMIFS(G$3:G$722,$B$3:$B$722,$B804)*SUMIFS(Calculations!$E$3:$E$53,Calculations!$A$3:$A$53,$B804)</f>
        <v>5.7777996376038795E-4</v>
      </c>
      <c r="H804" s="44">
        <f>H78/SUMIFS(H$3:H$722,$B$3:$B$722,$B804)*SUMIFS(Calculations!$E$3:$E$53,Calculations!$A$3:$A$53,$B804)</f>
        <v>9.8127947850848679E-4</v>
      </c>
      <c r="I804" s="44">
        <f>I78/SUMIFS(I$3:I$722,$B$3:$B$722,$B804)*SUMIFS(Calculations!$E$3:$E$53,Calculations!$A$3:$A$53,$B804)</f>
        <v>5.3787370851204983E-4</v>
      </c>
      <c r="J804" s="44">
        <f>J78/SUMIFS(J$3:J$722,$B$3:$B$722,$B804)*SUMIFS(Calculations!$E$3:$E$53,Calculations!$A$3:$A$53,$B804)</f>
        <v>9.7295600432666324E-5</v>
      </c>
      <c r="K804" s="44">
        <f>K78/SUMIFS(K$3:K$722,$B$3:$B$722,$B804)*SUMIFS(Calculations!$E$3:$E$53,Calculations!$A$3:$A$53,$B804)</f>
        <v>9.6711499281308791E-5</v>
      </c>
      <c r="L804" s="44">
        <f>L78/SUMIFS(L$3:L$722,$B$3:$B$722,$B804)*SUMIFS(Calculations!$E$3:$E$53,Calculations!$A$3:$A$53,$B804)</f>
        <v>9.6134369425316874E-5</v>
      </c>
      <c r="M804" s="44">
        <f>M78/SUMIFS(M$3:M$722,$B$3:$B$722,$B804)*SUMIFS(Calculations!$E$3:$E$53,Calculations!$A$3:$A$53,$B804)</f>
        <v>9.751930416663498E-5</v>
      </c>
      <c r="N804" s="44">
        <f>N78/SUMIFS(N$3:N$722,$B$3:$B$722,$B804)*SUMIFS(Calculations!$E$3:$E$53,Calculations!$A$3:$A$53,$B804)</f>
        <v>9.8944725571416649E-5</v>
      </c>
      <c r="O804" s="44">
        <f>O78/SUMIFS(O$3:O$722,$B$3:$B$722,$B804)*SUMIFS(Calculations!$E$3:$E$53,Calculations!$A$3:$A$53,$B804)</f>
        <v>1.0066699167351342E-4</v>
      </c>
      <c r="P804" s="44">
        <f>P78/SUMIFS(P$3:P$722,$B$3:$B$722,$B804)*SUMIFS(Calculations!$E$3:$E$53,Calculations!$A$3:$A$53,$B804)</f>
        <v>1.0245027660896664E-4</v>
      </c>
      <c r="Q804" s="44">
        <f>Q78/SUMIFS(Q$3:Q$722,$B$3:$B$722,$B804)*SUMIFS(Calculations!$E$3:$E$53,Calculations!$A$3:$A$53,$B804)</f>
        <v>9.9999900471851356E-5</v>
      </c>
      <c r="R804" s="44">
        <f>R78/SUMIFS(R$3:R$722,$B$3:$B$722,$B804)*SUMIFS(Calculations!$E$3:$E$53,Calculations!$A$3:$A$53,$B804)</f>
        <v>9.7664001090717352E-5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1.0030650143284704E-2</v>
      </c>
      <c r="G808" s="44">
        <f>G82/SUMIFS(G$3:G$722,$B$3:$B$722,$B808)*SUMIFS(Calculations!$E$3:$E$53,Calculations!$A$3:$A$53,$B808)</f>
        <v>9.5055030162973005E-3</v>
      </c>
      <c r="H808" s="44">
        <f>H82/SUMIFS(H$3:H$722,$B$3:$B$722,$B808)*SUMIFS(Calculations!$E$3:$E$53,Calculations!$A$3:$A$53,$B808)</f>
        <v>9.0497602410840473E-3</v>
      </c>
      <c r="I808" s="44">
        <f>I82/SUMIFS(I$3:I$722,$B$3:$B$722,$B808)*SUMIFS(Calculations!$E$3:$E$53,Calculations!$A$3:$A$53,$B808)</f>
        <v>9.0208121312521355E-3</v>
      </c>
      <c r="J808" s="44">
        <f>J82/SUMIFS(J$3:J$722,$B$3:$B$722,$B808)*SUMIFS(Calculations!$E$3:$E$53,Calculations!$A$3:$A$53,$B808)</f>
        <v>8.9920486276506371E-3</v>
      </c>
      <c r="K808" s="44">
        <f>K82/SUMIFS(K$3:K$722,$B$3:$B$722,$B808)*SUMIFS(Calculations!$E$3:$E$53,Calculations!$A$3:$A$53,$B808)</f>
        <v>8.9380660638644308E-3</v>
      </c>
      <c r="L808" s="44">
        <f>L82/SUMIFS(L$3:L$722,$B$3:$B$722,$B808)*SUMIFS(Calculations!$E$3:$E$53,Calculations!$A$3:$A$53,$B808)</f>
        <v>8.8847277864246427E-3</v>
      </c>
      <c r="M808" s="44">
        <f>M82/SUMIFS(M$3:M$722,$B$3:$B$722,$B808)*SUMIFS(Calculations!$E$3:$E$53,Calculations!$A$3:$A$53,$B808)</f>
        <v>9.0127233019944714E-3</v>
      </c>
      <c r="N808" s="44">
        <f>N82/SUMIFS(N$3:N$722,$B$3:$B$722,$B808)*SUMIFS(Calculations!$E$3:$E$53,Calculations!$A$3:$A$53,$B808)</f>
        <v>9.1444605905223464E-3</v>
      </c>
      <c r="O808" s="44">
        <f>O82/SUMIFS(O$3:O$722,$B$3:$B$722,$B808)*SUMIFS(Calculations!$E$3:$E$53,Calculations!$A$3:$A$53,$B808)</f>
        <v>9.3036322331345525E-3</v>
      </c>
      <c r="P808" s="44">
        <f>P82/SUMIFS(P$3:P$722,$B$3:$B$722,$B808)*SUMIFS(Calculations!$E$3:$E$53,Calculations!$A$3:$A$53,$B808)</f>
        <v>9.4684432295747203E-3</v>
      </c>
      <c r="Q808" s="44">
        <f>Q82/SUMIFS(Q$3:Q$722,$B$3:$B$722,$B808)*SUMIFS(Calculations!$E$3:$E$53,Calculations!$A$3:$A$53,$B808)</f>
        <v>9.2419797380808369E-3</v>
      </c>
      <c r="R808" s="44">
        <f>R82/SUMIFS(R$3:R$722,$B$3:$B$722,$B808)*SUMIFS(Calculations!$E$3:$E$53,Calculations!$A$3:$A$53,$B808)</f>
        <v>9.026096175709564E-3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7.8729995465574376E-5</v>
      </c>
      <c r="G810" s="44">
        <f>G84/SUMIFS(G$3:G$722,$B$3:$B$722,$B810)*SUMIFS(Calculations!$E$3:$E$53,Calculations!$A$3:$A$53,$B810)</f>
        <v>7.3159335304621859E-5</v>
      </c>
      <c r="H810" s="44">
        <f>H84/SUMIFS(H$3:H$722,$B$3:$B$722,$B810)*SUMIFS(Calculations!$E$3:$E$53,Calculations!$A$3:$A$53,$B810)</f>
        <v>6.8324903216824661E-5</v>
      </c>
      <c r="I810" s="44">
        <f>I84/SUMIFS(I$3:I$722,$B$3:$B$722,$B810)*SUMIFS(Calculations!$E$3:$E$53,Calculations!$A$3:$A$53,$B810)</f>
        <v>2.8523355710290531E-3</v>
      </c>
      <c r="J810" s="44">
        <f>J84/SUMIFS(J$3:J$722,$B$3:$B$722,$B810)*SUMIFS(Calculations!$E$3:$E$53,Calculations!$A$3:$A$53,$B810)</f>
        <v>5.6185922052343074E-3</v>
      </c>
      <c r="K810" s="44">
        <f>K84/SUMIFS(K$3:K$722,$B$3:$B$722,$B810)*SUMIFS(Calculations!$E$3:$E$53,Calculations!$A$3:$A$53,$B810)</f>
        <v>5.5848617368319158E-3</v>
      </c>
      <c r="L810" s="44">
        <f>L84/SUMIFS(L$3:L$722,$B$3:$B$722,$B810)*SUMIFS(Calculations!$E$3:$E$53,Calculations!$A$3:$A$53,$B810)</f>
        <v>5.5515338443489631E-3</v>
      </c>
      <c r="M810" s="44">
        <f>M84/SUMIFS(M$3:M$722,$B$3:$B$722,$B810)*SUMIFS(Calculations!$E$3:$E$53,Calculations!$A$3:$A$53,$B810)</f>
        <v>5.6315105699945717E-3</v>
      </c>
      <c r="N810" s="44">
        <f>N84/SUMIFS(N$3:N$722,$B$3:$B$722,$B810)*SUMIFS(Calculations!$E$3:$E$53,Calculations!$A$3:$A$53,$B810)</f>
        <v>5.7138253052802946E-3</v>
      </c>
      <c r="O810" s="44">
        <f>O84/SUMIFS(O$3:O$722,$B$3:$B$722,$B810)*SUMIFS(Calculations!$E$3:$E$53,Calculations!$A$3:$A$53,$B810)</f>
        <v>9.5411787621298792E-3</v>
      </c>
      <c r="P810" s="44">
        <f>P84/SUMIFS(P$3:P$722,$B$3:$B$722,$B810)*SUMIFS(Calculations!$E$3:$E$53,Calculations!$A$3:$A$53,$B810)</f>
        <v>1.3504133008250898E-2</v>
      </c>
      <c r="Q810" s="44">
        <f>Q84/SUMIFS(Q$3:Q$722,$B$3:$B$722,$B810)*SUMIFS(Calculations!$E$3:$E$53,Calculations!$A$3:$A$53,$B810)</f>
        <v>1.3181079914435741E-2</v>
      </c>
      <c r="R810" s="44">
        <f>R84/SUMIFS(R$3:R$722,$B$3:$B$722,$B810)*SUMIFS(Calculations!$E$3:$E$53,Calculations!$A$3:$A$53,$B810)</f>
        <v>1.2873119226080101E-2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0.57733764599063686</v>
      </c>
      <c r="G811" s="44">
        <f>G85/SUMIFS(G$3:G$722,$B$3:$B$722,$B811)*SUMIFS(Calculations!$E$3:$E$53,Calculations!$A$3:$A$53,$B811)</f>
        <v>0.58472893343048571</v>
      </c>
      <c r="H811" s="44">
        <f>H85/SUMIFS(H$3:H$722,$B$3:$B$722,$B811)*SUMIFS(Calculations!$E$3:$E$53,Calculations!$A$3:$A$53,$B811)</f>
        <v>0.59114337554989638</v>
      </c>
      <c r="I811" s="44">
        <f>I85/SUMIFS(I$3:I$722,$B$3:$B$722,$B811)*SUMIFS(Calculations!$E$3:$E$53,Calculations!$A$3:$A$53,$B811)</f>
        <v>0.58925244331457172</v>
      </c>
      <c r="J811" s="44">
        <f>J85/SUMIFS(J$3:J$722,$B$3:$B$722,$B811)*SUMIFS(Calculations!$E$3:$E$53,Calculations!$A$3:$A$53,$B811)</f>
        <v>0.58737356982415156</v>
      </c>
      <c r="K811" s="44">
        <f>K85/SUMIFS(K$3:K$722,$B$3:$B$722,$B811)*SUMIFS(Calculations!$E$3:$E$53,Calculations!$A$3:$A$53,$B811)</f>
        <v>0.57850666881533352</v>
      </c>
      <c r="L811" s="44">
        <f>L85/SUMIFS(L$3:L$722,$B$3:$B$722,$B811)*SUMIFS(Calculations!$E$3:$E$53,Calculations!$A$3:$A$53,$B811)</f>
        <v>0.56974559500060007</v>
      </c>
      <c r="M811" s="44">
        <f>M85/SUMIFS(M$3:M$722,$B$3:$B$722,$B811)*SUMIFS(Calculations!$E$3:$E$53,Calculations!$A$3:$A$53,$B811)</f>
        <v>0.56329592629199299</v>
      </c>
      <c r="N811" s="44">
        <f>N85/SUMIFS(N$3:N$722,$B$3:$B$722,$B811)*SUMIFS(Calculations!$E$3:$E$53,Calculations!$A$3:$A$53,$B811)</f>
        <v>0.55665771038425282</v>
      </c>
      <c r="O811" s="44">
        <f>O85/SUMIFS(O$3:O$722,$B$3:$B$722,$B811)*SUMIFS(Calculations!$E$3:$E$53,Calculations!$A$3:$A$53,$B811)</f>
        <v>0.54487195297967539</v>
      </c>
      <c r="P811" s="44">
        <f>P85/SUMIFS(P$3:P$722,$B$3:$B$722,$B811)*SUMIFS(Calculations!$E$3:$E$53,Calculations!$A$3:$A$53,$B811)</f>
        <v>0.53266863340733872</v>
      </c>
      <c r="Q811" s="44">
        <f>Q85/SUMIFS(Q$3:Q$722,$B$3:$B$722,$B811)*SUMIFS(Calculations!$E$3:$E$53,Calculations!$A$3:$A$53,$B811)</f>
        <v>0.48544510611235703</v>
      </c>
      <c r="R811" s="44">
        <f>R85/SUMIFS(R$3:R$722,$B$3:$B$722,$B811)*SUMIFS(Calculations!$E$3:$E$53,Calculations!$A$3:$A$53,$B811)</f>
        <v>0.44042776917682203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9.7591189731649312E-4</v>
      </c>
      <c r="G812" s="44">
        <f>G86/SUMIFS(G$3:G$722,$B$3:$B$722,$B812)*SUMIFS(Calculations!$E$3:$E$53,Calculations!$A$3:$A$53,$B812)</f>
        <v>9.068597718231323E-4</v>
      </c>
      <c r="H812" s="44">
        <f>H86/SUMIFS(H$3:H$722,$B$3:$B$722,$B812)*SUMIFS(Calculations!$E$3:$E$53,Calculations!$A$3:$A$53,$B812)</f>
        <v>8.4693369455931611E-4</v>
      </c>
      <c r="I812" s="44">
        <f>I86/SUMIFS(I$3:I$722,$B$3:$B$722,$B812)*SUMIFS(Calculations!$E$3:$E$53,Calculations!$A$3:$A$53,$B812)</f>
        <v>7.3261494139568084E-4</v>
      </c>
      <c r="J812" s="44">
        <f>J86/SUMIFS(J$3:J$722,$B$3:$B$722,$B812)*SUMIFS(Calculations!$E$3:$E$53,Calculations!$A$3:$A$53,$B812)</f>
        <v>6.1902521524657549E-4</v>
      </c>
      <c r="K812" s="44">
        <f>K86/SUMIFS(K$3:K$722,$B$3:$B$722,$B812)*SUMIFS(Calculations!$E$3:$E$53,Calculations!$A$3:$A$53,$B812)</f>
        <v>6.1530897998684152E-4</v>
      </c>
      <c r="L812" s="44">
        <f>L86/SUMIFS(L$3:L$722,$B$3:$B$722,$B812)*SUMIFS(Calculations!$E$3:$E$53,Calculations!$A$3:$A$53,$B812)</f>
        <v>6.116370983011134E-4</v>
      </c>
      <c r="M812" s="44">
        <f>M86/SUMIFS(M$3:M$722,$B$3:$B$722,$B812)*SUMIFS(Calculations!$E$3:$E$53,Calculations!$A$3:$A$53,$B812)</f>
        <v>6.2044848877030744E-4</v>
      </c>
      <c r="N812" s="44">
        <f>N86/SUMIFS(N$3:N$722,$B$3:$B$722,$B812)*SUMIFS(Calculations!$E$3:$E$53,Calculations!$A$3:$A$53,$B812)</f>
        <v>6.2951746812793725E-4</v>
      </c>
      <c r="O812" s="44">
        <f>O86/SUMIFS(O$3:O$722,$B$3:$B$722,$B812)*SUMIFS(Calculations!$E$3:$E$53,Calculations!$A$3:$A$53,$B812)</f>
        <v>6.4047506682532278E-4</v>
      </c>
      <c r="P812" s="44">
        <f>P86/SUMIFS(P$3:P$722,$B$3:$B$722,$B812)*SUMIFS(Calculations!$E$3:$E$53,Calculations!$A$3:$A$53,$B812)</f>
        <v>6.5182088653459997E-4</v>
      </c>
      <c r="Q812" s="44">
        <f>Q86/SUMIFS(Q$3:Q$722,$B$3:$B$722,$B812)*SUMIFS(Calculations!$E$3:$E$53,Calculations!$A$3:$A$53,$B812)</f>
        <v>6.3623082276020968E-4</v>
      </c>
      <c r="R812" s="44">
        <f>R86/SUMIFS(R$3:R$722,$B$3:$B$722,$B812)*SUMIFS(Calculations!$E$3:$E$53,Calculations!$A$3:$A$53,$B812)</f>
        <v>6.2136909611716878E-4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0.37615188002654204</v>
      </c>
      <c r="G813" s="44">
        <f>G87/SUMIFS(G$3:G$722,$B$3:$B$722,$B813)*SUMIFS(Calculations!$E$3:$E$53,Calculations!$A$3:$A$53,$B813)</f>
        <v>0.34953668361836376</v>
      </c>
      <c r="H813" s="44">
        <f>H87/SUMIFS(H$3:H$722,$B$3:$B$722,$B813)*SUMIFS(Calculations!$E$3:$E$53,Calculations!$A$3:$A$53,$B813)</f>
        <v>0.32643899755942435</v>
      </c>
      <c r="I813" s="44">
        <f>I87/SUMIFS(I$3:I$722,$B$3:$B$722,$B813)*SUMIFS(Calculations!$E$3:$E$53,Calculations!$A$3:$A$53,$B813)</f>
        <v>0.3253947939890503</v>
      </c>
      <c r="J813" s="44">
        <f>J87/SUMIFS(J$3:J$722,$B$3:$B$722,$B813)*SUMIFS(Calculations!$E$3:$E$53,Calculations!$A$3:$A$53,$B813)</f>
        <v>0.32435724945396488</v>
      </c>
      <c r="K813" s="44">
        <f>K87/SUMIFS(K$3:K$722,$B$3:$B$722,$B813)*SUMIFS(Calculations!$E$3:$E$53,Calculations!$A$3:$A$53,$B813)</f>
        <v>0.32241001399815067</v>
      </c>
      <c r="L813" s="44">
        <f>L87/SUMIFS(L$3:L$722,$B$3:$B$722,$B813)*SUMIFS(Calculations!$E$3:$E$53,Calculations!$A$3:$A$53,$B813)</f>
        <v>0.32048601895793449</v>
      </c>
      <c r="M813" s="44">
        <f>M87/SUMIFS(M$3:M$722,$B$3:$B$722,$B813)*SUMIFS(Calculations!$E$3:$E$53,Calculations!$A$3:$A$53,$B813)</f>
        <v>0.3251030172740923</v>
      </c>
      <c r="N813" s="44">
        <f>N87/SUMIFS(N$3:N$722,$B$3:$B$722,$B813)*SUMIFS(Calculations!$E$3:$E$53,Calculations!$A$3:$A$53,$B813)</f>
        <v>0.32985498718960515</v>
      </c>
      <c r="O813" s="44">
        <f>O87/SUMIFS(O$3:O$722,$B$3:$B$722,$B813)*SUMIFS(Calculations!$E$3:$E$53,Calculations!$A$3:$A$53,$B813)</f>
        <v>0.33559655713952807</v>
      </c>
      <c r="P813" s="44">
        <f>P87/SUMIFS(P$3:P$722,$B$3:$B$722,$B813)*SUMIFS(Calculations!$E$3:$E$53,Calculations!$A$3:$A$53,$B813)</f>
        <v>0.34154154739688919</v>
      </c>
      <c r="Q813" s="44">
        <f>Q87/SUMIFS(Q$3:Q$722,$B$3:$B$722,$B813)*SUMIFS(Calculations!$E$3:$E$53,Calculations!$A$3:$A$53,$B813)</f>
        <v>0.33337265527403942</v>
      </c>
      <c r="R813" s="44">
        <f>R87/SUMIFS(R$3:R$722,$B$3:$B$722,$B813)*SUMIFS(Calculations!$E$3:$E$53,Calculations!$A$3:$A$53,$B813)</f>
        <v>0.32558539773210987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1.1169781164301656E-2</v>
      </c>
      <c r="L814" s="44">
        <f>L88/SUMIFS(L$3:L$722,$B$3:$B$722,$B814)*SUMIFS(Calculations!$E$3:$E$53,Calculations!$A$3:$A$53,$B814)</f>
        <v>2.2206250070128986E-2</v>
      </c>
      <c r="M814" s="44">
        <f>M88/SUMIFS(M$3:M$722,$B$3:$B$722,$B814)*SUMIFS(Calculations!$E$3:$E$53,Calculations!$A$3:$A$53,$B814)</f>
        <v>2.2526158625002391E-2</v>
      </c>
      <c r="N814" s="44">
        <f>N88/SUMIFS(N$3:N$722,$B$3:$B$722,$B814)*SUMIFS(Calculations!$E$3:$E$53,Calculations!$A$3:$A$53,$B814)</f>
        <v>2.2855419266738713E-2</v>
      </c>
      <c r="O814" s="44">
        <f>O88/SUMIFS(O$3:O$722,$B$3:$B$722,$B814)*SUMIFS(Calculations!$E$3:$E$53,Calculations!$A$3:$A$53,$B814)</f>
        <v>2.325324859644767E-2</v>
      </c>
      <c r="P814" s="44">
        <f>P88/SUMIFS(P$3:P$722,$B$3:$B$722,$B814)*SUMIFS(Calculations!$E$3:$E$53,Calculations!$A$3:$A$53,$B814)</f>
        <v>2.366517277569484E-2</v>
      </c>
      <c r="Q814" s="44">
        <f>Q88/SUMIFS(Q$3:Q$722,$B$3:$B$722,$B814)*SUMIFS(Calculations!$E$3:$E$53,Calculations!$A$3:$A$53,$B814)</f>
        <v>8.1003352303246734E-2</v>
      </c>
      <c r="R814" s="44">
        <f>R88/SUMIFS(R$3:R$722,$B$3:$B$722,$B814)*SUMIFS(Calculations!$E$3:$E$53,Calculations!$A$3:$A$53,$B814)</f>
        <v>0.135662804803236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1.723246365965141E-2</v>
      </c>
      <c r="G815" s="44">
        <f>G89/SUMIFS(G$3:G$722,$B$3:$B$722,$B815)*SUMIFS(Calculations!$E$3:$E$53,Calculations!$A$3:$A$53,$B815)</f>
        <v>1.6013154574007458E-2</v>
      </c>
      <c r="H815" s="44">
        <f>H89/SUMIFS(H$3:H$722,$B$3:$B$722,$B815)*SUMIFS(Calculations!$E$3:$E$53,Calculations!$A$3:$A$53,$B815)</f>
        <v>1.4954991484128377E-2</v>
      </c>
      <c r="I815" s="44">
        <f>I89/SUMIFS(I$3:I$722,$B$3:$B$722,$B815)*SUMIFS(Calculations!$E$3:$E$53,Calculations!$A$3:$A$53,$B815)</f>
        <v>1.4907153892359649E-2</v>
      </c>
      <c r="J815" s="44">
        <f>J89/SUMIFS(J$3:J$722,$B$3:$B$722,$B815)*SUMIFS(Calculations!$E$3:$E$53,Calculations!$A$3:$A$53,$B815)</f>
        <v>1.4859621367745209E-2</v>
      </c>
      <c r="K815" s="44">
        <f>K89/SUMIFS(K$3:K$722,$B$3:$B$722,$B815)*SUMIFS(Calculations!$E$3:$E$53,Calculations!$A$3:$A$53,$B815)</f>
        <v>1.4770413614146488E-2</v>
      </c>
      <c r="L815" s="44">
        <f>L89/SUMIFS(L$3:L$722,$B$3:$B$722,$B815)*SUMIFS(Calculations!$E$3:$E$53,Calculations!$A$3:$A$53,$B815)</f>
        <v>1.4682270562436804E-2</v>
      </c>
      <c r="M815" s="44">
        <f>M89/SUMIFS(M$3:M$722,$B$3:$B$722,$B815)*SUMIFS(Calculations!$E$3:$E$53,Calculations!$A$3:$A$53,$B815)</f>
        <v>1.489378686721839E-2</v>
      </c>
      <c r="N815" s="44">
        <f>N89/SUMIFS(N$3:N$722,$B$3:$B$722,$B815)*SUMIFS(Calculations!$E$3:$E$53,Calculations!$A$3:$A$53,$B815)</f>
        <v>1.5111486560424905E-2</v>
      </c>
      <c r="O815" s="44">
        <f>O89/SUMIFS(O$3:O$722,$B$3:$B$722,$B815)*SUMIFS(Calculations!$E$3:$E$53,Calculations!$A$3:$A$53,$B815)</f>
        <v>1.5374522320087765E-2</v>
      </c>
      <c r="P815" s="44">
        <f>P89/SUMIFS(P$3:P$722,$B$3:$B$722,$B815)*SUMIFS(Calculations!$E$3:$E$53,Calculations!$A$3:$A$53,$B815)</f>
        <v>1.5646877275643824E-2</v>
      </c>
      <c r="Q815" s="44">
        <f>Q89/SUMIFS(Q$3:Q$722,$B$3:$B$722,$B815)*SUMIFS(Calculations!$E$3:$E$53,Calculations!$A$3:$A$53,$B815)</f>
        <v>1.5272639782435791E-2</v>
      </c>
      <c r="R815" s="44">
        <f>R89/SUMIFS(R$3:R$722,$B$3:$B$722,$B815)*SUMIFS(Calculations!$E$3:$E$53,Calculations!$A$3:$A$53,$B815)</f>
        <v>1.4915885929204542E-2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1.4583311984106442E-2</v>
      </c>
      <c r="G816" s="44">
        <f>G90/SUMIFS(G$3:G$722,$B$3:$B$722,$B816)*SUMIFS(Calculations!$E$3:$E$53,Calculations!$A$3:$A$53,$B816)</f>
        <v>1.4891149871057434E-2</v>
      </c>
      <c r="H816" s="44">
        <f>H90/SUMIFS(H$3:H$722,$B$3:$B$722,$B816)*SUMIFS(Calculations!$E$3:$E$53,Calculations!$A$3:$A$53,$B816)</f>
        <v>1.5158303370914995E-2</v>
      </c>
      <c r="I816" s="44">
        <f>I90/SUMIFS(I$3:I$722,$B$3:$B$722,$B816)*SUMIFS(Calculations!$E$3:$E$53,Calculations!$A$3:$A$53,$B816)</f>
        <v>1.6274744124303488E-2</v>
      </c>
      <c r="J816" s="44">
        <f>J90/SUMIFS(J$3:J$722,$B$3:$B$722,$B816)*SUMIFS(Calculations!$E$3:$E$53,Calculations!$A$3:$A$53,$B816)</f>
        <v>1.7384065175571218E-2</v>
      </c>
      <c r="K816" s="44">
        <f>K90/SUMIFS(K$3:K$722,$B$3:$B$722,$B816)*SUMIFS(Calculations!$E$3:$E$53,Calculations!$A$3:$A$53,$B816)</f>
        <v>1.7656133823705868E-2</v>
      </c>
      <c r="L816" s="44">
        <f>L90/SUMIFS(L$3:L$722,$B$3:$B$722,$B816)*SUMIFS(Calculations!$E$3:$E$53,Calculations!$A$3:$A$53,$B816)</f>
        <v>1.7924955310109302E-2</v>
      </c>
      <c r="M816" s="44">
        <f>M90/SUMIFS(M$3:M$722,$B$3:$B$722,$B816)*SUMIFS(Calculations!$E$3:$E$53,Calculations!$A$3:$A$53,$B816)</f>
        <v>1.8634492004943107E-2</v>
      </c>
      <c r="N816" s="44">
        <f>N90/SUMIFS(N$3:N$722,$B$3:$B$722,$B816)*SUMIFS(Calculations!$E$3:$E$53,Calculations!$A$3:$A$53,$B816)</f>
        <v>1.9364771029737871E-2</v>
      </c>
      <c r="O816" s="44">
        <f>O90/SUMIFS(O$3:O$722,$B$3:$B$722,$B816)*SUMIFS(Calculations!$E$3:$E$53,Calculations!$A$3:$A$53,$B816)</f>
        <v>2.0249014042403195E-2</v>
      </c>
      <c r="P816" s="44">
        <f>P90/SUMIFS(P$3:P$722,$B$3:$B$722,$B816)*SUMIFS(Calculations!$E$3:$E$53,Calculations!$A$3:$A$53,$B816)</f>
        <v>2.1164585243535303E-2</v>
      </c>
      <c r="Q816" s="44">
        <f>Q90/SUMIFS(Q$3:Q$722,$B$3:$B$722,$B816)*SUMIFS(Calculations!$E$3:$E$53,Calculations!$A$3:$A$53,$B816)</f>
        <v>2.1358070135773576E-2</v>
      </c>
      <c r="R816" s="44">
        <f>R90/SUMIFS(R$3:R$722,$B$3:$B$722,$B816)*SUMIFS(Calculations!$E$3:$E$53,Calculations!$A$3:$A$53,$B816)</f>
        <v>2.1542515794214512E-2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3.4965741616379198E-3</v>
      </c>
      <c r="G818" s="44">
        <f>G92/SUMIFS(G$3:G$722,$B$3:$B$722,$B818)*SUMIFS(Calculations!$E$3:$E$53,Calculations!$A$3:$A$53,$B818)</f>
        <v>2.3766776418900289E-2</v>
      </c>
      <c r="H818" s="44">
        <f>H92/SUMIFS(H$3:H$722,$B$3:$B$722,$B818)*SUMIFS(Calculations!$E$3:$E$53,Calculations!$A$3:$A$53,$B818)</f>
        <v>4.135803371826724E-2</v>
      </c>
      <c r="I818" s="44">
        <f>I92/SUMIFS(I$3:I$722,$B$3:$B$722,$B818)*SUMIFS(Calculations!$E$3:$E$53,Calculations!$A$3:$A$53,$B818)</f>
        <v>4.1027228327525936E-2</v>
      </c>
      <c r="J818" s="44">
        <f>J92/SUMIFS(J$3:J$722,$B$3:$B$722,$B818)*SUMIFS(Calculations!$E$3:$E$53,Calculations!$A$3:$A$53,$B818)</f>
        <v>4.0698532530002961E-2</v>
      </c>
      <c r="K818" s="44">
        <f>K92/SUMIFS(K$3:K$722,$B$3:$B$722,$B818)*SUMIFS(Calculations!$E$3:$E$53,Calculations!$A$3:$A$53,$B818)</f>
        <v>4.0252040304397066E-2</v>
      </c>
      <c r="L818" s="44">
        <f>L92/SUMIFS(L$3:L$722,$B$3:$B$722,$B818)*SUMIFS(Calculations!$E$3:$E$53,Calculations!$A$3:$A$53,$B818)</f>
        <v>3.9810877000290304E-2</v>
      </c>
      <c r="M818" s="44">
        <f>M92/SUMIFS(M$3:M$722,$B$3:$B$722,$B818)*SUMIFS(Calculations!$E$3:$E$53,Calculations!$A$3:$A$53,$B818)</f>
        <v>4.018441727182509E-2</v>
      </c>
      <c r="N818" s="44">
        <f>N92/SUMIFS(N$3:N$722,$B$3:$B$722,$B818)*SUMIFS(Calculations!$E$3:$E$53,Calculations!$A$3:$A$53,$B818)</f>
        <v>4.0568877479738467E-2</v>
      </c>
      <c r="O818" s="44">
        <f>O92/SUMIFS(O$3:O$722,$B$3:$B$722,$B818)*SUMIFS(Calculations!$E$3:$E$53,Calculations!$A$3:$A$53,$B818)</f>
        <v>4.1068751868094569E-2</v>
      </c>
      <c r="P818" s="44">
        <f>P92/SUMIFS(P$3:P$722,$B$3:$B$722,$B818)*SUMIFS(Calculations!$E$3:$E$53,Calculations!$A$3:$A$53,$B818)</f>
        <v>4.1586336499928794E-2</v>
      </c>
      <c r="Q818" s="44">
        <f>Q92/SUMIFS(Q$3:Q$722,$B$3:$B$722,$B818)*SUMIFS(Calculations!$E$3:$E$53,Calculations!$A$3:$A$53,$B818)</f>
        <v>4.0388886016398742E-2</v>
      </c>
      <c r="R818" s="44">
        <f>R92/SUMIFS(R$3:R$722,$B$3:$B$722,$B818)*SUMIFS(Calculations!$E$3:$E$53,Calculations!$A$3:$A$53,$B818)</f>
        <v>3.9247378065415596E-2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1</v>
      </c>
      <c r="I1449" s="70">
        <f t="shared" si="312"/>
        <v>1</v>
      </c>
      <c r="J1449" s="70">
        <f t="shared" si="312"/>
        <v>1</v>
      </c>
      <c r="K1449" s="70">
        <f t="shared" si="312"/>
        <v>0.99999999999999989</v>
      </c>
      <c r="L1449" s="70">
        <f t="shared" si="312"/>
        <v>1</v>
      </c>
      <c r="M1449" s="70">
        <f t="shared" si="312"/>
        <v>1.0000000000000004</v>
      </c>
      <c r="N1449" s="70">
        <f t="shared" si="312"/>
        <v>1</v>
      </c>
      <c r="O1449" s="70">
        <f t="shared" si="312"/>
        <v>0.99999999999999978</v>
      </c>
      <c r="P1449" s="70">
        <f t="shared" si="312"/>
        <v>0.99999999999999978</v>
      </c>
      <c r="Q1449" s="70">
        <f t="shared" si="312"/>
        <v>0.99999999999999989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RI</v>
      </c>
      <c r="C6" s="1">
        <f t="shared" ref="C6:AE6" si="1">SUMIFS(C$20:C$119,$B$20:$B$119,$B$6,$A$20:$A$119,$A$6)</f>
        <v>6047030</v>
      </c>
      <c r="D6" s="1">
        <f t="shared" si="1"/>
        <v>3708699</v>
      </c>
      <c r="E6" s="1">
        <f t="shared" si="1"/>
        <v>1506170</v>
      </c>
      <c r="F6" s="1">
        <f t="shared" si="1"/>
        <v>1637013</v>
      </c>
      <c r="G6" s="1">
        <f t="shared" si="1"/>
        <v>1458500</v>
      </c>
      <c r="H6" s="1">
        <f t="shared" si="1"/>
        <v>1704929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628975</v>
      </c>
      <c r="N6" s="1">
        <f t="shared" si="1"/>
        <v>0</v>
      </c>
      <c r="O6" s="1">
        <f t="shared" si="1"/>
        <v>1033293</v>
      </c>
      <c r="P6" s="1">
        <f t="shared" si="1"/>
        <v>2953885</v>
      </c>
      <c r="Q6" s="1">
        <f t="shared" si="1"/>
        <v>3613858</v>
      </c>
      <c r="R6" s="1">
        <f t="shared" si="1"/>
        <v>2563578</v>
      </c>
      <c r="S6" s="1">
        <f t="shared" si="1"/>
        <v>2390504</v>
      </c>
      <c r="T6" s="1">
        <f t="shared" si="1"/>
        <v>1237631</v>
      </c>
      <c r="U6" s="1">
        <f t="shared" si="1"/>
        <v>488422</v>
      </c>
      <c r="V6" s="1">
        <f t="shared" si="1"/>
        <v>0</v>
      </c>
      <c r="W6" s="1">
        <f t="shared" si="1"/>
        <v>207115</v>
      </c>
      <c r="X6" s="1">
        <f t="shared" si="1"/>
        <v>0</v>
      </c>
      <c r="Y6" s="1">
        <f t="shared" si="1"/>
        <v>5744</v>
      </c>
      <c r="Z6" s="1">
        <f t="shared" si="1"/>
        <v>1935555</v>
      </c>
      <c r="AA6" s="1">
        <f t="shared" si="1"/>
        <v>1711876</v>
      </c>
      <c r="AB6" s="1">
        <f t="shared" si="1"/>
        <v>1097908</v>
      </c>
      <c r="AC6" s="1">
        <f t="shared" si="1"/>
        <v>1353417</v>
      </c>
      <c r="AD6" s="1">
        <f t="shared" si="1"/>
        <v>235601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RI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1626994</v>
      </c>
      <c r="J7" s="1">
        <f t="shared" si="3"/>
        <v>1849752</v>
      </c>
      <c r="K7" s="1">
        <f t="shared" si="3"/>
        <v>1740659</v>
      </c>
      <c r="L7" s="1">
        <f t="shared" si="3"/>
        <v>272035</v>
      </c>
      <c r="M7" s="1">
        <f t="shared" si="3"/>
        <v>0</v>
      </c>
      <c r="N7" s="1">
        <f t="shared" si="3"/>
        <v>85770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204758</v>
      </c>
      <c r="W7" s="1">
        <f t="shared" si="3"/>
        <v>0</v>
      </c>
      <c r="X7" s="1">
        <f t="shared" si="3"/>
        <v>1052712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285085</v>
      </c>
      <c r="AF7" s="48">
        <f>AVERAGE(U7:AE7)</f>
        <v>140232.27272727274</v>
      </c>
      <c r="AG7" s="48">
        <f t="shared" ref="AG7:BK7" si="4">AF7</f>
        <v>140232.27272727274</v>
      </c>
      <c r="AH7" s="48">
        <f t="shared" si="4"/>
        <v>140232.27272727274</v>
      </c>
      <c r="AI7" s="48">
        <f t="shared" si="4"/>
        <v>140232.27272727274</v>
      </c>
      <c r="AJ7" s="48">
        <f t="shared" si="4"/>
        <v>140232.27272727274</v>
      </c>
      <c r="AK7" s="48">
        <f t="shared" si="4"/>
        <v>140232.27272727274</v>
      </c>
      <c r="AL7" s="48">
        <f t="shared" si="4"/>
        <v>140232.27272727274</v>
      </c>
      <c r="AM7" s="48">
        <f t="shared" si="4"/>
        <v>140232.27272727274</v>
      </c>
      <c r="AN7" s="48">
        <f t="shared" si="4"/>
        <v>140232.27272727274</v>
      </c>
      <c r="AO7" s="48">
        <f t="shared" si="4"/>
        <v>140232.27272727274</v>
      </c>
      <c r="AP7" s="48">
        <f t="shared" si="4"/>
        <v>140232.27272727274</v>
      </c>
      <c r="AQ7" s="48">
        <f t="shared" si="4"/>
        <v>140232.27272727274</v>
      </c>
      <c r="AR7" s="48">
        <f t="shared" si="4"/>
        <v>140232.27272727274</v>
      </c>
      <c r="AS7" s="48">
        <f t="shared" si="4"/>
        <v>140232.27272727274</v>
      </c>
      <c r="AT7" s="48">
        <f t="shared" si="4"/>
        <v>140232.27272727274</v>
      </c>
      <c r="AU7" s="48">
        <f t="shared" si="4"/>
        <v>140232.27272727274</v>
      </c>
      <c r="AV7" s="48">
        <f t="shared" si="4"/>
        <v>140232.27272727274</v>
      </c>
      <c r="AW7" s="48">
        <f t="shared" si="4"/>
        <v>140232.27272727274</v>
      </c>
      <c r="AX7" s="48">
        <f t="shared" si="4"/>
        <v>140232.27272727274</v>
      </c>
      <c r="AY7" s="48">
        <f t="shared" si="4"/>
        <v>140232.27272727274</v>
      </c>
      <c r="AZ7" s="48">
        <f t="shared" si="4"/>
        <v>140232.27272727274</v>
      </c>
      <c r="BA7" s="48">
        <f t="shared" si="4"/>
        <v>140232.27272727274</v>
      </c>
      <c r="BB7" s="48">
        <f t="shared" si="4"/>
        <v>140232.27272727274</v>
      </c>
      <c r="BC7" s="48">
        <f t="shared" si="4"/>
        <v>140232.27272727274</v>
      </c>
      <c r="BD7" s="48">
        <f t="shared" si="4"/>
        <v>140232.27272727274</v>
      </c>
      <c r="BE7" s="48">
        <f t="shared" si="4"/>
        <v>140232.27272727274</v>
      </c>
      <c r="BF7" s="48">
        <f t="shared" si="4"/>
        <v>140232.27272727274</v>
      </c>
      <c r="BG7" s="48">
        <f t="shared" si="4"/>
        <v>140232.27272727274</v>
      </c>
      <c r="BH7" s="48">
        <f t="shared" si="4"/>
        <v>140232.27272727274</v>
      </c>
      <c r="BI7" s="48">
        <f t="shared" si="4"/>
        <v>140232.27272727274</v>
      </c>
      <c r="BJ7" s="48">
        <f t="shared" si="4"/>
        <v>140232.27272727274</v>
      </c>
      <c r="BK7" s="48">
        <f t="shared" si="4"/>
        <v>140232.27272727274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RI</v>
      </c>
      <c r="C10" s="29">
        <f t="shared" ref="C10:AE10" si="6">SUMIFS(C$122:C$219,$B$122:$B$219,$B$6,$A$122:$A$219,$A$6)</f>
        <v>36686</v>
      </c>
      <c r="D10" s="29">
        <f t="shared" si="6"/>
        <v>537158</v>
      </c>
      <c r="E10" s="29">
        <f t="shared" si="6"/>
        <v>902319</v>
      </c>
      <c r="F10" s="29">
        <f t="shared" si="6"/>
        <v>1075758</v>
      </c>
      <c r="G10" s="29">
        <f t="shared" si="6"/>
        <v>1179296</v>
      </c>
      <c r="H10" s="29">
        <f t="shared" si="6"/>
        <v>1276159</v>
      </c>
      <c r="I10" s="29">
        <f t="shared" si="6"/>
        <v>1325287</v>
      </c>
      <c r="J10" s="29">
        <f t="shared" si="6"/>
        <v>1699344</v>
      </c>
      <c r="K10" s="29">
        <f t="shared" si="6"/>
        <v>1765571</v>
      </c>
      <c r="L10" s="29">
        <f t="shared" si="6"/>
        <v>1934370</v>
      </c>
      <c r="M10" s="29">
        <f t="shared" si="6"/>
        <v>1947179</v>
      </c>
      <c r="N10" s="29">
        <f t="shared" si="6"/>
        <v>765675</v>
      </c>
      <c r="O10" s="29">
        <f t="shared" si="6"/>
        <v>325649</v>
      </c>
      <c r="P10" s="29">
        <f t="shared" si="6"/>
        <v>144186</v>
      </c>
      <c r="Q10" s="29">
        <f t="shared" si="6"/>
        <v>321929</v>
      </c>
      <c r="R10" s="29">
        <f t="shared" si="6"/>
        <v>407347</v>
      </c>
      <c r="S10" s="29">
        <f t="shared" si="6"/>
        <v>408691</v>
      </c>
      <c r="T10" s="29">
        <f t="shared" si="6"/>
        <v>556271</v>
      </c>
      <c r="U10" s="29">
        <f t="shared" si="6"/>
        <v>654095</v>
      </c>
      <c r="V10" s="29">
        <f t="shared" si="6"/>
        <v>786718</v>
      </c>
      <c r="W10" s="29">
        <f t="shared" si="6"/>
        <v>500124</v>
      </c>
      <c r="X10" s="29">
        <f t="shared" si="6"/>
        <v>608045</v>
      </c>
      <c r="Y10" s="29">
        <f t="shared" si="6"/>
        <v>0</v>
      </c>
      <c r="Z10" s="29">
        <f t="shared" si="6"/>
        <v>152551</v>
      </c>
      <c r="AA10" s="29">
        <f t="shared" si="6"/>
        <v>174739</v>
      </c>
      <c r="AB10" s="29">
        <f t="shared" si="6"/>
        <v>162651</v>
      </c>
      <c r="AC10" s="29">
        <f t="shared" si="6"/>
        <v>142067</v>
      </c>
      <c r="AD10" s="29">
        <f t="shared" si="6"/>
        <v>196271</v>
      </c>
      <c r="AE10" s="29">
        <f t="shared" si="6"/>
        <v>139484</v>
      </c>
      <c r="AF10" s="35">
        <f t="shared" ref="AF10:BK10" si="7">AE10</f>
        <v>139484</v>
      </c>
      <c r="AG10" s="35">
        <f t="shared" si="7"/>
        <v>139484</v>
      </c>
      <c r="AH10" s="35">
        <f t="shared" si="7"/>
        <v>139484</v>
      </c>
      <c r="AI10" s="35">
        <f t="shared" si="7"/>
        <v>139484</v>
      </c>
      <c r="AJ10" s="35">
        <f t="shared" si="7"/>
        <v>139484</v>
      </c>
      <c r="AK10" s="35">
        <f t="shared" si="7"/>
        <v>139484</v>
      </c>
      <c r="AL10" s="35">
        <f t="shared" si="7"/>
        <v>139484</v>
      </c>
      <c r="AM10" s="35">
        <f t="shared" si="7"/>
        <v>139484</v>
      </c>
      <c r="AN10" s="35">
        <f t="shared" si="7"/>
        <v>139484</v>
      </c>
      <c r="AO10" s="35">
        <f t="shared" si="7"/>
        <v>139484</v>
      </c>
      <c r="AP10" s="35">
        <f t="shared" si="7"/>
        <v>139484</v>
      </c>
      <c r="AQ10" s="35">
        <f t="shared" si="7"/>
        <v>139484</v>
      </c>
      <c r="AR10" s="35">
        <f t="shared" si="7"/>
        <v>139484</v>
      </c>
      <c r="AS10" s="35">
        <f t="shared" si="7"/>
        <v>139484</v>
      </c>
      <c r="AT10" s="35">
        <f t="shared" si="7"/>
        <v>139484</v>
      </c>
      <c r="AU10" s="35">
        <f t="shared" si="7"/>
        <v>139484</v>
      </c>
      <c r="AV10" s="35">
        <f t="shared" si="7"/>
        <v>139484</v>
      </c>
      <c r="AW10" s="35">
        <f t="shared" si="7"/>
        <v>139484</v>
      </c>
      <c r="AX10" s="35">
        <f t="shared" si="7"/>
        <v>139484</v>
      </c>
      <c r="AY10" s="35">
        <f t="shared" si="7"/>
        <v>139484</v>
      </c>
      <c r="AZ10" s="35">
        <f t="shared" si="7"/>
        <v>139484</v>
      </c>
      <c r="BA10" s="35">
        <f t="shared" si="7"/>
        <v>139484</v>
      </c>
      <c r="BB10" s="35">
        <f t="shared" si="7"/>
        <v>139484</v>
      </c>
      <c r="BC10" s="35">
        <f t="shared" si="7"/>
        <v>139484</v>
      </c>
      <c r="BD10" s="35">
        <f t="shared" si="7"/>
        <v>139484</v>
      </c>
      <c r="BE10" s="35">
        <f t="shared" si="7"/>
        <v>139484</v>
      </c>
      <c r="BF10" s="35">
        <f t="shared" si="7"/>
        <v>139484</v>
      </c>
      <c r="BG10" s="35">
        <f t="shared" si="7"/>
        <v>139484</v>
      </c>
      <c r="BH10" s="35">
        <f t="shared" si="7"/>
        <v>139484</v>
      </c>
      <c r="BI10" s="35">
        <f t="shared" si="7"/>
        <v>139484</v>
      </c>
      <c r="BJ10" s="35">
        <f t="shared" si="7"/>
        <v>139484</v>
      </c>
      <c r="BK10" s="35">
        <f t="shared" si="7"/>
        <v>139484</v>
      </c>
    </row>
    <row r="11" spans="1:63">
      <c r="A11" s="1" t="s">
        <v>546</v>
      </c>
      <c r="B11" s="29" t="str">
        <f>About!B2</f>
        <v>RI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6239</v>
      </c>
      <c r="L11" s="29">
        <f t="shared" si="8"/>
        <v>21</v>
      </c>
      <c r="M11" s="29">
        <f t="shared" si="8"/>
        <v>362070</v>
      </c>
      <c r="N11" s="29">
        <f t="shared" si="8"/>
        <v>0</v>
      </c>
      <c r="O11" s="29">
        <f t="shared" si="8"/>
        <v>0</v>
      </c>
      <c r="P11" s="29">
        <f t="shared" si="8"/>
        <v>38473</v>
      </c>
      <c r="Q11" s="29">
        <f t="shared" si="8"/>
        <v>20087</v>
      </c>
      <c r="R11" s="29">
        <f t="shared" si="8"/>
        <v>53112</v>
      </c>
      <c r="S11" s="29">
        <f t="shared" si="8"/>
        <v>89064</v>
      </c>
      <c r="T11" s="29">
        <f t="shared" si="8"/>
        <v>138146</v>
      </c>
      <c r="U11" s="29">
        <f t="shared" si="8"/>
        <v>51858</v>
      </c>
      <c r="V11" s="29">
        <f t="shared" si="8"/>
        <v>50790</v>
      </c>
      <c r="W11" s="29">
        <f t="shared" si="8"/>
        <v>43030</v>
      </c>
      <c r="X11" s="29">
        <f t="shared" si="8"/>
        <v>621</v>
      </c>
      <c r="Y11" s="29">
        <f t="shared" si="8"/>
        <v>0</v>
      </c>
      <c r="Z11" s="29">
        <f t="shared" si="8"/>
        <v>128</v>
      </c>
      <c r="AA11" s="29">
        <f t="shared" si="8"/>
        <v>65</v>
      </c>
      <c r="AB11" s="29">
        <f t="shared" si="8"/>
        <v>0</v>
      </c>
      <c r="AC11" s="29">
        <f t="shared" si="8"/>
        <v>1</v>
      </c>
      <c r="AD11" s="29">
        <f t="shared" si="8"/>
        <v>0</v>
      </c>
      <c r="AE11" s="29">
        <f t="shared" si="8"/>
        <v>1</v>
      </c>
      <c r="AF11" s="35">
        <f>AVERAGE(W11:AE11)</f>
        <v>4871.7777777777774</v>
      </c>
      <c r="AG11" s="35">
        <f t="shared" ref="AG11:BK11" si="9">AF11</f>
        <v>4871.7777777777774</v>
      </c>
      <c r="AH11" s="35">
        <f t="shared" si="9"/>
        <v>4871.7777777777774</v>
      </c>
      <c r="AI11" s="35">
        <f t="shared" si="9"/>
        <v>4871.7777777777774</v>
      </c>
      <c r="AJ11" s="35">
        <f t="shared" si="9"/>
        <v>4871.7777777777774</v>
      </c>
      <c r="AK11" s="35">
        <f t="shared" si="9"/>
        <v>4871.7777777777774</v>
      </c>
      <c r="AL11" s="35">
        <f t="shared" si="9"/>
        <v>4871.7777777777774</v>
      </c>
      <c r="AM11" s="35">
        <f t="shared" si="9"/>
        <v>4871.7777777777774</v>
      </c>
      <c r="AN11" s="35">
        <f t="shared" si="9"/>
        <v>4871.7777777777774</v>
      </c>
      <c r="AO11" s="35">
        <f t="shared" si="9"/>
        <v>4871.7777777777774</v>
      </c>
      <c r="AP11" s="35">
        <f t="shared" si="9"/>
        <v>4871.7777777777774</v>
      </c>
      <c r="AQ11" s="35">
        <f t="shared" si="9"/>
        <v>4871.7777777777774</v>
      </c>
      <c r="AR11" s="35">
        <f t="shared" si="9"/>
        <v>4871.7777777777774</v>
      </c>
      <c r="AS11" s="35">
        <f t="shared" si="9"/>
        <v>4871.7777777777774</v>
      </c>
      <c r="AT11" s="35">
        <f t="shared" si="9"/>
        <v>4871.7777777777774</v>
      </c>
      <c r="AU11" s="35">
        <f t="shared" si="9"/>
        <v>4871.7777777777774</v>
      </c>
      <c r="AV11" s="35">
        <f t="shared" si="9"/>
        <v>4871.7777777777774</v>
      </c>
      <c r="AW11" s="35">
        <f t="shared" si="9"/>
        <v>4871.7777777777774</v>
      </c>
      <c r="AX11" s="35">
        <f t="shared" si="9"/>
        <v>4871.7777777777774</v>
      </c>
      <c r="AY11" s="35">
        <f t="shared" si="9"/>
        <v>4871.7777777777774</v>
      </c>
      <c r="AZ11" s="35">
        <f t="shared" si="9"/>
        <v>4871.7777777777774</v>
      </c>
      <c r="BA11" s="35">
        <f t="shared" si="9"/>
        <v>4871.7777777777774</v>
      </c>
      <c r="BB11" s="35">
        <f t="shared" si="9"/>
        <v>4871.7777777777774</v>
      </c>
      <c r="BC11" s="35">
        <f t="shared" si="9"/>
        <v>4871.7777777777774</v>
      </c>
      <c r="BD11" s="35">
        <f t="shared" si="9"/>
        <v>4871.7777777777774</v>
      </c>
      <c r="BE11" s="35">
        <f t="shared" si="9"/>
        <v>4871.7777777777774</v>
      </c>
      <c r="BF11" s="35">
        <f t="shared" si="9"/>
        <v>4871.7777777777774</v>
      </c>
      <c r="BG11" s="35">
        <f t="shared" si="9"/>
        <v>4871.7777777777774</v>
      </c>
      <c r="BH11" s="35">
        <f t="shared" si="9"/>
        <v>4871.7777777777774</v>
      </c>
      <c r="BI11" s="35">
        <f t="shared" si="9"/>
        <v>4871.7777777777774</v>
      </c>
      <c r="BJ11" s="35">
        <f t="shared" si="9"/>
        <v>4871.7777777777774</v>
      </c>
      <c r="BK11" s="35">
        <f t="shared" si="9"/>
        <v>4871.7777777777774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RI</v>
      </c>
      <c r="C14" s="29">
        <f t="shared" ref="C14:AH14" si="11">IF(C10&gt;C11,C10-C11,0)</f>
        <v>36686</v>
      </c>
      <c r="D14" s="29">
        <f t="shared" si="11"/>
        <v>537158</v>
      </c>
      <c r="E14" s="29">
        <f t="shared" si="11"/>
        <v>902319</v>
      </c>
      <c r="F14" s="29">
        <f t="shared" si="11"/>
        <v>1075758</v>
      </c>
      <c r="G14" s="29">
        <f t="shared" si="11"/>
        <v>1179296</v>
      </c>
      <c r="H14" s="29">
        <f t="shared" si="11"/>
        <v>1276159</v>
      </c>
      <c r="I14" s="29">
        <f t="shared" si="11"/>
        <v>1325287</v>
      </c>
      <c r="J14" s="29">
        <f t="shared" si="11"/>
        <v>1699344</v>
      </c>
      <c r="K14" s="29">
        <f t="shared" si="11"/>
        <v>1759332</v>
      </c>
      <c r="L14" s="29">
        <f t="shared" si="11"/>
        <v>1934349</v>
      </c>
      <c r="M14" s="29">
        <f t="shared" si="11"/>
        <v>1585109</v>
      </c>
      <c r="N14" s="29">
        <f t="shared" si="11"/>
        <v>765675</v>
      </c>
      <c r="O14" s="29">
        <f t="shared" si="11"/>
        <v>325649</v>
      </c>
      <c r="P14" s="29">
        <f t="shared" si="11"/>
        <v>105713</v>
      </c>
      <c r="Q14" s="29">
        <f t="shared" si="11"/>
        <v>301842</v>
      </c>
      <c r="R14" s="29">
        <f t="shared" si="11"/>
        <v>354235</v>
      </c>
      <c r="S14" s="29">
        <f t="shared" si="11"/>
        <v>319627</v>
      </c>
      <c r="T14" s="29">
        <f t="shared" si="11"/>
        <v>418125</v>
      </c>
      <c r="U14" s="29">
        <f t="shared" si="11"/>
        <v>602237</v>
      </c>
      <c r="V14" s="29">
        <f t="shared" si="11"/>
        <v>735928</v>
      </c>
      <c r="W14" s="29">
        <f t="shared" si="11"/>
        <v>457094</v>
      </c>
      <c r="X14" s="29">
        <f t="shared" si="11"/>
        <v>607424</v>
      </c>
      <c r="Y14" s="29">
        <f t="shared" si="11"/>
        <v>0</v>
      </c>
      <c r="Z14" s="29">
        <f t="shared" si="11"/>
        <v>152423</v>
      </c>
      <c r="AA14" s="29">
        <f t="shared" si="11"/>
        <v>174674</v>
      </c>
      <c r="AB14" s="29">
        <f t="shared" si="11"/>
        <v>162651</v>
      </c>
      <c r="AC14" s="29">
        <f t="shared" si="11"/>
        <v>142066</v>
      </c>
      <c r="AD14" s="29">
        <f t="shared" si="11"/>
        <v>196271</v>
      </c>
      <c r="AE14" s="29">
        <f t="shared" si="11"/>
        <v>139483</v>
      </c>
      <c r="AF14" s="29">
        <f t="shared" si="11"/>
        <v>134612.22222222222</v>
      </c>
      <c r="AG14" s="29">
        <f t="shared" si="11"/>
        <v>134612.22222222222</v>
      </c>
      <c r="AH14" s="29">
        <f t="shared" si="11"/>
        <v>134612.22222222222</v>
      </c>
      <c r="AI14" s="29">
        <f t="shared" ref="AI14:BK14" si="12">IF(AI10&gt;AI11,AI10-AI11,0)</f>
        <v>134612.22222222222</v>
      </c>
      <c r="AJ14" s="29">
        <f t="shared" si="12"/>
        <v>134612.22222222222</v>
      </c>
      <c r="AK14" s="29">
        <f t="shared" si="12"/>
        <v>134612.22222222222</v>
      </c>
      <c r="AL14" s="29">
        <f t="shared" si="12"/>
        <v>134612.22222222222</v>
      </c>
      <c r="AM14" s="29">
        <f t="shared" si="12"/>
        <v>134612.22222222222</v>
      </c>
      <c r="AN14" s="29">
        <f t="shared" si="12"/>
        <v>134612.22222222222</v>
      </c>
      <c r="AO14" s="29">
        <f t="shared" si="12"/>
        <v>134612.22222222222</v>
      </c>
      <c r="AP14" s="29">
        <f t="shared" si="12"/>
        <v>134612.22222222222</v>
      </c>
      <c r="AQ14" s="29">
        <f t="shared" si="12"/>
        <v>134612.22222222222</v>
      </c>
      <c r="AR14" s="29">
        <f t="shared" si="12"/>
        <v>134612.22222222222</v>
      </c>
      <c r="AS14" s="29">
        <f t="shared" si="12"/>
        <v>134612.22222222222</v>
      </c>
      <c r="AT14" s="29">
        <f t="shared" si="12"/>
        <v>134612.22222222222</v>
      </c>
      <c r="AU14" s="29">
        <f t="shared" si="12"/>
        <v>134612.22222222222</v>
      </c>
      <c r="AV14" s="29">
        <f t="shared" si="12"/>
        <v>134612.22222222222</v>
      </c>
      <c r="AW14" s="29">
        <f t="shared" si="12"/>
        <v>134612.22222222222</v>
      </c>
      <c r="AX14" s="29">
        <f t="shared" si="12"/>
        <v>134612.22222222222</v>
      </c>
      <c r="AY14" s="29">
        <f t="shared" si="12"/>
        <v>134612.22222222222</v>
      </c>
      <c r="AZ14" s="29">
        <f t="shared" si="12"/>
        <v>134612.22222222222</v>
      </c>
      <c r="BA14" s="29">
        <f t="shared" si="12"/>
        <v>134612.22222222222</v>
      </c>
      <c r="BB14" s="29">
        <f t="shared" si="12"/>
        <v>134612.22222222222</v>
      </c>
      <c r="BC14" s="29">
        <f t="shared" si="12"/>
        <v>134612.22222222222</v>
      </c>
      <c r="BD14" s="29">
        <f t="shared" si="12"/>
        <v>134612.22222222222</v>
      </c>
      <c r="BE14" s="29">
        <f t="shared" si="12"/>
        <v>134612.22222222222</v>
      </c>
      <c r="BF14" s="29">
        <f t="shared" si="12"/>
        <v>134612.22222222222</v>
      </c>
      <c r="BG14" s="29">
        <f t="shared" si="12"/>
        <v>134612.22222222222</v>
      </c>
      <c r="BH14" s="29">
        <f t="shared" si="12"/>
        <v>134612.22222222222</v>
      </c>
      <c r="BI14" s="29">
        <f t="shared" si="12"/>
        <v>134612.22222222222</v>
      </c>
      <c r="BJ14" s="29">
        <f t="shared" si="12"/>
        <v>134612.22222222222</v>
      </c>
      <c r="BK14" s="29">
        <f t="shared" si="12"/>
        <v>134612.22222222222</v>
      </c>
    </row>
    <row r="15" spans="1:63">
      <c r="A15" s="1" t="s">
        <v>546</v>
      </c>
      <c r="B15" s="29" t="str">
        <f>About!B2</f>
        <v>RI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11541.643405844739</v>
      </c>
      <c r="C15" s="94">
        <f t="shared" ref="C15:C30" si="1">B15/SUM($B$15:$B$30)</f>
        <v>8.2745285522674572E-2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12874.042556178576</v>
      </c>
      <c r="C16" s="94">
        <f t="shared" si="1"/>
        <v>9.2297629521511979E-2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20380.930962587976</v>
      </c>
      <c r="C17" s="94">
        <f t="shared" si="1"/>
        <v>0.14611662242685883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85295.053008706236</v>
      </c>
      <c r="C18" s="94">
        <f t="shared" si="1"/>
        <v>0.61150420843040232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6541.8253147673113</v>
      </c>
      <c r="C19" s="94">
        <f t="shared" si="1"/>
        <v>4.6900184356394363E-2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710.66975307793007</v>
      </c>
      <c r="C20" s="94">
        <f t="shared" si="1"/>
        <v>5.0949912038508365E-3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803.94202337231991</v>
      </c>
      <c r="C22" s="94">
        <f t="shared" si="1"/>
        <v>5.7636863251148513E-3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803.94202337231991</v>
      </c>
      <c r="C23" s="94">
        <f t="shared" si="1"/>
        <v>5.7636863251148513E-3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531.95095209261626</v>
      </c>
      <c r="C24" s="94">
        <f t="shared" si="1"/>
        <v>3.813705888077602E-3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11541.643405844739</v>
      </c>
      <c r="C2" s="111">
        <f>(Calculations!C60*'EIA SEDS data'!AG$6)+('EIA SEDS data'!AG$10*IF(About!$N$12,Calculations!$B114,Calculations!C92)) + 'Manual Adjustment'!$B33</f>
        <v>10164.350443373351</v>
      </c>
      <c r="D2" s="111">
        <f>(Calculations!D60*'EIA SEDS data'!AH$6)+('EIA SEDS data'!AH$10*IF(About!$N$12,Calculations!$B114,Calculations!D92)) + 'Manual Adjustment'!$B33</f>
        <v>8648.9413017107327</v>
      </c>
      <c r="E2" s="111">
        <f>(Calculations!E60*'EIA SEDS data'!AI$6)+('EIA SEDS data'!AI$10*IF(About!$N$12,Calculations!$B114,Calculations!E92)) + 'Manual Adjustment'!$B33</f>
        <v>5972.749324384914</v>
      </c>
      <c r="F2" s="111">
        <f>(Calculations!F60*'EIA SEDS data'!AJ$6)+('EIA SEDS data'!AJ$10*IF(About!$N$12,Calculations!$B114,Calculations!F92)) + 'Manual Adjustment'!$B33</f>
        <v>5444.390918620029</v>
      </c>
      <c r="G2" s="111">
        <f>(Calculations!G60*'EIA SEDS data'!AK$6)+('EIA SEDS data'!AK$10*IF(About!$N$12,Calculations!$B114,Calculations!G92)) + 'Manual Adjustment'!$B33</f>
        <v>4697.414247168178</v>
      </c>
      <c r="H2" s="111">
        <f>(Calculations!H60*'EIA SEDS data'!AL$6)+('EIA SEDS data'!AL$10*IF(About!$N$12,Calculations!$B114,Calculations!H92)) + 'Manual Adjustment'!$B33</f>
        <v>4911.0283948746792</v>
      </c>
      <c r="I2" s="111">
        <f>(Calculations!I60*'EIA SEDS data'!AM$6)+('EIA SEDS data'!AM$10*IF(About!$N$12,Calculations!$B114,Calculations!I92)) + 'Manual Adjustment'!$B33</f>
        <v>4713.8609955890606</v>
      </c>
      <c r="J2" s="111">
        <f>(Calculations!J60*'EIA SEDS data'!AN$6)+('EIA SEDS data'!AN$10*IF(About!$N$12,Calculations!$B114,Calculations!J92)) + 'Manual Adjustment'!$B33</f>
        <v>4585.8507855715789</v>
      </c>
      <c r="K2" s="111">
        <f>(Calculations!K60*'EIA SEDS data'!AO$6)+('EIA SEDS data'!AO$10*IF(About!$N$12,Calculations!$B114,Calculations!K92)) + 'Manual Adjustment'!$B33</f>
        <v>2650.5860054828254</v>
      </c>
      <c r="L2" s="111">
        <f>(Calculations!L60*'EIA SEDS data'!AP$6)+('EIA SEDS data'!AP$10*IF(About!$N$12,Calculations!$B114,Calculations!L92)) + 'Manual Adjustment'!$B33</f>
        <v>615.82837102796088</v>
      </c>
      <c r="M2" s="111">
        <f>(Calculations!M60*'EIA SEDS data'!AQ$6)+('EIA SEDS data'!AQ$10*IF(About!$N$12,Calculations!$B114,Calculations!M92)) + 'Manual Adjustment'!$B33</f>
        <v>641.5537800250936</v>
      </c>
      <c r="N2" s="111">
        <f t="shared" ref="N2:AG14" si="0">M2</f>
        <v>641.5537800250936</v>
      </c>
      <c r="O2" s="111">
        <f t="shared" si="0"/>
        <v>641.5537800250936</v>
      </c>
      <c r="P2" s="111">
        <f t="shared" si="0"/>
        <v>641.5537800250936</v>
      </c>
      <c r="Q2" s="111">
        <f t="shared" si="0"/>
        <v>641.5537800250936</v>
      </c>
      <c r="R2" s="111">
        <f t="shared" si="0"/>
        <v>641.5537800250936</v>
      </c>
      <c r="S2" s="111">
        <f t="shared" si="0"/>
        <v>641.5537800250936</v>
      </c>
      <c r="T2" s="111">
        <f t="shared" si="0"/>
        <v>641.5537800250936</v>
      </c>
      <c r="U2" s="111">
        <f t="shared" si="0"/>
        <v>641.5537800250936</v>
      </c>
      <c r="V2" s="111">
        <f t="shared" si="0"/>
        <v>641.5537800250936</v>
      </c>
      <c r="W2" s="111">
        <f t="shared" si="0"/>
        <v>641.5537800250936</v>
      </c>
      <c r="X2" s="111">
        <f t="shared" si="0"/>
        <v>641.5537800250936</v>
      </c>
      <c r="Y2" s="111">
        <f t="shared" si="0"/>
        <v>641.5537800250936</v>
      </c>
      <c r="Z2" s="111">
        <f t="shared" si="0"/>
        <v>641.5537800250936</v>
      </c>
      <c r="AA2" s="111">
        <f t="shared" si="0"/>
        <v>641.5537800250936</v>
      </c>
      <c r="AB2" s="111">
        <f t="shared" si="0"/>
        <v>641.5537800250936</v>
      </c>
      <c r="AC2" s="111">
        <f t="shared" si="0"/>
        <v>641.5537800250936</v>
      </c>
      <c r="AD2" s="111">
        <f t="shared" si="0"/>
        <v>641.5537800250936</v>
      </c>
      <c r="AE2" s="111">
        <f t="shared" si="0"/>
        <v>641.5537800250936</v>
      </c>
      <c r="AF2" s="111">
        <f t="shared" si="0"/>
        <v>641.5537800250936</v>
      </c>
      <c r="AG2" s="111">
        <f t="shared" si="0"/>
        <v>641.5537800250936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12874.042556178576</v>
      </c>
      <c r="C3" s="111">
        <f>(Calculations!C61*'EIA SEDS data'!AG$6)+('EIA SEDS data'!AG$10*IF(About!$N$12,Calculations!$B115,Calculations!C93)) + 'Manual Adjustment'!$B34</f>
        <v>14802.986981317024</v>
      </c>
      <c r="D3" s="111">
        <f>(Calculations!D61*'EIA SEDS data'!AH$6)+('EIA SEDS data'!AH$10*IF(About!$N$12,Calculations!$B115,Calculations!D93)) + 'Manual Adjustment'!$B34</f>
        <v>14851.139239016484</v>
      </c>
      <c r="E3" s="111">
        <f>(Calculations!E61*'EIA SEDS data'!AI$6)+('EIA SEDS data'!AI$10*IF(About!$N$12,Calculations!$B115,Calculations!E93)) + 'Manual Adjustment'!$B34</f>
        <v>18036.352359971417</v>
      </c>
      <c r="F3" s="111">
        <f>(Calculations!F61*'EIA SEDS data'!AJ$6)+('EIA SEDS data'!AJ$10*IF(About!$N$12,Calculations!$B115,Calculations!F93)) + 'Manual Adjustment'!$B34</f>
        <v>19255.420598404446</v>
      </c>
      <c r="G3" s="111">
        <f>(Calculations!G61*'EIA SEDS data'!AK$6)+('EIA SEDS data'!AK$10*IF(About!$N$12,Calculations!$B115,Calculations!G93)) + 'Manual Adjustment'!$B34</f>
        <v>19586.07377814527</v>
      </c>
      <c r="H3" s="111">
        <f>(Calculations!H61*'EIA SEDS data'!AL$6)+('EIA SEDS data'!AL$10*IF(About!$N$12,Calculations!$B115,Calculations!H93)) + 'Manual Adjustment'!$B34</f>
        <v>20819.924956678566</v>
      </c>
      <c r="I3" s="111">
        <f>(Calculations!I61*'EIA SEDS data'!AM$6)+('EIA SEDS data'!AM$10*IF(About!$N$12,Calculations!$B115,Calculations!I93)) + 'Manual Adjustment'!$B34</f>
        <v>19968.475042258317</v>
      </c>
      <c r="J3" s="111">
        <f>(Calculations!J61*'EIA SEDS data'!AN$6)+('EIA SEDS data'!AN$10*IF(About!$N$12,Calculations!$B115,Calculations!J93)) + 'Manual Adjustment'!$B34</f>
        <v>19424.602621588871</v>
      </c>
      <c r="K3" s="111">
        <f>(Calculations!K61*'EIA SEDS data'!AO$6)+('EIA SEDS data'!AO$10*IF(About!$N$12,Calculations!$B115,Calculations!K93)) + 'Manual Adjustment'!$B34</f>
        <v>20878.866030124573</v>
      </c>
      <c r="L3" s="111">
        <f>(Calculations!L61*'EIA SEDS data'!AP$6)+('EIA SEDS data'!AP$10*IF(About!$N$12,Calculations!$B115,Calculations!L93)) + 'Manual Adjustment'!$B34</f>
        <v>23335.834039075828</v>
      </c>
      <c r="M3" s="111">
        <f>(Calculations!M61*'EIA SEDS data'!AQ$6)+('EIA SEDS data'!AQ$10*IF(About!$N$12,Calculations!$B115,Calculations!M93)) + 'Manual Adjustment'!$B34</f>
        <v>22241.491749099081</v>
      </c>
      <c r="N3" s="111">
        <f t="shared" si="0"/>
        <v>22241.491749099081</v>
      </c>
      <c r="O3" s="111">
        <f t="shared" si="0"/>
        <v>22241.491749099081</v>
      </c>
      <c r="P3" s="111">
        <f t="shared" si="0"/>
        <v>22241.491749099081</v>
      </c>
      <c r="Q3" s="111">
        <f t="shared" si="0"/>
        <v>22241.491749099081</v>
      </c>
      <c r="R3" s="111">
        <f t="shared" si="0"/>
        <v>22241.491749099081</v>
      </c>
      <c r="S3" s="111">
        <f t="shared" si="0"/>
        <v>22241.491749099081</v>
      </c>
      <c r="T3" s="111">
        <f t="shared" si="0"/>
        <v>22241.491749099081</v>
      </c>
      <c r="U3" s="111">
        <f t="shared" si="0"/>
        <v>22241.491749099081</v>
      </c>
      <c r="V3" s="111">
        <f t="shared" si="0"/>
        <v>22241.491749099081</v>
      </c>
      <c r="W3" s="111">
        <f t="shared" si="0"/>
        <v>22241.491749099081</v>
      </c>
      <c r="X3" s="111">
        <f t="shared" si="0"/>
        <v>22241.491749099081</v>
      </c>
      <c r="Y3" s="111">
        <f t="shared" si="0"/>
        <v>22241.491749099081</v>
      </c>
      <c r="Z3" s="111">
        <f t="shared" si="0"/>
        <v>22241.491749099081</v>
      </c>
      <c r="AA3" s="111">
        <f t="shared" si="0"/>
        <v>22241.491749099081</v>
      </c>
      <c r="AB3" s="111">
        <f t="shared" si="0"/>
        <v>22241.491749099081</v>
      </c>
      <c r="AC3" s="111">
        <f t="shared" si="0"/>
        <v>22241.491749099081</v>
      </c>
      <c r="AD3" s="111">
        <f t="shared" si="0"/>
        <v>22241.491749099081</v>
      </c>
      <c r="AE3" s="111">
        <f t="shared" si="0"/>
        <v>22241.491749099081</v>
      </c>
      <c r="AF3" s="111">
        <f t="shared" si="0"/>
        <v>22241.491749099081</v>
      </c>
      <c r="AG3" s="111">
        <f t="shared" si="0"/>
        <v>22241.491749099081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20380.930962587976</v>
      </c>
      <c r="C4" s="111">
        <f>(Calculations!C62*'EIA SEDS data'!AG$6)+('EIA SEDS data'!AG$10*IF(About!$N$12,Calculations!$B116,Calculations!C94)) + 'Manual Adjustment'!$B35</f>
        <v>19144.700922918222</v>
      </c>
      <c r="D4" s="111">
        <f>(Calculations!D62*'EIA SEDS data'!AH$6)+('EIA SEDS data'!AH$10*IF(About!$N$12,Calculations!$B116,Calculations!D94)) + 'Manual Adjustment'!$B35</f>
        <v>19271.211072907663</v>
      </c>
      <c r="E4" s="111">
        <f>(Calculations!E62*'EIA SEDS data'!AI$6)+('EIA SEDS data'!AI$10*IF(About!$N$12,Calculations!$B116,Calculations!E94)) + 'Manual Adjustment'!$B35</f>
        <v>16423.11315781172</v>
      </c>
      <c r="F4" s="111">
        <f>(Calculations!F62*'EIA SEDS data'!AJ$6)+('EIA SEDS data'!AJ$10*IF(About!$N$12,Calculations!$B116,Calculations!F94)) + 'Manual Adjustment'!$B35</f>
        <v>15464.058033771358</v>
      </c>
      <c r="G4" s="111">
        <f>(Calculations!G62*'EIA SEDS data'!AK$6)+('EIA SEDS data'!AK$10*IF(About!$N$12,Calculations!$B116,Calculations!G94)) + 'Manual Adjustment'!$B35</f>
        <v>16535.916158386615</v>
      </c>
      <c r="H4" s="111">
        <f>(Calculations!H62*'EIA SEDS data'!AL$6)+('EIA SEDS data'!AL$10*IF(About!$N$12,Calculations!$B116,Calculations!H94)) + 'Manual Adjustment'!$B35</f>
        <v>13247.382498781702</v>
      </c>
      <c r="I4" s="111">
        <f>(Calculations!I62*'EIA SEDS data'!AM$6)+('EIA SEDS data'!AM$10*IF(About!$N$12,Calculations!$B116,Calculations!I94)) + 'Manual Adjustment'!$B35</f>
        <v>14561.813173716318</v>
      </c>
      <c r="J4" s="111">
        <f>(Calculations!J62*'EIA SEDS data'!AN$6)+('EIA SEDS data'!AN$10*IF(About!$N$12,Calculations!$B116,Calculations!J94)) + 'Manual Adjustment'!$B35</f>
        <v>14362.317939869463</v>
      </c>
      <c r="K4" s="111">
        <f>(Calculations!K62*'EIA SEDS data'!AO$6)+('EIA SEDS data'!AO$10*IF(About!$N$12,Calculations!$B116,Calculations!K94)) + 'Manual Adjustment'!$B35</f>
        <v>15383.942344193945</v>
      </c>
      <c r="L4" s="111">
        <f>(Calculations!L62*'EIA SEDS data'!AP$6)+('EIA SEDS data'!AP$10*IF(About!$N$12,Calculations!$B116,Calculations!L94)) + 'Manual Adjustment'!$B35</f>
        <v>14076.047567827149</v>
      </c>
      <c r="M4" s="111">
        <f>(Calculations!M62*'EIA SEDS data'!AQ$6)+('EIA SEDS data'!AQ$10*IF(About!$N$12,Calculations!$B116,Calculations!M94)) + 'Manual Adjustment'!$B35</f>
        <v>15112.215502375755</v>
      </c>
      <c r="N4" s="111">
        <f t="shared" si="0"/>
        <v>15112.215502375755</v>
      </c>
      <c r="O4" s="111">
        <f t="shared" si="0"/>
        <v>15112.215502375755</v>
      </c>
      <c r="P4" s="111">
        <f t="shared" si="0"/>
        <v>15112.215502375755</v>
      </c>
      <c r="Q4" s="111">
        <f t="shared" si="0"/>
        <v>15112.215502375755</v>
      </c>
      <c r="R4" s="111">
        <f t="shared" si="0"/>
        <v>15112.215502375755</v>
      </c>
      <c r="S4" s="111">
        <f t="shared" si="0"/>
        <v>15112.215502375755</v>
      </c>
      <c r="T4" s="111">
        <f t="shared" si="0"/>
        <v>15112.215502375755</v>
      </c>
      <c r="U4" s="111">
        <f t="shared" si="0"/>
        <v>15112.215502375755</v>
      </c>
      <c r="V4" s="111">
        <f t="shared" si="0"/>
        <v>15112.215502375755</v>
      </c>
      <c r="W4" s="111">
        <f t="shared" si="0"/>
        <v>15112.215502375755</v>
      </c>
      <c r="X4" s="111">
        <f t="shared" si="0"/>
        <v>15112.215502375755</v>
      </c>
      <c r="Y4" s="111">
        <f t="shared" si="0"/>
        <v>15112.215502375755</v>
      </c>
      <c r="Z4" s="111">
        <f t="shared" si="0"/>
        <v>15112.215502375755</v>
      </c>
      <c r="AA4" s="111">
        <f t="shared" si="0"/>
        <v>15112.215502375755</v>
      </c>
      <c r="AB4" s="111">
        <f t="shared" si="0"/>
        <v>15112.215502375755</v>
      </c>
      <c r="AC4" s="111">
        <f t="shared" si="0"/>
        <v>15112.215502375755</v>
      </c>
      <c r="AD4" s="111">
        <f t="shared" si="0"/>
        <v>15112.215502375755</v>
      </c>
      <c r="AE4" s="111">
        <f t="shared" si="0"/>
        <v>15112.215502375755</v>
      </c>
      <c r="AF4" s="111">
        <f t="shared" si="0"/>
        <v>15112.215502375755</v>
      </c>
      <c r="AG4" s="111">
        <f t="shared" si="0"/>
        <v>15112.215502375755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85295.053008706236</v>
      </c>
      <c r="C5" s="111">
        <f>(Calculations!C63*'EIA SEDS data'!AG$6)+('EIA SEDS data'!AG$10*IF(About!$N$12,Calculations!$B117,Calculations!C95)) + 'Manual Adjustment'!$B36</f>
        <v>85640.581674070199</v>
      </c>
      <c r="D5" s="111">
        <f>(Calculations!D63*'EIA SEDS data'!AH$6)+('EIA SEDS data'!AH$10*IF(About!$N$12,Calculations!$B117,Calculations!D95)) + 'Manual Adjustment'!$B36</f>
        <v>86708.92084188688</v>
      </c>
      <c r="E5" s="111">
        <f>(Calculations!E63*'EIA SEDS data'!AI$6)+('EIA SEDS data'!AI$10*IF(About!$N$12,Calculations!$B117,Calculations!E95)) + 'Manual Adjustment'!$B36</f>
        <v>87938.780136498099</v>
      </c>
      <c r="F5" s="111">
        <f>(Calculations!F63*'EIA SEDS data'!AJ$6)+('EIA SEDS data'!AJ$10*IF(About!$N$12,Calculations!$B117,Calculations!F95)) + 'Manual Adjustment'!$B36</f>
        <v>88055.27944003974</v>
      </c>
      <c r="G5" s="111">
        <f>(Calculations!G63*'EIA SEDS data'!AK$6)+('EIA SEDS data'!AK$10*IF(About!$N$12,Calculations!$B117,Calculations!G95)) + 'Manual Adjustment'!$B36</f>
        <v>87355.027019890447</v>
      </c>
      <c r="H5" s="111">
        <f>(Calculations!H63*'EIA SEDS data'!AL$6)+('EIA SEDS data'!AL$10*IF(About!$N$12,Calculations!$B117,Calculations!H95)) + 'Manual Adjustment'!$B36</f>
        <v>88249.16589875026</v>
      </c>
      <c r="I5" s="111">
        <f>(Calculations!I63*'EIA SEDS data'!AM$6)+('EIA SEDS data'!AM$10*IF(About!$N$12,Calculations!$B117,Calculations!I95)) + 'Manual Adjustment'!$B36</f>
        <v>87491.243920934998</v>
      </c>
      <c r="J5" s="111">
        <f>(Calculations!J63*'EIA SEDS data'!AN$6)+('EIA SEDS data'!AN$10*IF(About!$N$12,Calculations!$B117,Calculations!J95)) + 'Manual Adjustment'!$B36</f>
        <v>87867.29264334451</v>
      </c>
      <c r="K5" s="111">
        <f>(Calculations!K63*'EIA SEDS data'!AO$6)+('EIA SEDS data'!AO$10*IF(About!$N$12,Calculations!$B117,Calculations!K95)) + 'Manual Adjustment'!$B36</f>
        <v>86848.687266693014</v>
      </c>
      <c r="L5" s="111">
        <f>(Calculations!L63*'EIA SEDS data'!AP$6)+('EIA SEDS data'!AP$10*IF(About!$N$12,Calculations!$B117,Calculations!L95)) + 'Manual Adjustment'!$B36</f>
        <v>87493.483617461068</v>
      </c>
      <c r="M5" s="111">
        <f>(Calculations!M63*'EIA SEDS data'!AQ$6)+('EIA SEDS data'!AQ$10*IF(About!$N$12,Calculations!$B117,Calculations!M95)) + 'Manual Adjustment'!$B36</f>
        <v>86596.266538426076</v>
      </c>
      <c r="N5" s="111">
        <f t="shared" si="0"/>
        <v>86596.266538426076</v>
      </c>
      <c r="O5" s="111">
        <f t="shared" si="0"/>
        <v>86596.266538426076</v>
      </c>
      <c r="P5" s="111">
        <f t="shared" si="0"/>
        <v>86596.266538426076</v>
      </c>
      <c r="Q5" s="111">
        <f t="shared" si="0"/>
        <v>86596.266538426076</v>
      </c>
      <c r="R5" s="111">
        <f t="shared" si="0"/>
        <v>86596.266538426076</v>
      </c>
      <c r="S5" s="111">
        <f t="shared" si="0"/>
        <v>86596.266538426076</v>
      </c>
      <c r="T5" s="111">
        <f t="shared" si="0"/>
        <v>86596.266538426076</v>
      </c>
      <c r="U5" s="111">
        <f t="shared" si="0"/>
        <v>86596.266538426076</v>
      </c>
      <c r="V5" s="111">
        <f t="shared" si="0"/>
        <v>86596.266538426076</v>
      </c>
      <c r="W5" s="111">
        <f t="shared" si="0"/>
        <v>86596.266538426076</v>
      </c>
      <c r="X5" s="111">
        <f t="shared" si="0"/>
        <v>86596.266538426076</v>
      </c>
      <c r="Y5" s="111">
        <f t="shared" si="0"/>
        <v>86596.266538426076</v>
      </c>
      <c r="Z5" s="111">
        <f t="shared" si="0"/>
        <v>86596.266538426076</v>
      </c>
      <c r="AA5" s="111">
        <f t="shared" si="0"/>
        <v>86596.266538426076</v>
      </c>
      <c r="AB5" s="111">
        <f t="shared" si="0"/>
        <v>86596.266538426076</v>
      </c>
      <c r="AC5" s="111">
        <f t="shared" si="0"/>
        <v>86596.266538426076</v>
      </c>
      <c r="AD5" s="111">
        <f t="shared" si="0"/>
        <v>86596.266538426076</v>
      </c>
      <c r="AE5" s="111">
        <f t="shared" si="0"/>
        <v>86596.266538426076</v>
      </c>
      <c r="AF5" s="111">
        <f t="shared" si="0"/>
        <v>86596.266538426076</v>
      </c>
      <c r="AG5" s="111">
        <f t="shared" si="0"/>
        <v>86596.266538426076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6541.8253147673113</v>
      </c>
      <c r="C6" s="111">
        <f>(Calculations!C64*'EIA SEDS data'!AG$6)+('EIA SEDS data'!AG$10*IF(About!$N$12,Calculations!$B118,Calculations!C96)) + 'Manual Adjustment'!$B37</f>
        <v>6775.8075110776408</v>
      </c>
      <c r="D6" s="111">
        <f>(Calculations!D64*'EIA SEDS data'!AH$6)+('EIA SEDS data'!AH$10*IF(About!$N$12,Calculations!$B118,Calculations!D96)) + 'Manual Adjustment'!$B37</f>
        <v>6894.2552671837166</v>
      </c>
      <c r="E6" s="111">
        <f>(Calculations!E64*'EIA SEDS data'!AI$6)+('EIA SEDS data'!AI$10*IF(About!$N$12,Calculations!$B118,Calculations!E96)) + 'Manual Adjustment'!$B37</f>
        <v>7770.8899033934713</v>
      </c>
      <c r="F6" s="111">
        <f>(Calculations!F64*'EIA SEDS data'!AJ$6)+('EIA SEDS data'!AJ$10*IF(About!$N$12,Calculations!$B118,Calculations!F96)) + 'Manual Adjustment'!$B37</f>
        <v>7799.7631530219596</v>
      </c>
      <c r="G6" s="111">
        <f>(Calculations!G64*'EIA SEDS data'!AK$6)+('EIA SEDS data'!AK$10*IF(About!$N$12,Calculations!$B118,Calculations!G96)) + 'Manual Adjustment'!$B37</f>
        <v>7866.1387218961199</v>
      </c>
      <c r="H6" s="111">
        <f>(Calculations!H64*'EIA SEDS data'!AL$6)+('EIA SEDS data'!AL$10*IF(About!$N$12,Calculations!$B118,Calculations!H96)) + 'Manual Adjustment'!$B37</f>
        <v>8738.3727383676687</v>
      </c>
      <c r="I6" s="111">
        <f>(Calculations!I64*'EIA SEDS data'!AM$6)+('EIA SEDS data'!AM$10*IF(About!$N$12,Calculations!$B118,Calculations!I96)) + 'Manual Adjustment'!$B37</f>
        <v>9199.2695690113742</v>
      </c>
      <c r="J6" s="111">
        <f>(Calculations!J64*'EIA SEDS data'!AN$6)+('EIA SEDS data'!AN$10*IF(About!$N$12,Calculations!$B118,Calculations!J96)) + 'Manual Adjustment'!$B37</f>
        <v>9695.6710846835686</v>
      </c>
      <c r="K6" s="111">
        <f>(Calculations!K64*'EIA SEDS data'!AO$6)+('EIA SEDS data'!AO$10*IF(About!$N$12,Calculations!$B118,Calculations!K96)) + 'Manual Adjustment'!$B37</f>
        <v>10151.927579079285</v>
      </c>
      <c r="L6" s="111">
        <f>(Calculations!L64*'EIA SEDS data'!AP$6)+('EIA SEDS data'!AP$10*IF(About!$N$12,Calculations!$B118,Calculations!L96)) + 'Manual Adjustment'!$B37</f>
        <v>10458.208403943849</v>
      </c>
      <c r="M6" s="111">
        <f>(Calculations!M64*'EIA SEDS data'!AQ$6)+('EIA SEDS data'!AQ$10*IF(About!$N$12,Calculations!$B118,Calculations!M96)) + 'Manual Adjustment'!$B37</f>
        <v>11399.231670772639</v>
      </c>
      <c r="N6" s="111">
        <f t="shared" si="0"/>
        <v>11399.231670772639</v>
      </c>
      <c r="O6" s="111">
        <f t="shared" si="0"/>
        <v>11399.231670772639</v>
      </c>
      <c r="P6" s="111">
        <f t="shared" si="0"/>
        <v>11399.231670772639</v>
      </c>
      <c r="Q6" s="111">
        <f t="shared" si="0"/>
        <v>11399.231670772639</v>
      </c>
      <c r="R6" s="111">
        <f t="shared" si="0"/>
        <v>11399.231670772639</v>
      </c>
      <c r="S6" s="111">
        <f t="shared" si="0"/>
        <v>11399.231670772639</v>
      </c>
      <c r="T6" s="111">
        <f t="shared" si="0"/>
        <v>11399.231670772639</v>
      </c>
      <c r="U6" s="111">
        <f t="shared" si="0"/>
        <v>11399.231670772639</v>
      </c>
      <c r="V6" s="111">
        <f t="shared" si="0"/>
        <v>11399.231670772639</v>
      </c>
      <c r="W6" s="111">
        <f t="shared" si="0"/>
        <v>11399.231670772639</v>
      </c>
      <c r="X6" s="111">
        <f t="shared" si="0"/>
        <v>11399.231670772639</v>
      </c>
      <c r="Y6" s="111">
        <f t="shared" si="0"/>
        <v>11399.231670772639</v>
      </c>
      <c r="Z6" s="111">
        <f t="shared" si="0"/>
        <v>11399.231670772639</v>
      </c>
      <c r="AA6" s="111">
        <f t="shared" si="0"/>
        <v>11399.231670772639</v>
      </c>
      <c r="AB6" s="111">
        <f t="shared" si="0"/>
        <v>11399.231670772639</v>
      </c>
      <c r="AC6" s="111">
        <f t="shared" si="0"/>
        <v>11399.231670772639</v>
      </c>
      <c r="AD6" s="111">
        <f t="shared" si="0"/>
        <v>11399.231670772639</v>
      </c>
      <c r="AE6" s="111">
        <f t="shared" si="0"/>
        <v>11399.231670772639</v>
      </c>
      <c r="AF6" s="111">
        <f t="shared" si="0"/>
        <v>11399.231670772639</v>
      </c>
      <c r="AG6" s="111">
        <f t="shared" si="0"/>
        <v>11399.231670772639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710.66975307793007</v>
      </c>
      <c r="C7" s="111">
        <f>(Calculations!C65*'EIA SEDS data'!AG$6)+('EIA SEDS data'!AG$10*IF(About!$N$12,Calculations!$B119,Calculations!C97)) + 'Manual Adjustment'!$B38</f>
        <v>720.68508741606286</v>
      </c>
      <c r="D7" s="111">
        <f>(Calculations!D65*'EIA SEDS data'!AH$6)+('EIA SEDS data'!AH$10*IF(About!$N$12,Calculations!$B119,Calculations!D97)) + 'Manual Adjustment'!$B38</f>
        <v>781.07158132760662</v>
      </c>
      <c r="E7" s="111">
        <f>(Calculations!E65*'EIA SEDS data'!AI$6)+('EIA SEDS data'!AI$10*IF(About!$N$12,Calculations!$B119,Calculations!E97)) + 'Manual Adjustment'!$B38</f>
        <v>954.44784238292982</v>
      </c>
      <c r="F7" s="111">
        <f>(Calculations!F65*'EIA SEDS data'!AJ$6)+('EIA SEDS data'!AJ$10*IF(About!$N$12,Calculations!$B119,Calculations!F97)) + 'Manual Adjustment'!$B38</f>
        <v>962.36707034804897</v>
      </c>
      <c r="G7" s="111">
        <f>(Calculations!G65*'EIA SEDS data'!AK$6)+('EIA SEDS data'!AK$10*IF(About!$N$12,Calculations!$B119,Calculations!G97)) + 'Manual Adjustment'!$B38</f>
        <v>977.00110164030764</v>
      </c>
      <c r="H7" s="111">
        <f>(Calculations!H65*'EIA SEDS data'!AL$6)+('EIA SEDS data'!AL$10*IF(About!$N$12,Calculations!$B119,Calculations!H97)) + 'Manual Adjustment'!$B38</f>
        <v>1020.0680836642027</v>
      </c>
      <c r="I7" s="111">
        <f>(Calculations!I65*'EIA SEDS data'!AM$6)+('EIA SEDS data'!AM$10*IF(About!$N$12,Calculations!$B119,Calculations!I97)) + 'Manual Adjustment'!$B38</f>
        <v>1030.5345850054739</v>
      </c>
      <c r="J7" s="111">
        <f>(Calculations!J65*'EIA SEDS data'!AN$6)+('EIA SEDS data'!AN$10*IF(About!$N$12,Calculations!$B119,Calculations!J97)) + 'Manual Adjustment'!$B38</f>
        <v>1033.7693587109741</v>
      </c>
      <c r="K7" s="111">
        <f>(Calculations!K65*'EIA SEDS data'!AO$6)+('EIA SEDS data'!AO$10*IF(About!$N$12,Calculations!$B119,Calculations!K97)) + 'Manual Adjustment'!$B38</f>
        <v>1036.3688106567186</v>
      </c>
      <c r="L7" s="111">
        <f>(Calculations!L65*'EIA SEDS data'!AP$6)+('EIA SEDS data'!AP$10*IF(About!$N$12,Calculations!$B119,Calculations!L97)) + 'Manual Adjustment'!$B38</f>
        <v>1043.6013419232859</v>
      </c>
      <c r="M7" s="111">
        <f>(Calculations!M65*'EIA SEDS data'!AQ$6)+('EIA SEDS data'!AQ$10*IF(About!$N$12,Calculations!$B119,Calculations!M97)) + 'Manual Adjustment'!$B38</f>
        <v>1057.5683476437962</v>
      </c>
      <c r="N7" s="111">
        <f t="shared" si="0"/>
        <v>1057.5683476437962</v>
      </c>
      <c r="O7" s="111">
        <f t="shared" si="0"/>
        <v>1057.5683476437962</v>
      </c>
      <c r="P7" s="111">
        <f t="shared" si="0"/>
        <v>1057.5683476437962</v>
      </c>
      <c r="Q7" s="111">
        <f t="shared" si="0"/>
        <v>1057.5683476437962</v>
      </c>
      <c r="R7" s="111">
        <f t="shared" si="0"/>
        <v>1057.5683476437962</v>
      </c>
      <c r="S7" s="111">
        <f t="shared" si="0"/>
        <v>1057.5683476437962</v>
      </c>
      <c r="T7" s="111">
        <f t="shared" si="0"/>
        <v>1057.5683476437962</v>
      </c>
      <c r="U7" s="111">
        <f t="shared" si="0"/>
        <v>1057.5683476437962</v>
      </c>
      <c r="V7" s="111">
        <f t="shared" si="0"/>
        <v>1057.5683476437962</v>
      </c>
      <c r="W7" s="111">
        <f t="shared" si="0"/>
        <v>1057.5683476437962</v>
      </c>
      <c r="X7" s="111">
        <f t="shared" si="0"/>
        <v>1057.5683476437962</v>
      </c>
      <c r="Y7" s="111">
        <f t="shared" si="0"/>
        <v>1057.5683476437962</v>
      </c>
      <c r="Z7" s="111">
        <f t="shared" si="0"/>
        <v>1057.5683476437962</v>
      </c>
      <c r="AA7" s="111">
        <f t="shared" si="0"/>
        <v>1057.5683476437962</v>
      </c>
      <c r="AB7" s="111">
        <f t="shared" si="0"/>
        <v>1057.5683476437962</v>
      </c>
      <c r="AC7" s="111">
        <f t="shared" si="0"/>
        <v>1057.5683476437962</v>
      </c>
      <c r="AD7" s="111">
        <f t="shared" si="0"/>
        <v>1057.5683476437962</v>
      </c>
      <c r="AE7" s="111">
        <f t="shared" si="0"/>
        <v>1057.5683476437962</v>
      </c>
      <c r="AF7" s="111">
        <f t="shared" si="0"/>
        <v>1057.5683476437962</v>
      </c>
      <c r="AG7" s="111">
        <f t="shared" si="0"/>
        <v>1057.5683476437962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803.94202337231991</v>
      </c>
      <c r="C9" s="111">
        <f>(Calculations!C67*'EIA SEDS data'!AG$6)+('EIA SEDS data'!AG$10*IF(About!$N$12,Calculations!$B121,Calculations!C99)) + 'Manual Adjustment'!$B40</f>
        <v>895.15588103893811</v>
      </c>
      <c r="D9" s="111">
        <f>(Calculations!D67*'EIA SEDS data'!AH$6)+('EIA SEDS data'!AH$10*IF(About!$N$12,Calculations!$B121,Calculations!D99)) + 'Manual Adjustment'!$B40</f>
        <v>921.9402877612838</v>
      </c>
      <c r="E9" s="111">
        <f>(Calculations!E67*'EIA SEDS data'!AI$6)+('EIA SEDS data'!AI$10*IF(About!$N$12,Calculations!$B121,Calculations!E99)) + 'Manual Adjustment'!$B40</f>
        <v>952.67769527781309</v>
      </c>
      <c r="F9" s="111">
        <f>(Calculations!F67*'EIA SEDS data'!AJ$6)+('EIA SEDS data'!AJ$10*IF(About!$N$12,Calculations!$B121,Calculations!F99)) + 'Manual Adjustment'!$B40</f>
        <v>1020.6618745664708</v>
      </c>
      <c r="G9" s="111">
        <f>(Calculations!G67*'EIA SEDS data'!AK$6)+('EIA SEDS data'!AK$10*IF(About!$N$12,Calculations!$B121,Calculations!G99)) + 'Manual Adjustment'!$B40</f>
        <v>1014.6432312540205</v>
      </c>
      <c r="H9" s="111">
        <f>(Calculations!H67*'EIA SEDS data'!AL$6)+('EIA SEDS data'!AL$10*IF(About!$N$12,Calculations!$B121,Calculations!H99)) + 'Manual Adjustment'!$B40</f>
        <v>1027.0166665059608</v>
      </c>
      <c r="I9" s="111">
        <f>(Calculations!I67*'EIA SEDS data'!AM$6)+('EIA SEDS data'!AM$10*IF(About!$N$12,Calculations!$B121,Calculations!I99)) + 'Manual Adjustment'!$B40</f>
        <v>1034.3193274070168</v>
      </c>
      <c r="J9" s="111">
        <f>(Calculations!J67*'EIA SEDS data'!AN$6)+('EIA SEDS data'!AN$10*IF(About!$N$12,Calculations!$B121,Calculations!J99)) + 'Manual Adjustment'!$B40</f>
        <v>1040.6793991765931</v>
      </c>
      <c r="K9" s="111">
        <f>(Calculations!K67*'EIA SEDS data'!AO$6)+('EIA SEDS data'!AO$10*IF(About!$N$12,Calculations!$B121,Calculations!K99)) + 'Manual Adjustment'!$B40</f>
        <v>1069.1363853205994</v>
      </c>
      <c r="L9" s="111">
        <f>(Calculations!L67*'EIA SEDS data'!AP$6)+('EIA SEDS data'!AP$10*IF(About!$N$12,Calculations!$B121,Calculations!L99)) + 'Manual Adjustment'!$B40</f>
        <v>1037.9478833324833</v>
      </c>
      <c r="M9" s="111">
        <f>(Calculations!M67*'EIA SEDS data'!AQ$6)+('EIA SEDS data'!AQ$10*IF(About!$N$12,Calculations!$B121,Calculations!M99)) + 'Manual Adjustment'!$B40</f>
        <v>1031.7577849599213</v>
      </c>
      <c r="N9" s="111">
        <f t="shared" si="0"/>
        <v>1031.7577849599213</v>
      </c>
      <c r="O9" s="111">
        <f t="shared" si="0"/>
        <v>1031.7577849599213</v>
      </c>
      <c r="P9" s="111">
        <f t="shared" si="0"/>
        <v>1031.7577849599213</v>
      </c>
      <c r="Q9" s="111">
        <f t="shared" si="0"/>
        <v>1031.7577849599213</v>
      </c>
      <c r="R9" s="111">
        <f t="shared" si="0"/>
        <v>1031.7577849599213</v>
      </c>
      <c r="S9" s="111">
        <f t="shared" si="0"/>
        <v>1031.7577849599213</v>
      </c>
      <c r="T9" s="111">
        <f t="shared" si="0"/>
        <v>1031.7577849599213</v>
      </c>
      <c r="U9" s="111">
        <f t="shared" si="0"/>
        <v>1031.7577849599213</v>
      </c>
      <c r="V9" s="111">
        <f t="shared" si="0"/>
        <v>1031.7577849599213</v>
      </c>
      <c r="W9" s="111">
        <f t="shared" si="0"/>
        <v>1031.7577849599213</v>
      </c>
      <c r="X9" s="111">
        <f t="shared" si="0"/>
        <v>1031.7577849599213</v>
      </c>
      <c r="Y9" s="111">
        <f t="shared" si="0"/>
        <v>1031.7577849599213</v>
      </c>
      <c r="Z9" s="111">
        <f t="shared" si="0"/>
        <v>1031.7577849599213</v>
      </c>
      <c r="AA9" s="111">
        <f t="shared" si="0"/>
        <v>1031.7577849599213</v>
      </c>
      <c r="AB9" s="111">
        <f t="shared" si="0"/>
        <v>1031.7577849599213</v>
      </c>
      <c r="AC9" s="111">
        <f t="shared" si="0"/>
        <v>1031.7577849599213</v>
      </c>
      <c r="AD9" s="111">
        <f t="shared" si="0"/>
        <v>1031.7577849599213</v>
      </c>
      <c r="AE9" s="111">
        <f t="shared" si="0"/>
        <v>1031.7577849599213</v>
      </c>
      <c r="AF9" s="111">
        <f t="shared" si="0"/>
        <v>1031.7577849599213</v>
      </c>
      <c r="AG9" s="111">
        <f t="shared" si="0"/>
        <v>1031.7577849599213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803.94202337231991</v>
      </c>
      <c r="C10" s="111">
        <f>(Calculations!C68*'EIA SEDS data'!AG$6)+('EIA SEDS data'!AG$10*IF(About!$N$12,Calculations!$B122,Calculations!C100)) + 'Manual Adjustment'!$B41</f>
        <v>895.15588103893811</v>
      </c>
      <c r="D10" s="111">
        <f>(Calculations!D68*'EIA SEDS data'!AH$6)+('EIA SEDS data'!AH$10*IF(About!$N$12,Calculations!$B122,Calculations!D100)) + 'Manual Adjustment'!$B41</f>
        <v>921.9402877612838</v>
      </c>
      <c r="E10" s="111">
        <f>(Calculations!E68*'EIA SEDS data'!AI$6)+('EIA SEDS data'!AI$10*IF(About!$N$12,Calculations!$B122,Calculations!E100)) + 'Manual Adjustment'!$B41</f>
        <v>952.67769527781309</v>
      </c>
      <c r="F10" s="111">
        <f>(Calculations!F68*'EIA SEDS data'!AJ$6)+('EIA SEDS data'!AJ$10*IF(About!$N$12,Calculations!$B122,Calculations!F100)) + 'Manual Adjustment'!$B41</f>
        <v>1020.6618745664708</v>
      </c>
      <c r="G10" s="111">
        <f>(Calculations!G68*'EIA SEDS data'!AK$6)+('EIA SEDS data'!AK$10*IF(About!$N$12,Calculations!$B122,Calculations!G100)) + 'Manual Adjustment'!$B41</f>
        <v>1014.6432312540205</v>
      </c>
      <c r="H10" s="111">
        <f>(Calculations!H68*'EIA SEDS data'!AL$6)+('EIA SEDS data'!AL$10*IF(About!$N$12,Calculations!$B122,Calculations!H100)) + 'Manual Adjustment'!$B41</f>
        <v>1027.0166665059608</v>
      </c>
      <c r="I10" s="111">
        <f>(Calculations!I68*'EIA SEDS data'!AM$6)+('EIA SEDS data'!AM$10*IF(About!$N$12,Calculations!$B122,Calculations!I100)) + 'Manual Adjustment'!$B41</f>
        <v>1034.3193274070168</v>
      </c>
      <c r="J10" s="111">
        <f>(Calculations!J68*'EIA SEDS data'!AN$6)+('EIA SEDS data'!AN$10*IF(About!$N$12,Calculations!$B122,Calculations!J100)) + 'Manual Adjustment'!$B41</f>
        <v>1040.6793991765931</v>
      </c>
      <c r="K10" s="111">
        <f>(Calculations!K68*'EIA SEDS data'!AO$6)+('EIA SEDS data'!AO$10*IF(About!$N$12,Calculations!$B122,Calculations!K100)) + 'Manual Adjustment'!$B41</f>
        <v>1069.1363853205994</v>
      </c>
      <c r="L10" s="111">
        <f>(Calculations!L68*'EIA SEDS data'!AP$6)+('EIA SEDS data'!AP$10*IF(About!$N$12,Calculations!$B122,Calculations!L100)) + 'Manual Adjustment'!$B41</f>
        <v>1037.9478833324833</v>
      </c>
      <c r="M10" s="111">
        <f>(Calculations!M68*'EIA SEDS data'!AQ$6)+('EIA SEDS data'!AQ$10*IF(About!$N$12,Calculations!$B122,Calculations!M100)) + 'Manual Adjustment'!$B41</f>
        <v>1031.7577849599213</v>
      </c>
      <c r="N10" s="111">
        <f t="shared" si="0"/>
        <v>1031.7577849599213</v>
      </c>
      <c r="O10" s="111">
        <f t="shared" si="0"/>
        <v>1031.7577849599213</v>
      </c>
      <c r="P10" s="111">
        <f t="shared" si="0"/>
        <v>1031.7577849599213</v>
      </c>
      <c r="Q10" s="111">
        <f t="shared" si="0"/>
        <v>1031.7577849599213</v>
      </c>
      <c r="R10" s="111">
        <f t="shared" si="0"/>
        <v>1031.7577849599213</v>
      </c>
      <c r="S10" s="111">
        <f t="shared" si="0"/>
        <v>1031.7577849599213</v>
      </c>
      <c r="T10" s="111">
        <f t="shared" si="0"/>
        <v>1031.7577849599213</v>
      </c>
      <c r="U10" s="111">
        <f t="shared" si="0"/>
        <v>1031.7577849599213</v>
      </c>
      <c r="V10" s="111">
        <f t="shared" si="0"/>
        <v>1031.7577849599213</v>
      </c>
      <c r="W10" s="111">
        <f t="shared" si="0"/>
        <v>1031.7577849599213</v>
      </c>
      <c r="X10" s="111">
        <f t="shared" si="0"/>
        <v>1031.7577849599213</v>
      </c>
      <c r="Y10" s="111">
        <f t="shared" si="0"/>
        <v>1031.7577849599213</v>
      </c>
      <c r="Z10" s="111">
        <f t="shared" si="0"/>
        <v>1031.7577849599213</v>
      </c>
      <c r="AA10" s="111">
        <f t="shared" si="0"/>
        <v>1031.7577849599213</v>
      </c>
      <c r="AB10" s="111">
        <f t="shared" si="0"/>
        <v>1031.7577849599213</v>
      </c>
      <c r="AC10" s="111">
        <f t="shared" si="0"/>
        <v>1031.7577849599213</v>
      </c>
      <c r="AD10" s="111">
        <f t="shared" si="0"/>
        <v>1031.7577849599213</v>
      </c>
      <c r="AE10" s="111">
        <f t="shared" si="0"/>
        <v>1031.7577849599213</v>
      </c>
      <c r="AF10" s="111">
        <f t="shared" si="0"/>
        <v>1031.7577849599213</v>
      </c>
      <c r="AG10" s="111">
        <f t="shared" si="0"/>
        <v>1031.7577849599213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531.95095209261626</v>
      </c>
      <c r="C11" s="111">
        <f>(Calculations!C69*'EIA SEDS data'!AG$6)+('EIA SEDS data'!AG$10*IF(About!$N$12,Calculations!$B123,Calculations!C101)) + 'Manual Adjustment'!$B42</f>
        <v>444.57561774959782</v>
      </c>
      <c r="D11" s="111">
        <f>(Calculations!D69*'EIA SEDS data'!AH$6)+('EIA SEDS data'!AH$10*IF(About!$N$12,Calculations!$B123,Calculations!D101)) + 'Manual Adjustment'!$B42</f>
        <v>484.58012044434213</v>
      </c>
      <c r="E11" s="111">
        <f>(Calculations!E69*'EIA SEDS data'!AI$6)+('EIA SEDS data'!AI$10*IF(About!$N$12,Calculations!$B123,Calculations!E101)) + 'Manual Adjustment'!$B42</f>
        <v>482.31188500180036</v>
      </c>
      <c r="F11" s="111">
        <f>(Calculations!F69*'EIA SEDS data'!AJ$6)+('EIA SEDS data'!AJ$10*IF(About!$N$12,Calculations!$B123,Calculations!F101)) + 'Manual Adjustment'!$B42</f>
        <v>461.39703666147977</v>
      </c>
      <c r="G11" s="111">
        <f>(Calculations!G69*'EIA SEDS data'!AK$6)+('EIA SEDS data'!AK$10*IF(About!$N$12,Calculations!$B123,Calculations!G101)) + 'Manual Adjustment'!$B42</f>
        <v>437.14251036500656</v>
      </c>
      <c r="H11" s="111">
        <f>(Calculations!H69*'EIA SEDS data'!AL$6)+('EIA SEDS data'!AL$10*IF(About!$N$12,Calculations!$B123,Calculations!H101)) + 'Manual Adjustment'!$B42</f>
        <v>444.02409587100919</v>
      </c>
      <c r="I11" s="111">
        <f>(Calculations!I69*'EIA SEDS data'!AM$6)+('EIA SEDS data'!AM$10*IF(About!$N$12,Calculations!$B123,Calculations!I101)) + 'Manual Adjustment'!$B42</f>
        <v>450.16405867043198</v>
      </c>
      <c r="J11" s="111">
        <f>(Calculations!J69*'EIA SEDS data'!AN$6)+('EIA SEDS data'!AN$10*IF(About!$N$12,Calculations!$B123,Calculations!J101)) + 'Manual Adjustment'!$B42</f>
        <v>433.13676787784914</v>
      </c>
      <c r="K11" s="111">
        <f>(Calculations!K69*'EIA SEDS data'!AO$6)+('EIA SEDS data'!AO$10*IF(About!$N$12,Calculations!$B123,Calculations!K101)) + 'Manual Adjustment'!$B42</f>
        <v>395.34919312843476</v>
      </c>
      <c r="L11" s="111">
        <f>(Calculations!L69*'EIA SEDS data'!AP$6)+('EIA SEDS data'!AP$10*IF(About!$N$12,Calculations!$B123,Calculations!L101)) + 'Manual Adjustment'!$B42</f>
        <v>385.10089207591466</v>
      </c>
      <c r="M11" s="111">
        <f>(Calculations!M69*'EIA SEDS data'!AQ$6)+('EIA SEDS data'!AQ$10*IF(About!$N$12,Calculations!$B123,Calculations!M101)) + 'Manual Adjustment'!$B42</f>
        <v>372.15684173770455</v>
      </c>
      <c r="N11" s="111">
        <f t="shared" si="0"/>
        <v>372.15684173770455</v>
      </c>
      <c r="O11" s="111">
        <f t="shared" si="0"/>
        <v>372.15684173770455</v>
      </c>
      <c r="P11" s="111">
        <f t="shared" si="0"/>
        <v>372.15684173770455</v>
      </c>
      <c r="Q11" s="111">
        <f t="shared" si="0"/>
        <v>372.15684173770455</v>
      </c>
      <c r="R11" s="111">
        <f t="shared" si="0"/>
        <v>372.15684173770455</v>
      </c>
      <c r="S11" s="111">
        <f t="shared" si="0"/>
        <v>372.15684173770455</v>
      </c>
      <c r="T11" s="111">
        <f t="shared" si="0"/>
        <v>372.15684173770455</v>
      </c>
      <c r="U11" s="111">
        <f t="shared" si="0"/>
        <v>372.15684173770455</v>
      </c>
      <c r="V11" s="111">
        <f t="shared" si="0"/>
        <v>372.15684173770455</v>
      </c>
      <c r="W11" s="111">
        <f t="shared" si="0"/>
        <v>372.15684173770455</v>
      </c>
      <c r="X11" s="111">
        <f t="shared" si="0"/>
        <v>372.15684173770455</v>
      </c>
      <c r="Y11" s="111">
        <f t="shared" si="0"/>
        <v>372.15684173770455</v>
      </c>
      <c r="Z11" s="111">
        <f t="shared" si="0"/>
        <v>372.15684173770455</v>
      </c>
      <c r="AA11" s="111">
        <f t="shared" si="0"/>
        <v>372.15684173770455</v>
      </c>
      <c r="AB11" s="111">
        <f t="shared" si="0"/>
        <v>372.15684173770455</v>
      </c>
      <c r="AC11" s="111">
        <f t="shared" si="0"/>
        <v>372.15684173770455</v>
      </c>
      <c r="AD11" s="111">
        <f t="shared" si="0"/>
        <v>372.15684173770455</v>
      </c>
      <c r="AE11" s="111">
        <f t="shared" si="0"/>
        <v>372.15684173770455</v>
      </c>
      <c r="AF11" s="111">
        <f t="shared" si="0"/>
        <v>372.15684173770455</v>
      </c>
      <c r="AG11" s="111">
        <f t="shared" si="0"/>
        <v>372.15684173770455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96.548774042060586</v>
      </c>
      <c r="C2" s="66">
        <f>SUMIFS('State Generation Costs Calcs'!C105:C155,'State Generation Costs Calcs'!$A$105:$A$155,About!$B$2)*About!$A$52</f>
        <v>91.73788411028751</v>
      </c>
      <c r="D2" s="66">
        <f>SUMIFS('State Generation Costs Calcs'!D105:D155,'State Generation Costs Calcs'!$A$105:$A$155,About!$B$2)*About!$A$52</f>
        <v>90.910495333495049</v>
      </c>
      <c r="E2" s="66">
        <f>SUMIFS('State Generation Costs Calcs'!E105:E155,'State Generation Costs Calcs'!$A$105:$A$155,About!$B$2)*About!$A$52</f>
        <v>89.592721115035644</v>
      </c>
      <c r="F2" s="66">
        <f>SUMIFS('State Generation Costs Calcs'!F105:F155,'State Generation Costs Calcs'!$A$105:$A$155,About!$B$2)*About!$A$52</f>
        <v>88.438159095070347</v>
      </c>
      <c r="G2" s="66">
        <f>SUMIFS('State Generation Costs Calcs'!G105:G155,'State Generation Costs Calcs'!$A$105:$A$155,About!$B$2)*About!$A$52</f>
        <v>88.590239787595848</v>
      </c>
      <c r="H2" s="66">
        <f>SUMIFS('State Generation Costs Calcs'!H105:H155,'State Generation Costs Calcs'!$A$105:$A$155,About!$B$2)*About!$A$52</f>
        <v>89.344481725497374</v>
      </c>
      <c r="I2" s="66">
        <f>SUMIFS('State Generation Costs Calcs'!I105:I155,'State Generation Costs Calcs'!$A$105:$A$155,About!$B$2)*About!$A$52</f>
        <v>90.004348018395874</v>
      </c>
      <c r="J2" s="66">
        <f>SUMIFS('State Generation Costs Calcs'!J105:J155,'State Generation Costs Calcs'!$A$105:$A$155,About!$B$2)*About!$A$52</f>
        <v>90.221886840739955</v>
      </c>
      <c r="K2" s="66">
        <f>SUMIFS('State Generation Costs Calcs'!K105:K155,'State Generation Costs Calcs'!$A$105:$A$155,About!$B$2)*About!$A$52</f>
        <v>88.997125570066004</v>
      </c>
      <c r="L2" s="66">
        <f>SUMIFS('State Generation Costs Calcs'!L105:L155,'State Generation Costs Calcs'!$A$105:$A$155,About!$B$2)*About!$A$52</f>
        <v>87.661349008674122</v>
      </c>
      <c r="M2" s="66">
        <f>SUMIFS('State Generation Costs Calcs'!M105:M155,'State Generation Costs Calcs'!$A$105:$A$155,About!$B$2)*About!$A$52</f>
        <v>86.664034533271192</v>
      </c>
      <c r="N2" s="66">
        <f>SUMIFS('State Generation Costs Calcs'!N105:N155,'State Generation Costs Calcs'!$A$105:$A$155,About!$B$2)*About!$A$52</f>
        <v>85.296297803332024</v>
      </c>
      <c r="O2" s="66">
        <f>SUMIFS('State Generation Costs Calcs'!O105:O155,'State Generation Costs Calcs'!$A$105:$A$155,About!$B$2)*About!$A$52</f>
        <v>84.006511039759417</v>
      </c>
      <c r="P2" s="66">
        <f>SUMIFS('State Generation Costs Calcs'!P105:P155,'State Generation Costs Calcs'!$A$105:$A$155,About!$B$2)*About!$A$52</f>
        <v>84.017879484241931</v>
      </c>
      <c r="Q2" s="66">
        <f>SUMIFS('State Generation Costs Calcs'!Q105:Q155,'State Generation Costs Calcs'!$A$105:$A$155,About!$B$2)*About!$A$52</f>
        <v>83.632354860837935</v>
      </c>
      <c r="R2" s="66">
        <f>SUMIFS('State Generation Costs Calcs'!R105:R155,'State Generation Costs Calcs'!$A$105:$A$155,About!$B$2)*About!$A$52</f>
        <v>82.340821175461784</v>
      </c>
      <c r="S2" s="66">
        <f>SUMIFS('State Generation Costs Calcs'!S105:S155,'State Generation Costs Calcs'!$A$105:$A$155,About!$B$2)*About!$A$52</f>
        <v>81.648604629255729</v>
      </c>
      <c r="T2" s="66">
        <f>SUMIFS('State Generation Costs Calcs'!T105:T155,'State Generation Costs Calcs'!$A$105:$A$155,About!$B$2)*About!$A$52</f>
        <v>80.977584277468509</v>
      </c>
      <c r="U2" s="66">
        <f>SUMIFS('State Generation Costs Calcs'!U105:U155,'State Generation Costs Calcs'!$A$105:$A$155,About!$B$2)*About!$A$52</f>
        <v>81.108661853483184</v>
      </c>
      <c r="V2" s="66">
        <f>SUMIFS('State Generation Costs Calcs'!V105:V155,'State Generation Costs Calcs'!$A$105:$A$155,About!$B$2)*About!$A$52</f>
        <v>80.513797863960519</v>
      </c>
      <c r="W2" s="66">
        <f>SUMIFS('State Generation Costs Calcs'!W105:W155,'State Generation Costs Calcs'!$A$105:$A$155,About!$B$2)*About!$A$52</f>
        <v>79.479212382897245</v>
      </c>
      <c r="X2" s="66">
        <f>SUMIFS('State Generation Costs Calcs'!X105:X155,'State Generation Costs Calcs'!$A$105:$A$155,About!$B$2)*About!$A$52</f>
        <v>78.984003932774897</v>
      </c>
      <c r="Y2" s="66">
        <f>SUMIFS('State Generation Costs Calcs'!Y105:Y155,'State Generation Costs Calcs'!$A$105:$A$155,About!$B$2)*About!$A$52</f>
        <v>78.480002901351796</v>
      </c>
      <c r="Z2" s="66">
        <f>SUMIFS('State Generation Costs Calcs'!Z105:Z155,'State Generation Costs Calcs'!$A$105:$A$155,About!$B$2)*About!$A$52</f>
        <v>77.93456856973178</v>
      </c>
      <c r="AA2" s="66">
        <f>SUMIFS('State Generation Costs Calcs'!AA105:AA155,'State Generation Costs Calcs'!$A$105:$A$155,About!$B$2)*About!$A$52</f>
        <v>77.861731335170845</v>
      </c>
      <c r="AB2" s="66">
        <f>SUMIFS('State Generation Costs Calcs'!AB105:AB155,'State Generation Costs Calcs'!$A$105:$A$155,About!$B$2)*About!$A$52</f>
        <v>77.521643824111109</v>
      </c>
      <c r="AC2" s="66">
        <f>SUMIFS('State Generation Costs Calcs'!AC105:AC155,'State Generation Costs Calcs'!$A$105:$A$155,About!$B$2)*About!$A$52</f>
        <v>77.146926282063063</v>
      </c>
      <c r="AD2" s="66">
        <f>SUMIFS('State Generation Costs Calcs'!AD105:AD155,'State Generation Costs Calcs'!$A$105:$A$155,About!$B$2)*About!$A$52</f>
        <v>77.395588841102295</v>
      </c>
      <c r="AE2" s="66">
        <f>SUMIFS('State Generation Costs Calcs'!AE105:AE155,'State Generation Costs Calcs'!$A$105:$A$155,About!$B$2)*About!$A$52</f>
        <v>77.253033990101699</v>
      </c>
      <c r="AF2" s="66">
        <f>SUMIFS('State Generation Costs Calcs'!AF105:AF155,'State Generation Costs Calcs'!$A$105:$A$155,About!$B$2)*About!$A$52</f>
        <v>77.014423524837625</v>
      </c>
      <c r="AG2" s="66">
        <f>SUMIFS('State Generation Costs Calcs'!AG105:AG155,'State Generation Costs Calcs'!$A$105:$A$155,About!$B$2)*About!$A$52</f>
        <v>77.093645729100118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96.548774042060586</v>
      </c>
      <c r="C2" s="67">
        <f>SUMIFS('State Generation Costs Calcs'!C105:C155,'State Generation Costs Calcs'!$A$105:$A$155,About!$B$2)*About!$A$52</f>
        <v>91.73788411028751</v>
      </c>
      <c r="D2" s="67">
        <f>SUMIFS('State Generation Costs Calcs'!D105:D155,'State Generation Costs Calcs'!$A$105:$A$155,About!$B$2)*About!$A$52</f>
        <v>90.910495333495049</v>
      </c>
      <c r="E2" s="67">
        <f>SUMIFS('State Generation Costs Calcs'!E105:E155,'State Generation Costs Calcs'!$A$105:$A$155,About!$B$2)*About!$A$52</f>
        <v>89.592721115035644</v>
      </c>
      <c r="F2" s="67">
        <f>SUMIFS('State Generation Costs Calcs'!F105:F155,'State Generation Costs Calcs'!$A$105:$A$155,About!$B$2)*About!$A$52</f>
        <v>88.438159095070347</v>
      </c>
      <c r="G2" s="67">
        <f>SUMIFS('State Generation Costs Calcs'!G105:G155,'State Generation Costs Calcs'!$A$105:$A$155,About!$B$2)*About!$A$52</f>
        <v>88.590239787595848</v>
      </c>
      <c r="H2" s="67">
        <f>SUMIFS('State Generation Costs Calcs'!H105:H155,'State Generation Costs Calcs'!$A$105:$A$155,About!$B$2)*About!$A$52</f>
        <v>89.344481725497374</v>
      </c>
      <c r="I2" s="67">
        <f>SUMIFS('State Generation Costs Calcs'!I105:I155,'State Generation Costs Calcs'!$A$105:$A$155,About!$B$2)*About!$A$52</f>
        <v>90.004348018395874</v>
      </c>
      <c r="J2" s="67">
        <f>SUMIFS('State Generation Costs Calcs'!J105:J155,'State Generation Costs Calcs'!$A$105:$A$155,About!$B$2)*About!$A$52</f>
        <v>90.221886840739955</v>
      </c>
      <c r="K2" s="67">
        <f>SUMIFS('State Generation Costs Calcs'!K105:K155,'State Generation Costs Calcs'!$A$105:$A$155,About!$B$2)*About!$A$52</f>
        <v>88.997125570066004</v>
      </c>
      <c r="L2" s="67">
        <f>SUMIFS('State Generation Costs Calcs'!L105:L155,'State Generation Costs Calcs'!$A$105:$A$155,About!$B$2)*About!$A$52</f>
        <v>87.661349008674122</v>
      </c>
      <c r="M2" s="67">
        <f>SUMIFS('State Generation Costs Calcs'!M105:M155,'State Generation Costs Calcs'!$A$105:$A$155,About!$B$2)*About!$A$52</f>
        <v>86.664034533271192</v>
      </c>
      <c r="N2" s="67">
        <f>SUMIFS('State Generation Costs Calcs'!N105:N155,'State Generation Costs Calcs'!$A$105:$A$155,About!$B$2)*About!$A$52</f>
        <v>85.296297803332024</v>
      </c>
      <c r="O2" s="67">
        <f>SUMIFS('State Generation Costs Calcs'!O105:O155,'State Generation Costs Calcs'!$A$105:$A$155,About!$B$2)*About!$A$52</f>
        <v>84.006511039759417</v>
      </c>
      <c r="P2" s="67">
        <f>SUMIFS('State Generation Costs Calcs'!P105:P155,'State Generation Costs Calcs'!$A$105:$A$155,About!$B$2)*About!$A$52</f>
        <v>84.017879484241931</v>
      </c>
      <c r="Q2" s="67">
        <f>SUMIFS('State Generation Costs Calcs'!Q105:Q155,'State Generation Costs Calcs'!$A$105:$A$155,About!$B$2)*About!$A$52</f>
        <v>83.632354860837935</v>
      </c>
      <c r="R2" s="67">
        <f>SUMIFS('State Generation Costs Calcs'!R105:R155,'State Generation Costs Calcs'!$A$105:$A$155,About!$B$2)*About!$A$52</f>
        <v>82.340821175461784</v>
      </c>
      <c r="S2" s="67">
        <f>SUMIFS('State Generation Costs Calcs'!S105:S155,'State Generation Costs Calcs'!$A$105:$A$155,About!$B$2)*About!$A$52</f>
        <v>81.648604629255729</v>
      </c>
      <c r="T2" s="67">
        <f>SUMIFS('State Generation Costs Calcs'!T105:T155,'State Generation Costs Calcs'!$A$105:$A$155,About!$B$2)*About!$A$52</f>
        <v>80.977584277468509</v>
      </c>
      <c r="U2" s="67">
        <f>SUMIFS('State Generation Costs Calcs'!U105:U155,'State Generation Costs Calcs'!$A$105:$A$155,About!$B$2)*About!$A$52</f>
        <v>81.108661853483184</v>
      </c>
      <c r="V2" s="67">
        <f>SUMIFS('State Generation Costs Calcs'!V105:V155,'State Generation Costs Calcs'!$A$105:$A$155,About!$B$2)*About!$A$52</f>
        <v>80.513797863960519</v>
      </c>
      <c r="W2" s="67">
        <f>SUMIFS('State Generation Costs Calcs'!W105:W155,'State Generation Costs Calcs'!$A$105:$A$155,About!$B$2)*About!$A$52</f>
        <v>79.479212382897245</v>
      </c>
      <c r="X2" s="67">
        <f>SUMIFS('State Generation Costs Calcs'!X105:X155,'State Generation Costs Calcs'!$A$105:$A$155,About!$B$2)*About!$A$52</f>
        <v>78.984003932774897</v>
      </c>
      <c r="Y2" s="67">
        <f>SUMIFS('State Generation Costs Calcs'!Y105:Y155,'State Generation Costs Calcs'!$A$105:$A$155,About!$B$2)*About!$A$52</f>
        <v>78.480002901351796</v>
      </c>
      <c r="Z2" s="67">
        <f>SUMIFS('State Generation Costs Calcs'!Z105:Z155,'State Generation Costs Calcs'!$A$105:$A$155,About!$B$2)*About!$A$52</f>
        <v>77.93456856973178</v>
      </c>
      <c r="AA2" s="67">
        <f>SUMIFS('State Generation Costs Calcs'!AA105:AA155,'State Generation Costs Calcs'!$A$105:$A$155,About!$B$2)*About!$A$52</f>
        <v>77.861731335170845</v>
      </c>
      <c r="AB2" s="67">
        <f>SUMIFS('State Generation Costs Calcs'!AB105:AB155,'State Generation Costs Calcs'!$A$105:$A$155,About!$B$2)*About!$A$52</f>
        <v>77.521643824111109</v>
      </c>
      <c r="AC2" s="67">
        <f>SUMIFS('State Generation Costs Calcs'!AC105:AC155,'State Generation Costs Calcs'!$A$105:$A$155,About!$B$2)*About!$A$52</f>
        <v>77.146926282063063</v>
      </c>
      <c r="AD2" s="67">
        <f>SUMIFS('State Generation Costs Calcs'!AD105:AD155,'State Generation Costs Calcs'!$A$105:$A$155,About!$B$2)*About!$A$52</f>
        <v>77.395588841102295</v>
      </c>
      <c r="AE2" s="67">
        <f>SUMIFS('State Generation Costs Calcs'!AE105:AE155,'State Generation Costs Calcs'!$A$105:$A$155,About!$B$2)*About!$A$52</f>
        <v>77.253033990101699</v>
      </c>
      <c r="AF2" s="67">
        <f>SUMIFS('State Generation Costs Calcs'!AF105:AF155,'State Generation Costs Calcs'!$A$105:$A$155,About!$B$2)*About!$A$52</f>
        <v>77.014423524837625</v>
      </c>
      <c r="AG2" s="67">
        <f>SUMIFS('State Generation Costs Calcs'!AG105:AG155,'State Generation Costs Calcs'!$A$105:$A$155,About!$B$2)*About!$A$52</f>
        <v>77.093645729100118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2021-05-20T15:30:45Z</dcterms:modified>
</cp:coreProperties>
</file>