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97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35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37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</fonts>
  <fills count="4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/>
    <xf numFmtId="0" fontId="21" fillId="0" borderId="1"/>
    <xf numFmtId="0" fontId="22" fillId="0" borderId="14"/>
    <xf numFmtId="0" fontId="23" fillId="0" borderId="15"/>
    <xf numFmtId="0" fontId="23" fillId="0" borderId="0"/>
    <xf numFmtId="0" fontId="24" fillId="32" borderId="0"/>
    <xf numFmtId="0" fontId="25" fillId="33" borderId="0"/>
    <xf numFmtId="0" fontId="26" fillId="34" borderId="16"/>
    <xf numFmtId="0" fontId="27" fillId="35" borderId="17"/>
    <xf numFmtId="0" fontId="28" fillId="35" borderId="16"/>
    <xf numFmtId="0" fontId="29" fillId="0" borderId="18"/>
    <xf numFmtId="0" fontId="30" fillId="36" borderId="19"/>
    <xf numFmtId="0" fontId="31" fillId="0" borderId="0"/>
    <xf numFmtId="0" fontId="13" fillId="10" borderId="13"/>
    <xf numFmtId="0" fontId="32" fillId="0" borderId="0"/>
    <xf numFmtId="0" fontId="5" fillId="0" borderId="20"/>
    <xf numFmtId="0" fontId="18" fillId="37" borderId="0"/>
    <xf numFmtId="0" fontId="13" fillId="11" borderId="0"/>
    <xf numFmtId="0" fontId="13" fillId="12" borderId="0"/>
    <xf numFmtId="0" fontId="18" fillId="38" borderId="0"/>
    <xf numFmtId="0" fontId="13" fillId="14" borderId="0"/>
    <xf numFmtId="0" fontId="13" fillId="15" borderId="0"/>
    <xf numFmtId="0" fontId="18" fillId="39" borderId="0"/>
    <xf numFmtId="0" fontId="13" fillId="17" borderId="0"/>
    <xf numFmtId="0" fontId="13" fillId="18" borderId="0"/>
    <xf numFmtId="0" fontId="18" fillId="40" borderId="0"/>
    <xf numFmtId="0" fontId="13" fillId="20" borderId="0"/>
    <xf numFmtId="0" fontId="13" fillId="21" borderId="0"/>
    <xf numFmtId="0" fontId="18" fillId="41" borderId="0"/>
    <xf numFmtId="0" fontId="13" fillId="23" borderId="0"/>
    <xf numFmtId="0" fontId="13" fillId="24" borderId="0"/>
    <xf numFmtId="0" fontId="18" fillId="42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3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112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14" fontId="0" fillId="0" borderId="0" pivotButton="0" quotePrefix="0" xfId="0"/>
    <xf numFmtId="0" fontId="0" fillId="45" borderId="28" pivotButton="0" quotePrefix="0" xfId="0"/>
    <xf numFmtId="0" fontId="34" fillId="0" borderId="0" pivotButton="0" quotePrefix="0" xfId="0"/>
    <xf numFmtId="0" fontId="5" fillId="45" borderId="27" pivotButton="0" quotePrefix="0" xfId="0"/>
    <xf numFmtId="0" fontId="5" fillId="44" borderId="0" pivotButton="0" quotePrefix="0" xfId="0"/>
    <xf numFmtId="0" fontId="35" fillId="0" borderId="0" pivotButton="0" quotePrefix="0" xfId="0"/>
    <xf numFmtId="0" fontId="5" fillId="45" borderId="28" pivotButton="0" quotePrefix="0" xfId="0"/>
    <xf numFmtId="0" fontId="0" fillId="0" borderId="0" pivotButton="0" quotePrefix="0" xfId="0"/>
    <xf numFmtId="0" fontId="5" fillId="0" borderId="0" pivotButton="0" quotePrefix="0" xfId="0"/>
    <xf numFmtId="173" fontId="0" fillId="0" borderId="0" pivotButton="0" quotePrefix="0" xfId="0"/>
    <xf numFmtId="0" fontId="5" fillId="43" borderId="21" applyAlignment="1" pivotButton="0" quotePrefix="0" xfId="0">
      <alignment horizontal="left" wrapText="1"/>
    </xf>
    <xf numFmtId="0" fontId="5" fillId="43" borderId="22" applyAlignment="1" pivotButton="0" quotePrefix="0" xfId="0">
      <alignment horizontal="left" wrapText="1"/>
    </xf>
    <xf numFmtId="0" fontId="5" fillId="43" borderId="23" applyAlignment="1" pivotButton="0" quotePrefix="0" xfId="0">
      <alignment horizontal="left" wrapText="1"/>
    </xf>
    <xf numFmtId="0" fontId="5" fillId="43" borderId="24" applyAlignment="1" pivotButton="0" quotePrefix="0" xfId="0">
      <alignment horizontal="left" wrapText="1"/>
    </xf>
    <xf numFmtId="0" fontId="5" fillId="43" borderId="25" applyAlignment="1" pivotButton="0" quotePrefix="0" xfId="0">
      <alignment horizontal="left" wrapText="1"/>
    </xf>
    <xf numFmtId="0" fontId="5" fillId="43" borderId="26" applyAlignment="1" pivotButton="0" quotePrefix="0" xfId="0">
      <alignment horizontal="left" wrapText="1"/>
    </xf>
    <xf numFmtId="0" fontId="5" fillId="43" borderId="29" applyAlignment="1" pivotButton="0" quotePrefix="0" xfId="0">
      <alignment horizontal="left" vertical="top" wrapText="1"/>
    </xf>
    <xf numFmtId="0" fontId="5" fillId="43" borderId="30" applyAlignment="1" pivotButton="0" quotePrefix="0" xfId="0">
      <alignment horizontal="left" vertical="top" wrapText="1"/>
    </xf>
    <xf numFmtId="0" fontId="5" fillId="43" borderId="31" applyAlignment="1" pivotButton="0" quotePrefix="0" xfId="0">
      <alignment horizontal="left" vertical="top" wrapText="1"/>
    </xf>
    <xf numFmtId="0" fontId="5" fillId="43" borderId="32" applyAlignment="1" pivotButton="0" quotePrefix="0" xfId="0">
      <alignment horizontal="left" vertical="top" wrapText="1"/>
    </xf>
    <xf numFmtId="0" fontId="5" fillId="43" borderId="0" applyAlignment="1" pivotButton="0" quotePrefix="0" xfId="0">
      <alignment horizontal="left" vertical="top" wrapText="1"/>
    </xf>
    <xf numFmtId="0" fontId="5" fillId="43" borderId="33" applyAlignment="1" pivotButton="0" quotePrefix="0" xfId="0">
      <alignment horizontal="left" vertical="top" wrapText="1"/>
    </xf>
    <xf numFmtId="0" fontId="5" fillId="43" borderId="34" applyAlignment="1" pivotButton="0" quotePrefix="0" xfId="0">
      <alignment horizontal="left" vertical="top" wrapText="1"/>
    </xf>
    <xf numFmtId="0" fontId="5" fillId="43" borderId="35" applyAlignment="1" pivotButton="0" quotePrefix="0" xfId="0">
      <alignment horizontal="left" vertical="top" wrapText="1"/>
    </xf>
    <xf numFmtId="0" fontId="5" fillId="43" borderId="36" applyAlignment="1" pivotButton="0" quotePrefix="0" xfId="0">
      <alignment horizontal="left" vertical="top" wrapText="1"/>
    </xf>
    <xf numFmtId="0" fontId="5" fillId="44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45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0" fontId="5" fillId="43" borderId="37" applyAlignment="1" pivotButton="0" quotePrefix="0" xfId="0">
      <alignment horizontal="left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173" fontId="0" fillId="0" borderId="0" pivotButton="0" quotePrefix="0" xfId="0"/>
    <xf numFmtId="0" fontId="5" fillId="43" borderId="40" applyAlignment="1" pivotButton="0" quotePrefix="0" xfId="0">
      <alignment horizontal="left" vertical="top" wrapText="1"/>
    </xf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0" borderId="36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</cellXfs>
  <cellStyles count="12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Title" xfId="41" builtinId="15"/>
    <cellStyle name="Heading 1" xfId="42" builtinId="16"/>
    <cellStyle name="Heading 2" xfId="43" builtinId="17"/>
    <cellStyle name="Heading 3" xfId="44" builtinId="18"/>
    <cellStyle name="Heading 4" xfId="45" builtinId="19"/>
    <cellStyle name="Good" xfId="46" builtinId="26"/>
    <cellStyle name="Bad" xfId="47" builtinId="27"/>
    <cellStyle name="Input" xfId="48" builtinId="20"/>
    <cellStyle name="Output" xfId="49" builtinId="21"/>
    <cellStyle name="Calculation" xfId="50" builtinId="22"/>
    <cellStyle name="Linked Cell" xfId="51" builtinId="24"/>
    <cellStyle name="Check Cell" xfId="52" builtinId="23"/>
    <cellStyle name="Warning Text" xfId="53" builtinId="11"/>
    <cellStyle name="Note" xfId="54" builtinId="10"/>
    <cellStyle name="Explanatory Text" xfId="55" builtinId="53"/>
    <cellStyle name="Total" xfId="56" builtinId="25"/>
    <cellStyle name="Accent1" xfId="57" builtinId="29"/>
    <cellStyle name="20% - Accent1" xfId="58" builtinId="30"/>
    <cellStyle name="40% - Accent1" xfId="59" builtinId="31"/>
    <cellStyle name="Accent2" xfId="60" builtinId="33"/>
    <cellStyle name="20% - Accent2" xfId="61" builtinId="34"/>
    <cellStyle name="40% - Accent2" xfId="62" builtinId="35"/>
    <cellStyle name="Accent3" xfId="63" builtinId="37"/>
    <cellStyle name="20% - Accent3" xfId="64" builtinId="38"/>
    <cellStyle name="40% - Accent3" xfId="65" builtinId="39"/>
    <cellStyle name="Accent4" xfId="66" builtinId="41"/>
    <cellStyle name="20% - Accent4" xfId="67" builtinId="42"/>
    <cellStyle name="40% - Accent4" xfId="68" builtinId="43"/>
    <cellStyle name="Accent5" xfId="69" builtinId="45"/>
    <cellStyle name="20% - Accent5" xfId="70" builtinId="46"/>
    <cellStyle name="40% - Accent5" xfId="71" builtinId="47"/>
    <cellStyle name="Accent6" xfId="72" builtinId="49"/>
    <cellStyle name="20% - Accent6" xfId="73" builtinId="50"/>
    <cellStyle name="40% - Accent6" xfId="74" builtinId="51"/>
    <cellStyle name="Header: bottom row 4" xfId="75"/>
    <cellStyle name="Body: normal cell 4" xfId="76"/>
    <cellStyle name="Header: top rows 2" xfId="77"/>
    <cellStyle name="Section Break: parent row 2" xfId="78"/>
    <cellStyle name="Parent row 4" xfId="79"/>
    <cellStyle name="Footnotes: top row 4" xfId="80"/>
    <cellStyle name="Section Break 2" xfId="81"/>
    <cellStyle name="Font: Calibri, 9pt regular 4" xfId="82"/>
    <cellStyle name="Hyperlink 2" xfId="83"/>
    <cellStyle name="Followed Hyperlink 2" xfId="84"/>
    <cellStyle name="Footnotes: all except top row 2" xfId="85"/>
    <cellStyle name="Table title 4" xfId="86"/>
    <cellStyle name="Footnotes: top row 2 2" xfId="87"/>
    <cellStyle name="Body: normal cell 2 2" xfId="88"/>
    <cellStyle name="Parent row 2 2" xfId="89"/>
    <cellStyle name="Header: bottom row 2 2" xfId="90"/>
    <cellStyle name="Font: Calibri, 9pt regular 2 2" xfId="91"/>
    <cellStyle name="Table title 2 2" xfId="92"/>
    <cellStyle name="Currency 2" xfId="93"/>
    <cellStyle name="Comma 2" xfId="94"/>
    <cellStyle name="Neutral 2 2" xfId="95"/>
    <cellStyle name="60% - Accent1 2 2" xfId="96"/>
    <cellStyle name="60% - Accent2 2 2" xfId="97"/>
    <cellStyle name="60% - Accent3 2 2" xfId="98"/>
    <cellStyle name="60% - Accent4 2 2" xfId="99"/>
    <cellStyle name="60% - Accent5 2 2" xfId="100"/>
    <cellStyle name="60% - Accent6 2 2" xfId="101"/>
    <cellStyle name="Note 2 2" xfId="102"/>
    <cellStyle name="20% - Accent1 2 2" xfId="103"/>
    <cellStyle name="40% - Accent1 2 2" xfId="104"/>
    <cellStyle name="20% - Accent2 2 2" xfId="105"/>
    <cellStyle name="40% - Accent2 2 2" xfId="106"/>
    <cellStyle name="20% - Accent3 2 2" xfId="107"/>
    <cellStyle name="40% - Accent3 2 2" xfId="108"/>
    <cellStyle name="20% - Accent4 2 2" xfId="109"/>
    <cellStyle name="40% - Accent4 2 2" xfId="110"/>
    <cellStyle name="20% - Accent5 2 2" xfId="111"/>
    <cellStyle name="40% - Accent5 2 2" xfId="112"/>
    <cellStyle name="20% - Accent6 2 2" xfId="113"/>
    <cellStyle name="40% - Accent6 2 2" xfId="114"/>
    <cellStyle name="Footnotes: top row 3" xfId="115"/>
    <cellStyle name="Parent row 3" xfId="116"/>
    <cellStyle name="Body: normal cell 3" xfId="117"/>
    <cellStyle name="Header: bottom row 3" xfId="118"/>
    <cellStyle name="Font: Calibri, 9pt regular 3" xfId="119"/>
    <cellStyle name="Table title 3" xfId="12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35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tabSelected="1" workbookViewId="0">
      <selection activeCell="B7" sqref="B7"/>
    </sheetView>
  </sheetViews>
  <sheetFormatPr baseColWidth="10" defaultColWidth="9.1640625" defaultRowHeight="15"/>
  <cols>
    <col width="36.83203125" customWidth="1" style="70" min="1" max="1"/>
    <col width="91.6640625" customWidth="1" style="70" min="2" max="2"/>
    <col width="9.1640625" customWidth="1" style="70" min="3" max="3"/>
    <col width="70.6640625" customWidth="1" style="70" min="4" max="4"/>
    <col width="9.1640625" customWidth="1" style="70" min="5" max="6"/>
    <col width="8.1640625" customWidth="1" style="70" min="7" max="8"/>
    <col width="9.1640625" customWidth="1" style="70" min="9" max="16384"/>
  </cols>
  <sheetData>
    <row r="1">
      <c r="A1" s="71" t="inlineStr">
        <is>
          <t>BFPaT BAU Pretax Fuel Price by Sector</t>
        </is>
      </c>
      <c r="B1" t="inlineStr">
        <is>
          <t>Rhode Island</t>
        </is>
      </c>
      <c r="C1" s="63" t="n">
        <v>44336</v>
      </c>
      <c r="G1" s="65" t="inlineStr">
        <is>
          <t>Alabama</t>
        </is>
      </c>
      <c r="H1" s="65" t="inlineStr">
        <is>
          <t>AL</t>
        </is>
      </c>
      <c r="J1" t="inlineStr">
        <is>
          <t>National level</t>
        </is>
      </c>
    </row>
    <row r="2">
      <c r="A2" s="71" t="inlineStr">
        <is>
          <t>BFPaT BAU Fuel Tax by Sector</t>
        </is>
      </c>
      <c r="B2">
        <f>LOOKUP(B1,G1:H51,H1:H51)</f>
        <v/>
      </c>
      <c r="G2" s="65" t="inlineStr">
        <is>
          <t>Alaska</t>
        </is>
      </c>
      <c r="H2" s="65" t="inlineStr">
        <is>
          <t>AK</t>
        </is>
      </c>
      <c r="J2" t="inlineStr">
        <is>
          <t>Region level</t>
        </is>
      </c>
    </row>
    <row r="3" ht="16" customHeight="1" s="70" thickBot="1">
      <c r="G3" s="65" t="inlineStr">
        <is>
          <t>Arizona</t>
        </is>
      </c>
      <c r="H3" s="65" t="inlineStr">
        <is>
          <t>AZ</t>
        </is>
      </c>
      <c r="J3" t="inlineStr">
        <is>
          <t>State level</t>
        </is>
      </c>
    </row>
    <row r="4" ht="16" customHeight="1" s="70" thickBot="1">
      <c r="A4" s="66" t="inlineStr">
        <is>
          <t>Natural gas/coal prices are at the…</t>
        </is>
      </c>
      <c r="B4" s="69" t="inlineStr">
        <is>
          <t>State level</t>
        </is>
      </c>
      <c r="C4" s="68" t="inlineStr">
        <is>
          <t>Remember to re-export CSVs!!</t>
        </is>
      </c>
      <c r="G4" s="65" t="n"/>
      <c r="H4" s="65" t="n"/>
    </row>
    <row r="5">
      <c r="A5" s="71" t="inlineStr">
        <is>
          <t>Sources:</t>
        </is>
      </c>
      <c r="B5" s="11" t="inlineStr">
        <is>
          <t>most fuels and growth rates</t>
        </is>
      </c>
      <c r="D5" s="11" t="inlineStr">
        <is>
          <t>Tax on Petroleum Gasoline, Petroleum Diesel, Jet Fuel</t>
        </is>
      </c>
      <c r="G5" s="65" t="inlineStr">
        <is>
          <t>Arkansas</t>
        </is>
      </c>
      <c r="H5" s="65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65" t="inlineStr">
        <is>
          <t>California</t>
        </is>
      </c>
      <c r="H6" s="65" t="inlineStr">
        <is>
          <t>CA</t>
        </is>
      </c>
    </row>
    <row r="7">
      <c r="B7" s="89" t="n">
        <v>2020</v>
      </c>
      <c r="D7" s="89" t="n">
        <v>2020</v>
      </c>
      <c r="G7" s="65" t="inlineStr">
        <is>
          <t>Colorado</t>
        </is>
      </c>
      <c r="H7" s="65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65" t="inlineStr">
        <is>
          <t>Connecticut</t>
        </is>
      </c>
      <c r="H8" s="65" t="inlineStr">
        <is>
          <t>CT</t>
        </is>
      </c>
    </row>
    <row r="9">
      <c r="B9" s="9" t="inlineStr">
        <is>
          <t>http://www.eia.gov/forecasts/aeo/excel/aeotab_3.xlsx</t>
        </is>
      </c>
      <c r="D9" s="24" t="inlineStr">
        <is>
          <t>http://www.eia.gov/forecasts/aeo/supplement/suptab_130.xlsx</t>
        </is>
      </c>
      <c r="G9" s="65" t="inlineStr">
        <is>
          <t>Delaware</t>
        </is>
      </c>
      <c r="H9" s="65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65" t="inlineStr">
        <is>
          <t>Florida</t>
        </is>
      </c>
      <c r="H10" s="65" t="inlineStr">
        <is>
          <t>FL</t>
        </is>
      </c>
    </row>
    <row r="11">
      <c r="G11" s="65" t="inlineStr">
        <is>
          <t>Georgia</t>
        </is>
      </c>
      <c r="H11" s="65" t="inlineStr">
        <is>
          <t>GA</t>
        </is>
      </c>
    </row>
    <row r="12">
      <c r="B12" s="11" t="inlineStr">
        <is>
          <t>biomass</t>
        </is>
      </c>
      <c r="D12" s="11" t="inlineStr">
        <is>
          <t>Tax on Non-Liquid Fuels</t>
        </is>
      </c>
      <c r="G12" s="65" t="inlineStr">
        <is>
          <t>Hawaii</t>
        </is>
      </c>
      <c r="H12" s="65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65" t="inlineStr">
        <is>
          <t>Idaho</t>
        </is>
      </c>
      <c r="H13" s="65" t="inlineStr">
        <is>
          <t>ID</t>
        </is>
      </c>
    </row>
    <row r="14">
      <c r="B14" s="89" t="n">
        <v>2020</v>
      </c>
      <c r="D14" t="inlineStr">
        <is>
          <t>n/a</t>
        </is>
      </c>
      <c r="G14" s="65" t="inlineStr">
        <is>
          <t>Illinois</t>
        </is>
      </c>
      <c r="H14" s="65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65" t="inlineStr">
        <is>
          <t>Indiana</t>
        </is>
      </c>
      <c r="H15" s="65" t="inlineStr">
        <is>
          <t>IN</t>
        </is>
      </c>
    </row>
    <row r="16">
      <c r="B16" s="24" t="inlineStr">
        <is>
          <t>https://www.eia.gov/state/seds/archive/seper2018.pdf</t>
        </is>
      </c>
      <c r="D16" s="24" t="inlineStr">
        <is>
          <t>https://thestc.com/FAQ.stm</t>
        </is>
      </c>
      <c r="G16" s="65" t="inlineStr">
        <is>
          <t>Iowa</t>
        </is>
      </c>
      <c r="H16" s="65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65" t="inlineStr">
        <is>
          <t>Kansas</t>
        </is>
      </c>
      <c r="H17" s="65" t="inlineStr">
        <is>
          <t>KS</t>
        </is>
      </c>
    </row>
    <row r="18">
      <c r="G18" s="65" t="inlineStr">
        <is>
          <t>Kentucky</t>
        </is>
      </c>
      <c r="H18" s="65" t="inlineStr">
        <is>
          <t>KY</t>
        </is>
      </c>
    </row>
    <row r="19">
      <c r="B19" s="11" t="inlineStr">
        <is>
          <t>biofuel diesel</t>
        </is>
      </c>
      <c r="G19" s="65" t="inlineStr">
        <is>
          <t>Louisiana</t>
        </is>
      </c>
      <c r="H19" s="65" t="inlineStr">
        <is>
          <t>LA</t>
        </is>
      </c>
    </row>
    <row r="20">
      <c r="B20" t="inlineStr">
        <is>
          <t>DOE Alternative Fuels Data Center</t>
        </is>
      </c>
      <c r="D20" s="24" t="n"/>
      <c r="G20" s="65" t="inlineStr">
        <is>
          <t>Maine</t>
        </is>
      </c>
      <c r="H20" s="65" t="inlineStr">
        <is>
          <t>ME</t>
        </is>
      </c>
    </row>
    <row r="21">
      <c r="B21" s="89" t="n">
        <v>2018</v>
      </c>
      <c r="G21" s="65" t="inlineStr">
        <is>
          <t>Maryland</t>
        </is>
      </c>
      <c r="H21" s="65" t="inlineStr">
        <is>
          <t>MD</t>
        </is>
      </c>
    </row>
    <row r="22">
      <c r="B22" t="inlineStr">
        <is>
          <t>Clean Cities Alternative Fuel Price Report: January 2018</t>
        </is>
      </c>
      <c r="G22" s="65" t="inlineStr">
        <is>
          <t>Massachusetts</t>
        </is>
      </c>
      <c r="H22" s="65" t="inlineStr">
        <is>
          <t>MA</t>
        </is>
      </c>
    </row>
    <row r="23">
      <c r="B23" s="14" t="inlineStr">
        <is>
          <t>https://afdc.energy.gov/files/u/publication/alternative_fuel_price_report_jan_2018.pdf</t>
        </is>
      </c>
      <c r="G23" s="65" t="inlineStr">
        <is>
          <t>Michigan</t>
        </is>
      </c>
      <c r="H23" s="65" t="inlineStr">
        <is>
          <t>MI</t>
        </is>
      </c>
    </row>
    <row r="24">
      <c r="B24" t="inlineStr">
        <is>
          <t>Page 4, Table 3</t>
        </is>
      </c>
      <c r="G24" s="65" t="inlineStr">
        <is>
          <t>Minnesota</t>
        </is>
      </c>
      <c r="H24" s="65" t="inlineStr">
        <is>
          <t>MN</t>
        </is>
      </c>
    </row>
    <row r="25">
      <c r="G25" s="65" t="inlineStr">
        <is>
          <t>Mississippi</t>
        </is>
      </c>
      <c r="H25" s="65" t="inlineStr">
        <is>
          <t>MS</t>
        </is>
      </c>
    </row>
    <row r="26">
      <c r="B26" s="11" t="inlineStr">
        <is>
          <t>heat</t>
        </is>
      </c>
      <c r="G26" s="65" t="inlineStr">
        <is>
          <t>Missouri</t>
        </is>
      </c>
      <c r="H26" s="65" t="inlineStr">
        <is>
          <t>MO</t>
        </is>
      </c>
    </row>
    <row r="27">
      <c r="B27" t="inlineStr">
        <is>
          <t>Euroheat &amp; Power</t>
        </is>
      </c>
      <c r="G27" s="65" t="inlineStr">
        <is>
          <t>Montana</t>
        </is>
      </c>
      <c r="H27" s="65" t="inlineStr">
        <is>
          <t>MT</t>
        </is>
      </c>
    </row>
    <row r="28">
      <c r="B28" t="inlineStr">
        <is>
          <t>n/a</t>
        </is>
      </c>
      <c r="G28" s="65" t="inlineStr">
        <is>
          <t>Nebraska</t>
        </is>
      </c>
      <c r="H28" s="65" t="inlineStr">
        <is>
          <t>NE</t>
        </is>
      </c>
    </row>
    <row r="29">
      <c r="B29" t="inlineStr">
        <is>
          <t>DHC &amp; Statistics: United States</t>
        </is>
      </c>
      <c r="G29" s="65" t="inlineStr">
        <is>
          <t>Nevada</t>
        </is>
      </c>
      <c r="H29" s="65" t="inlineStr">
        <is>
          <t>NV</t>
        </is>
      </c>
    </row>
    <row r="30">
      <c r="B30" s="14" t="inlineStr">
        <is>
          <t>http://www.euroheat.org/United-States-156.aspx</t>
        </is>
      </c>
      <c r="G30" s="65" t="inlineStr">
        <is>
          <t>New Hampshire</t>
        </is>
      </c>
      <c r="H30" s="65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65" t="inlineStr">
        <is>
          <t>New Jersey</t>
        </is>
      </c>
      <c r="H31" s="65" t="inlineStr">
        <is>
          <t>NJ</t>
        </is>
      </c>
    </row>
    <row r="32">
      <c r="G32" s="65" t="inlineStr">
        <is>
          <t>New Mexico</t>
        </is>
      </c>
      <c r="H32" s="65" t="inlineStr">
        <is>
          <t>NM</t>
        </is>
      </c>
    </row>
    <row r="33">
      <c r="B33" s="11" t="inlineStr">
        <is>
          <t>hydrogen start year costs</t>
        </is>
      </c>
      <c r="D33" s="11" t="inlineStr">
        <is>
          <t>hydrogen future costs</t>
        </is>
      </c>
      <c r="G33" s="65" t="inlineStr">
        <is>
          <t>New York</t>
        </is>
      </c>
      <c r="H33" s="65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65" t="inlineStr">
        <is>
          <t>North Carolina</t>
        </is>
      </c>
      <c r="H34" s="65" t="inlineStr">
        <is>
          <t>NC</t>
        </is>
      </c>
    </row>
    <row r="35">
      <c r="B35" s="89" t="n">
        <v>2015</v>
      </c>
      <c r="D35" s="89" t="n">
        <v>2020</v>
      </c>
      <c r="G35" s="65" t="inlineStr">
        <is>
          <t>North Dakota</t>
        </is>
      </c>
      <c r="H35" s="65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65" t="inlineStr">
        <is>
          <t>Ohio</t>
        </is>
      </c>
      <c r="H36" s="65" t="inlineStr">
        <is>
          <t>OH</t>
        </is>
      </c>
    </row>
    <row r="37">
      <c r="B37" s="14" t="inlineStr">
        <is>
          <t>https://ww2.energy.ca.gov/2015publications/CEC-600-2015-016/CEC-600-2015-016.pdf</t>
        </is>
      </c>
      <c r="D37" s="14" t="inlineStr">
        <is>
          <t>https://data.bloomberglp.com/professional/sites/24/BNEF-Hydrogen-Economy-Outlook-Key-Messages-30-Mar-2020.pdf</t>
        </is>
      </c>
      <c r="G37" s="65" t="inlineStr">
        <is>
          <t>Oklahoma</t>
        </is>
      </c>
      <c r="H37" s="65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65" t="inlineStr">
        <is>
          <t>Oregon</t>
        </is>
      </c>
      <c r="H38" s="65" t="inlineStr">
        <is>
          <t>OR</t>
        </is>
      </c>
    </row>
    <row r="39">
      <c r="G39" s="65" t="inlineStr">
        <is>
          <t>Pennsylvania</t>
        </is>
      </c>
      <c r="H39" s="65" t="inlineStr">
        <is>
          <t>PA</t>
        </is>
      </c>
    </row>
    <row r="40">
      <c r="B40" s="11" t="inlineStr">
        <is>
          <t>lignite and non-lignite price multipliers</t>
        </is>
      </c>
      <c r="G40" s="65" t="inlineStr">
        <is>
          <t>Rhode Island</t>
        </is>
      </c>
      <c r="H40" s="65" t="inlineStr">
        <is>
          <t>RI</t>
        </is>
      </c>
    </row>
    <row r="41">
      <c r="B41" t="inlineStr">
        <is>
          <t>Energy Information Administration</t>
        </is>
      </c>
      <c r="G41" s="65" t="inlineStr">
        <is>
          <t>South Carolina</t>
        </is>
      </c>
      <c r="H41" s="65" t="inlineStr">
        <is>
          <t>SC</t>
        </is>
      </c>
    </row>
    <row r="42">
      <c r="B42" s="89" t="n">
        <v>2019</v>
      </c>
      <c r="G42" s="65" t="inlineStr">
        <is>
          <t>South Dakota</t>
        </is>
      </c>
      <c r="H42" s="65" t="inlineStr">
        <is>
          <t>SD</t>
        </is>
      </c>
    </row>
    <row r="43">
      <c r="B43" t="inlineStr">
        <is>
          <t>Form EIA-923 detailed data</t>
        </is>
      </c>
      <c r="G43" s="65" t="inlineStr">
        <is>
          <t>Tennessee</t>
        </is>
      </c>
      <c r="H43" s="65" t="inlineStr">
        <is>
          <t>TN</t>
        </is>
      </c>
    </row>
    <row r="44">
      <c r="B44" s="24" t="inlineStr">
        <is>
          <t>https://www.eia.gov/electricity/data/eia923/</t>
        </is>
      </c>
      <c r="G44" s="65" t="inlineStr">
        <is>
          <t>Texas</t>
        </is>
      </c>
      <c r="H44" s="65" t="inlineStr">
        <is>
          <t>TX</t>
        </is>
      </c>
    </row>
    <row r="45">
      <c r="B45" t="inlineStr">
        <is>
          <t>Year 2018, Tab 5</t>
        </is>
      </c>
      <c r="G45" s="65" t="inlineStr">
        <is>
          <t>Utah</t>
        </is>
      </c>
      <c r="H45" s="65" t="inlineStr">
        <is>
          <t>UT</t>
        </is>
      </c>
    </row>
    <row r="46">
      <c r="A46" s="71" t="inlineStr">
        <is>
          <t>Notes</t>
        </is>
      </c>
      <c r="G46" s="65" t="inlineStr">
        <is>
          <t>Vermont</t>
        </is>
      </c>
      <c r="H46" s="65" t="inlineStr">
        <is>
          <t>VT</t>
        </is>
      </c>
    </row>
    <row r="47">
      <c r="G47" s="65" t="inlineStr">
        <is>
          <t>Virginia</t>
        </is>
      </c>
      <c r="H47" s="65" t="inlineStr">
        <is>
          <t>VA</t>
        </is>
      </c>
    </row>
    <row r="48">
      <c r="A48" s="41" t="inlineStr">
        <is>
          <t>Pre-Tax Prices</t>
        </is>
      </c>
      <c r="G48" s="65" t="inlineStr">
        <is>
          <t>Washington</t>
        </is>
      </c>
      <c r="H48" s="65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65" t="inlineStr">
        <is>
          <t>West Virginia</t>
        </is>
      </c>
      <c r="H49" s="65" t="inlineStr">
        <is>
          <t>WV</t>
        </is>
      </c>
    </row>
    <row r="50">
      <c r="G50" s="65" t="inlineStr">
        <is>
          <t>Wisconsin</t>
        </is>
      </c>
      <c r="H50" s="65" t="inlineStr">
        <is>
          <t>WI</t>
        </is>
      </c>
    </row>
    <row r="51">
      <c r="A51" s="41" t="inlineStr">
        <is>
          <t>BAU Fuel Taxes</t>
        </is>
      </c>
      <c r="G51" s="65" t="inlineStr">
        <is>
          <t>Wyoming</t>
        </is>
      </c>
      <c r="H51" s="65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71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41" t="inlineStr">
        <is>
          <t>BAU Fuel Subsidies</t>
        </is>
      </c>
    </row>
    <row r="58">
      <c r="A58" s="71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41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41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71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42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71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5" t="n">
        <v>0.8980548156318817</v>
      </c>
      <c r="B100" t="inlineStr">
        <is>
          <t>2019 to 2012</t>
        </is>
      </c>
    </row>
    <row r="101">
      <c r="A101" s="46" t="n">
        <v>0.914</v>
      </c>
      <c r="B101" t="inlineStr">
        <is>
          <t>2018 to 2012; used for EIA AEO 2018 and DOE Clean Cities report</t>
        </is>
      </c>
    </row>
    <row r="102">
      <c r="A102" s="46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71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5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71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0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width="13" customWidth="1" style="70" min="1" max="1"/>
    <col width="37.5" bestFit="1" customWidth="1" style="70" min="4" max="4"/>
    <col width="18.6640625" bestFit="1" customWidth="1" style="70" min="5" max="5"/>
    <col width="11.1640625" customWidth="1" style="70" min="8" max="8"/>
    <col width="11.1640625" customWidth="1" style="70" min="9" max="9"/>
    <col width="14.5" bestFit="1" customWidth="1" style="70" min="10" max="10"/>
    <col width="24.6640625" bestFit="1" customWidth="1" style="70" min="11" max="11"/>
    <col width="9.1640625" bestFit="1" customWidth="1" style="70" min="12" max="13"/>
  </cols>
  <sheetData>
    <row r="1">
      <c r="A1" s="71" t="inlineStr">
        <is>
          <t>Concatenated name</t>
        </is>
      </c>
      <c r="B1" s="71" t="inlineStr">
        <is>
          <t>State</t>
        </is>
      </c>
      <c r="C1" s="71" t="inlineStr">
        <is>
          <t>Code</t>
        </is>
      </c>
      <c r="D1" s="71" t="inlineStr">
        <is>
          <t>Description</t>
        </is>
      </c>
      <c r="E1" s="71" t="inlineStr">
        <is>
          <t>Unit</t>
        </is>
      </c>
      <c r="F1" s="71" t="n">
        <v>2018</v>
      </c>
      <c r="G1" s="71" t="n">
        <v>2019</v>
      </c>
      <c r="H1" s="71" t="inlineStr">
        <is>
          <t>Price used</t>
        </is>
      </c>
      <c r="I1" s="71" t="n"/>
      <c r="L1" s="93" t="inlineStr">
        <is>
          <t>State level prices are taken from SEDS and procedure can be found in the file "SEDS Fuel Price.xlsx"</t>
        </is>
      </c>
      <c r="M1" s="94" t="n"/>
      <c r="N1" s="94" t="n"/>
      <c r="O1" s="94" t="n"/>
      <c r="P1" s="94" t="n"/>
      <c r="Q1" s="95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96" t="n"/>
      <c r="M2" s="97" t="n"/>
      <c r="N2" s="97" t="n"/>
      <c r="O2" s="97" t="n"/>
      <c r="P2" s="97" t="n"/>
      <c r="Q2" s="98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67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71" t="inlineStr">
        <is>
          <t>Fuel Price ($/MMBTU)</t>
        </is>
      </c>
      <c r="L6" s="71" t="n">
        <v>2019</v>
      </c>
      <c r="M6" s="71" t="n">
        <v>2020</v>
      </c>
      <c r="N6" s="71" t="n">
        <v>2021</v>
      </c>
      <c r="O6" s="71" t="n">
        <v>2022</v>
      </c>
      <c r="P6" s="71" t="n">
        <v>2023</v>
      </c>
      <c r="Q6" s="71" t="n">
        <v>2024</v>
      </c>
      <c r="R6" s="71" t="n">
        <v>2025</v>
      </c>
      <c r="S6" s="71" t="n">
        <v>2026</v>
      </c>
      <c r="T6" s="71" t="n">
        <v>2027</v>
      </c>
      <c r="U6" s="71" t="n">
        <v>2028</v>
      </c>
      <c r="V6" s="71" t="n">
        <v>2029</v>
      </c>
      <c r="W6" s="71" t="n">
        <v>2030</v>
      </c>
      <c r="X6" s="71" t="n">
        <v>2031</v>
      </c>
      <c r="Y6" s="71" t="n">
        <v>2032</v>
      </c>
      <c r="Z6" s="71" t="n">
        <v>2033</v>
      </c>
      <c r="AA6" s="71" t="n">
        <v>2034</v>
      </c>
      <c r="AB6" s="71" t="n">
        <v>2035</v>
      </c>
      <c r="AC6" s="71" t="n">
        <v>2036</v>
      </c>
      <c r="AD6" s="71" t="n">
        <v>2037</v>
      </c>
      <c r="AE6" s="71" t="n">
        <v>2038</v>
      </c>
      <c r="AF6" s="71" t="n">
        <v>2039</v>
      </c>
      <c r="AG6" s="71" t="n">
        <v>2040</v>
      </c>
      <c r="AH6" s="71" t="n">
        <v>2041</v>
      </c>
      <c r="AI6" s="71" t="n">
        <v>2042</v>
      </c>
      <c r="AJ6" s="71" t="n">
        <v>2043</v>
      </c>
      <c r="AK6" s="71" t="n">
        <v>2044</v>
      </c>
      <c r="AL6" s="71" t="n">
        <v>2045</v>
      </c>
      <c r="AM6" s="71" t="n">
        <v>2046</v>
      </c>
      <c r="AN6" s="71" t="n">
        <v>2047</v>
      </c>
      <c r="AO6" s="71" t="n">
        <v>2048</v>
      </c>
      <c r="AP6" s="71" t="n">
        <v>2049</v>
      </c>
      <c r="AQ6" s="71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71" t="inlineStr">
        <is>
          <t>Transportation Sector</t>
        </is>
      </c>
      <c r="L7" s="99">
        <f>VLOOKUP(About!$B$2&amp;"CLACD", $A$1:$H$521,8,0)/1000000</f>
        <v/>
      </c>
      <c r="M7" s="99">
        <f>$L$7*'National Coal and NG Prices'!B27</f>
        <v/>
      </c>
      <c r="N7" s="99">
        <f>$L$7*'National Coal and NG Prices'!C27</f>
        <v/>
      </c>
      <c r="O7" s="99">
        <f>$L$7*'National Coal and NG Prices'!D27</f>
        <v/>
      </c>
      <c r="P7" s="99">
        <f>$L$7*'National Coal and NG Prices'!E27</f>
        <v/>
      </c>
      <c r="Q7" s="99">
        <f>$L$7*'National Coal and NG Prices'!F27</f>
        <v/>
      </c>
      <c r="R7" s="99">
        <f>$L$7*'National Coal and NG Prices'!G27</f>
        <v/>
      </c>
      <c r="S7" s="99">
        <f>$L$7*'National Coal and NG Prices'!H27</f>
        <v/>
      </c>
      <c r="T7" s="99">
        <f>$L$7*'National Coal and NG Prices'!I27</f>
        <v/>
      </c>
      <c r="U7" s="99">
        <f>$L$7*'National Coal and NG Prices'!J27</f>
        <v/>
      </c>
      <c r="V7" s="99">
        <f>$L$7*'National Coal and NG Prices'!K27</f>
        <v/>
      </c>
      <c r="W7" s="99">
        <f>$L$7*'National Coal and NG Prices'!L27</f>
        <v/>
      </c>
      <c r="X7" s="99">
        <f>$L$7*'National Coal and NG Prices'!M27</f>
        <v/>
      </c>
      <c r="Y7" s="99">
        <f>$L$7*'National Coal and NG Prices'!N27</f>
        <v/>
      </c>
      <c r="Z7" s="99">
        <f>$L$7*'National Coal and NG Prices'!O27</f>
        <v/>
      </c>
      <c r="AA7" s="99">
        <f>$L$7*'National Coal and NG Prices'!P27</f>
        <v/>
      </c>
      <c r="AB7" s="99">
        <f>$L$7*'National Coal and NG Prices'!Q27</f>
        <v/>
      </c>
      <c r="AC7" s="99">
        <f>$L$7*'National Coal and NG Prices'!R27</f>
        <v/>
      </c>
      <c r="AD7" s="99">
        <f>$L$7*'National Coal and NG Prices'!S27</f>
        <v/>
      </c>
      <c r="AE7" s="99">
        <f>$L$7*'National Coal and NG Prices'!T27</f>
        <v/>
      </c>
      <c r="AF7" s="99">
        <f>$L$7*'National Coal and NG Prices'!U27</f>
        <v/>
      </c>
      <c r="AG7" s="99">
        <f>$L$7*'National Coal and NG Prices'!V27</f>
        <v/>
      </c>
      <c r="AH7" s="99">
        <f>$L$7*'National Coal and NG Prices'!W27</f>
        <v/>
      </c>
      <c r="AI7" s="99">
        <f>$L$7*'National Coal and NG Prices'!X27</f>
        <v/>
      </c>
      <c r="AJ7" s="99">
        <f>$L$7*'National Coal and NG Prices'!Y27</f>
        <v/>
      </c>
      <c r="AK7" s="99">
        <f>$L$7*'National Coal and NG Prices'!Z27</f>
        <v/>
      </c>
      <c r="AL7" s="99">
        <f>$L$7*'National Coal and NG Prices'!AA27</f>
        <v/>
      </c>
      <c r="AM7" s="99">
        <f>$L$7*'National Coal and NG Prices'!AB27</f>
        <v/>
      </c>
      <c r="AN7" s="99">
        <f>$L$7*'National Coal and NG Prices'!AC27</f>
        <v/>
      </c>
      <c r="AO7" s="99">
        <f>$L$7*'National Coal and NG Prices'!AD27</f>
        <v/>
      </c>
      <c r="AP7" s="99">
        <f>$L$7*'National Coal and NG Prices'!AE27</f>
        <v/>
      </c>
      <c r="AQ7" s="99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71" t="inlineStr">
        <is>
          <t>Electricity Sector</t>
        </is>
      </c>
      <c r="L8" s="99">
        <f>VLOOKUP(About!$B$2&amp;"CLEID", $A$1:$H$521,8,0)/1000000</f>
        <v/>
      </c>
      <c r="M8" s="99">
        <f>$L$8*'National Coal and NG Prices'!B28</f>
        <v/>
      </c>
      <c r="N8" s="99">
        <f>$L$8*'National Coal and NG Prices'!C28</f>
        <v/>
      </c>
      <c r="O8" s="99">
        <f>$L$8*'National Coal and NG Prices'!D28</f>
        <v/>
      </c>
      <c r="P8" s="99">
        <f>$L$8*'National Coal and NG Prices'!E28</f>
        <v/>
      </c>
      <c r="Q8" s="99">
        <f>$L$8*'National Coal and NG Prices'!F28</f>
        <v/>
      </c>
      <c r="R8" s="99">
        <f>$L$8*'National Coal and NG Prices'!G28</f>
        <v/>
      </c>
      <c r="S8" s="99">
        <f>$L$8*'National Coal and NG Prices'!H28</f>
        <v/>
      </c>
      <c r="T8" s="99">
        <f>$L$8*'National Coal and NG Prices'!I28</f>
        <v/>
      </c>
      <c r="U8" s="99">
        <f>$L$8*'National Coal and NG Prices'!J28</f>
        <v/>
      </c>
      <c r="V8" s="99">
        <f>$L$8*'National Coal and NG Prices'!K28</f>
        <v/>
      </c>
      <c r="W8" s="99">
        <f>$L$8*'National Coal and NG Prices'!L28</f>
        <v/>
      </c>
      <c r="X8" s="99">
        <f>$L$8*'National Coal and NG Prices'!M28</f>
        <v/>
      </c>
      <c r="Y8" s="99">
        <f>$L$8*'National Coal and NG Prices'!N28</f>
        <v/>
      </c>
      <c r="Z8" s="99">
        <f>$L$8*'National Coal and NG Prices'!O28</f>
        <v/>
      </c>
      <c r="AA8" s="99">
        <f>$L$8*'National Coal and NG Prices'!P28</f>
        <v/>
      </c>
      <c r="AB8" s="99">
        <f>$L$8*'National Coal and NG Prices'!Q28</f>
        <v/>
      </c>
      <c r="AC8" s="99">
        <f>$L$8*'National Coal and NG Prices'!R28</f>
        <v/>
      </c>
      <c r="AD8" s="99">
        <f>$L$8*'National Coal and NG Prices'!S28</f>
        <v/>
      </c>
      <c r="AE8" s="99">
        <f>$L$8*'National Coal and NG Prices'!T28</f>
        <v/>
      </c>
      <c r="AF8" s="99">
        <f>$L$8*'National Coal and NG Prices'!U28</f>
        <v/>
      </c>
      <c r="AG8" s="99">
        <f>$L$8*'National Coal and NG Prices'!V28</f>
        <v/>
      </c>
      <c r="AH8" s="99">
        <f>$L$8*'National Coal and NG Prices'!W28</f>
        <v/>
      </c>
      <c r="AI8" s="99">
        <f>$L$8*'National Coal and NG Prices'!X28</f>
        <v/>
      </c>
      <c r="AJ8" s="99">
        <f>$L$8*'National Coal and NG Prices'!Y28</f>
        <v/>
      </c>
      <c r="AK8" s="99">
        <f>$L$8*'National Coal and NG Prices'!Z28</f>
        <v/>
      </c>
      <c r="AL8" s="99">
        <f>$L$8*'National Coal and NG Prices'!AA28</f>
        <v/>
      </c>
      <c r="AM8" s="99">
        <f>$L$8*'National Coal and NG Prices'!AB28</f>
        <v/>
      </c>
      <c r="AN8" s="99">
        <f>$L$8*'National Coal and NG Prices'!AC28</f>
        <v/>
      </c>
      <c r="AO8" s="99">
        <f>$L$8*'National Coal and NG Prices'!AD28</f>
        <v/>
      </c>
      <c r="AP8" s="99">
        <f>$L$8*'National Coal and NG Prices'!AE28</f>
        <v/>
      </c>
      <c r="AQ8" s="99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71" t="inlineStr">
        <is>
          <t>Residential Buildings Sector</t>
        </is>
      </c>
      <c r="L9" s="99">
        <f>VLOOKUP(About!$B$2&amp;"CLRCD", $A$1:$H$521,8,0)/1000000</f>
        <v/>
      </c>
      <c r="M9" s="99">
        <f>$L$9*'National Coal and NG Prices'!B29</f>
        <v/>
      </c>
      <c r="N9" s="99">
        <f>$L$9*'National Coal and NG Prices'!C29</f>
        <v/>
      </c>
      <c r="O9" s="99">
        <f>$L$9*'National Coal and NG Prices'!D29</f>
        <v/>
      </c>
      <c r="P9" s="99">
        <f>$L$9*'National Coal and NG Prices'!E29</f>
        <v/>
      </c>
      <c r="Q9" s="99">
        <f>$L$9*'National Coal and NG Prices'!F29</f>
        <v/>
      </c>
      <c r="R9" s="99">
        <f>$L$9*'National Coal and NG Prices'!G29</f>
        <v/>
      </c>
      <c r="S9" s="99">
        <f>$L$9*'National Coal and NG Prices'!H29</f>
        <v/>
      </c>
      <c r="T9" s="99">
        <f>$L$9*'National Coal and NG Prices'!I29</f>
        <v/>
      </c>
      <c r="U9" s="99">
        <f>$L$9*'National Coal and NG Prices'!J29</f>
        <v/>
      </c>
      <c r="V9" s="99">
        <f>$L$9*'National Coal and NG Prices'!K29</f>
        <v/>
      </c>
      <c r="W9" s="99">
        <f>$L$9*'National Coal and NG Prices'!L29</f>
        <v/>
      </c>
      <c r="X9" s="99">
        <f>$L$9*'National Coal and NG Prices'!M29</f>
        <v/>
      </c>
      <c r="Y9" s="99">
        <f>$L$9*'National Coal and NG Prices'!N29</f>
        <v/>
      </c>
      <c r="Z9" s="99">
        <f>$L$9*'National Coal and NG Prices'!O29</f>
        <v/>
      </c>
      <c r="AA9" s="99">
        <f>$L$9*'National Coal and NG Prices'!P29</f>
        <v/>
      </c>
      <c r="AB9" s="99">
        <f>$L$9*'National Coal and NG Prices'!Q29</f>
        <v/>
      </c>
      <c r="AC9" s="99">
        <f>$L$9*'National Coal and NG Prices'!R29</f>
        <v/>
      </c>
      <c r="AD9" s="99">
        <f>$L$9*'National Coal and NG Prices'!S29</f>
        <v/>
      </c>
      <c r="AE9" s="99">
        <f>$L$9*'National Coal and NG Prices'!T29</f>
        <v/>
      </c>
      <c r="AF9" s="99">
        <f>$L$9*'National Coal and NG Prices'!U29</f>
        <v/>
      </c>
      <c r="AG9" s="99">
        <f>$L$9*'National Coal and NG Prices'!V29</f>
        <v/>
      </c>
      <c r="AH9" s="99">
        <f>$L$9*'National Coal and NG Prices'!W29</f>
        <v/>
      </c>
      <c r="AI9" s="99">
        <f>$L$9*'National Coal and NG Prices'!X29</f>
        <v/>
      </c>
      <c r="AJ9" s="99">
        <f>$L$9*'National Coal and NG Prices'!Y29</f>
        <v/>
      </c>
      <c r="AK9" s="99">
        <f>$L$9*'National Coal and NG Prices'!Z29</f>
        <v/>
      </c>
      <c r="AL9" s="99">
        <f>$L$9*'National Coal and NG Prices'!AA29</f>
        <v/>
      </c>
      <c r="AM9" s="99">
        <f>$L$9*'National Coal and NG Prices'!AB29</f>
        <v/>
      </c>
      <c r="AN9" s="99">
        <f>$L$9*'National Coal and NG Prices'!AC29</f>
        <v/>
      </c>
      <c r="AO9" s="99">
        <f>$L$9*'National Coal and NG Prices'!AD29</f>
        <v/>
      </c>
      <c r="AP9" s="99">
        <f>$L$9*'National Coal and NG Prices'!AE29</f>
        <v/>
      </c>
      <c r="AQ9" s="99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71" t="inlineStr">
        <is>
          <t>Commercial Buildings Sector</t>
        </is>
      </c>
      <c r="L10" s="99">
        <f>VLOOKUP(About!$B$2&amp;"CLCCD", $A$1:$H$521,8,0)/1000000</f>
        <v/>
      </c>
      <c r="M10" s="99">
        <f>$L$10*'National Coal and NG Prices'!B30</f>
        <v/>
      </c>
      <c r="N10" s="99">
        <f>$L$10*'National Coal and NG Prices'!C30</f>
        <v/>
      </c>
      <c r="O10" s="99">
        <f>$L$10*'National Coal and NG Prices'!D30</f>
        <v/>
      </c>
      <c r="P10" s="99">
        <f>$L$10*'National Coal and NG Prices'!E30</f>
        <v/>
      </c>
      <c r="Q10" s="99">
        <f>$L$10*'National Coal and NG Prices'!F30</f>
        <v/>
      </c>
      <c r="R10" s="99">
        <f>$L$10*'National Coal and NG Prices'!G30</f>
        <v/>
      </c>
      <c r="S10" s="99">
        <f>$L$10*'National Coal and NG Prices'!H30</f>
        <v/>
      </c>
      <c r="T10" s="99">
        <f>$L$10*'National Coal and NG Prices'!I30</f>
        <v/>
      </c>
      <c r="U10" s="99">
        <f>$L$10*'National Coal and NG Prices'!J30</f>
        <v/>
      </c>
      <c r="V10" s="99">
        <f>$L$10*'National Coal and NG Prices'!K30</f>
        <v/>
      </c>
      <c r="W10" s="99">
        <f>$L$10*'National Coal and NG Prices'!L30</f>
        <v/>
      </c>
      <c r="X10" s="99">
        <f>$L$10*'National Coal and NG Prices'!M30</f>
        <v/>
      </c>
      <c r="Y10" s="99">
        <f>$L$10*'National Coal and NG Prices'!N30</f>
        <v/>
      </c>
      <c r="Z10" s="99">
        <f>$L$10*'National Coal and NG Prices'!O30</f>
        <v/>
      </c>
      <c r="AA10" s="99">
        <f>$L$10*'National Coal and NG Prices'!P30</f>
        <v/>
      </c>
      <c r="AB10" s="99">
        <f>$L$10*'National Coal and NG Prices'!Q30</f>
        <v/>
      </c>
      <c r="AC10" s="99">
        <f>$L$10*'National Coal and NG Prices'!R30</f>
        <v/>
      </c>
      <c r="AD10" s="99">
        <f>$L$10*'National Coal and NG Prices'!S30</f>
        <v/>
      </c>
      <c r="AE10" s="99">
        <f>$L$10*'National Coal and NG Prices'!T30</f>
        <v/>
      </c>
      <c r="AF10" s="99">
        <f>$L$10*'National Coal and NG Prices'!U30</f>
        <v/>
      </c>
      <c r="AG10" s="99">
        <f>$L$10*'National Coal and NG Prices'!V30</f>
        <v/>
      </c>
      <c r="AH10" s="99">
        <f>$L$10*'National Coal and NG Prices'!W30</f>
        <v/>
      </c>
      <c r="AI10" s="99">
        <f>$L$10*'National Coal and NG Prices'!X30</f>
        <v/>
      </c>
      <c r="AJ10" s="99">
        <f>$L$10*'National Coal and NG Prices'!Y30</f>
        <v/>
      </c>
      <c r="AK10" s="99">
        <f>$L$10*'National Coal and NG Prices'!Z30</f>
        <v/>
      </c>
      <c r="AL10" s="99">
        <f>$L$10*'National Coal and NG Prices'!AA30</f>
        <v/>
      </c>
      <c r="AM10" s="99">
        <f>$L$10*'National Coal and NG Prices'!AB30</f>
        <v/>
      </c>
      <c r="AN10" s="99">
        <f>$L$10*'National Coal and NG Prices'!AC30</f>
        <v/>
      </c>
      <c r="AO10" s="99">
        <f>$L$10*'National Coal and NG Prices'!AD30</f>
        <v/>
      </c>
      <c r="AP10" s="99">
        <f>$L$10*'National Coal and NG Prices'!AE30</f>
        <v/>
      </c>
      <c r="AQ10" s="99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71" t="inlineStr">
        <is>
          <t>Industry Sector</t>
        </is>
      </c>
      <c r="L11" s="99">
        <f>VLOOKUP(About!$B$2&amp;"CLICD", $A$1:$H$521,8,0)/1000000</f>
        <v/>
      </c>
      <c r="M11" s="99">
        <f>$L$11*'National Coal and NG Prices'!B31</f>
        <v/>
      </c>
      <c r="N11" s="99">
        <f>$L$11*'National Coal and NG Prices'!C31</f>
        <v/>
      </c>
      <c r="O11" s="99">
        <f>$L$11*'National Coal and NG Prices'!D31</f>
        <v/>
      </c>
      <c r="P11" s="99">
        <f>$L$11*'National Coal and NG Prices'!E31</f>
        <v/>
      </c>
      <c r="Q11" s="99">
        <f>$L$11*'National Coal and NG Prices'!F31</f>
        <v/>
      </c>
      <c r="R11" s="99">
        <f>$L$11*'National Coal and NG Prices'!G31</f>
        <v/>
      </c>
      <c r="S11" s="99">
        <f>$L$11*'National Coal and NG Prices'!H31</f>
        <v/>
      </c>
      <c r="T11" s="99">
        <f>$L$11*'National Coal and NG Prices'!I31</f>
        <v/>
      </c>
      <c r="U11" s="99">
        <f>$L$11*'National Coal and NG Prices'!J31</f>
        <v/>
      </c>
      <c r="V11" s="99">
        <f>$L$11*'National Coal and NG Prices'!K31</f>
        <v/>
      </c>
      <c r="W11" s="99">
        <f>$L$11*'National Coal and NG Prices'!L31</f>
        <v/>
      </c>
      <c r="X11" s="99">
        <f>$L$11*'National Coal and NG Prices'!M31</f>
        <v/>
      </c>
      <c r="Y11" s="99">
        <f>$L$11*'National Coal and NG Prices'!N31</f>
        <v/>
      </c>
      <c r="Z11" s="99">
        <f>$L$11*'National Coal and NG Prices'!O31</f>
        <v/>
      </c>
      <c r="AA11" s="99">
        <f>$L$11*'National Coal and NG Prices'!P31</f>
        <v/>
      </c>
      <c r="AB11" s="99">
        <f>$L$11*'National Coal and NG Prices'!Q31</f>
        <v/>
      </c>
      <c r="AC11" s="99">
        <f>$L$11*'National Coal and NG Prices'!R31</f>
        <v/>
      </c>
      <c r="AD11" s="99">
        <f>$L$11*'National Coal and NG Prices'!S31</f>
        <v/>
      </c>
      <c r="AE11" s="99">
        <f>$L$11*'National Coal and NG Prices'!T31</f>
        <v/>
      </c>
      <c r="AF11" s="99">
        <f>$L$11*'National Coal and NG Prices'!U31</f>
        <v/>
      </c>
      <c r="AG11" s="99">
        <f>$L$11*'National Coal and NG Prices'!V31</f>
        <v/>
      </c>
      <c r="AH11" s="99">
        <f>$L$11*'National Coal and NG Prices'!W31</f>
        <v/>
      </c>
      <c r="AI11" s="99">
        <f>$L$11*'National Coal and NG Prices'!X31</f>
        <v/>
      </c>
      <c r="AJ11" s="99">
        <f>$L$11*'National Coal and NG Prices'!Y31</f>
        <v/>
      </c>
      <c r="AK11" s="99">
        <f>$L$11*'National Coal and NG Prices'!Z31</f>
        <v/>
      </c>
      <c r="AL11" s="99">
        <f>$L$11*'National Coal and NG Prices'!AA31</f>
        <v/>
      </c>
      <c r="AM11" s="99">
        <f>$L$11*'National Coal and NG Prices'!AB31</f>
        <v/>
      </c>
      <c r="AN11" s="99">
        <f>$L$11*'National Coal and NG Prices'!AC31</f>
        <v/>
      </c>
      <c r="AO11" s="99">
        <f>$L$11*'National Coal and NG Prices'!AD31</f>
        <v/>
      </c>
      <c r="AP11" s="99">
        <f>$L$11*'National Coal and NG Prices'!AE31</f>
        <v/>
      </c>
      <c r="AQ11" s="99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71" t="inlineStr">
        <is>
          <t>District Heating Sector</t>
        </is>
      </c>
      <c r="L12" s="99">
        <f>VLOOKUP(About!$B$2&amp;"CLEID", $A$1:$H$521,8,0)/1000000</f>
        <v/>
      </c>
      <c r="M12" s="99">
        <f>$L$12*'National Coal and NG Prices'!B32</f>
        <v/>
      </c>
      <c r="N12" s="99">
        <f>$L$12*'National Coal and NG Prices'!C32</f>
        <v/>
      </c>
      <c r="O12" s="99">
        <f>$L$12*'National Coal and NG Prices'!D32</f>
        <v/>
      </c>
      <c r="P12" s="99">
        <f>$L$12*'National Coal and NG Prices'!E32</f>
        <v/>
      </c>
      <c r="Q12" s="99">
        <f>$L$12*'National Coal and NG Prices'!F32</f>
        <v/>
      </c>
      <c r="R12" s="99">
        <f>$L$12*'National Coal and NG Prices'!G32</f>
        <v/>
      </c>
      <c r="S12" s="99">
        <f>$L$12*'National Coal and NG Prices'!H32</f>
        <v/>
      </c>
      <c r="T12" s="99">
        <f>$L$12*'National Coal and NG Prices'!I32</f>
        <v/>
      </c>
      <c r="U12" s="99">
        <f>$L$12*'National Coal and NG Prices'!J32</f>
        <v/>
      </c>
      <c r="V12" s="99">
        <f>$L$12*'National Coal and NG Prices'!K32</f>
        <v/>
      </c>
      <c r="W12" s="99">
        <f>$L$12*'National Coal and NG Prices'!L32</f>
        <v/>
      </c>
      <c r="X12" s="99">
        <f>$L$12*'National Coal and NG Prices'!M32</f>
        <v/>
      </c>
      <c r="Y12" s="99">
        <f>$L$12*'National Coal and NG Prices'!N32</f>
        <v/>
      </c>
      <c r="Z12" s="99">
        <f>$L$12*'National Coal and NG Prices'!O32</f>
        <v/>
      </c>
      <c r="AA12" s="99">
        <f>$L$12*'National Coal and NG Prices'!P32</f>
        <v/>
      </c>
      <c r="AB12" s="99">
        <f>$L$12*'National Coal and NG Prices'!Q32</f>
        <v/>
      </c>
      <c r="AC12" s="99">
        <f>$L$12*'National Coal and NG Prices'!R32</f>
        <v/>
      </c>
      <c r="AD12" s="99">
        <f>$L$12*'National Coal and NG Prices'!S32</f>
        <v/>
      </c>
      <c r="AE12" s="99">
        <f>$L$12*'National Coal and NG Prices'!T32</f>
        <v/>
      </c>
      <c r="AF12" s="99">
        <f>$L$12*'National Coal and NG Prices'!U32</f>
        <v/>
      </c>
      <c r="AG12" s="99">
        <f>$L$12*'National Coal and NG Prices'!V32</f>
        <v/>
      </c>
      <c r="AH12" s="99">
        <f>$L$12*'National Coal and NG Prices'!W32</f>
        <v/>
      </c>
      <c r="AI12" s="99">
        <f>$L$12*'National Coal and NG Prices'!X32</f>
        <v/>
      </c>
      <c r="AJ12" s="99">
        <f>$L$12*'National Coal and NG Prices'!Y32</f>
        <v/>
      </c>
      <c r="AK12" s="99">
        <f>$L$12*'National Coal and NG Prices'!Z32</f>
        <v/>
      </c>
      <c r="AL12" s="99">
        <f>$L$12*'National Coal and NG Prices'!AA32</f>
        <v/>
      </c>
      <c r="AM12" s="99">
        <f>$L$12*'National Coal and NG Prices'!AB32</f>
        <v/>
      </c>
      <c r="AN12" s="99">
        <f>$L$12*'National Coal and NG Prices'!AC32</f>
        <v/>
      </c>
      <c r="AO12" s="99">
        <f>$L$12*'National Coal and NG Prices'!AD32</f>
        <v/>
      </c>
      <c r="AP12" s="99">
        <f>$L$12*'National Coal and NG Prices'!AE32</f>
        <v/>
      </c>
      <c r="AQ12" s="99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71" t="inlineStr">
        <is>
          <t>LULUCF Sector</t>
        </is>
      </c>
      <c r="L13" s="99">
        <f>VLOOKUP(About!$B$2&amp;"CLICD", $A$1:$H$521,8,0)/1000000</f>
        <v/>
      </c>
      <c r="M13" s="99">
        <f>$L$13*'National Coal and NG Prices'!B33</f>
        <v/>
      </c>
      <c r="N13" s="99">
        <f>$L$13*'National Coal and NG Prices'!C33</f>
        <v/>
      </c>
      <c r="O13" s="99">
        <f>$L$13*'National Coal and NG Prices'!D33</f>
        <v/>
      </c>
      <c r="P13" s="99">
        <f>$L$13*'National Coal and NG Prices'!E33</f>
        <v/>
      </c>
      <c r="Q13" s="99">
        <f>$L$13*'National Coal and NG Prices'!F33</f>
        <v/>
      </c>
      <c r="R13" s="99">
        <f>$L$13*'National Coal and NG Prices'!G33</f>
        <v/>
      </c>
      <c r="S13" s="99">
        <f>$L$13*'National Coal and NG Prices'!H33</f>
        <v/>
      </c>
      <c r="T13" s="99">
        <f>$L$13*'National Coal and NG Prices'!I33</f>
        <v/>
      </c>
      <c r="U13" s="99">
        <f>$L$13*'National Coal and NG Prices'!J33</f>
        <v/>
      </c>
      <c r="V13" s="99">
        <f>$L$13*'National Coal and NG Prices'!K33</f>
        <v/>
      </c>
      <c r="W13" s="99">
        <f>$L$13*'National Coal and NG Prices'!L33</f>
        <v/>
      </c>
      <c r="X13" s="99">
        <f>$L$13*'National Coal and NG Prices'!M33</f>
        <v/>
      </c>
      <c r="Y13" s="99">
        <f>$L$13*'National Coal and NG Prices'!N33</f>
        <v/>
      </c>
      <c r="Z13" s="99">
        <f>$L$13*'National Coal and NG Prices'!O33</f>
        <v/>
      </c>
      <c r="AA13" s="99">
        <f>$L$13*'National Coal and NG Prices'!P33</f>
        <v/>
      </c>
      <c r="AB13" s="99">
        <f>$L$13*'National Coal and NG Prices'!Q33</f>
        <v/>
      </c>
      <c r="AC13" s="99">
        <f>$L$13*'National Coal and NG Prices'!R33</f>
        <v/>
      </c>
      <c r="AD13" s="99">
        <f>$L$13*'National Coal and NG Prices'!S33</f>
        <v/>
      </c>
      <c r="AE13" s="99">
        <f>$L$13*'National Coal and NG Prices'!T33</f>
        <v/>
      </c>
      <c r="AF13" s="99">
        <f>$L$13*'National Coal and NG Prices'!U33</f>
        <v/>
      </c>
      <c r="AG13" s="99">
        <f>$L$13*'National Coal and NG Prices'!V33</f>
        <v/>
      </c>
      <c r="AH13" s="99">
        <f>$L$13*'National Coal and NG Prices'!W33</f>
        <v/>
      </c>
      <c r="AI13" s="99">
        <f>$L$13*'National Coal and NG Prices'!X33</f>
        <v/>
      </c>
      <c r="AJ13" s="99">
        <f>$L$13*'National Coal and NG Prices'!Y33</f>
        <v/>
      </c>
      <c r="AK13" s="99">
        <f>$L$13*'National Coal and NG Prices'!Z33</f>
        <v/>
      </c>
      <c r="AL13" s="99">
        <f>$L$13*'National Coal and NG Prices'!AA33</f>
        <v/>
      </c>
      <c r="AM13" s="99">
        <f>$L$13*'National Coal and NG Prices'!AB33</f>
        <v/>
      </c>
      <c r="AN13" s="99">
        <f>$L$13*'National Coal and NG Prices'!AC33</f>
        <v/>
      </c>
      <c r="AO13" s="99">
        <f>$L$13*'National Coal and NG Prices'!AD33</f>
        <v/>
      </c>
      <c r="AP13" s="99">
        <f>$L$13*'National Coal and NG Prices'!AE33</f>
        <v/>
      </c>
      <c r="AQ13" s="99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71" t="inlineStr">
        <is>
          <t>Geoengineering Sector</t>
        </is>
      </c>
      <c r="L14" s="99">
        <f>VLOOKUP(About!$B$2&amp;"CLICD", $A$1:$H$521,8,0)/1000000</f>
        <v/>
      </c>
      <c r="M14" s="99">
        <f>$L$14*'National Coal and NG Prices'!B34</f>
        <v/>
      </c>
      <c r="N14" s="99">
        <f>$L$14*'National Coal and NG Prices'!C34</f>
        <v/>
      </c>
      <c r="O14" s="99">
        <f>$L$14*'National Coal and NG Prices'!D34</f>
        <v/>
      </c>
      <c r="P14" s="99">
        <f>$L$14*'National Coal and NG Prices'!E34</f>
        <v/>
      </c>
      <c r="Q14" s="99">
        <f>$L$14*'National Coal and NG Prices'!F34</f>
        <v/>
      </c>
      <c r="R14" s="99">
        <f>$L$14*'National Coal and NG Prices'!G34</f>
        <v/>
      </c>
      <c r="S14" s="99">
        <f>$L$14*'National Coal and NG Prices'!H34</f>
        <v/>
      </c>
      <c r="T14" s="99">
        <f>$L$14*'National Coal and NG Prices'!I34</f>
        <v/>
      </c>
      <c r="U14" s="99">
        <f>$L$14*'National Coal and NG Prices'!J34</f>
        <v/>
      </c>
      <c r="V14" s="99">
        <f>$L$14*'National Coal and NG Prices'!K34</f>
        <v/>
      </c>
      <c r="W14" s="99">
        <f>$L$14*'National Coal and NG Prices'!L34</f>
        <v/>
      </c>
      <c r="X14" s="99">
        <f>$L$14*'National Coal and NG Prices'!M34</f>
        <v/>
      </c>
      <c r="Y14" s="99">
        <f>$L$14*'National Coal and NG Prices'!N34</f>
        <v/>
      </c>
      <c r="Z14" s="99">
        <f>$L$14*'National Coal and NG Prices'!O34</f>
        <v/>
      </c>
      <c r="AA14" s="99">
        <f>$L$14*'National Coal and NG Prices'!P34</f>
        <v/>
      </c>
      <c r="AB14" s="99">
        <f>$L$14*'National Coal and NG Prices'!Q34</f>
        <v/>
      </c>
      <c r="AC14" s="99">
        <f>$L$14*'National Coal and NG Prices'!R34</f>
        <v/>
      </c>
      <c r="AD14" s="99">
        <f>$L$14*'National Coal and NG Prices'!S34</f>
        <v/>
      </c>
      <c r="AE14" s="99">
        <f>$L$14*'National Coal and NG Prices'!T34</f>
        <v/>
      </c>
      <c r="AF14" s="99">
        <f>$L$14*'National Coal and NG Prices'!U34</f>
        <v/>
      </c>
      <c r="AG14" s="99">
        <f>$L$14*'National Coal and NG Prices'!V34</f>
        <v/>
      </c>
      <c r="AH14" s="99">
        <f>$L$14*'National Coal and NG Prices'!W34</f>
        <v/>
      </c>
      <c r="AI14" s="99">
        <f>$L$14*'National Coal and NG Prices'!X34</f>
        <v/>
      </c>
      <c r="AJ14" s="99">
        <f>$L$14*'National Coal and NG Prices'!Y34</f>
        <v/>
      </c>
      <c r="AK14" s="99">
        <f>$L$14*'National Coal and NG Prices'!Z34</f>
        <v/>
      </c>
      <c r="AL14" s="99">
        <f>$L$14*'National Coal and NG Prices'!AA34</f>
        <v/>
      </c>
      <c r="AM14" s="99">
        <f>$L$14*'National Coal and NG Prices'!AB34</f>
        <v/>
      </c>
      <c r="AN14" s="99">
        <f>$L$14*'National Coal and NG Prices'!AC34</f>
        <v/>
      </c>
      <c r="AO14" s="99">
        <f>$L$14*'National Coal and NG Prices'!AD34</f>
        <v/>
      </c>
      <c r="AP14" s="99">
        <f>$L$14*'National Coal and NG Prices'!AE34</f>
        <v/>
      </c>
      <c r="AQ14" s="99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67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71" t="inlineStr">
        <is>
          <t>Fuel Price ($/MMBTU)</t>
        </is>
      </c>
      <c r="L17" s="71" t="n">
        <v>2019</v>
      </c>
      <c r="M17" s="71" t="n">
        <v>2020</v>
      </c>
      <c r="N17" s="71" t="n">
        <v>2021</v>
      </c>
      <c r="O17" s="71" t="n">
        <v>2022</v>
      </c>
      <c r="P17" s="71" t="n">
        <v>2023</v>
      </c>
      <c r="Q17" s="71" t="n">
        <v>2024</v>
      </c>
      <c r="R17" s="71" t="n">
        <v>2025</v>
      </c>
      <c r="S17" s="71" t="n">
        <v>2026</v>
      </c>
      <c r="T17" s="71" t="n">
        <v>2027</v>
      </c>
      <c r="U17" s="71" t="n">
        <v>2028</v>
      </c>
      <c r="V17" s="71" t="n">
        <v>2029</v>
      </c>
      <c r="W17" s="71" t="n">
        <v>2030</v>
      </c>
      <c r="X17" s="71" t="n">
        <v>2031</v>
      </c>
      <c r="Y17" s="71" t="n">
        <v>2032</v>
      </c>
      <c r="Z17" s="71" t="n">
        <v>2033</v>
      </c>
      <c r="AA17" s="71" t="n">
        <v>2034</v>
      </c>
      <c r="AB17" s="71" t="n">
        <v>2035</v>
      </c>
      <c r="AC17" s="71" t="n">
        <v>2036</v>
      </c>
      <c r="AD17" s="71" t="n">
        <v>2037</v>
      </c>
      <c r="AE17" s="71" t="n">
        <v>2038</v>
      </c>
      <c r="AF17" s="71" t="n">
        <v>2039</v>
      </c>
      <c r="AG17" s="71" t="n">
        <v>2040</v>
      </c>
      <c r="AH17" s="71" t="n">
        <v>2041</v>
      </c>
      <c r="AI17" s="71" t="n">
        <v>2042</v>
      </c>
      <c r="AJ17" s="71" t="n">
        <v>2043</v>
      </c>
      <c r="AK17" s="71" t="n">
        <v>2044</v>
      </c>
      <c r="AL17" s="71" t="n">
        <v>2045</v>
      </c>
      <c r="AM17" s="71" t="n">
        <v>2046</v>
      </c>
      <c r="AN17" s="71" t="n">
        <v>2047</v>
      </c>
      <c r="AO17" s="71" t="n">
        <v>2048</v>
      </c>
      <c r="AP17" s="71" t="n">
        <v>2049</v>
      </c>
      <c r="AQ17" s="71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71" t="inlineStr">
        <is>
          <t>Transportation Sector</t>
        </is>
      </c>
      <c r="L18" s="99">
        <f>VLOOKUP(About!$B$2&amp;"NGACD", $A$1:$H$521,8,0)/1000000</f>
        <v/>
      </c>
      <c r="M18" s="99">
        <f>$L$18*'National Coal and NG Prices'!B38</f>
        <v/>
      </c>
      <c r="N18" s="99">
        <f>$L$18*'National Coal and NG Prices'!C38</f>
        <v/>
      </c>
      <c r="O18" s="99">
        <f>$L$18*'National Coal and NG Prices'!D38</f>
        <v/>
      </c>
      <c r="P18" s="99">
        <f>$L$18*'National Coal and NG Prices'!E38</f>
        <v/>
      </c>
      <c r="Q18" s="99">
        <f>$L$18*'National Coal and NG Prices'!F38</f>
        <v/>
      </c>
      <c r="R18" s="99">
        <f>$L$18*'National Coal and NG Prices'!G38</f>
        <v/>
      </c>
      <c r="S18" s="99">
        <f>$L$18*'National Coal and NG Prices'!H38</f>
        <v/>
      </c>
      <c r="T18" s="99">
        <f>$L$18*'National Coal and NG Prices'!I38</f>
        <v/>
      </c>
      <c r="U18" s="99">
        <f>$L$18*'National Coal and NG Prices'!J38</f>
        <v/>
      </c>
      <c r="V18" s="99">
        <f>$L$18*'National Coal and NG Prices'!K38</f>
        <v/>
      </c>
      <c r="W18" s="99">
        <f>$L$18*'National Coal and NG Prices'!L38</f>
        <v/>
      </c>
      <c r="X18" s="99">
        <f>$L$18*'National Coal and NG Prices'!M38</f>
        <v/>
      </c>
      <c r="Y18" s="99">
        <f>$L$18*'National Coal and NG Prices'!N38</f>
        <v/>
      </c>
      <c r="Z18" s="99">
        <f>$L$18*'National Coal and NG Prices'!O38</f>
        <v/>
      </c>
      <c r="AA18" s="99">
        <f>$L$18*'National Coal and NG Prices'!P38</f>
        <v/>
      </c>
      <c r="AB18" s="99">
        <f>$L$18*'National Coal and NG Prices'!Q38</f>
        <v/>
      </c>
      <c r="AC18" s="99">
        <f>$L$18*'National Coal and NG Prices'!R38</f>
        <v/>
      </c>
      <c r="AD18" s="99">
        <f>$L$18*'National Coal and NG Prices'!S38</f>
        <v/>
      </c>
      <c r="AE18" s="99">
        <f>$L$18*'National Coal and NG Prices'!T38</f>
        <v/>
      </c>
      <c r="AF18" s="99">
        <f>$L$18*'National Coal and NG Prices'!U38</f>
        <v/>
      </c>
      <c r="AG18" s="99">
        <f>$L$18*'National Coal and NG Prices'!V38</f>
        <v/>
      </c>
      <c r="AH18" s="99">
        <f>$L$18*'National Coal and NG Prices'!W38</f>
        <v/>
      </c>
      <c r="AI18" s="99">
        <f>$L$18*'National Coal and NG Prices'!X38</f>
        <v/>
      </c>
      <c r="AJ18" s="99">
        <f>$L$18*'National Coal and NG Prices'!Y38</f>
        <v/>
      </c>
      <c r="AK18" s="99">
        <f>$L$18*'National Coal and NG Prices'!Z38</f>
        <v/>
      </c>
      <c r="AL18" s="99">
        <f>$L$18*'National Coal and NG Prices'!AA38</f>
        <v/>
      </c>
      <c r="AM18" s="99">
        <f>$L$18*'National Coal and NG Prices'!AB38</f>
        <v/>
      </c>
      <c r="AN18" s="99">
        <f>$L$18*'National Coal and NG Prices'!AC38</f>
        <v/>
      </c>
      <c r="AO18" s="99">
        <f>$L$18*'National Coal and NG Prices'!AD38</f>
        <v/>
      </c>
      <c r="AP18" s="99">
        <f>$L$18*'National Coal and NG Prices'!AE38</f>
        <v/>
      </c>
      <c r="AQ18" s="99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71" t="inlineStr">
        <is>
          <t>Electricity Sector</t>
        </is>
      </c>
      <c r="L19" s="99">
        <f>VLOOKUP(About!$B$2&amp;"NGEID", $A$1:$H$521,8,0)/1000000</f>
        <v/>
      </c>
      <c r="M19" s="99">
        <f>$L$19*'National Coal and NG Prices'!B39</f>
        <v/>
      </c>
      <c r="N19" s="99">
        <f>$L$19*'National Coal and NG Prices'!C39</f>
        <v/>
      </c>
      <c r="O19" s="99">
        <f>$L$19*'National Coal and NG Prices'!D39</f>
        <v/>
      </c>
      <c r="P19" s="99">
        <f>$L$19*'National Coal and NG Prices'!E39</f>
        <v/>
      </c>
      <c r="Q19" s="99">
        <f>$L$19*'National Coal and NG Prices'!F39</f>
        <v/>
      </c>
      <c r="R19" s="99">
        <f>$L$19*'National Coal and NG Prices'!G39</f>
        <v/>
      </c>
      <c r="S19" s="99">
        <f>$L$19*'National Coal and NG Prices'!H39</f>
        <v/>
      </c>
      <c r="T19" s="99">
        <f>$L$19*'National Coal and NG Prices'!I39</f>
        <v/>
      </c>
      <c r="U19" s="99">
        <f>$L$19*'National Coal and NG Prices'!J39</f>
        <v/>
      </c>
      <c r="V19" s="99">
        <f>$L$19*'National Coal and NG Prices'!K39</f>
        <v/>
      </c>
      <c r="W19" s="99">
        <f>$L$19*'National Coal and NG Prices'!L39</f>
        <v/>
      </c>
      <c r="X19" s="99">
        <f>$L$19*'National Coal and NG Prices'!M39</f>
        <v/>
      </c>
      <c r="Y19" s="99">
        <f>$L$19*'National Coal and NG Prices'!N39</f>
        <v/>
      </c>
      <c r="Z19" s="99">
        <f>$L$19*'National Coal and NG Prices'!O39</f>
        <v/>
      </c>
      <c r="AA19" s="99">
        <f>$L$19*'National Coal and NG Prices'!P39</f>
        <v/>
      </c>
      <c r="AB19" s="99">
        <f>$L$19*'National Coal and NG Prices'!Q39</f>
        <v/>
      </c>
      <c r="AC19" s="99">
        <f>$L$19*'National Coal and NG Prices'!R39</f>
        <v/>
      </c>
      <c r="AD19" s="99">
        <f>$L$19*'National Coal and NG Prices'!S39</f>
        <v/>
      </c>
      <c r="AE19" s="99">
        <f>$L$19*'National Coal and NG Prices'!T39</f>
        <v/>
      </c>
      <c r="AF19" s="99">
        <f>$L$19*'National Coal and NG Prices'!U39</f>
        <v/>
      </c>
      <c r="AG19" s="99">
        <f>$L$19*'National Coal and NG Prices'!V39</f>
        <v/>
      </c>
      <c r="AH19" s="99">
        <f>$L$19*'National Coal and NG Prices'!W39</f>
        <v/>
      </c>
      <c r="AI19" s="99">
        <f>$L$19*'National Coal and NG Prices'!X39</f>
        <v/>
      </c>
      <c r="AJ19" s="99">
        <f>$L$19*'National Coal and NG Prices'!Y39</f>
        <v/>
      </c>
      <c r="AK19" s="99">
        <f>$L$19*'National Coal and NG Prices'!Z39</f>
        <v/>
      </c>
      <c r="AL19" s="99">
        <f>$L$19*'National Coal and NG Prices'!AA39</f>
        <v/>
      </c>
      <c r="AM19" s="99">
        <f>$L$19*'National Coal and NG Prices'!AB39</f>
        <v/>
      </c>
      <c r="AN19" s="99">
        <f>$L$19*'National Coal and NG Prices'!AC39</f>
        <v/>
      </c>
      <c r="AO19" s="99">
        <f>$L$19*'National Coal and NG Prices'!AD39</f>
        <v/>
      </c>
      <c r="AP19" s="99">
        <f>$L$19*'National Coal and NG Prices'!AE39</f>
        <v/>
      </c>
      <c r="AQ19" s="99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71" t="inlineStr">
        <is>
          <t>Residential Buildings Sector</t>
        </is>
      </c>
      <c r="L20" s="99">
        <f>VLOOKUP(About!$B$2&amp;"NGRCD", $A$1:$H$521,8,0)/1000000</f>
        <v/>
      </c>
      <c r="M20" s="99">
        <f>$L$20*'National Coal and NG Prices'!B40</f>
        <v/>
      </c>
      <c r="N20" s="99">
        <f>$L$20*'National Coal and NG Prices'!C40</f>
        <v/>
      </c>
      <c r="O20" s="99">
        <f>$L$20*'National Coal and NG Prices'!D40</f>
        <v/>
      </c>
      <c r="P20" s="99">
        <f>$L$20*'National Coal and NG Prices'!E40</f>
        <v/>
      </c>
      <c r="Q20" s="99">
        <f>$L$20*'National Coal and NG Prices'!F40</f>
        <v/>
      </c>
      <c r="R20" s="99">
        <f>$L$20*'National Coal and NG Prices'!G40</f>
        <v/>
      </c>
      <c r="S20" s="99">
        <f>$L$20*'National Coal and NG Prices'!H40</f>
        <v/>
      </c>
      <c r="T20" s="99">
        <f>$L$20*'National Coal and NG Prices'!I40</f>
        <v/>
      </c>
      <c r="U20" s="99">
        <f>$L$20*'National Coal and NG Prices'!J40</f>
        <v/>
      </c>
      <c r="V20" s="99">
        <f>$L$20*'National Coal and NG Prices'!K40</f>
        <v/>
      </c>
      <c r="W20" s="99">
        <f>$L$20*'National Coal and NG Prices'!L40</f>
        <v/>
      </c>
      <c r="X20" s="99">
        <f>$L$20*'National Coal and NG Prices'!M40</f>
        <v/>
      </c>
      <c r="Y20" s="99">
        <f>$L$20*'National Coal and NG Prices'!N40</f>
        <v/>
      </c>
      <c r="Z20" s="99">
        <f>$L$20*'National Coal and NG Prices'!O40</f>
        <v/>
      </c>
      <c r="AA20" s="99">
        <f>$L$20*'National Coal and NG Prices'!P40</f>
        <v/>
      </c>
      <c r="AB20" s="99">
        <f>$L$20*'National Coal and NG Prices'!Q40</f>
        <v/>
      </c>
      <c r="AC20" s="99">
        <f>$L$20*'National Coal and NG Prices'!R40</f>
        <v/>
      </c>
      <c r="AD20" s="99">
        <f>$L$20*'National Coal and NG Prices'!S40</f>
        <v/>
      </c>
      <c r="AE20" s="99">
        <f>$L$20*'National Coal and NG Prices'!T40</f>
        <v/>
      </c>
      <c r="AF20" s="99">
        <f>$L$20*'National Coal and NG Prices'!U40</f>
        <v/>
      </c>
      <c r="AG20" s="99">
        <f>$L$20*'National Coal and NG Prices'!V40</f>
        <v/>
      </c>
      <c r="AH20" s="99">
        <f>$L$20*'National Coal and NG Prices'!W40</f>
        <v/>
      </c>
      <c r="AI20" s="99">
        <f>$L$20*'National Coal and NG Prices'!X40</f>
        <v/>
      </c>
      <c r="AJ20" s="99">
        <f>$L$20*'National Coal and NG Prices'!Y40</f>
        <v/>
      </c>
      <c r="AK20" s="99">
        <f>$L$20*'National Coal and NG Prices'!Z40</f>
        <v/>
      </c>
      <c r="AL20" s="99">
        <f>$L$20*'National Coal and NG Prices'!AA40</f>
        <v/>
      </c>
      <c r="AM20" s="99">
        <f>$L$20*'National Coal and NG Prices'!AB40</f>
        <v/>
      </c>
      <c r="AN20" s="99">
        <f>$L$20*'National Coal and NG Prices'!AC40</f>
        <v/>
      </c>
      <c r="AO20" s="99">
        <f>$L$20*'National Coal and NG Prices'!AD40</f>
        <v/>
      </c>
      <c r="AP20" s="99">
        <f>$L$20*'National Coal and NG Prices'!AE40</f>
        <v/>
      </c>
      <c r="AQ20" s="99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71" t="inlineStr">
        <is>
          <t>Commercial Buildings Sector</t>
        </is>
      </c>
      <c r="L21" s="99">
        <f>VLOOKUP(About!$B$2&amp;"NGCCD", $A$1:$H$521,8,0)/1000000</f>
        <v/>
      </c>
      <c r="M21" s="99">
        <f>$L$21*'National Coal and NG Prices'!B41</f>
        <v/>
      </c>
      <c r="N21" s="99">
        <f>$L$21*'National Coal and NG Prices'!C41</f>
        <v/>
      </c>
      <c r="O21" s="99">
        <f>$L$21*'National Coal and NG Prices'!D41</f>
        <v/>
      </c>
      <c r="P21" s="99">
        <f>$L$21*'National Coal and NG Prices'!E41</f>
        <v/>
      </c>
      <c r="Q21" s="99">
        <f>$L$21*'National Coal and NG Prices'!F41</f>
        <v/>
      </c>
      <c r="R21" s="99">
        <f>$L$21*'National Coal and NG Prices'!G41</f>
        <v/>
      </c>
      <c r="S21" s="99">
        <f>$L$21*'National Coal and NG Prices'!H41</f>
        <v/>
      </c>
      <c r="T21" s="99">
        <f>$L$21*'National Coal and NG Prices'!I41</f>
        <v/>
      </c>
      <c r="U21" s="99">
        <f>$L$21*'National Coal and NG Prices'!J41</f>
        <v/>
      </c>
      <c r="V21" s="99">
        <f>$L$21*'National Coal and NG Prices'!K41</f>
        <v/>
      </c>
      <c r="W21" s="99">
        <f>$L$21*'National Coal and NG Prices'!L41</f>
        <v/>
      </c>
      <c r="X21" s="99">
        <f>$L$21*'National Coal and NG Prices'!M41</f>
        <v/>
      </c>
      <c r="Y21" s="99">
        <f>$L$21*'National Coal and NG Prices'!N41</f>
        <v/>
      </c>
      <c r="Z21" s="99">
        <f>$L$21*'National Coal and NG Prices'!O41</f>
        <v/>
      </c>
      <c r="AA21" s="99">
        <f>$L$21*'National Coal and NG Prices'!P41</f>
        <v/>
      </c>
      <c r="AB21" s="99">
        <f>$L$21*'National Coal and NG Prices'!Q41</f>
        <v/>
      </c>
      <c r="AC21" s="99">
        <f>$L$21*'National Coal and NG Prices'!R41</f>
        <v/>
      </c>
      <c r="AD21" s="99">
        <f>$L$21*'National Coal and NG Prices'!S41</f>
        <v/>
      </c>
      <c r="AE21" s="99">
        <f>$L$21*'National Coal and NG Prices'!T41</f>
        <v/>
      </c>
      <c r="AF21" s="99">
        <f>$L$21*'National Coal and NG Prices'!U41</f>
        <v/>
      </c>
      <c r="AG21" s="99">
        <f>$L$21*'National Coal and NG Prices'!V41</f>
        <v/>
      </c>
      <c r="AH21" s="99">
        <f>$L$21*'National Coal and NG Prices'!W41</f>
        <v/>
      </c>
      <c r="AI21" s="99">
        <f>$L$21*'National Coal and NG Prices'!X41</f>
        <v/>
      </c>
      <c r="AJ21" s="99">
        <f>$L$21*'National Coal and NG Prices'!Y41</f>
        <v/>
      </c>
      <c r="AK21" s="99">
        <f>$L$21*'National Coal and NG Prices'!Z41</f>
        <v/>
      </c>
      <c r="AL21" s="99">
        <f>$L$21*'National Coal and NG Prices'!AA41</f>
        <v/>
      </c>
      <c r="AM21" s="99">
        <f>$L$21*'National Coal and NG Prices'!AB41</f>
        <v/>
      </c>
      <c r="AN21" s="99">
        <f>$L$21*'National Coal and NG Prices'!AC41</f>
        <v/>
      </c>
      <c r="AO21" s="99">
        <f>$L$21*'National Coal and NG Prices'!AD41</f>
        <v/>
      </c>
      <c r="AP21" s="99">
        <f>$L$21*'National Coal and NG Prices'!AE41</f>
        <v/>
      </c>
      <c r="AQ21" s="99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71" t="inlineStr">
        <is>
          <t>Industry Sector</t>
        </is>
      </c>
      <c r="L22" s="99">
        <f>VLOOKUP(About!$B$2&amp;"NGICD", $A$1:$H$521,8,0)/1000000</f>
        <v/>
      </c>
      <c r="M22" s="99">
        <f>$L$22*'National Coal and NG Prices'!B42</f>
        <v/>
      </c>
      <c r="N22" s="99">
        <f>$L$22*'National Coal and NG Prices'!C42</f>
        <v/>
      </c>
      <c r="O22" s="99">
        <f>$L$22*'National Coal and NG Prices'!D42</f>
        <v/>
      </c>
      <c r="P22" s="99">
        <f>$L$22*'National Coal and NG Prices'!E42</f>
        <v/>
      </c>
      <c r="Q22" s="99">
        <f>$L$22*'National Coal and NG Prices'!F42</f>
        <v/>
      </c>
      <c r="R22" s="99">
        <f>$L$22*'National Coal and NG Prices'!G42</f>
        <v/>
      </c>
      <c r="S22" s="99">
        <f>$L$22*'National Coal and NG Prices'!H42</f>
        <v/>
      </c>
      <c r="T22" s="99">
        <f>$L$22*'National Coal and NG Prices'!I42</f>
        <v/>
      </c>
      <c r="U22" s="99">
        <f>$L$22*'National Coal and NG Prices'!J42</f>
        <v/>
      </c>
      <c r="V22" s="99">
        <f>$L$22*'National Coal and NG Prices'!K42</f>
        <v/>
      </c>
      <c r="W22" s="99">
        <f>$L$22*'National Coal and NG Prices'!L42</f>
        <v/>
      </c>
      <c r="X22" s="99">
        <f>$L$22*'National Coal and NG Prices'!M42</f>
        <v/>
      </c>
      <c r="Y22" s="99">
        <f>$L$22*'National Coal and NG Prices'!N42</f>
        <v/>
      </c>
      <c r="Z22" s="99">
        <f>$L$22*'National Coal and NG Prices'!O42</f>
        <v/>
      </c>
      <c r="AA22" s="99">
        <f>$L$22*'National Coal and NG Prices'!P42</f>
        <v/>
      </c>
      <c r="AB22" s="99">
        <f>$L$22*'National Coal and NG Prices'!Q42</f>
        <v/>
      </c>
      <c r="AC22" s="99">
        <f>$L$22*'National Coal and NG Prices'!R42</f>
        <v/>
      </c>
      <c r="AD22" s="99">
        <f>$L$22*'National Coal and NG Prices'!S42</f>
        <v/>
      </c>
      <c r="AE22" s="99">
        <f>$L$22*'National Coal and NG Prices'!T42</f>
        <v/>
      </c>
      <c r="AF22" s="99">
        <f>$L$22*'National Coal and NG Prices'!U42</f>
        <v/>
      </c>
      <c r="AG22" s="99">
        <f>$L$22*'National Coal and NG Prices'!V42</f>
        <v/>
      </c>
      <c r="AH22" s="99">
        <f>$L$22*'National Coal and NG Prices'!W42</f>
        <v/>
      </c>
      <c r="AI22" s="99">
        <f>$L$22*'National Coal and NG Prices'!X42</f>
        <v/>
      </c>
      <c r="AJ22" s="99">
        <f>$L$22*'National Coal and NG Prices'!Y42</f>
        <v/>
      </c>
      <c r="AK22" s="99">
        <f>$L$22*'National Coal and NG Prices'!Z42</f>
        <v/>
      </c>
      <c r="AL22" s="99">
        <f>$L$22*'National Coal and NG Prices'!AA42</f>
        <v/>
      </c>
      <c r="AM22" s="99">
        <f>$L$22*'National Coal and NG Prices'!AB42</f>
        <v/>
      </c>
      <c r="AN22" s="99">
        <f>$L$22*'National Coal and NG Prices'!AC42</f>
        <v/>
      </c>
      <c r="AO22" s="99">
        <f>$L$22*'National Coal and NG Prices'!AD42</f>
        <v/>
      </c>
      <c r="AP22" s="99">
        <f>$L$22*'National Coal and NG Prices'!AE42</f>
        <v/>
      </c>
      <c r="AQ22" s="99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71" t="inlineStr">
        <is>
          <t>District Heating Sector</t>
        </is>
      </c>
      <c r="L23" s="99">
        <f>VLOOKUP(About!$B$2&amp;"NGEID", $A$1:$H$521,8,0)/1000000</f>
        <v/>
      </c>
      <c r="M23" s="99">
        <f>$L$23*'National Coal and NG Prices'!B43</f>
        <v/>
      </c>
      <c r="N23" s="99">
        <f>$L$23*'National Coal and NG Prices'!C43</f>
        <v/>
      </c>
      <c r="O23" s="99">
        <f>$L$23*'National Coal and NG Prices'!D43</f>
        <v/>
      </c>
      <c r="P23" s="99">
        <f>$L$23*'National Coal and NG Prices'!E43</f>
        <v/>
      </c>
      <c r="Q23" s="99">
        <f>$L$23*'National Coal and NG Prices'!F43</f>
        <v/>
      </c>
      <c r="R23" s="99">
        <f>$L$23*'National Coal and NG Prices'!G43</f>
        <v/>
      </c>
      <c r="S23" s="99">
        <f>$L$23*'National Coal and NG Prices'!H43</f>
        <v/>
      </c>
      <c r="T23" s="99">
        <f>$L$23*'National Coal and NG Prices'!I43</f>
        <v/>
      </c>
      <c r="U23" s="99">
        <f>$L$23*'National Coal and NG Prices'!J43</f>
        <v/>
      </c>
      <c r="V23" s="99">
        <f>$L$23*'National Coal and NG Prices'!K43</f>
        <v/>
      </c>
      <c r="W23" s="99">
        <f>$L$23*'National Coal and NG Prices'!L43</f>
        <v/>
      </c>
      <c r="X23" s="99">
        <f>$L$23*'National Coal and NG Prices'!M43</f>
        <v/>
      </c>
      <c r="Y23" s="99">
        <f>$L$23*'National Coal and NG Prices'!N43</f>
        <v/>
      </c>
      <c r="Z23" s="99">
        <f>$L$23*'National Coal and NG Prices'!O43</f>
        <v/>
      </c>
      <c r="AA23" s="99">
        <f>$L$23*'National Coal and NG Prices'!P43</f>
        <v/>
      </c>
      <c r="AB23" s="99">
        <f>$L$23*'National Coal and NG Prices'!Q43</f>
        <v/>
      </c>
      <c r="AC23" s="99">
        <f>$L$23*'National Coal and NG Prices'!R43</f>
        <v/>
      </c>
      <c r="AD23" s="99">
        <f>$L$23*'National Coal and NG Prices'!S43</f>
        <v/>
      </c>
      <c r="AE23" s="99">
        <f>$L$23*'National Coal and NG Prices'!T43</f>
        <v/>
      </c>
      <c r="AF23" s="99">
        <f>$L$23*'National Coal and NG Prices'!U43</f>
        <v/>
      </c>
      <c r="AG23" s="99">
        <f>$L$23*'National Coal and NG Prices'!V43</f>
        <v/>
      </c>
      <c r="AH23" s="99">
        <f>$L$23*'National Coal and NG Prices'!W43</f>
        <v/>
      </c>
      <c r="AI23" s="99">
        <f>$L$23*'National Coal and NG Prices'!X43</f>
        <v/>
      </c>
      <c r="AJ23" s="99">
        <f>$L$23*'National Coal and NG Prices'!Y43</f>
        <v/>
      </c>
      <c r="AK23" s="99">
        <f>$L$23*'National Coal and NG Prices'!Z43</f>
        <v/>
      </c>
      <c r="AL23" s="99">
        <f>$L$23*'National Coal and NG Prices'!AA43</f>
        <v/>
      </c>
      <c r="AM23" s="99">
        <f>$L$23*'National Coal and NG Prices'!AB43</f>
        <v/>
      </c>
      <c r="AN23" s="99">
        <f>$L$23*'National Coal and NG Prices'!AC43</f>
        <v/>
      </c>
      <c r="AO23" s="99">
        <f>$L$23*'National Coal and NG Prices'!AD43</f>
        <v/>
      </c>
      <c r="AP23" s="99">
        <f>$L$23*'National Coal and NG Prices'!AE43</f>
        <v/>
      </c>
      <c r="AQ23" s="99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71" t="inlineStr">
        <is>
          <t>LULUCF Sector</t>
        </is>
      </c>
      <c r="L24" s="99">
        <f>VLOOKUP(About!$B$2&amp;"NGICD", $A$1:$H$521,8,0)/1000000</f>
        <v/>
      </c>
      <c r="M24" s="99">
        <f>$L$24*'National Coal and NG Prices'!B44</f>
        <v/>
      </c>
      <c r="N24" s="99">
        <f>$L$24*'National Coal and NG Prices'!C44</f>
        <v/>
      </c>
      <c r="O24" s="99">
        <f>$L$24*'National Coal and NG Prices'!D44</f>
        <v/>
      </c>
      <c r="P24" s="99">
        <f>$L$24*'National Coal and NG Prices'!E44</f>
        <v/>
      </c>
      <c r="Q24" s="99">
        <f>$L$24*'National Coal and NG Prices'!F44</f>
        <v/>
      </c>
      <c r="R24" s="99">
        <f>$L$24*'National Coal and NG Prices'!G44</f>
        <v/>
      </c>
      <c r="S24" s="99">
        <f>$L$24*'National Coal and NG Prices'!H44</f>
        <v/>
      </c>
      <c r="T24" s="99">
        <f>$L$24*'National Coal and NG Prices'!I44</f>
        <v/>
      </c>
      <c r="U24" s="99">
        <f>$L$24*'National Coal and NG Prices'!J44</f>
        <v/>
      </c>
      <c r="V24" s="99">
        <f>$L$24*'National Coal and NG Prices'!K44</f>
        <v/>
      </c>
      <c r="W24" s="99">
        <f>$L$24*'National Coal and NG Prices'!L44</f>
        <v/>
      </c>
      <c r="X24" s="99">
        <f>$L$24*'National Coal and NG Prices'!M44</f>
        <v/>
      </c>
      <c r="Y24" s="99">
        <f>$L$24*'National Coal and NG Prices'!N44</f>
        <v/>
      </c>
      <c r="Z24" s="99">
        <f>$L$24*'National Coal and NG Prices'!O44</f>
        <v/>
      </c>
      <c r="AA24" s="99">
        <f>$L$24*'National Coal and NG Prices'!P44</f>
        <v/>
      </c>
      <c r="AB24" s="99">
        <f>$L$24*'National Coal and NG Prices'!Q44</f>
        <v/>
      </c>
      <c r="AC24" s="99">
        <f>$L$24*'National Coal and NG Prices'!R44</f>
        <v/>
      </c>
      <c r="AD24" s="99">
        <f>$L$24*'National Coal and NG Prices'!S44</f>
        <v/>
      </c>
      <c r="AE24" s="99">
        <f>$L$24*'National Coal and NG Prices'!T44</f>
        <v/>
      </c>
      <c r="AF24" s="99">
        <f>$L$24*'National Coal and NG Prices'!U44</f>
        <v/>
      </c>
      <c r="AG24" s="99">
        <f>$L$24*'National Coal and NG Prices'!V44</f>
        <v/>
      </c>
      <c r="AH24" s="99">
        <f>$L$24*'National Coal and NG Prices'!W44</f>
        <v/>
      </c>
      <c r="AI24" s="99">
        <f>$L$24*'National Coal and NG Prices'!X44</f>
        <v/>
      </c>
      <c r="AJ24" s="99">
        <f>$L$24*'National Coal and NG Prices'!Y44</f>
        <v/>
      </c>
      <c r="AK24" s="99">
        <f>$L$24*'National Coal and NG Prices'!Z44</f>
        <v/>
      </c>
      <c r="AL24" s="99">
        <f>$L$24*'National Coal and NG Prices'!AA44</f>
        <v/>
      </c>
      <c r="AM24" s="99">
        <f>$L$24*'National Coal and NG Prices'!AB44</f>
        <v/>
      </c>
      <c r="AN24" s="99">
        <f>$L$24*'National Coal and NG Prices'!AC44</f>
        <v/>
      </c>
      <c r="AO24" s="99">
        <f>$L$24*'National Coal and NG Prices'!AD44</f>
        <v/>
      </c>
      <c r="AP24" s="99">
        <f>$L$24*'National Coal and NG Prices'!AE44</f>
        <v/>
      </c>
      <c r="AQ24" s="99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71" t="inlineStr">
        <is>
          <t>Geoengineering Sector</t>
        </is>
      </c>
      <c r="L25" s="99">
        <f>VLOOKUP(About!$B$2&amp;"NGICD", $A$1:$H$521,8,0)/1000000</f>
        <v/>
      </c>
      <c r="M25" s="99">
        <f>$L$25*'National Coal and NG Prices'!B45</f>
        <v/>
      </c>
      <c r="N25" s="99">
        <f>$L$25*'National Coal and NG Prices'!C45</f>
        <v/>
      </c>
      <c r="O25" s="99">
        <f>$L$25*'National Coal and NG Prices'!D45</f>
        <v/>
      </c>
      <c r="P25" s="99">
        <f>$L$25*'National Coal and NG Prices'!E45</f>
        <v/>
      </c>
      <c r="Q25" s="99">
        <f>$L$25*'National Coal and NG Prices'!F45</f>
        <v/>
      </c>
      <c r="R25" s="99">
        <f>$L$25*'National Coal and NG Prices'!G45</f>
        <v/>
      </c>
      <c r="S25" s="99">
        <f>$L$25*'National Coal and NG Prices'!H45</f>
        <v/>
      </c>
      <c r="T25" s="99">
        <f>$L$25*'National Coal and NG Prices'!I45</f>
        <v/>
      </c>
      <c r="U25" s="99">
        <f>$L$25*'National Coal and NG Prices'!J45</f>
        <v/>
      </c>
      <c r="V25" s="99">
        <f>$L$25*'National Coal and NG Prices'!K45</f>
        <v/>
      </c>
      <c r="W25" s="99">
        <f>$L$25*'National Coal and NG Prices'!L45</f>
        <v/>
      </c>
      <c r="X25" s="99">
        <f>$L$25*'National Coal and NG Prices'!M45</f>
        <v/>
      </c>
      <c r="Y25" s="99">
        <f>$L$25*'National Coal and NG Prices'!N45</f>
        <v/>
      </c>
      <c r="Z25" s="99">
        <f>$L$25*'National Coal and NG Prices'!O45</f>
        <v/>
      </c>
      <c r="AA25" s="99">
        <f>$L$25*'National Coal and NG Prices'!P45</f>
        <v/>
      </c>
      <c r="AB25" s="99">
        <f>$L$25*'National Coal and NG Prices'!Q45</f>
        <v/>
      </c>
      <c r="AC25" s="99">
        <f>$L$25*'National Coal and NG Prices'!R45</f>
        <v/>
      </c>
      <c r="AD25" s="99">
        <f>$L$25*'National Coal and NG Prices'!S45</f>
        <v/>
      </c>
      <c r="AE25" s="99">
        <f>$L$25*'National Coal and NG Prices'!T45</f>
        <v/>
      </c>
      <c r="AF25" s="99">
        <f>$L$25*'National Coal and NG Prices'!U45</f>
        <v/>
      </c>
      <c r="AG25" s="99">
        <f>$L$25*'National Coal and NG Prices'!V45</f>
        <v/>
      </c>
      <c r="AH25" s="99">
        <f>$L$25*'National Coal and NG Prices'!W45</f>
        <v/>
      </c>
      <c r="AI25" s="99">
        <f>$L$25*'National Coal and NG Prices'!X45</f>
        <v/>
      </c>
      <c r="AJ25" s="99">
        <f>$L$25*'National Coal and NG Prices'!Y45</f>
        <v/>
      </c>
      <c r="AK25" s="99">
        <f>$L$25*'National Coal and NG Prices'!Z45</f>
        <v/>
      </c>
      <c r="AL25" s="99">
        <f>$L$25*'National Coal and NG Prices'!AA45</f>
        <v/>
      </c>
      <c r="AM25" s="99">
        <f>$L$25*'National Coal and NG Prices'!AB45</f>
        <v/>
      </c>
      <c r="AN25" s="99">
        <f>$L$25*'National Coal and NG Prices'!AC45</f>
        <v/>
      </c>
      <c r="AO25" s="99">
        <f>$L$25*'National Coal and NG Prices'!AD45</f>
        <v/>
      </c>
      <c r="AP25" s="99">
        <f>$L$25*'National Coal and NG Prices'!AE45</f>
        <v/>
      </c>
      <c r="AQ25" s="99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70" min="1" max="5"/>
    <col width="8.6640625" customWidth="1" style="70" min="7" max="14"/>
    <col width="27.6640625" bestFit="1" customWidth="1" style="70" min="15" max="15"/>
    <col width="15.6640625" bestFit="1" customWidth="1" style="70" min="17" max="17"/>
    <col width="24.6640625" bestFit="1" customWidth="1" style="70" min="18" max="18"/>
    <col width="9.1640625" bestFit="1" customWidth="1" style="70" min="19" max="19"/>
  </cols>
  <sheetData>
    <row r="1" ht="14.75" customHeight="1" s="70">
      <c r="A1" s="71" t="inlineStr">
        <is>
          <t>Concatenated name</t>
        </is>
      </c>
      <c r="B1" s="71" t="inlineStr">
        <is>
          <t>State</t>
        </is>
      </c>
      <c r="C1" s="71" t="inlineStr">
        <is>
          <t>Region</t>
        </is>
      </c>
      <c r="D1" s="71" t="inlineStr">
        <is>
          <t>Sector</t>
        </is>
      </c>
      <c r="E1" s="71" t="inlineStr">
        <is>
          <t>Gas Price</t>
        </is>
      </c>
      <c r="G1" s="71" t="inlineStr">
        <is>
          <t>Concatenated name</t>
        </is>
      </c>
      <c r="H1" s="71" t="inlineStr">
        <is>
          <t>State</t>
        </is>
      </c>
      <c r="I1" s="71" t="inlineStr">
        <is>
          <t>Region</t>
        </is>
      </c>
      <c r="J1" s="71" t="inlineStr">
        <is>
          <t>Sector</t>
        </is>
      </c>
      <c r="K1" s="71" t="inlineStr">
        <is>
          <t>Coal Price Q1 2020</t>
        </is>
      </c>
      <c r="L1" s="71" t="inlineStr">
        <is>
          <t>Coal Price Q2 2020</t>
        </is>
      </c>
      <c r="M1" s="71" t="inlineStr">
        <is>
          <t>Coal Price Q3 2020</t>
        </is>
      </c>
      <c r="N1" s="71" t="inlineStr">
        <is>
          <t>Coal Price Q4 2020</t>
        </is>
      </c>
      <c r="O1" s="71" t="inlineStr">
        <is>
          <t>Average Coal Price ($/short ton)</t>
        </is>
      </c>
      <c r="Q1" s="100" t="inlineStr">
        <is>
          <t>Region level prices are taken from EIA Coal/NG Price and were pulled via API. 
Coal for electricity sector = -98.Q
Coal for industry sector = -.10.Q</t>
        </is>
      </c>
      <c r="R1" s="101" t="n"/>
      <c r="S1" s="101" t="n"/>
      <c r="T1" s="101" t="n"/>
      <c r="U1" s="101" t="n"/>
      <c r="V1" s="102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103" t="n"/>
      <c r="V2" s="104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103" t="n"/>
      <c r="V3" s="104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103" t="n"/>
      <c r="V4" s="104" t="n"/>
    </row>
    <row r="5" ht="16" customHeight="1" s="7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105" t="n"/>
      <c r="R5" s="106" t="n"/>
      <c r="S5" s="106" t="n"/>
      <c r="T5" s="106" t="n"/>
      <c r="U5" s="106" t="n"/>
      <c r="V5" s="107" t="n"/>
    </row>
    <row r="6" ht="16" customHeight="1" s="7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66" t="inlineStr">
        <is>
          <t>BTU per short ton</t>
        </is>
      </c>
      <c r="R6" s="64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67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71" t="inlineStr">
        <is>
          <t>Fuel Price ($/MMBTU)</t>
        </is>
      </c>
      <c r="S9" s="71" t="n">
        <v>2019</v>
      </c>
      <c r="T9" s="71" t="n">
        <v>2020</v>
      </c>
      <c r="U9" s="71" t="n">
        <v>2021</v>
      </c>
      <c r="V9" s="71" t="n">
        <v>2022</v>
      </c>
      <c r="W9" s="71" t="n">
        <v>2023</v>
      </c>
      <c r="X9" s="71" t="n">
        <v>2024</v>
      </c>
      <c r="Y9" s="71" t="n">
        <v>2025</v>
      </c>
      <c r="Z9" s="71" t="n">
        <v>2026</v>
      </c>
      <c r="AA9" s="71" t="n">
        <v>2027</v>
      </c>
      <c r="AB9" s="71" t="n">
        <v>2028</v>
      </c>
      <c r="AC9" s="71" t="n">
        <v>2029</v>
      </c>
      <c r="AD9" s="71" t="n">
        <v>2030</v>
      </c>
      <c r="AE9" s="71" t="n">
        <v>2031</v>
      </c>
      <c r="AF9" s="71" t="n">
        <v>2032</v>
      </c>
      <c r="AG9" s="71" t="n">
        <v>2033</v>
      </c>
      <c r="AH9" s="71" t="n">
        <v>2034</v>
      </c>
      <c r="AI9" s="71" t="n">
        <v>2035</v>
      </c>
      <c r="AJ9" s="71" t="n">
        <v>2036</v>
      </c>
      <c r="AK9" s="71" t="n">
        <v>2037</v>
      </c>
      <c r="AL9" s="71" t="n">
        <v>2038</v>
      </c>
      <c r="AM9" s="71" t="n">
        <v>2039</v>
      </c>
      <c r="AN9" s="71" t="n">
        <v>2040</v>
      </c>
      <c r="AO9" s="71" t="n">
        <v>2041</v>
      </c>
      <c r="AP9" s="71" t="n">
        <v>2042</v>
      </c>
      <c r="AQ9" s="71" t="n">
        <v>2043</v>
      </c>
      <c r="AR9" s="71" t="n">
        <v>2044</v>
      </c>
      <c r="AS9" s="71" t="n">
        <v>2045</v>
      </c>
      <c r="AT9" s="71" t="n">
        <v>2046</v>
      </c>
      <c r="AU9" s="71" t="n">
        <v>2047</v>
      </c>
      <c r="AV9" s="71" t="n">
        <v>2048</v>
      </c>
      <c r="AW9" s="71" t="n">
        <v>2049</v>
      </c>
      <c r="AX9" s="71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71" t="inlineStr">
        <is>
          <t>Transportation Sector</t>
        </is>
      </c>
      <c r="S10" s="99" t="n">
        <v>0</v>
      </c>
      <c r="T10" s="99" t="n">
        <v>0</v>
      </c>
      <c r="U10" s="99" t="n">
        <v>0</v>
      </c>
      <c r="V10" s="99" t="n">
        <v>0</v>
      </c>
      <c r="W10" s="99" t="n">
        <v>0</v>
      </c>
      <c r="X10" s="99" t="n">
        <v>0</v>
      </c>
      <c r="Y10" s="99" t="n">
        <v>0</v>
      </c>
      <c r="Z10" s="99" t="n">
        <v>0</v>
      </c>
      <c r="AA10" s="99" t="n">
        <v>0</v>
      </c>
      <c r="AB10" s="99" t="n">
        <v>0</v>
      </c>
      <c r="AC10" s="99" t="n">
        <v>0</v>
      </c>
      <c r="AD10" s="99" t="n">
        <v>0</v>
      </c>
      <c r="AE10" s="99" t="n">
        <v>0</v>
      </c>
      <c r="AF10" s="99" t="n">
        <v>0</v>
      </c>
      <c r="AG10" s="99" t="n">
        <v>0</v>
      </c>
      <c r="AH10" s="99" t="n">
        <v>0</v>
      </c>
      <c r="AI10" s="99" t="n">
        <v>0</v>
      </c>
      <c r="AJ10" s="99" t="n">
        <v>0</v>
      </c>
      <c r="AK10" s="99" t="n">
        <v>0</v>
      </c>
      <c r="AL10" s="99" t="n">
        <v>0</v>
      </c>
      <c r="AM10" s="99" t="n">
        <v>0</v>
      </c>
      <c r="AN10" s="99" t="n">
        <v>0</v>
      </c>
      <c r="AO10" s="99" t="n">
        <v>0</v>
      </c>
      <c r="AP10" s="99" t="n">
        <v>0</v>
      </c>
      <c r="AQ10" s="99" t="n">
        <v>0</v>
      </c>
      <c r="AR10" s="99" t="n">
        <v>0</v>
      </c>
      <c r="AS10" s="99" t="n">
        <v>0</v>
      </c>
      <c r="AT10" s="99" t="n">
        <v>0</v>
      </c>
      <c r="AU10" s="99" t="n">
        <v>0</v>
      </c>
      <c r="AV10" s="99" t="n">
        <v>0</v>
      </c>
      <c r="AW10" s="99" t="n">
        <v>0</v>
      </c>
      <c r="AX10" s="99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71" t="inlineStr">
        <is>
          <t>Electricity Sector</t>
        </is>
      </c>
      <c r="S11" s="99">
        <f>VLOOKUP(About!$B$1&amp;"electricity", $G$1:$O$251,9,0)/$R$6</f>
        <v/>
      </c>
      <c r="T11" s="99">
        <f>$S$11*'National Coal and NG Prices'!B28</f>
        <v/>
      </c>
      <c r="U11" s="99">
        <f>$S$11*'National Coal and NG Prices'!C28</f>
        <v/>
      </c>
      <c r="V11" s="99">
        <f>$S$11*'National Coal and NG Prices'!D28</f>
        <v/>
      </c>
      <c r="W11" s="99">
        <f>$S$11*'National Coal and NG Prices'!E28</f>
        <v/>
      </c>
      <c r="X11" s="99">
        <f>$S$11*'National Coal and NG Prices'!F28</f>
        <v/>
      </c>
      <c r="Y11" s="99">
        <f>$S$11*'National Coal and NG Prices'!G28</f>
        <v/>
      </c>
      <c r="Z11" s="99">
        <f>$S$11*'National Coal and NG Prices'!H28</f>
        <v/>
      </c>
      <c r="AA11" s="99">
        <f>$S$11*'National Coal and NG Prices'!I28</f>
        <v/>
      </c>
      <c r="AB11" s="99">
        <f>$S$11*'National Coal and NG Prices'!J28</f>
        <v/>
      </c>
      <c r="AC11" s="99">
        <f>$S$11*'National Coal and NG Prices'!K28</f>
        <v/>
      </c>
      <c r="AD11" s="99">
        <f>$S$11*'National Coal and NG Prices'!L28</f>
        <v/>
      </c>
      <c r="AE11" s="99">
        <f>$S$11*'National Coal and NG Prices'!M28</f>
        <v/>
      </c>
      <c r="AF11" s="99">
        <f>$S$11*'National Coal and NG Prices'!N28</f>
        <v/>
      </c>
      <c r="AG11" s="99">
        <f>$S$11*'National Coal and NG Prices'!O28</f>
        <v/>
      </c>
      <c r="AH11" s="99">
        <f>$S$11*'National Coal and NG Prices'!P28</f>
        <v/>
      </c>
      <c r="AI11" s="99">
        <f>$S$11*'National Coal and NG Prices'!Q28</f>
        <v/>
      </c>
      <c r="AJ11" s="99">
        <f>$S$11*'National Coal and NG Prices'!R28</f>
        <v/>
      </c>
      <c r="AK11" s="99">
        <f>$S$11*'National Coal and NG Prices'!S28</f>
        <v/>
      </c>
      <c r="AL11" s="99">
        <f>$S$11*'National Coal and NG Prices'!T28</f>
        <v/>
      </c>
      <c r="AM11" s="99">
        <f>$S$11*'National Coal and NG Prices'!U28</f>
        <v/>
      </c>
      <c r="AN11" s="99">
        <f>$S$11*'National Coal and NG Prices'!V28</f>
        <v/>
      </c>
      <c r="AO11" s="99">
        <f>$S$11*'National Coal and NG Prices'!W28</f>
        <v/>
      </c>
      <c r="AP11" s="99">
        <f>$S$11*'National Coal and NG Prices'!X28</f>
        <v/>
      </c>
      <c r="AQ11" s="99">
        <f>$S$11*'National Coal and NG Prices'!Y28</f>
        <v/>
      </c>
      <c r="AR11" s="99">
        <f>$S$11*'National Coal and NG Prices'!Z28</f>
        <v/>
      </c>
      <c r="AS11" s="99">
        <f>$S$11*'National Coal and NG Prices'!AA28</f>
        <v/>
      </c>
      <c r="AT11" s="99">
        <f>$S$11*'National Coal and NG Prices'!AB28</f>
        <v/>
      </c>
      <c r="AU11" s="99">
        <f>$S$11*'National Coal and NG Prices'!AC28</f>
        <v/>
      </c>
      <c r="AV11" s="99">
        <f>$S$11*'National Coal and NG Prices'!AD28</f>
        <v/>
      </c>
      <c r="AW11" s="99">
        <f>$S$11*'National Coal and NG Prices'!AE28</f>
        <v/>
      </c>
      <c r="AX11" s="99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71" t="inlineStr">
        <is>
          <t>Residential Buildings Sector</t>
        </is>
      </c>
      <c r="S12" s="99" t="n">
        <v>0</v>
      </c>
      <c r="T12" s="99" t="n">
        <v>0</v>
      </c>
      <c r="U12" s="99" t="n">
        <v>0</v>
      </c>
      <c r="V12" s="99" t="n">
        <v>0</v>
      </c>
      <c r="W12" s="99" t="n">
        <v>0</v>
      </c>
      <c r="X12" s="99" t="n">
        <v>0</v>
      </c>
      <c r="Y12" s="99" t="n">
        <v>0</v>
      </c>
      <c r="Z12" s="99" t="n">
        <v>0</v>
      </c>
      <c r="AA12" s="99" t="n">
        <v>0</v>
      </c>
      <c r="AB12" s="99" t="n">
        <v>0</v>
      </c>
      <c r="AC12" s="99" t="n">
        <v>0</v>
      </c>
      <c r="AD12" s="99" t="n">
        <v>0</v>
      </c>
      <c r="AE12" s="99" t="n">
        <v>0</v>
      </c>
      <c r="AF12" s="99" t="n">
        <v>0</v>
      </c>
      <c r="AG12" s="99" t="n">
        <v>0</v>
      </c>
      <c r="AH12" s="99" t="n">
        <v>0</v>
      </c>
      <c r="AI12" s="99" t="n">
        <v>0</v>
      </c>
      <c r="AJ12" s="99" t="n">
        <v>0</v>
      </c>
      <c r="AK12" s="99" t="n">
        <v>0</v>
      </c>
      <c r="AL12" s="99" t="n">
        <v>0</v>
      </c>
      <c r="AM12" s="99" t="n">
        <v>0</v>
      </c>
      <c r="AN12" s="99" t="n">
        <v>0</v>
      </c>
      <c r="AO12" s="99" t="n">
        <v>0</v>
      </c>
      <c r="AP12" s="99" t="n">
        <v>0</v>
      </c>
      <c r="AQ12" s="99" t="n">
        <v>0</v>
      </c>
      <c r="AR12" s="99" t="n">
        <v>0</v>
      </c>
      <c r="AS12" s="99" t="n">
        <v>0</v>
      </c>
      <c r="AT12" s="99" t="n">
        <v>0</v>
      </c>
      <c r="AU12" s="99" t="n">
        <v>0</v>
      </c>
      <c r="AV12" s="99" t="n">
        <v>0</v>
      </c>
      <c r="AW12" s="99" t="n">
        <v>0</v>
      </c>
      <c r="AX12" s="99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71" t="inlineStr">
        <is>
          <t>Commercial Buildings Sector</t>
        </is>
      </c>
      <c r="S13" s="99" t="n">
        <v>0</v>
      </c>
      <c r="T13" s="99" t="n">
        <v>0</v>
      </c>
      <c r="U13" s="99" t="n">
        <v>0</v>
      </c>
      <c r="V13" s="99" t="n">
        <v>0</v>
      </c>
      <c r="W13" s="99" t="n">
        <v>0</v>
      </c>
      <c r="X13" s="99" t="n">
        <v>0</v>
      </c>
      <c r="Y13" s="99" t="n">
        <v>0</v>
      </c>
      <c r="Z13" s="99" t="n">
        <v>0</v>
      </c>
      <c r="AA13" s="99" t="n">
        <v>0</v>
      </c>
      <c r="AB13" s="99" t="n">
        <v>0</v>
      </c>
      <c r="AC13" s="99" t="n">
        <v>0</v>
      </c>
      <c r="AD13" s="99" t="n">
        <v>0</v>
      </c>
      <c r="AE13" s="99" t="n">
        <v>0</v>
      </c>
      <c r="AF13" s="99" t="n">
        <v>0</v>
      </c>
      <c r="AG13" s="99" t="n">
        <v>0</v>
      </c>
      <c r="AH13" s="99" t="n">
        <v>0</v>
      </c>
      <c r="AI13" s="99" t="n">
        <v>0</v>
      </c>
      <c r="AJ13" s="99" t="n">
        <v>0</v>
      </c>
      <c r="AK13" s="99" t="n">
        <v>0</v>
      </c>
      <c r="AL13" s="99" t="n">
        <v>0</v>
      </c>
      <c r="AM13" s="99" t="n">
        <v>0</v>
      </c>
      <c r="AN13" s="99" t="n">
        <v>0</v>
      </c>
      <c r="AO13" s="99" t="n">
        <v>0</v>
      </c>
      <c r="AP13" s="99" t="n">
        <v>0</v>
      </c>
      <c r="AQ13" s="99" t="n">
        <v>0</v>
      </c>
      <c r="AR13" s="99" t="n">
        <v>0</v>
      </c>
      <c r="AS13" s="99" t="n">
        <v>0</v>
      </c>
      <c r="AT13" s="99" t="n">
        <v>0</v>
      </c>
      <c r="AU13" s="99" t="n">
        <v>0</v>
      </c>
      <c r="AV13" s="99" t="n">
        <v>0</v>
      </c>
      <c r="AW13" s="99" t="n">
        <v>0</v>
      </c>
      <c r="AX13" s="99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71" t="inlineStr">
        <is>
          <t>Industry Sector</t>
        </is>
      </c>
      <c r="S14" s="99">
        <f>VLOOKUP(About!$B$1&amp;"industry", $G$1:$O$251,9,0)/$R$6</f>
        <v/>
      </c>
      <c r="T14" s="99">
        <f>$S$14*'National Coal and NG Prices'!B31</f>
        <v/>
      </c>
      <c r="U14" s="99">
        <f>$S$14*'National Coal and NG Prices'!C31</f>
        <v/>
      </c>
      <c r="V14" s="99">
        <f>$S$14*'National Coal and NG Prices'!D31</f>
        <v/>
      </c>
      <c r="W14" s="99">
        <f>$S$14*'National Coal and NG Prices'!E31</f>
        <v/>
      </c>
      <c r="X14" s="99">
        <f>$S$14*'National Coal and NG Prices'!F31</f>
        <v/>
      </c>
      <c r="Y14" s="99">
        <f>$S$14*'National Coal and NG Prices'!G31</f>
        <v/>
      </c>
      <c r="Z14" s="99">
        <f>$S$14*'National Coal and NG Prices'!H31</f>
        <v/>
      </c>
      <c r="AA14" s="99">
        <f>$S$14*'National Coal and NG Prices'!I31</f>
        <v/>
      </c>
      <c r="AB14" s="99">
        <f>$S$14*'National Coal and NG Prices'!J31</f>
        <v/>
      </c>
      <c r="AC14" s="99">
        <f>$S$14*'National Coal and NG Prices'!K31</f>
        <v/>
      </c>
      <c r="AD14" s="99">
        <f>$S$14*'National Coal and NG Prices'!L31</f>
        <v/>
      </c>
      <c r="AE14" s="99">
        <f>$S$14*'National Coal and NG Prices'!M31</f>
        <v/>
      </c>
      <c r="AF14" s="99">
        <f>$S$14*'National Coal and NG Prices'!N31</f>
        <v/>
      </c>
      <c r="AG14" s="99">
        <f>$S$14*'National Coal and NG Prices'!O31</f>
        <v/>
      </c>
      <c r="AH14" s="99">
        <f>$S$14*'National Coal and NG Prices'!P31</f>
        <v/>
      </c>
      <c r="AI14" s="99">
        <f>$S$14*'National Coal and NG Prices'!Q31</f>
        <v/>
      </c>
      <c r="AJ14" s="99">
        <f>$S$14*'National Coal and NG Prices'!R31</f>
        <v/>
      </c>
      <c r="AK14" s="99">
        <f>$S$14*'National Coal and NG Prices'!S31</f>
        <v/>
      </c>
      <c r="AL14" s="99">
        <f>$S$14*'National Coal and NG Prices'!T31</f>
        <v/>
      </c>
      <c r="AM14" s="99">
        <f>$S$14*'National Coal and NG Prices'!U31</f>
        <v/>
      </c>
      <c r="AN14" s="99">
        <f>$S$14*'National Coal and NG Prices'!V31</f>
        <v/>
      </c>
      <c r="AO14" s="99">
        <f>$S$14*'National Coal and NG Prices'!W31</f>
        <v/>
      </c>
      <c r="AP14" s="99">
        <f>$S$14*'National Coal and NG Prices'!X31</f>
        <v/>
      </c>
      <c r="AQ14" s="99">
        <f>$S$14*'National Coal and NG Prices'!Y31</f>
        <v/>
      </c>
      <c r="AR14" s="99">
        <f>$S$14*'National Coal and NG Prices'!Z31</f>
        <v/>
      </c>
      <c r="AS14" s="99">
        <f>$S$14*'National Coal and NG Prices'!AA31</f>
        <v/>
      </c>
      <c r="AT14" s="99">
        <f>$S$14*'National Coal and NG Prices'!AB31</f>
        <v/>
      </c>
      <c r="AU14" s="99">
        <f>$S$14*'National Coal and NG Prices'!AC31</f>
        <v/>
      </c>
      <c r="AV14" s="99">
        <f>$S$14*'National Coal and NG Prices'!AD31</f>
        <v/>
      </c>
      <c r="AW14" s="99">
        <f>$S$14*'National Coal and NG Prices'!AE31</f>
        <v/>
      </c>
      <c r="AX14" s="99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71" t="inlineStr">
        <is>
          <t>District Heating Sector</t>
        </is>
      </c>
      <c r="S15" s="99">
        <f>VLOOKUP(About!$B$1&amp;"electricity", $G$1:$O$251,9,0)/$R$6</f>
        <v/>
      </c>
      <c r="T15" s="99">
        <f>$S$11*'National Coal and NG Prices'!B28</f>
        <v/>
      </c>
      <c r="U15" s="99">
        <f>$S$11*'National Coal and NG Prices'!C28</f>
        <v/>
      </c>
      <c r="V15" s="99">
        <f>$S$11*'National Coal and NG Prices'!D28</f>
        <v/>
      </c>
      <c r="W15" s="99">
        <f>$S$11*'National Coal and NG Prices'!E28</f>
        <v/>
      </c>
      <c r="X15" s="99">
        <f>$S$11*'National Coal and NG Prices'!F28</f>
        <v/>
      </c>
      <c r="Y15" s="99">
        <f>$S$11*'National Coal and NG Prices'!G28</f>
        <v/>
      </c>
      <c r="Z15" s="99">
        <f>$S$11*'National Coal and NG Prices'!H28</f>
        <v/>
      </c>
      <c r="AA15" s="99">
        <f>$S$11*'National Coal and NG Prices'!I28</f>
        <v/>
      </c>
      <c r="AB15" s="99">
        <f>$S$11*'National Coal and NG Prices'!J28</f>
        <v/>
      </c>
      <c r="AC15" s="99">
        <f>$S$11*'National Coal and NG Prices'!K28</f>
        <v/>
      </c>
      <c r="AD15" s="99">
        <f>$S$11*'National Coal and NG Prices'!L28</f>
        <v/>
      </c>
      <c r="AE15" s="99">
        <f>$S$11*'National Coal and NG Prices'!M28</f>
        <v/>
      </c>
      <c r="AF15" s="99">
        <f>$S$11*'National Coal and NG Prices'!N28</f>
        <v/>
      </c>
      <c r="AG15" s="99">
        <f>$S$11*'National Coal and NG Prices'!O28</f>
        <v/>
      </c>
      <c r="AH15" s="99">
        <f>$S$11*'National Coal and NG Prices'!P28</f>
        <v/>
      </c>
      <c r="AI15" s="99">
        <f>$S$11*'National Coal and NG Prices'!Q28</f>
        <v/>
      </c>
      <c r="AJ15" s="99">
        <f>$S$11*'National Coal and NG Prices'!R28</f>
        <v/>
      </c>
      <c r="AK15" s="99">
        <f>$S$11*'National Coal and NG Prices'!S28</f>
        <v/>
      </c>
      <c r="AL15" s="99">
        <f>$S$11*'National Coal and NG Prices'!T28</f>
        <v/>
      </c>
      <c r="AM15" s="99">
        <f>$S$11*'National Coal and NG Prices'!U28</f>
        <v/>
      </c>
      <c r="AN15" s="99">
        <f>$S$11*'National Coal and NG Prices'!V28</f>
        <v/>
      </c>
      <c r="AO15" s="99">
        <f>$S$11*'National Coal and NG Prices'!W28</f>
        <v/>
      </c>
      <c r="AP15" s="99">
        <f>$S$11*'National Coal and NG Prices'!X28</f>
        <v/>
      </c>
      <c r="AQ15" s="99">
        <f>$S$11*'National Coal and NG Prices'!Y28</f>
        <v/>
      </c>
      <c r="AR15" s="99">
        <f>$S$11*'National Coal and NG Prices'!Z28</f>
        <v/>
      </c>
      <c r="AS15" s="99">
        <f>$S$11*'National Coal and NG Prices'!AA28</f>
        <v/>
      </c>
      <c r="AT15" s="99">
        <f>$S$11*'National Coal and NG Prices'!AB28</f>
        <v/>
      </c>
      <c r="AU15" s="99">
        <f>$S$11*'National Coal and NG Prices'!AC28</f>
        <v/>
      </c>
      <c r="AV15" s="99">
        <f>$S$11*'National Coal and NG Prices'!AD28</f>
        <v/>
      </c>
      <c r="AW15" s="99">
        <f>$S$11*'National Coal and NG Prices'!AE28</f>
        <v/>
      </c>
      <c r="AX15" s="99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71" t="inlineStr">
        <is>
          <t>LULUCF Sector</t>
        </is>
      </c>
      <c r="S16" s="99">
        <f>VLOOKUP(About!$B$1&amp;"industry", $G$1:$O$251,9,0)/$R$6</f>
        <v/>
      </c>
      <c r="T16" s="99">
        <f>$S$14*'National Coal and NG Prices'!B31</f>
        <v/>
      </c>
      <c r="U16" s="99">
        <f>$S$14*'National Coal and NG Prices'!C31</f>
        <v/>
      </c>
      <c r="V16" s="99">
        <f>$S$14*'National Coal and NG Prices'!D31</f>
        <v/>
      </c>
      <c r="W16" s="99">
        <f>$S$14*'National Coal and NG Prices'!E31</f>
        <v/>
      </c>
      <c r="X16" s="99">
        <f>$S$14*'National Coal and NG Prices'!F31</f>
        <v/>
      </c>
      <c r="Y16" s="99">
        <f>$S$14*'National Coal and NG Prices'!G31</f>
        <v/>
      </c>
      <c r="Z16" s="99">
        <f>$S$14*'National Coal and NG Prices'!H31</f>
        <v/>
      </c>
      <c r="AA16" s="99">
        <f>$S$14*'National Coal and NG Prices'!I31</f>
        <v/>
      </c>
      <c r="AB16" s="99">
        <f>$S$14*'National Coal and NG Prices'!J31</f>
        <v/>
      </c>
      <c r="AC16" s="99">
        <f>$S$14*'National Coal and NG Prices'!K31</f>
        <v/>
      </c>
      <c r="AD16" s="99">
        <f>$S$14*'National Coal and NG Prices'!L31</f>
        <v/>
      </c>
      <c r="AE16" s="99">
        <f>$S$14*'National Coal and NG Prices'!M31</f>
        <v/>
      </c>
      <c r="AF16" s="99">
        <f>$S$14*'National Coal and NG Prices'!N31</f>
        <v/>
      </c>
      <c r="AG16" s="99">
        <f>$S$14*'National Coal and NG Prices'!O31</f>
        <v/>
      </c>
      <c r="AH16" s="99">
        <f>$S$14*'National Coal and NG Prices'!P31</f>
        <v/>
      </c>
      <c r="AI16" s="99">
        <f>$S$14*'National Coal and NG Prices'!Q31</f>
        <v/>
      </c>
      <c r="AJ16" s="99">
        <f>$S$14*'National Coal and NG Prices'!R31</f>
        <v/>
      </c>
      <c r="AK16" s="99">
        <f>$S$14*'National Coal and NG Prices'!S31</f>
        <v/>
      </c>
      <c r="AL16" s="99">
        <f>$S$14*'National Coal and NG Prices'!T31</f>
        <v/>
      </c>
      <c r="AM16" s="99">
        <f>$S$14*'National Coal and NG Prices'!U31</f>
        <v/>
      </c>
      <c r="AN16" s="99">
        <f>$S$14*'National Coal and NG Prices'!V31</f>
        <v/>
      </c>
      <c r="AO16" s="99">
        <f>$S$14*'National Coal and NG Prices'!W31</f>
        <v/>
      </c>
      <c r="AP16" s="99">
        <f>$S$14*'National Coal and NG Prices'!X31</f>
        <v/>
      </c>
      <c r="AQ16" s="99">
        <f>$S$14*'National Coal and NG Prices'!Y31</f>
        <v/>
      </c>
      <c r="AR16" s="99">
        <f>$S$14*'National Coal and NG Prices'!Z31</f>
        <v/>
      </c>
      <c r="AS16" s="99">
        <f>$S$14*'National Coal and NG Prices'!AA31</f>
        <v/>
      </c>
      <c r="AT16" s="99">
        <f>$S$14*'National Coal and NG Prices'!AB31</f>
        <v/>
      </c>
      <c r="AU16" s="99">
        <f>$S$14*'National Coal and NG Prices'!AC31</f>
        <v/>
      </c>
      <c r="AV16" s="99">
        <f>$S$14*'National Coal and NG Prices'!AD31</f>
        <v/>
      </c>
      <c r="AW16" s="99">
        <f>$S$14*'National Coal and NG Prices'!AE31</f>
        <v/>
      </c>
      <c r="AX16" s="99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71" t="inlineStr">
        <is>
          <t>Geoengineering Sector</t>
        </is>
      </c>
      <c r="S17" s="99">
        <f>VLOOKUP(About!$B$1&amp;"industry", $G$1:$O$251,9,0)/$R$6</f>
        <v/>
      </c>
      <c r="T17" s="99">
        <f>$S$14*'National Coal and NG Prices'!B31</f>
        <v/>
      </c>
      <c r="U17" s="99">
        <f>$S$14*'National Coal and NG Prices'!C31</f>
        <v/>
      </c>
      <c r="V17" s="99">
        <f>$S$14*'National Coal and NG Prices'!D31</f>
        <v/>
      </c>
      <c r="W17" s="99">
        <f>$S$14*'National Coal and NG Prices'!E31</f>
        <v/>
      </c>
      <c r="X17" s="99">
        <f>$S$14*'National Coal and NG Prices'!F31</f>
        <v/>
      </c>
      <c r="Y17" s="99">
        <f>$S$14*'National Coal and NG Prices'!G31</f>
        <v/>
      </c>
      <c r="Z17" s="99">
        <f>$S$14*'National Coal and NG Prices'!H31</f>
        <v/>
      </c>
      <c r="AA17" s="99">
        <f>$S$14*'National Coal and NG Prices'!I31</f>
        <v/>
      </c>
      <c r="AB17" s="99">
        <f>$S$14*'National Coal and NG Prices'!J31</f>
        <v/>
      </c>
      <c r="AC17" s="99">
        <f>$S$14*'National Coal and NG Prices'!K31</f>
        <v/>
      </c>
      <c r="AD17" s="99">
        <f>$S$14*'National Coal and NG Prices'!L31</f>
        <v/>
      </c>
      <c r="AE17" s="99">
        <f>$S$14*'National Coal and NG Prices'!M31</f>
        <v/>
      </c>
      <c r="AF17" s="99">
        <f>$S$14*'National Coal and NG Prices'!N31</f>
        <v/>
      </c>
      <c r="AG17" s="99">
        <f>$S$14*'National Coal and NG Prices'!O31</f>
        <v/>
      </c>
      <c r="AH17" s="99">
        <f>$S$14*'National Coal and NG Prices'!P31</f>
        <v/>
      </c>
      <c r="AI17" s="99">
        <f>$S$14*'National Coal and NG Prices'!Q31</f>
        <v/>
      </c>
      <c r="AJ17" s="99">
        <f>$S$14*'National Coal and NG Prices'!R31</f>
        <v/>
      </c>
      <c r="AK17" s="99">
        <f>$S$14*'National Coal and NG Prices'!S31</f>
        <v/>
      </c>
      <c r="AL17" s="99">
        <f>$S$14*'National Coal and NG Prices'!T31</f>
        <v/>
      </c>
      <c r="AM17" s="99">
        <f>$S$14*'National Coal and NG Prices'!U31</f>
        <v/>
      </c>
      <c r="AN17" s="99">
        <f>$S$14*'National Coal and NG Prices'!V31</f>
        <v/>
      </c>
      <c r="AO17" s="99">
        <f>$S$14*'National Coal and NG Prices'!W31</f>
        <v/>
      </c>
      <c r="AP17" s="99">
        <f>$S$14*'National Coal and NG Prices'!X31</f>
        <v/>
      </c>
      <c r="AQ17" s="99">
        <f>$S$14*'National Coal and NG Prices'!Y31</f>
        <v/>
      </c>
      <c r="AR17" s="99">
        <f>$S$14*'National Coal and NG Prices'!Z31</f>
        <v/>
      </c>
      <c r="AS17" s="99">
        <f>$S$14*'National Coal and NG Prices'!AA31</f>
        <v/>
      </c>
      <c r="AT17" s="99">
        <f>$S$14*'National Coal and NG Prices'!AB31</f>
        <v/>
      </c>
      <c r="AU17" s="99">
        <f>$S$14*'National Coal and NG Prices'!AC31</f>
        <v/>
      </c>
      <c r="AV17" s="99">
        <f>$S$14*'National Coal and NG Prices'!AD31</f>
        <v/>
      </c>
      <c r="AW17" s="99">
        <f>$S$14*'National Coal and NG Prices'!AE31</f>
        <v/>
      </c>
      <c r="AX17" s="99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67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71" t="inlineStr">
        <is>
          <t>Fuel Price ($/MMBTU)</t>
        </is>
      </c>
      <c r="S20" s="71" t="n">
        <v>2019</v>
      </c>
      <c r="T20" s="71" t="n">
        <v>2020</v>
      </c>
      <c r="U20" s="71" t="n">
        <v>2021</v>
      </c>
      <c r="V20" s="71" t="n">
        <v>2022</v>
      </c>
      <c r="W20" s="71" t="n">
        <v>2023</v>
      </c>
      <c r="X20" s="71" t="n">
        <v>2024</v>
      </c>
      <c r="Y20" s="71" t="n">
        <v>2025</v>
      </c>
      <c r="Z20" s="71" t="n">
        <v>2026</v>
      </c>
      <c r="AA20" s="71" t="n">
        <v>2027</v>
      </c>
      <c r="AB20" s="71" t="n">
        <v>2028</v>
      </c>
      <c r="AC20" s="71" t="n">
        <v>2029</v>
      </c>
      <c r="AD20" s="71" t="n">
        <v>2030</v>
      </c>
      <c r="AE20" s="71" t="n">
        <v>2031</v>
      </c>
      <c r="AF20" s="71" t="n">
        <v>2032</v>
      </c>
      <c r="AG20" s="71" t="n">
        <v>2033</v>
      </c>
      <c r="AH20" s="71" t="n">
        <v>2034</v>
      </c>
      <c r="AI20" s="71" t="n">
        <v>2035</v>
      </c>
      <c r="AJ20" s="71" t="n">
        <v>2036</v>
      </c>
      <c r="AK20" s="71" t="n">
        <v>2037</v>
      </c>
      <c r="AL20" s="71" t="n">
        <v>2038</v>
      </c>
      <c r="AM20" s="71" t="n">
        <v>2039</v>
      </c>
      <c r="AN20" s="71" t="n">
        <v>2040</v>
      </c>
      <c r="AO20" s="71" t="n">
        <v>2041</v>
      </c>
      <c r="AP20" s="71" t="n">
        <v>2042</v>
      </c>
      <c r="AQ20" s="71" t="n">
        <v>2043</v>
      </c>
      <c r="AR20" s="71" t="n">
        <v>2044</v>
      </c>
      <c r="AS20" s="71" t="n">
        <v>2045</v>
      </c>
      <c r="AT20" s="71" t="n">
        <v>2046</v>
      </c>
      <c r="AU20" s="71" t="n">
        <v>2047</v>
      </c>
      <c r="AV20" s="71" t="n">
        <v>2048</v>
      </c>
      <c r="AW20" s="71" t="n">
        <v>2049</v>
      </c>
      <c r="AX20" s="71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71" t="inlineStr">
        <is>
          <t>Transportation Sector</t>
        </is>
      </c>
      <c r="S21" s="99">
        <f>VLOOKUP(About!$B$1&amp;"transportation", $A$1:$E$251,5,0)/1000000</f>
        <v/>
      </c>
      <c r="T21" s="99">
        <f>$S$21*'National Coal and NG Prices'!B38</f>
        <v/>
      </c>
      <c r="U21" s="99">
        <f>$S$21*'National Coal and NG Prices'!C38</f>
        <v/>
      </c>
      <c r="V21" s="99">
        <f>$S$21*'National Coal and NG Prices'!D38</f>
        <v/>
      </c>
      <c r="W21" s="99">
        <f>$S$21*'National Coal and NG Prices'!E38</f>
        <v/>
      </c>
      <c r="X21" s="99">
        <f>$S$21*'National Coal and NG Prices'!F38</f>
        <v/>
      </c>
      <c r="Y21" s="99">
        <f>$S$21*'National Coal and NG Prices'!G38</f>
        <v/>
      </c>
      <c r="Z21" s="99">
        <f>$S$21*'National Coal and NG Prices'!H38</f>
        <v/>
      </c>
      <c r="AA21" s="99">
        <f>$S$21*'National Coal and NG Prices'!I38</f>
        <v/>
      </c>
      <c r="AB21" s="99">
        <f>$S$21*'National Coal and NG Prices'!J38</f>
        <v/>
      </c>
      <c r="AC21" s="99">
        <f>$S$21*'National Coal and NG Prices'!K38</f>
        <v/>
      </c>
      <c r="AD21" s="99">
        <f>$S$21*'National Coal and NG Prices'!L38</f>
        <v/>
      </c>
      <c r="AE21" s="99">
        <f>$S$21*'National Coal and NG Prices'!M38</f>
        <v/>
      </c>
      <c r="AF21" s="99">
        <f>$S$21*'National Coal and NG Prices'!N38</f>
        <v/>
      </c>
      <c r="AG21" s="99">
        <f>$S$21*'National Coal and NG Prices'!O38</f>
        <v/>
      </c>
      <c r="AH21" s="99">
        <f>$S$21*'National Coal and NG Prices'!P38</f>
        <v/>
      </c>
      <c r="AI21" s="99">
        <f>$S$21*'National Coal and NG Prices'!Q38</f>
        <v/>
      </c>
      <c r="AJ21" s="99">
        <f>$S$21*'National Coal and NG Prices'!R38</f>
        <v/>
      </c>
      <c r="AK21" s="99">
        <f>$S$21*'National Coal and NG Prices'!S38</f>
        <v/>
      </c>
      <c r="AL21" s="99">
        <f>$S$21*'National Coal and NG Prices'!T38</f>
        <v/>
      </c>
      <c r="AM21" s="99">
        <f>$S$21*'National Coal and NG Prices'!U38</f>
        <v/>
      </c>
      <c r="AN21" s="99">
        <f>$S$21*'National Coal and NG Prices'!V38</f>
        <v/>
      </c>
      <c r="AO21" s="99">
        <f>$S$21*'National Coal and NG Prices'!W38</f>
        <v/>
      </c>
      <c r="AP21" s="99">
        <f>$S$21*'National Coal and NG Prices'!X38</f>
        <v/>
      </c>
      <c r="AQ21" s="99">
        <f>$S$21*'National Coal and NG Prices'!Y38</f>
        <v/>
      </c>
      <c r="AR21" s="99">
        <f>$S$21*'National Coal and NG Prices'!Z38</f>
        <v/>
      </c>
      <c r="AS21" s="99">
        <f>$S$21*'National Coal and NG Prices'!AA38</f>
        <v/>
      </c>
      <c r="AT21" s="99">
        <f>$S$21*'National Coal and NG Prices'!AB38</f>
        <v/>
      </c>
      <c r="AU21" s="99">
        <f>$S$21*'National Coal and NG Prices'!AC38</f>
        <v/>
      </c>
      <c r="AV21" s="99">
        <f>$S$21*'National Coal and NG Prices'!AD38</f>
        <v/>
      </c>
      <c r="AW21" s="99">
        <f>$S$21*'National Coal and NG Prices'!AE38</f>
        <v/>
      </c>
      <c r="AX21" s="99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71" t="inlineStr">
        <is>
          <t>Electricity Sector</t>
        </is>
      </c>
      <c r="S22" s="99">
        <f>VLOOKUP(About!$B$1&amp;"electricity", $A$1:$E$251,5,0)/1000000</f>
        <v/>
      </c>
      <c r="T22" s="99">
        <f>$S$22*'National Coal and NG Prices'!B39</f>
        <v/>
      </c>
      <c r="U22" s="99">
        <f>$S$22*'National Coal and NG Prices'!C39</f>
        <v/>
      </c>
      <c r="V22" s="99">
        <f>$S$22*'National Coal and NG Prices'!D39</f>
        <v/>
      </c>
      <c r="W22" s="99">
        <f>$S$22*'National Coal and NG Prices'!E39</f>
        <v/>
      </c>
      <c r="X22" s="99">
        <f>$S$22*'National Coal and NG Prices'!F39</f>
        <v/>
      </c>
      <c r="Y22" s="99">
        <f>$S$22*'National Coal and NG Prices'!G39</f>
        <v/>
      </c>
      <c r="Z22" s="99">
        <f>$S$22*'National Coal and NG Prices'!H39</f>
        <v/>
      </c>
      <c r="AA22" s="99">
        <f>$S$22*'National Coal and NG Prices'!I39</f>
        <v/>
      </c>
      <c r="AB22" s="99">
        <f>$S$22*'National Coal and NG Prices'!J39</f>
        <v/>
      </c>
      <c r="AC22" s="99">
        <f>$S$22*'National Coal and NG Prices'!K39</f>
        <v/>
      </c>
      <c r="AD22" s="99">
        <f>$S$22*'National Coal and NG Prices'!L39</f>
        <v/>
      </c>
      <c r="AE22" s="99">
        <f>$S$22*'National Coal and NG Prices'!M39</f>
        <v/>
      </c>
      <c r="AF22" s="99">
        <f>$S$22*'National Coal and NG Prices'!N39</f>
        <v/>
      </c>
      <c r="AG22" s="99">
        <f>$S$22*'National Coal and NG Prices'!O39</f>
        <v/>
      </c>
      <c r="AH22" s="99">
        <f>$S$22*'National Coal and NG Prices'!P39</f>
        <v/>
      </c>
      <c r="AI22" s="99">
        <f>$S$22*'National Coal and NG Prices'!Q39</f>
        <v/>
      </c>
      <c r="AJ22" s="99">
        <f>$S$22*'National Coal and NG Prices'!R39</f>
        <v/>
      </c>
      <c r="AK22" s="99">
        <f>$S$22*'National Coal and NG Prices'!S39</f>
        <v/>
      </c>
      <c r="AL22" s="99">
        <f>$S$22*'National Coal and NG Prices'!T39</f>
        <v/>
      </c>
      <c r="AM22" s="99">
        <f>$S$22*'National Coal and NG Prices'!U39</f>
        <v/>
      </c>
      <c r="AN22" s="99">
        <f>$S$22*'National Coal and NG Prices'!V39</f>
        <v/>
      </c>
      <c r="AO22" s="99">
        <f>$S$22*'National Coal and NG Prices'!W39</f>
        <v/>
      </c>
      <c r="AP22" s="99">
        <f>$S$22*'National Coal and NG Prices'!X39</f>
        <v/>
      </c>
      <c r="AQ22" s="99">
        <f>$S$22*'National Coal and NG Prices'!Y39</f>
        <v/>
      </c>
      <c r="AR22" s="99">
        <f>$S$22*'National Coal and NG Prices'!Z39</f>
        <v/>
      </c>
      <c r="AS22" s="99">
        <f>$S$22*'National Coal and NG Prices'!AA39</f>
        <v/>
      </c>
      <c r="AT22" s="99">
        <f>$S$22*'National Coal and NG Prices'!AB39</f>
        <v/>
      </c>
      <c r="AU22" s="99">
        <f>$S$22*'National Coal and NG Prices'!AC39</f>
        <v/>
      </c>
      <c r="AV22" s="99">
        <f>$S$22*'National Coal and NG Prices'!AD39</f>
        <v/>
      </c>
      <c r="AW22" s="99">
        <f>$S$22*'National Coal and NG Prices'!AE39</f>
        <v/>
      </c>
      <c r="AX22" s="99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71" t="inlineStr">
        <is>
          <t>Residential Buildings Sector</t>
        </is>
      </c>
      <c r="S23" s="99">
        <f>VLOOKUP(About!$B$1&amp;"residential", $A$1:$E$251,5,0)/1000000</f>
        <v/>
      </c>
      <c r="T23" s="99">
        <f>$S$23*'National Coal and NG Prices'!B40</f>
        <v/>
      </c>
      <c r="U23" s="99">
        <f>$S$23*'National Coal and NG Prices'!C40</f>
        <v/>
      </c>
      <c r="V23" s="99">
        <f>$S$23*'National Coal and NG Prices'!D40</f>
        <v/>
      </c>
      <c r="W23" s="99">
        <f>$S$23*'National Coal and NG Prices'!E40</f>
        <v/>
      </c>
      <c r="X23" s="99">
        <f>$S$23*'National Coal and NG Prices'!F40</f>
        <v/>
      </c>
      <c r="Y23" s="99">
        <f>$S$23*'National Coal and NG Prices'!G40</f>
        <v/>
      </c>
      <c r="Z23" s="99">
        <f>$S$23*'National Coal and NG Prices'!H40</f>
        <v/>
      </c>
      <c r="AA23" s="99">
        <f>$S$23*'National Coal and NG Prices'!I40</f>
        <v/>
      </c>
      <c r="AB23" s="99">
        <f>$S$23*'National Coal and NG Prices'!J40</f>
        <v/>
      </c>
      <c r="AC23" s="99">
        <f>$S$23*'National Coal and NG Prices'!K40</f>
        <v/>
      </c>
      <c r="AD23" s="99">
        <f>$S$23*'National Coal and NG Prices'!L40</f>
        <v/>
      </c>
      <c r="AE23" s="99">
        <f>$S$23*'National Coal and NG Prices'!M40</f>
        <v/>
      </c>
      <c r="AF23" s="99">
        <f>$S$23*'National Coal and NG Prices'!N40</f>
        <v/>
      </c>
      <c r="AG23" s="99">
        <f>$S$23*'National Coal and NG Prices'!O40</f>
        <v/>
      </c>
      <c r="AH23" s="99">
        <f>$S$23*'National Coal and NG Prices'!P40</f>
        <v/>
      </c>
      <c r="AI23" s="99">
        <f>$S$23*'National Coal and NG Prices'!Q40</f>
        <v/>
      </c>
      <c r="AJ23" s="99">
        <f>$S$23*'National Coal and NG Prices'!R40</f>
        <v/>
      </c>
      <c r="AK23" s="99">
        <f>$S$23*'National Coal and NG Prices'!S40</f>
        <v/>
      </c>
      <c r="AL23" s="99">
        <f>$S$23*'National Coal and NG Prices'!T40</f>
        <v/>
      </c>
      <c r="AM23" s="99">
        <f>$S$23*'National Coal and NG Prices'!U40</f>
        <v/>
      </c>
      <c r="AN23" s="99">
        <f>$S$23*'National Coal and NG Prices'!V40</f>
        <v/>
      </c>
      <c r="AO23" s="99">
        <f>$S$23*'National Coal and NG Prices'!W40</f>
        <v/>
      </c>
      <c r="AP23" s="99">
        <f>$S$23*'National Coal and NG Prices'!X40</f>
        <v/>
      </c>
      <c r="AQ23" s="99">
        <f>$S$23*'National Coal and NG Prices'!Y40</f>
        <v/>
      </c>
      <c r="AR23" s="99">
        <f>$S$23*'National Coal and NG Prices'!Z40</f>
        <v/>
      </c>
      <c r="AS23" s="99">
        <f>$S$23*'National Coal and NG Prices'!AA40</f>
        <v/>
      </c>
      <c r="AT23" s="99">
        <f>$S$23*'National Coal and NG Prices'!AB40</f>
        <v/>
      </c>
      <c r="AU23" s="99">
        <f>$S$23*'National Coal and NG Prices'!AC40</f>
        <v/>
      </c>
      <c r="AV23" s="99">
        <f>$S$23*'National Coal and NG Prices'!AD40</f>
        <v/>
      </c>
      <c r="AW23" s="99">
        <f>$S$23*'National Coal and NG Prices'!AE40</f>
        <v/>
      </c>
      <c r="AX23" s="99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71" t="inlineStr">
        <is>
          <t>Commercial Buildings Sector</t>
        </is>
      </c>
      <c r="S24" s="99">
        <f>VLOOKUP(About!$B$1&amp;"commercial", $A$1:$E$251,5,0)/1000000</f>
        <v/>
      </c>
      <c r="T24" s="99">
        <f>$S$24*'National Coal and NG Prices'!B41</f>
        <v/>
      </c>
      <c r="U24" s="99">
        <f>$S$24*'National Coal and NG Prices'!C41</f>
        <v/>
      </c>
      <c r="V24" s="99">
        <f>$S$24*'National Coal and NG Prices'!D41</f>
        <v/>
      </c>
      <c r="W24" s="99">
        <f>$S$24*'National Coal and NG Prices'!E41</f>
        <v/>
      </c>
      <c r="X24" s="99">
        <f>$S$24*'National Coal and NG Prices'!F41</f>
        <v/>
      </c>
      <c r="Y24" s="99">
        <f>$S$24*'National Coal and NG Prices'!G41</f>
        <v/>
      </c>
      <c r="Z24" s="99">
        <f>$S$24*'National Coal and NG Prices'!H41</f>
        <v/>
      </c>
      <c r="AA24" s="99">
        <f>$S$24*'National Coal and NG Prices'!I41</f>
        <v/>
      </c>
      <c r="AB24" s="99">
        <f>$S$24*'National Coal and NG Prices'!J41</f>
        <v/>
      </c>
      <c r="AC24" s="99">
        <f>$S$24*'National Coal and NG Prices'!K41</f>
        <v/>
      </c>
      <c r="AD24" s="99">
        <f>$S$24*'National Coal and NG Prices'!L41</f>
        <v/>
      </c>
      <c r="AE24" s="99">
        <f>$S$24*'National Coal and NG Prices'!M41</f>
        <v/>
      </c>
      <c r="AF24" s="99">
        <f>$S$24*'National Coal and NG Prices'!N41</f>
        <v/>
      </c>
      <c r="AG24" s="99">
        <f>$S$24*'National Coal and NG Prices'!O41</f>
        <v/>
      </c>
      <c r="AH24" s="99">
        <f>$S$24*'National Coal and NG Prices'!P41</f>
        <v/>
      </c>
      <c r="AI24" s="99">
        <f>$S$24*'National Coal and NG Prices'!Q41</f>
        <v/>
      </c>
      <c r="AJ24" s="99">
        <f>$S$24*'National Coal and NG Prices'!R41</f>
        <v/>
      </c>
      <c r="AK24" s="99">
        <f>$S$24*'National Coal and NG Prices'!S41</f>
        <v/>
      </c>
      <c r="AL24" s="99">
        <f>$S$24*'National Coal and NG Prices'!T41</f>
        <v/>
      </c>
      <c r="AM24" s="99">
        <f>$S$24*'National Coal and NG Prices'!U41</f>
        <v/>
      </c>
      <c r="AN24" s="99">
        <f>$S$24*'National Coal and NG Prices'!V41</f>
        <v/>
      </c>
      <c r="AO24" s="99">
        <f>$S$24*'National Coal and NG Prices'!W41</f>
        <v/>
      </c>
      <c r="AP24" s="99">
        <f>$S$24*'National Coal and NG Prices'!X41</f>
        <v/>
      </c>
      <c r="AQ24" s="99">
        <f>$S$24*'National Coal and NG Prices'!Y41</f>
        <v/>
      </c>
      <c r="AR24" s="99">
        <f>$S$24*'National Coal and NG Prices'!Z41</f>
        <v/>
      </c>
      <c r="AS24" s="99">
        <f>$S$24*'National Coal and NG Prices'!AA41</f>
        <v/>
      </c>
      <c r="AT24" s="99">
        <f>$S$24*'National Coal and NG Prices'!AB41</f>
        <v/>
      </c>
      <c r="AU24" s="99">
        <f>$S$24*'National Coal and NG Prices'!AC41</f>
        <v/>
      </c>
      <c r="AV24" s="99">
        <f>$S$24*'National Coal and NG Prices'!AD41</f>
        <v/>
      </c>
      <c r="AW24" s="99">
        <f>$S$24*'National Coal and NG Prices'!AE41</f>
        <v/>
      </c>
      <c r="AX24" s="99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71" t="inlineStr">
        <is>
          <t>Industry Sector</t>
        </is>
      </c>
      <c r="S25" s="99">
        <f>VLOOKUP(About!$B$1&amp;"industry", $A$1:$E$251,5,0)/1000000</f>
        <v/>
      </c>
      <c r="T25" s="99">
        <f>$S$25*'National Coal and NG Prices'!B42</f>
        <v/>
      </c>
      <c r="U25" s="99">
        <f>$S$25*'National Coal and NG Prices'!C42</f>
        <v/>
      </c>
      <c r="V25" s="99">
        <f>$S$25*'National Coal and NG Prices'!D42</f>
        <v/>
      </c>
      <c r="W25" s="99">
        <f>$S$25*'National Coal and NG Prices'!E42</f>
        <v/>
      </c>
      <c r="X25" s="99">
        <f>$S$25*'National Coal and NG Prices'!F42</f>
        <v/>
      </c>
      <c r="Y25" s="99">
        <f>$S$25*'National Coal and NG Prices'!G42</f>
        <v/>
      </c>
      <c r="Z25" s="99">
        <f>$S$25*'National Coal and NG Prices'!H42</f>
        <v/>
      </c>
      <c r="AA25" s="99">
        <f>$S$25*'National Coal and NG Prices'!I42</f>
        <v/>
      </c>
      <c r="AB25" s="99">
        <f>$S$25*'National Coal and NG Prices'!J42</f>
        <v/>
      </c>
      <c r="AC25" s="99">
        <f>$S$25*'National Coal and NG Prices'!K42</f>
        <v/>
      </c>
      <c r="AD25" s="99">
        <f>$S$25*'National Coal and NG Prices'!L42</f>
        <v/>
      </c>
      <c r="AE25" s="99">
        <f>$S$25*'National Coal and NG Prices'!M42</f>
        <v/>
      </c>
      <c r="AF25" s="99">
        <f>$S$25*'National Coal and NG Prices'!N42</f>
        <v/>
      </c>
      <c r="AG25" s="99">
        <f>$S$25*'National Coal and NG Prices'!O42</f>
        <v/>
      </c>
      <c r="AH25" s="99">
        <f>$S$25*'National Coal and NG Prices'!P42</f>
        <v/>
      </c>
      <c r="AI25" s="99">
        <f>$S$25*'National Coal and NG Prices'!Q42</f>
        <v/>
      </c>
      <c r="AJ25" s="99">
        <f>$S$25*'National Coal and NG Prices'!R42</f>
        <v/>
      </c>
      <c r="AK25" s="99">
        <f>$S$25*'National Coal and NG Prices'!S42</f>
        <v/>
      </c>
      <c r="AL25" s="99">
        <f>$S$25*'National Coal and NG Prices'!T42</f>
        <v/>
      </c>
      <c r="AM25" s="99">
        <f>$S$25*'National Coal and NG Prices'!U42</f>
        <v/>
      </c>
      <c r="AN25" s="99">
        <f>$S$25*'National Coal and NG Prices'!V42</f>
        <v/>
      </c>
      <c r="AO25" s="99">
        <f>$S$25*'National Coal and NG Prices'!W42</f>
        <v/>
      </c>
      <c r="AP25" s="99">
        <f>$S$25*'National Coal and NG Prices'!X42</f>
        <v/>
      </c>
      <c r="AQ25" s="99">
        <f>$S$25*'National Coal and NG Prices'!Y42</f>
        <v/>
      </c>
      <c r="AR25" s="99">
        <f>$S$25*'National Coal and NG Prices'!Z42</f>
        <v/>
      </c>
      <c r="AS25" s="99">
        <f>$S$25*'National Coal and NG Prices'!AA42</f>
        <v/>
      </c>
      <c r="AT25" s="99">
        <f>$S$25*'National Coal and NG Prices'!AB42</f>
        <v/>
      </c>
      <c r="AU25" s="99">
        <f>$S$25*'National Coal and NG Prices'!AC42</f>
        <v/>
      </c>
      <c r="AV25" s="99">
        <f>$S$25*'National Coal and NG Prices'!AD42</f>
        <v/>
      </c>
      <c r="AW25" s="99">
        <f>$S$25*'National Coal and NG Prices'!AE42</f>
        <v/>
      </c>
      <c r="AX25" s="99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71" t="inlineStr">
        <is>
          <t>District Heating Sector</t>
        </is>
      </c>
      <c r="S26" s="99">
        <f>VLOOKUP(About!$B$1&amp;"electricity", $A$1:$E$251,5,0)/1000000</f>
        <v/>
      </c>
      <c r="T26" s="99">
        <f>$S$26*'National Coal and NG Prices'!B43</f>
        <v/>
      </c>
      <c r="U26" s="99">
        <f>$S$26*'National Coal and NG Prices'!C43</f>
        <v/>
      </c>
      <c r="V26" s="99">
        <f>$S$26*'National Coal and NG Prices'!D43</f>
        <v/>
      </c>
      <c r="W26" s="99">
        <f>$S$26*'National Coal and NG Prices'!E43</f>
        <v/>
      </c>
      <c r="X26" s="99">
        <f>$S$26*'National Coal and NG Prices'!F43</f>
        <v/>
      </c>
      <c r="Y26" s="99">
        <f>$S$26*'National Coal and NG Prices'!G43</f>
        <v/>
      </c>
      <c r="Z26" s="99">
        <f>$S$26*'National Coal and NG Prices'!H43</f>
        <v/>
      </c>
      <c r="AA26" s="99">
        <f>$S$26*'National Coal and NG Prices'!I43</f>
        <v/>
      </c>
      <c r="AB26" s="99">
        <f>$S$26*'National Coal and NG Prices'!J43</f>
        <v/>
      </c>
      <c r="AC26" s="99">
        <f>$S$26*'National Coal and NG Prices'!K43</f>
        <v/>
      </c>
      <c r="AD26" s="99">
        <f>$S$26*'National Coal and NG Prices'!L43</f>
        <v/>
      </c>
      <c r="AE26" s="99">
        <f>$S$26*'National Coal and NG Prices'!M43</f>
        <v/>
      </c>
      <c r="AF26" s="99">
        <f>$S$26*'National Coal and NG Prices'!N43</f>
        <v/>
      </c>
      <c r="AG26" s="99">
        <f>$S$26*'National Coal and NG Prices'!O43</f>
        <v/>
      </c>
      <c r="AH26" s="99">
        <f>$S$26*'National Coal and NG Prices'!P43</f>
        <v/>
      </c>
      <c r="AI26" s="99">
        <f>$S$26*'National Coal and NG Prices'!Q43</f>
        <v/>
      </c>
      <c r="AJ26" s="99">
        <f>$S$26*'National Coal and NG Prices'!R43</f>
        <v/>
      </c>
      <c r="AK26" s="99">
        <f>$S$26*'National Coal and NG Prices'!S43</f>
        <v/>
      </c>
      <c r="AL26" s="99">
        <f>$S$26*'National Coal and NG Prices'!T43</f>
        <v/>
      </c>
      <c r="AM26" s="99">
        <f>$S$26*'National Coal and NG Prices'!U43</f>
        <v/>
      </c>
      <c r="AN26" s="99">
        <f>$S$26*'National Coal and NG Prices'!V43</f>
        <v/>
      </c>
      <c r="AO26" s="99">
        <f>$S$26*'National Coal and NG Prices'!W43</f>
        <v/>
      </c>
      <c r="AP26" s="99">
        <f>$S$26*'National Coal and NG Prices'!X43</f>
        <v/>
      </c>
      <c r="AQ26" s="99">
        <f>$S$26*'National Coal and NG Prices'!Y43</f>
        <v/>
      </c>
      <c r="AR26" s="99">
        <f>$S$26*'National Coal and NG Prices'!Z43</f>
        <v/>
      </c>
      <c r="AS26" s="99">
        <f>$S$26*'National Coal and NG Prices'!AA43</f>
        <v/>
      </c>
      <c r="AT26" s="99">
        <f>$S$26*'National Coal and NG Prices'!AB43</f>
        <v/>
      </c>
      <c r="AU26" s="99">
        <f>$S$26*'National Coal and NG Prices'!AC43</f>
        <v/>
      </c>
      <c r="AV26" s="99">
        <f>$S$26*'National Coal and NG Prices'!AD43</f>
        <v/>
      </c>
      <c r="AW26" s="99">
        <f>$S$26*'National Coal and NG Prices'!AE43</f>
        <v/>
      </c>
      <c r="AX26" s="99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71" t="inlineStr">
        <is>
          <t>LULUCF Sector</t>
        </is>
      </c>
      <c r="S27" s="99">
        <f>VLOOKUP(About!$B$1&amp;"industry", $A$1:$E$251,5,0)/1000000</f>
        <v/>
      </c>
      <c r="T27" s="99">
        <f>$S$27*'National Coal and NG Prices'!B44</f>
        <v/>
      </c>
      <c r="U27" s="99">
        <f>$S$27*'National Coal and NG Prices'!C44</f>
        <v/>
      </c>
      <c r="V27" s="99">
        <f>$S$27*'National Coal and NG Prices'!D44</f>
        <v/>
      </c>
      <c r="W27" s="99">
        <f>$S$27*'National Coal and NG Prices'!E44</f>
        <v/>
      </c>
      <c r="X27" s="99">
        <f>$S$27*'National Coal and NG Prices'!F44</f>
        <v/>
      </c>
      <c r="Y27" s="99">
        <f>$S$27*'National Coal and NG Prices'!G44</f>
        <v/>
      </c>
      <c r="Z27" s="99">
        <f>$S$27*'National Coal and NG Prices'!H44</f>
        <v/>
      </c>
      <c r="AA27" s="99">
        <f>$S$27*'National Coal and NG Prices'!I44</f>
        <v/>
      </c>
      <c r="AB27" s="99">
        <f>$S$27*'National Coal and NG Prices'!J44</f>
        <v/>
      </c>
      <c r="AC27" s="99">
        <f>$S$27*'National Coal and NG Prices'!K44</f>
        <v/>
      </c>
      <c r="AD27" s="99">
        <f>$S$27*'National Coal and NG Prices'!L44</f>
        <v/>
      </c>
      <c r="AE27" s="99">
        <f>$S$27*'National Coal and NG Prices'!M44</f>
        <v/>
      </c>
      <c r="AF27" s="99">
        <f>$S$27*'National Coal and NG Prices'!N44</f>
        <v/>
      </c>
      <c r="AG27" s="99">
        <f>$S$27*'National Coal and NG Prices'!O44</f>
        <v/>
      </c>
      <c r="AH27" s="99">
        <f>$S$27*'National Coal and NG Prices'!P44</f>
        <v/>
      </c>
      <c r="AI27" s="99">
        <f>$S$27*'National Coal and NG Prices'!Q44</f>
        <v/>
      </c>
      <c r="AJ27" s="99">
        <f>$S$27*'National Coal and NG Prices'!R44</f>
        <v/>
      </c>
      <c r="AK27" s="99">
        <f>$S$27*'National Coal and NG Prices'!S44</f>
        <v/>
      </c>
      <c r="AL27" s="99">
        <f>$S$27*'National Coal and NG Prices'!T44</f>
        <v/>
      </c>
      <c r="AM27" s="99">
        <f>$S$27*'National Coal and NG Prices'!U44</f>
        <v/>
      </c>
      <c r="AN27" s="99">
        <f>$S$27*'National Coal and NG Prices'!V44</f>
        <v/>
      </c>
      <c r="AO27" s="99">
        <f>$S$27*'National Coal and NG Prices'!W44</f>
        <v/>
      </c>
      <c r="AP27" s="99">
        <f>$S$27*'National Coal and NG Prices'!X44</f>
        <v/>
      </c>
      <c r="AQ27" s="99">
        <f>$S$27*'National Coal and NG Prices'!Y44</f>
        <v/>
      </c>
      <c r="AR27" s="99">
        <f>$S$27*'National Coal and NG Prices'!Z44</f>
        <v/>
      </c>
      <c r="AS27" s="99">
        <f>$S$27*'National Coal and NG Prices'!AA44</f>
        <v/>
      </c>
      <c r="AT27" s="99">
        <f>$S$27*'National Coal and NG Prices'!AB44</f>
        <v/>
      </c>
      <c r="AU27" s="99">
        <f>$S$27*'National Coal and NG Prices'!AC44</f>
        <v/>
      </c>
      <c r="AV27" s="99">
        <f>$S$27*'National Coal and NG Prices'!AD44</f>
        <v/>
      </c>
      <c r="AW27" s="99">
        <f>$S$27*'National Coal and NG Prices'!AE44</f>
        <v/>
      </c>
      <c r="AX27" s="99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71" t="inlineStr">
        <is>
          <t>Geoengineering Sector</t>
        </is>
      </c>
      <c r="S28" s="99">
        <f>VLOOKUP(About!$B$1&amp;"industry", $A$1:$E$251,5,0)/1000000</f>
        <v/>
      </c>
      <c r="T28" s="99">
        <f>$S$28*'National Coal and NG Prices'!B45</f>
        <v/>
      </c>
      <c r="U28" s="99">
        <f>$S$28*'National Coal and NG Prices'!C45</f>
        <v/>
      </c>
      <c r="V28" s="99">
        <f>$S$28*'National Coal and NG Prices'!D45</f>
        <v/>
      </c>
      <c r="W28" s="99">
        <f>$S$28*'National Coal and NG Prices'!E45</f>
        <v/>
      </c>
      <c r="X28" s="99">
        <f>$S$28*'National Coal and NG Prices'!F45</f>
        <v/>
      </c>
      <c r="Y28" s="99">
        <f>$S$28*'National Coal and NG Prices'!G45</f>
        <v/>
      </c>
      <c r="Z28" s="99">
        <f>$S$28*'National Coal and NG Prices'!H45</f>
        <v/>
      </c>
      <c r="AA28" s="99">
        <f>$S$28*'National Coal and NG Prices'!I45</f>
        <v/>
      </c>
      <c r="AB28" s="99">
        <f>$S$28*'National Coal and NG Prices'!J45</f>
        <v/>
      </c>
      <c r="AC28" s="99">
        <f>$S$28*'National Coal and NG Prices'!K45</f>
        <v/>
      </c>
      <c r="AD28" s="99">
        <f>$S$28*'National Coal and NG Prices'!L45</f>
        <v/>
      </c>
      <c r="AE28" s="99">
        <f>$S$28*'National Coal and NG Prices'!M45</f>
        <v/>
      </c>
      <c r="AF28" s="99">
        <f>$S$28*'National Coal and NG Prices'!N45</f>
        <v/>
      </c>
      <c r="AG28" s="99">
        <f>$S$28*'National Coal and NG Prices'!O45</f>
        <v/>
      </c>
      <c r="AH28" s="99">
        <f>$S$28*'National Coal and NG Prices'!P45</f>
        <v/>
      </c>
      <c r="AI28" s="99">
        <f>$S$28*'National Coal and NG Prices'!Q45</f>
        <v/>
      </c>
      <c r="AJ28" s="99">
        <f>$S$28*'National Coal and NG Prices'!R45</f>
        <v/>
      </c>
      <c r="AK28" s="99">
        <f>$S$28*'National Coal and NG Prices'!S45</f>
        <v/>
      </c>
      <c r="AL28" s="99">
        <f>$S$28*'National Coal and NG Prices'!T45</f>
        <v/>
      </c>
      <c r="AM28" s="99">
        <f>$S$28*'National Coal and NG Prices'!U45</f>
        <v/>
      </c>
      <c r="AN28" s="99">
        <f>$S$28*'National Coal and NG Prices'!V45</f>
        <v/>
      </c>
      <c r="AO28" s="99">
        <f>$S$28*'National Coal and NG Prices'!W45</f>
        <v/>
      </c>
      <c r="AP28" s="99">
        <f>$S$28*'National Coal and NG Prices'!X45</f>
        <v/>
      </c>
      <c r="AQ28" s="99">
        <f>$S$28*'National Coal and NG Prices'!Y45</f>
        <v/>
      </c>
      <c r="AR28" s="99">
        <f>$S$28*'National Coal and NG Prices'!Z45</f>
        <v/>
      </c>
      <c r="AS28" s="99">
        <f>$S$28*'National Coal and NG Prices'!AA45</f>
        <v/>
      </c>
      <c r="AT28" s="99">
        <f>$S$28*'National Coal and NG Prices'!AB45</f>
        <v/>
      </c>
      <c r="AU28" s="99">
        <f>$S$28*'National Coal and NG Prices'!AC45</f>
        <v/>
      </c>
      <c r="AV28" s="99">
        <f>$S$28*'National Coal and NG Prices'!AD45</f>
        <v/>
      </c>
      <c r="AW28" s="99">
        <f>$S$28*'National Coal and NG Prices'!AE45</f>
        <v/>
      </c>
      <c r="AX28" s="99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70" min="1" max="1"/>
  </cols>
  <sheetData>
    <row r="1" customFormat="1" s="89">
      <c r="A1" s="89" t="inlineStr">
        <is>
          <t>National EPS values are taken from BFPaT in the US EPS (Version 3.2.1)</t>
        </is>
      </c>
    </row>
    <row r="2" s="70">
      <c r="A2" s="88" t="inlineStr">
        <is>
          <t>Coal</t>
        </is>
      </c>
    </row>
    <row r="3" customFormat="1" s="71">
      <c r="A3" s="71" t="inlineStr">
        <is>
          <t>Fuel Price ($/BTU)</t>
        </is>
      </c>
      <c r="B3" s="71" t="n">
        <v>2020</v>
      </c>
      <c r="C3" s="71" t="n">
        <v>2021</v>
      </c>
      <c r="D3" s="71" t="n">
        <v>2022</v>
      </c>
      <c r="E3" s="71" t="n">
        <v>2023</v>
      </c>
      <c r="F3" s="71" t="n">
        <v>2024</v>
      </c>
      <c r="G3" s="71" t="n">
        <v>2025</v>
      </c>
      <c r="H3" s="71" t="n">
        <v>2026</v>
      </c>
      <c r="I3" s="71" t="n">
        <v>2027</v>
      </c>
      <c r="J3" s="71" t="n">
        <v>2028</v>
      </c>
      <c r="K3" s="71" t="n">
        <v>2029</v>
      </c>
      <c r="L3" s="71" t="n">
        <v>2030</v>
      </c>
      <c r="M3" s="71" t="n">
        <v>2031</v>
      </c>
      <c r="N3" s="71" t="n">
        <v>2032</v>
      </c>
      <c r="O3" s="71" t="n">
        <v>2033</v>
      </c>
      <c r="P3" s="71" t="n">
        <v>2034</v>
      </c>
      <c r="Q3" s="71" t="n">
        <v>2035</v>
      </c>
      <c r="R3" s="71" t="n">
        <v>2036</v>
      </c>
      <c r="S3" s="71" t="n">
        <v>2037</v>
      </c>
      <c r="T3" s="71" t="n">
        <v>2038</v>
      </c>
      <c r="U3" s="71" t="n">
        <v>2039</v>
      </c>
      <c r="V3" s="71" t="n">
        <v>2040</v>
      </c>
      <c r="W3" s="71" t="n">
        <v>2041</v>
      </c>
      <c r="X3" s="71" t="n">
        <v>2042</v>
      </c>
      <c r="Y3" s="71" t="n">
        <v>2043</v>
      </c>
      <c r="Z3" s="71" t="n">
        <v>2044</v>
      </c>
      <c r="AA3" s="71" t="n">
        <v>2045</v>
      </c>
      <c r="AB3" s="71" t="n">
        <v>2046</v>
      </c>
      <c r="AC3" s="71" t="n">
        <v>2047</v>
      </c>
      <c r="AD3" s="71" t="n">
        <v>2048</v>
      </c>
      <c r="AE3" s="71" t="n">
        <v>2049</v>
      </c>
      <c r="AF3" s="71" t="n">
        <v>2050</v>
      </c>
    </row>
    <row r="4">
      <c r="A4" s="71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71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71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71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71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 s="70">
      <c r="A13" s="88" t="inlineStr">
        <is>
          <t>Natural Gas</t>
        </is>
      </c>
    </row>
    <row r="14" customFormat="1" s="71">
      <c r="A14" s="71" t="inlineStr">
        <is>
          <t>Fuel Price ($/BTU)</t>
        </is>
      </c>
      <c r="B14" s="71" t="n">
        <v>2020</v>
      </c>
      <c r="C14" s="71" t="n">
        <v>2021</v>
      </c>
      <c r="D14" s="71" t="n">
        <v>2022</v>
      </c>
      <c r="E14" s="71" t="n">
        <v>2023</v>
      </c>
      <c r="F14" s="71" t="n">
        <v>2024</v>
      </c>
      <c r="G14" s="71" t="n">
        <v>2025</v>
      </c>
      <c r="H14" s="71" t="n">
        <v>2026</v>
      </c>
      <c r="I14" s="71" t="n">
        <v>2027</v>
      </c>
      <c r="J14" s="71" t="n">
        <v>2028</v>
      </c>
      <c r="K14" s="71" t="n">
        <v>2029</v>
      </c>
      <c r="L14" s="71" t="n">
        <v>2030</v>
      </c>
      <c r="M14" s="71" t="n">
        <v>2031</v>
      </c>
      <c r="N14" s="71" t="n">
        <v>2032</v>
      </c>
      <c r="O14" s="71" t="n">
        <v>2033</v>
      </c>
      <c r="P14" s="71" t="n">
        <v>2034</v>
      </c>
      <c r="Q14" s="71" t="n">
        <v>2035</v>
      </c>
      <c r="R14" s="71" t="n">
        <v>2036</v>
      </c>
      <c r="S14" s="71" t="n">
        <v>2037</v>
      </c>
      <c r="T14" s="71" t="n">
        <v>2038</v>
      </c>
      <c r="U14" s="71" t="n">
        <v>2039</v>
      </c>
      <c r="V14" s="71" t="n">
        <v>2040</v>
      </c>
      <c r="W14" s="71" t="n">
        <v>2041</v>
      </c>
      <c r="X14" s="71" t="n">
        <v>2042</v>
      </c>
      <c r="Y14" s="71" t="n">
        <v>2043</v>
      </c>
      <c r="Z14" s="71" t="n">
        <v>2044</v>
      </c>
      <c r="AA14" s="71" t="n">
        <v>2045</v>
      </c>
      <c r="AB14" s="71" t="n">
        <v>2046</v>
      </c>
      <c r="AC14" s="71" t="n">
        <v>2047</v>
      </c>
      <c r="AD14" s="71" t="n">
        <v>2048</v>
      </c>
      <c r="AE14" s="71" t="n">
        <v>2049</v>
      </c>
      <c r="AF14" s="71" t="n">
        <v>2050</v>
      </c>
    </row>
    <row r="15" s="70">
      <c r="A15" s="71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 s="70">
      <c r="A16" s="71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 s="70">
      <c r="A17" s="71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 s="70">
      <c r="A18" s="71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 s="70">
      <c r="A19" s="71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 s="70">
      <c r="A20" s="71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 s="70">
      <c r="A21" s="71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 s="70">
      <c r="A22" s="71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90">
      <c r="A24" s="90" t="inlineStr">
        <is>
          <t>National Growth Trajectories</t>
        </is>
      </c>
    </row>
    <row r="25" s="70">
      <c r="A25" s="88" t="inlineStr">
        <is>
          <t>Coal</t>
        </is>
      </c>
    </row>
    <row r="26" customFormat="1" s="71">
      <c r="A26" s="71" t="inlineStr">
        <is>
          <t>% Change from 2020</t>
        </is>
      </c>
      <c r="B26" s="71" t="n">
        <v>2020</v>
      </c>
      <c r="C26" s="71" t="n">
        <v>2021</v>
      </c>
      <c r="D26" s="71" t="n">
        <v>2022</v>
      </c>
      <c r="E26" s="71" t="n">
        <v>2023</v>
      </c>
      <c r="F26" s="71" t="n">
        <v>2024</v>
      </c>
      <c r="G26" s="71" t="n">
        <v>2025</v>
      </c>
      <c r="H26" s="71" t="n">
        <v>2026</v>
      </c>
      <c r="I26" s="71" t="n">
        <v>2027</v>
      </c>
      <c r="J26" s="71" t="n">
        <v>2028</v>
      </c>
      <c r="K26" s="71" t="n">
        <v>2029</v>
      </c>
      <c r="L26" s="71" t="n">
        <v>2030</v>
      </c>
      <c r="M26" s="71" t="n">
        <v>2031</v>
      </c>
      <c r="N26" s="71" t="n">
        <v>2032</v>
      </c>
      <c r="O26" s="71" t="n">
        <v>2033</v>
      </c>
      <c r="P26" s="71" t="n">
        <v>2034</v>
      </c>
      <c r="Q26" s="71" t="n">
        <v>2035</v>
      </c>
      <c r="R26" s="71" t="n">
        <v>2036</v>
      </c>
      <c r="S26" s="71" t="n">
        <v>2037</v>
      </c>
      <c r="T26" s="71" t="n">
        <v>2038</v>
      </c>
      <c r="U26" s="71" t="n">
        <v>2039</v>
      </c>
      <c r="V26" s="71" t="n">
        <v>2040</v>
      </c>
      <c r="W26" s="71" t="n">
        <v>2041</v>
      </c>
      <c r="X26" s="71" t="n">
        <v>2042</v>
      </c>
      <c r="Y26" s="71" t="n">
        <v>2043</v>
      </c>
      <c r="Z26" s="71" t="n">
        <v>2044</v>
      </c>
      <c r="AA26" s="71" t="n">
        <v>2045</v>
      </c>
      <c r="AB26" s="71" t="n">
        <v>2046</v>
      </c>
      <c r="AC26" s="71" t="n">
        <v>2047</v>
      </c>
      <c r="AD26" s="71" t="n">
        <v>2048</v>
      </c>
      <c r="AE26" s="71" t="n">
        <v>2049</v>
      </c>
      <c r="AF26" s="71" t="n">
        <v>2050</v>
      </c>
    </row>
    <row r="27" s="70">
      <c r="A27" s="71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 s="70">
      <c r="A28" s="71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 s="70">
      <c r="A29" s="71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 s="70">
      <c r="A30" s="71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 s="70">
      <c r="A31" s="71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 s="70">
      <c r="A32" s="71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 s="70">
      <c r="A33" s="71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 s="70">
      <c r="A34" s="71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5" s="70"/>
    <row r="36" s="70">
      <c r="A36" s="88" t="inlineStr">
        <is>
          <t>Natural Gas</t>
        </is>
      </c>
    </row>
    <row r="37" customFormat="1" s="71">
      <c r="A37" s="71" t="inlineStr">
        <is>
          <t>% Change from 2020</t>
        </is>
      </c>
      <c r="B37" s="71" t="n">
        <v>2020</v>
      </c>
      <c r="C37" s="71" t="n">
        <v>2021</v>
      </c>
      <c r="D37" s="71" t="n">
        <v>2022</v>
      </c>
      <c r="E37" s="71" t="n">
        <v>2023</v>
      </c>
      <c r="F37" s="71" t="n">
        <v>2024</v>
      </c>
      <c r="G37" s="71" t="n">
        <v>2025</v>
      </c>
      <c r="H37" s="71" t="n">
        <v>2026</v>
      </c>
      <c r="I37" s="71" t="n">
        <v>2027</v>
      </c>
      <c r="J37" s="71" t="n">
        <v>2028</v>
      </c>
      <c r="K37" s="71" t="n">
        <v>2029</v>
      </c>
      <c r="L37" s="71" t="n">
        <v>2030</v>
      </c>
      <c r="M37" s="71" t="n">
        <v>2031</v>
      </c>
      <c r="N37" s="71" t="n">
        <v>2032</v>
      </c>
      <c r="O37" s="71" t="n">
        <v>2033</v>
      </c>
      <c r="P37" s="71" t="n">
        <v>2034</v>
      </c>
      <c r="Q37" s="71" t="n">
        <v>2035</v>
      </c>
      <c r="R37" s="71" t="n">
        <v>2036</v>
      </c>
      <c r="S37" s="71" t="n">
        <v>2037</v>
      </c>
      <c r="T37" s="71" t="n">
        <v>2038</v>
      </c>
      <c r="U37" s="71" t="n">
        <v>2039</v>
      </c>
      <c r="V37" s="71" t="n">
        <v>2040</v>
      </c>
      <c r="W37" s="71" t="n">
        <v>2041</v>
      </c>
      <c r="X37" s="71" t="n">
        <v>2042</v>
      </c>
      <c r="Y37" s="71" t="n">
        <v>2043</v>
      </c>
      <c r="Z37" s="71" t="n">
        <v>2044</v>
      </c>
      <c r="AA37" s="71" t="n">
        <v>2045</v>
      </c>
      <c r="AB37" s="71" t="n">
        <v>2046</v>
      </c>
      <c r="AC37" s="71" t="n">
        <v>2047</v>
      </c>
      <c r="AD37" s="71" t="n">
        <v>2048</v>
      </c>
      <c r="AE37" s="71" t="n">
        <v>2049</v>
      </c>
      <c r="AF37" s="71" t="n">
        <v>2050</v>
      </c>
    </row>
    <row r="38" s="70">
      <c r="A38" s="71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 s="70">
      <c r="A39" s="71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 s="70">
      <c r="A40" s="71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 s="70">
      <c r="A41" s="71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 s="70">
      <c r="A42" s="71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 s="70">
      <c r="A43" s="71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 s="70">
      <c r="A44" s="71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 s="70">
      <c r="A45" s="71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70" min="1" max="1"/>
    <col width="45.6640625" customWidth="1" style="70" min="2" max="2"/>
    <col width="9.1640625" customWidth="1" style="70" min="3" max="37"/>
    <col width="8" customWidth="1" style="70" min="38" max="38"/>
    <col width="9.1640625" customWidth="1" style="70" min="39" max="40"/>
    <col width="9.1640625" customWidth="1" style="70" min="41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70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89" t="n"/>
      <c r="AK12" s="89" t="n"/>
    </row>
    <row r="13" ht="15" customHeight="1" s="70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70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70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70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70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70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70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70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70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70">
      <c r="A25" s="6" t="n"/>
    </row>
    <row r="26" ht="15" customHeight="1" s="70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70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70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70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70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70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70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70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70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70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70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70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70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70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70">
      <c r="A40" s="6" t="n"/>
    </row>
    <row r="41" ht="15" customHeight="1" s="70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70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70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70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70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70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70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70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70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70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70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70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70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70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70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70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70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70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70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70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70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70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70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70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70">
      <c r="A65" s="6" t="n"/>
    </row>
    <row r="67" ht="15" customHeight="1" s="70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70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70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70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70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70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70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70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70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70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70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70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70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70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70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70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70">
      <c r="A83" s="6" t="n"/>
    </row>
    <row r="84" ht="15" customHeight="1" s="70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70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70">
      <c r="A86" s="6" t="n"/>
    </row>
    <row r="87" ht="15" customHeight="1" s="70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70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70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70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70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70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70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70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70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70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70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70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70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70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70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70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70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70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70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70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70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70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70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70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70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70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70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70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70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70">
      <c r="A116" s="6" t="n"/>
    </row>
    <row r="118" ht="15" customHeight="1" s="70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70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70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70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70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70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70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70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70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70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70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70">
      <c r="A129" s="6" t="n"/>
    </row>
    <row r="130" ht="15" customHeight="1" s="70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70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70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70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70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70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70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70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70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70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70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70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70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70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70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70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70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70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70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70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70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70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70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70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70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70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70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70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70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70">
      <c r="A159" s="6" t="n"/>
    </row>
    <row r="160" ht="15" customHeight="1" s="70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70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70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70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70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70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70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70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70">
      <c r="A168" s="25" t="n"/>
      <c r="B168" s="91" t="inlineStr">
        <is>
          <t xml:space="preserve">   1/ Includes residential use of kerosene.</t>
        </is>
      </c>
      <c r="C168" s="92" t="n"/>
      <c r="D168" s="92" t="n"/>
      <c r="E168" s="92" t="n"/>
      <c r="F168" s="92" t="n"/>
      <c r="G168" s="92" t="n"/>
      <c r="H168" s="92" t="n"/>
      <c r="I168" s="92" t="n"/>
      <c r="J168" s="92" t="n"/>
      <c r="K168" s="92" t="n"/>
      <c r="L168" s="92" t="n"/>
      <c r="M168" s="92" t="n"/>
      <c r="N168" s="92" t="n"/>
      <c r="O168" s="92" t="n"/>
      <c r="P168" s="92" t="n"/>
      <c r="Q168" s="92" t="n"/>
      <c r="R168" s="92" t="n"/>
      <c r="S168" s="92" t="n"/>
      <c r="T168" s="92" t="n"/>
      <c r="U168" s="92" t="n"/>
      <c r="V168" s="92" t="n"/>
      <c r="W168" s="92" t="n"/>
      <c r="X168" s="92" t="n"/>
      <c r="Y168" s="92" t="n"/>
      <c r="Z168" s="92" t="n"/>
      <c r="AA168" s="92" t="n"/>
      <c r="AB168" s="92" t="n"/>
      <c r="AC168" s="92" t="n"/>
      <c r="AD168" s="92" t="n"/>
      <c r="AE168" s="92" t="n"/>
      <c r="AF168" s="92" t="n"/>
      <c r="AG168" s="92" t="n"/>
      <c r="AH168" s="92" t="n"/>
      <c r="AI168" s="92" t="n"/>
      <c r="AJ168" s="91" t="n"/>
      <c r="AK168" s="91" t="n"/>
    </row>
    <row r="169" ht="15" customHeight="1" s="70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70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70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70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70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70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70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70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70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70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70">
      <c r="B179" s="32" t="inlineStr">
        <is>
          <t xml:space="preserve">   9/ Fuel used in facilities that liquefy natural gas for export.</t>
        </is>
      </c>
    </row>
    <row r="180" ht="15" customHeight="1" s="70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70">
      <c r="B181" s="32" t="inlineStr">
        <is>
          <t>Excludes ethanol in motor gasoline.</t>
        </is>
      </c>
    </row>
    <row r="182" ht="15" customHeight="1" s="70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70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70">
      <c r="B184" s="32" t="inlineStr">
        <is>
          <t xml:space="preserve">   12/ Includes only kerosene type.</t>
        </is>
      </c>
    </row>
    <row r="185" ht="15" customHeight="1" s="70">
      <c r="B185" s="32" t="inlineStr">
        <is>
          <t xml:space="preserve">   13/ Diesel fuel for on- and off- road use.</t>
        </is>
      </c>
    </row>
    <row r="186" ht="15" customHeight="1" s="70">
      <c r="B186" s="32" t="inlineStr">
        <is>
          <t xml:space="preserve">   14/ Includes aviation gasoline and lubricants.</t>
        </is>
      </c>
    </row>
    <row r="187" ht="15" customHeight="1" s="70">
      <c r="B187" s="32" t="inlineStr">
        <is>
          <t xml:space="preserve">   15/ Represents consumption unattributed to the sectors above.</t>
        </is>
      </c>
    </row>
    <row r="188" ht="15" customHeight="1" s="70">
      <c r="B188" s="32" t="inlineStr">
        <is>
          <t xml:space="preserve">   16/ Does not include residential use of kerosene.</t>
        </is>
      </c>
    </row>
    <row r="189" ht="15" customHeight="1" s="70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70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70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70">
      <c r="B192" s="32" t="inlineStr">
        <is>
          <t>heaters.</t>
        </is>
      </c>
    </row>
    <row r="193" ht="15" customHeight="1" s="70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70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70">
      <c r="B195" s="32" t="inlineStr">
        <is>
          <t>is much larger, but alternative processes are required to take advantage of it.</t>
        </is>
      </c>
    </row>
    <row r="196" ht="15" customHeight="1" s="70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70">
      <c r="B197" s="32" t="inlineStr">
        <is>
          <t>solar thermal sources.  Excludes net electricity imports.</t>
        </is>
      </c>
    </row>
    <row r="198" ht="15" customHeight="1" s="70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70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70">
      <c r="B200" s="32" t="inlineStr">
        <is>
          <t>buildings photovoltaic systems, and solar thermal water heaters.</t>
        </is>
      </c>
    </row>
    <row r="201" ht="15" customHeight="1" s="70">
      <c r="B201" s="32" t="inlineStr">
        <is>
          <t xml:space="preserve">   Btu = British thermal unit.</t>
        </is>
      </c>
    </row>
    <row r="202" ht="15" customHeight="1" s="70">
      <c r="B202" s="32" t="inlineStr">
        <is>
          <t xml:space="preserve">   - - = Not applicable.</t>
        </is>
      </c>
    </row>
    <row r="203" ht="15" customHeight="1" s="70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70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70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70">
      <c r="B206" s="8" t="n"/>
    </row>
    <row r="207" ht="15" customHeight="1" s="70">
      <c r="B207" s="8" t="n"/>
    </row>
    <row r="208" ht="15" customHeight="1" s="70">
      <c r="B208" s="8" t="n"/>
    </row>
    <row r="209" ht="15" customHeight="1" s="70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70" min="1" max="1"/>
    <col width="42.6640625" customWidth="1" style="70" min="2" max="2"/>
    <col width="9" customWidth="1" style="70" min="3" max="4"/>
    <col width="9" customWidth="1" style="70" min="5" max="16384"/>
  </cols>
  <sheetData>
    <row r="1" ht="15" customHeight="1" s="70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70" thickTop="1">
      <c r="C2" s="5" t="n"/>
      <c r="D2" s="5" t="n"/>
      <c r="E2" s="5" t="n"/>
      <c r="F2" s="5" t="n"/>
      <c r="G2" s="5" t="n"/>
    </row>
    <row r="3" ht="15" customHeight="1" s="7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7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7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7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70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70">
      <c r="B11" s="26" t="inlineStr">
        <is>
          <t>(2019 dollars per million Btu, unless otherwise noted)</t>
        </is>
      </c>
    </row>
    <row r="12" ht="15" customHeight="1" s="70">
      <c r="B12" s="26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inlineStr">
        <is>
          <t>2019-</t>
        </is>
      </c>
    </row>
    <row r="13" ht="15" customHeight="1" s="70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/>
    <row r="15" ht="15" customHeight="1" s="70">
      <c r="B15" s="30" t="inlineStr">
        <is>
          <t xml:space="preserve"> Residential</t>
        </is>
      </c>
    </row>
    <row r="16" ht="15" customHeight="1" s="70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70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70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70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70">
      <c r="B21" s="30" t="inlineStr">
        <is>
          <t xml:space="preserve"> Commercial</t>
        </is>
      </c>
    </row>
    <row r="22" ht="15" customHeight="1" s="70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70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70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70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70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70">
      <c r="B28" s="30" t="inlineStr">
        <is>
          <t xml:space="preserve"> Industrial 1/</t>
        </is>
      </c>
    </row>
    <row r="29" ht="15" customHeight="1" s="70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70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70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70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70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70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70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70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70">
      <c r="B38" s="30" t="inlineStr">
        <is>
          <t xml:space="preserve"> Transportation</t>
        </is>
      </c>
    </row>
    <row r="39" ht="15" customHeight="1" s="70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70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70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70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70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70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70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70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70">
      <c r="B48" s="30" t="inlineStr">
        <is>
          <t xml:space="preserve"> Electric Power 8/</t>
        </is>
      </c>
    </row>
    <row r="49" ht="15" customHeight="1" s="70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70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70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70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70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70">
      <c r="B56" s="30" t="inlineStr">
        <is>
          <t xml:space="preserve"> Average Price to All Users 9/</t>
        </is>
      </c>
    </row>
    <row r="57" ht="15" customHeight="1" s="70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70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70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70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70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70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70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70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70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70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70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70">
      <c r="B69" s="30" t="inlineStr">
        <is>
          <t>Non-Renewable Energy Expenditures by Sector</t>
        </is>
      </c>
    </row>
    <row r="70" ht="15" customHeight="1" s="70">
      <c r="B70" s="30" t="inlineStr">
        <is>
          <t>(billion 2019 dollars)</t>
        </is>
      </c>
    </row>
    <row r="71" ht="15" customHeight="1" s="70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70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70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70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70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70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70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70">
      <c r="B80" s="30" t="inlineStr">
        <is>
          <t>Prices in Nominal Dollars</t>
        </is>
      </c>
    </row>
    <row r="81" ht="15" customHeight="1" s="70">
      <c r="B81" s="30" t="inlineStr">
        <is>
          <t xml:space="preserve"> Residential</t>
        </is>
      </c>
    </row>
    <row r="82" ht="15" customHeight="1" s="70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70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70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70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70">
      <c r="B87" s="30" t="inlineStr">
        <is>
          <t xml:space="preserve"> Commercial</t>
        </is>
      </c>
    </row>
    <row r="88" ht="15" customHeight="1" s="70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70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70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70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70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70">
      <c r="B94" s="30" t="inlineStr">
        <is>
          <t xml:space="preserve"> Industrial 1/</t>
        </is>
      </c>
    </row>
    <row r="95" ht="15" customHeight="1" s="70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70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70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70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70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70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70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70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70">
      <c r="B105" s="30" t="inlineStr">
        <is>
          <t xml:space="preserve"> Transportation</t>
        </is>
      </c>
    </row>
    <row r="106" ht="15" customHeight="1" s="70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70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70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70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70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70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70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70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70">
      <c r="B115" s="30" t="inlineStr">
        <is>
          <t xml:space="preserve"> Electric Power 8/</t>
        </is>
      </c>
    </row>
    <row r="116" ht="15" customHeight="1" s="70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70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70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70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70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70">
      <c r="B122" s="30" t="inlineStr">
        <is>
          <t xml:space="preserve"> Average Price to All Users 9/</t>
        </is>
      </c>
    </row>
    <row r="123" ht="15" customHeight="1" s="70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70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70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70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70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70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70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70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70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70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70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70">
      <c r="B135" s="30" t="inlineStr">
        <is>
          <t>Non-Renewable Energy Expenditures by Sector</t>
        </is>
      </c>
    </row>
    <row r="136" ht="15" customHeight="1" s="70">
      <c r="B136" s="30" t="inlineStr">
        <is>
          <t>(billion nominal dollars)</t>
        </is>
      </c>
    </row>
    <row r="137" ht="15" customHeight="1" s="70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70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70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70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70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70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70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70" thickBot="1"/>
    <row r="146" ht="15" customHeight="1" s="70">
      <c r="B146" s="91" t="inlineStr">
        <is>
          <t xml:space="preserve">   1/ Includes energy for combined heat and power plants that have a non-regulatory status, and small on-site generating systems.</t>
        </is>
      </c>
      <c r="C146" s="91" t="n"/>
      <c r="D146" s="91" t="n"/>
      <c r="E146" s="91" t="n"/>
      <c r="F146" s="91" t="n"/>
      <c r="G146" s="91" t="n"/>
      <c r="H146" s="91" t="n"/>
      <c r="I146" s="91" t="n"/>
      <c r="J146" s="91" t="n"/>
      <c r="K146" s="91" t="n"/>
      <c r="L146" s="91" t="n"/>
      <c r="M146" s="91" t="n"/>
      <c r="N146" s="91" t="n"/>
      <c r="O146" s="91" t="n"/>
      <c r="P146" s="91" t="n"/>
      <c r="Q146" s="91" t="n"/>
      <c r="R146" s="91" t="n"/>
      <c r="S146" s="91" t="n"/>
      <c r="T146" s="91" t="n"/>
      <c r="U146" s="91" t="n"/>
      <c r="V146" s="91" t="n"/>
      <c r="W146" s="91" t="n"/>
      <c r="X146" s="91" t="n"/>
      <c r="Y146" s="91" t="n"/>
      <c r="Z146" s="91" t="n"/>
      <c r="AA146" s="91" t="n"/>
      <c r="AB146" s="91" t="n"/>
      <c r="AC146" s="91" t="n"/>
      <c r="AD146" s="91" t="n"/>
      <c r="AE146" s="91" t="n"/>
      <c r="AF146" s="91" t="n"/>
      <c r="AG146" s="91" t="n"/>
      <c r="AH146" s="91" t="n"/>
      <c r="AI146" s="91" t="n"/>
    </row>
    <row r="147" ht="15" customHeight="1" s="70">
      <c r="B147" s="8" t="inlineStr">
        <is>
          <t xml:space="preserve">   2/ Excludes use for lease and plant fuel and fuel used for liquefaction in export facilities.</t>
        </is>
      </c>
    </row>
    <row r="148" ht="15" customHeight="1" s="70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70">
      <c r="B149" s="8" t="inlineStr">
        <is>
          <t>the percentage of ethanol varies seasonally.  The annual average ethanol content of 74 percent is used for these projections.</t>
        </is>
      </c>
    </row>
    <row r="150" ht="15" customHeight="1" s="70">
      <c r="B150" s="8" t="inlineStr">
        <is>
          <t xml:space="preserve">   4/ Sales weighted-average price for all grades.  Includes Federal, State, and local taxes.</t>
        </is>
      </c>
    </row>
    <row r="151" ht="15" customHeight="1" s="70">
      <c r="B151" s="8" t="inlineStr">
        <is>
          <t xml:space="preserve">   5/ Kerosene-type jet fuel.  Includes Federal and State taxes while excluding county and local taxes.</t>
        </is>
      </c>
    </row>
    <row r="152" ht="15" customHeight="1" s="70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70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70">
      <c r="B154" s="8" t="inlineStr">
        <is>
          <t>and estimated dispensing costs or charges.</t>
        </is>
      </c>
    </row>
    <row r="155" ht="15" customHeight="1" s="70">
      <c r="B155" s="8" t="inlineStr">
        <is>
          <t xml:space="preserve">   8/ Includes electricity-only and combined heat and power plants that have a regulatory status.</t>
        </is>
      </c>
    </row>
    <row r="156" ht="15" customHeight="1" s="70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70">
      <c r="B157" s="8" t="inlineStr">
        <is>
          <t xml:space="preserve">   Btu = British thermal unit.</t>
        </is>
      </c>
    </row>
    <row r="158" ht="15" customHeight="1" s="70">
      <c r="B158" s="8" t="inlineStr">
        <is>
          <t xml:space="preserve">   - - = Not applicable.</t>
        </is>
      </c>
    </row>
    <row r="159" ht="15" customHeight="1" s="70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70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70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70" thickTop="1">
      <c r="C2" s="33" t="n"/>
      <c r="D2" s="33" t="n"/>
      <c r="E2" s="33" t="n"/>
      <c r="F2" s="33" t="n"/>
      <c r="G2" s="33" t="n"/>
    </row>
    <row r="3" ht="15" customHeight="1" s="70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70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70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70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70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70">
      <c r="B11" s="26" t="inlineStr">
        <is>
          <t>(2019 dollars per gallon, unless otherwise noted)</t>
        </is>
      </c>
    </row>
    <row r="12" ht="15" customHeight="1" s="70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70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/>
    <row r="15" ht="15" customHeight="1" s="70">
      <c r="B15" s="30" t="inlineStr">
        <is>
          <t>Crude Oil Prices (2019 dollars per barrel)</t>
        </is>
      </c>
    </row>
    <row r="16" ht="15" customHeight="1" s="70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70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70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70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70">
      <c r="B21" s="30" t="inlineStr">
        <is>
          <t xml:space="preserve"> Delivered Sector Product Prices</t>
        </is>
      </c>
    </row>
    <row r="23" ht="15" customHeight="1" s="70">
      <c r="B23" s="30" t="inlineStr">
        <is>
          <t xml:space="preserve"> Residential</t>
        </is>
      </c>
    </row>
    <row r="24" ht="15" customHeight="1" s="70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70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70">
      <c r="B27" s="30" t="inlineStr">
        <is>
          <t xml:space="preserve"> Commercial</t>
        </is>
      </c>
    </row>
    <row r="28" ht="15" customHeight="1" s="70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70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70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70">
      <c r="B32" s="30" t="inlineStr">
        <is>
          <t xml:space="preserve"> Industrial 2/</t>
        </is>
      </c>
    </row>
    <row r="33" ht="15" customHeight="1" s="70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70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70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70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70">
      <c r="B38" s="30" t="inlineStr">
        <is>
          <t xml:space="preserve"> Transportation</t>
        </is>
      </c>
    </row>
    <row r="39" ht="15" customHeight="1" s="70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70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70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70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70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70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70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70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70">
      <c r="B48" s="30" t="inlineStr">
        <is>
          <t xml:space="preserve"> Electric Power 7/</t>
        </is>
      </c>
    </row>
    <row r="49" ht="15" customHeight="1" s="70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70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70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70">
      <c r="B53" s="30" t="inlineStr">
        <is>
          <t>Average Prices, All Sectors 8/</t>
        </is>
      </c>
    </row>
    <row r="54" ht="15" customHeight="1" s="70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70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70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70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70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70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70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70">
      <c r="B63" s="30" t="inlineStr">
        <is>
          <t>Prices in Nominal Dollars</t>
        </is>
      </c>
    </row>
    <row r="64" ht="15" customHeight="1" s="70">
      <c r="B64" s="30" t="inlineStr">
        <is>
          <t>Crude Oil Spot Prices (nominal dollars per barrel)</t>
        </is>
      </c>
    </row>
    <row r="65" ht="15" customHeight="1" s="70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70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70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70">
      <c r="B69" s="30" t="inlineStr">
        <is>
          <t>Delivered Sector Product Prices</t>
        </is>
      </c>
    </row>
    <row r="70" ht="15" customHeight="1" s="70">
      <c r="B70" s="30" t="inlineStr">
        <is>
          <t>Nominal Dollars per Gallon</t>
        </is>
      </c>
    </row>
    <row r="71" ht="15" customHeight="1" s="70">
      <c r="B71" s="30" t="inlineStr">
        <is>
          <t xml:space="preserve"> Residential</t>
        </is>
      </c>
    </row>
    <row r="72" ht="15" customHeight="1" s="70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70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70">
      <c r="B75" s="30" t="inlineStr">
        <is>
          <t xml:space="preserve"> Commercial</t>
        </is>
      </c>
    </row>
    <row r="76" ht="15" customHeight="1" s="70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70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70">
      <c r="B79" s="30" t="inlineStr">
        <is>
          <t xml:space="preserve"> Industrial 2/</t>
        </is>
      </c>
    </row>
    <row r="80" ht="15" customHeight="1" s="70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70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70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70">
      <c r="B84" s="30" t="inlineStr">
        <is>
          <t xml:space="preserve"> Transportation</t>
        </is>
      </c>
    </row>
    <row r="85" ht="15" customHeight="1" s="70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70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70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70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70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70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70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70">
      <c r="B93" s="30" t="inlineStr">
        <is>
          <t xml:space="preserve"> Electric Power 7/</t>
        </is>
      </c>
    </row>
    <row r="94" ht="15" customHeight="1" s="70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70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70">
      <c r="B97" s="30" t="inlineStr">
        <is>
          <t xml:space="preserve"> Average Prices, All Sectors 8/</t>
        </is>
      </c>
    </row>
    <row r="98" ht="15" customHeight="1" s="70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70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70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70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70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70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70" thickBot="1"/>
    <row r="105" ht="15" customHeight="1" s="70">
      <c r="B105" s="91" t="inlineStr">
        <is>
          <t xml:space="preserve">   1/ Weighted average price delivered to U.S. refiners.</t>
        </is>
      </c>
      <c r="C105" s="92" t="n"/>
      <c r="D105" s="92" t="n"/>
      <c r="E105" s="92" t="n"/>
      <c r="F105" s="92" t="n"/>
      <c r="G105" s="92" t="n"/>
      <c r="H105" s="92" t="n"/>
      <c r="I105" s="92" t="n"/>
      <c r="J105" s="92" t="n"/>
      <c r="K105" s="92" t="n"/>
      <c r="L105" s="92" t="n"/>
      <c r="M105" s="92" t="n"/>
      <c r="N105" s="92" t="n"/>
      <c r="O105" s="92" t="n"/>
      <c r="P105" s="92" t="n"/>
      <c r="Q105" s="92" t="n"/>
      <c r="R105" s="92" t="n"/>
      <c r="S105" s="92" t="n"/>
      <c r="T105" s="92" t="n"/>
      <c r="U105" s="92" t="n"/>
      <c r="V105" s="92" t="n"/>
      <c r="W105" s="92" t="n"/>
      <c r="X105" s="92" t="n"/>
      <c r="Y105" s="92" t="n"/>
      <c r="Z105" s="92" t="n"/>
      <c r="AA105" s="92" t="n"/>
      <c r="AB105" s="92" t="n"/>
      <c r="AC105" s="92" t="n"/>
      <c r="AD105" s="92" t="n"/>
      <c r="AE105" s="92" t="n"/>
      <c r="AF105" s="92" t="n"/>
      <c r="AG105" s="92" t="n"/>
      <c r="AH105" s="92" t="n"/>
      <c r="AI105" s="92" t="n"/>
      <c r="AJ105" s="91" t="n"/>
      <c r="AK105" s="91" t="n"/>
    </row>
    <row r="106" ht="15" customHeight="1" s="70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70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70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70">
      <c r="B109" s="32" t="inlineStr">
        <is>
          <t xml:space="preserve">   4/ Sales weighted-average price for all grades.  Includes Federal, State, and local taxes.</t>
        </is>
      </c>
    </row>
    <row r="110" ht="15" customHeight="1" s="70">
      <c r="B110" s="32" t="inlineStr">
        <is>
          <t xml:space="preserve">   5/ Includes only kerosene type.</t>
        </is>
      </c>
    </row>
    <row r="111" ht="15" customHeight="1" s="70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70">
      <c r="B112" s="32" t="inlineStr">
        <is>
          <t xml:space="preserve">   7/ Includes electricity-only and combined heat and power plants that have a regulatory status.</t>
        </is>
      </c>
    </row>
    <row r="113" ht="15" customHeight="1" s="70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70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70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70">
      <c r="B116" s="32" t="n"/>
    </row>
    <row r="117" ht="15" customHeight="1" s="70">
      <c r="B117" s="32" t="n"/>
    </row>
    <row r="118" ht="15" customHeight="1" s="70">
      <c r="B118" s="32" t="n"/>
    </row>
    <row r="119" ht="15" customHeight="1" s="70">
      <c r="B119" s="32" t="n"/>
    </row>
    <row r="120" ht="15" customHeight="1" s="70">
      <c r="B120" s="32" t="n"/>
    </row>
    <row r="121" ht="15" customHeight="1" s="70">
      <c r="B121" s="32" t="n"/>
    </row>
    <row r="122" ht="15" customHeight="1" s="70">
      <c r="B122" s="32" t="n"/>
    </row>
    <row r="123" ht="15" customHeight="1" s="70">
      <c r="B123" s="32" t="n"/>
    </row>
    <row r="124" ht="15" customHeight="1" s="70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70" min="1" max="1"/>
    <col width="42.6640625" customWidth="1" style="70" min="2" max="2"/>
    <col width="9.1640625" customWidth="1" style="70" min="3" max="4"/>
    <col width="9.1640625" customWidth="1" style="70" min="5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70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70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70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70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70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70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70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70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70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70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70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70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70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70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70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70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70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70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70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70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70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70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70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70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70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70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70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70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70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70">
      <c r="A48" s="25" t="n"/>
      <c r="B48" s="91" t="inlineStr">
        <is>
          <t xml:space="preserve">   1/ Includes a 2 cent average local tax.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70">
      <c r="B49" s="32" t="inlineStr">
        <is>
          <t xml:space="preserve">   - - = Not applicable.</t>
        </is>
      </c>
    </row>
    <row r="50" ht="15" customHeight="1" s="70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70">
      <c r="B51" s="32" t="inlineStr">
        <is>
          <t>Modeling System run ref2020.d112119a.  Projections:  EIA, AEO2020 National Energy Modeling System run ref2020.d112119a.</t>
        </is>
      </c>
    </row>
    <row r="52" ht="15" customHeight="1" s="70">
      <c r="B52" s="8" t="n"/>
    </row>
    <row r="53" ht="15" customHeight="1" s="70">
      <c r="B53" s="8" t="n"/>
    </row>
    <row r="54" ht="15" customHeight="1" s="70">
      <c r="B54" s="8" t="n"/>
    </row>
    <row r="55" ht="15" customHeight="1" s="70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70" min="8" max="8"/>
    <col width="17.33203125" bestFit="1" customWidth="1" style="70" min="9" max="9"/>
    <col width="21.5" customWidth="1" style="70" min="10" max="10"/>
    <col width="9.1640625" customWidth="1" style="70" min="11" max="12"/>
    <col width="13.1640625" bestFit="1" customWidth="1" style="70" min="13" max="13"/>
    <col width="23.5" customWidth="1" style="70" min="14" max="14"/>
    <col width="28.33203125" customWidth="1" style="70" min="15" max="15"/>
    <col width="24.1640625" customWidth="1" style="70" min="16" max="16"/>
    <col width="9.1640625" customWidth="1" style="70" min="17" max="18"/>
    <col width="9.1640625" customWidth="1" style="70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9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9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9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70" min="1" max="1"/>
    <col width="18.83203125" customWidth="1" style="70" min="2" max="2"/>
    <col width="15.5" customWidth="1" style="70" min="3" max="3"/>
    <col width="9.5" customWidth="1" style="70" min="5" max="5"/>
    <col width="12" customWidth="1" style="70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71" t="n">
        <v>2015</v>
      </c>
      <c r="C3" s="71" t="n">
        <v>2016</v>
      </c>
      <c r="D3" s="71" t="n">
        <v>2017</v>
      </c>
      <c r="E3" s="71" t="n">
        <v>2018</v>
      </c>
      <c r="F3" s="71" t="n">
        <v>2019</v>
      </c>
      <c r="G3" s="71" t="n">
        <v>2020</v>
      </c>
      <c r="H3" s="71" t="n">
        <v>2021</v>
      </c>
      <c r="I3" s="71" t="n">
        <v>2022</v>
      </c>
      <c r="J3" s="71" t="n">
        <v>2023</v>
      </c>
      <c r="K3" s="71" t="n">
        <v>2024</v>
      </c>
      <c r="L3" s="71" t="n">
        <v>2025</v>
      </c>
    </row>
    <row r="4">
      <c r="A4" s="71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71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71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71" t="n">
        <v>2015</v>
      </c>
      <c r="C8" s="71" t="n">
        <v>2016</v>
      </c>
      <c r="D8" s="71" t="n">
        <v>2017</v>
      </c>
      <c r="E8" s="71" t="n">
        <v>2018</v>
      </c>
      <c r="F8" s="71" t="n">
        <v>2019</v>
      </c>
      <c r="G8" s="71" t="n">
        <v>2020</v>
      </c>
      <c r="H8" s="71" t="n">
        <v>2021</v>
      </c>
      <c r="I8" s="71" t="n">
        <v>2022</v>
      </c>
      <c r="J8" s="71" t="n">
        <v>2023</v>
      </c>
      <c r="K8" s="71" t="n">
        <v>2024</v>
      </c>
      <c r="L8" s="71" t="n">
        <v>2025</v>
      </c>
    </row>
    <row r="9">
      <c r="A9" s="71" t="inlineStr">
        <is>
          <t xml:space="preserve">Gasoline Price ($/gal)    </t>
        </is>
      </c>
      <c r="B9" s="108" t="n">
        <v>2.89</v>
      </c>
      <c r="C9" s="108" t="n">
        <v>3.35</v>
      </c>
      <c r="D9" s="108" t="n">
        <v>3.54</v>
      </c>
      <c r="E9" s="108" t="n">
        <v>3.63</v>
      </c>
      <c r="F9" s="108" t="n">
        <v>3.75</v>
      </c>
      <c r="G9" s="108" t="n">
        <v>4.01</v>
      </c>
      <c r="H9" s="108" t="n">
        <v>4.15</v>
      </c>
      <c r="I9" s="108" t="n">
        <v>4.32</v>
      </c>
      <c r="J9" s="108" t="n">
        <v>4.48</v>
      </c>
      <c r="K9" s="108" t="n">
        <v>4.64</v>
      </c>
      <c r="L9" s="108" t="n">
        <v>4.81</v>
      </c>
    </row>
    <row r="10">
      <c r="A10" s="71" t="inlineStr">
        <is>
          <t xml:space="preserve">Gasoline-Equivalent Hydrogen Price ($/kg)   </t>
        </is>
      </c>
      <c r="B10" s="108" t="n">
        <v>7.28</v>
      </c>
      <c r="C10" s="108" t="n">
        <v>8.33</v>
      </c>
      <c r="D10" s="108" t="n">
        <v>8.699999999999999</v>
      </c>
      <c r="E10" s="108" t="n">
        <v>8.800000000000001</v>
      </c>
      <c r="F10" s="108" t="n">
        <v>9</v>
      </c>
      <c r="G10" s="108" t="n">
        <v>9.48</v>
      </c>
      <c r="H10" s="108" t="n">
        <v>9.710000000000001</v>
      </c>
      <c r="I10" s="108" t="n">
        <v>9.970000000000001</v>
      </c>
      <c r="J10" s="108" t="n">
        <v>10.19</v>
      </c>
      <c r="K10" s="108" t="n">
        <v>10.43</v>
      </c>
      <c r="L10" s="108" t="n">
        <v>10.66</v>
      </c>
    </row>
    <row r="11">
      <c r="A11" s="71" t="inlineStr">
        <is>
          <t>Hydrogen Price used in Scenario Analyses ($/kg)</t>
        </is>
      </c>
      <c r="B11" s="108" t="n">
        <v>14</v>
      </c>
      <c r="C11" s="108" t="n">
        <v>13.71</v>
      </c>
      <c r="D11" s="108" t="n">
        <v>13.42</v>
      </c>
      <c r="E11" s="108" t="n">
        <v>13.13</v>
      </c>
      <c r="F11" s="108" t="n">
        <v>12.85</v>
      </c>
      <c r="G11" s="108" t="n">
        <v>12.56</v>
      </c>
      <c r="H11" s="108" t="n">
        <v>12.27</v>
      </c>
      <c r="I11" s="108" t="n">
        <v>11.98</v>
      </c>
      <c r="J11" s="108" t="n">
        <v>11.69</v>
      </c>
      <c r="K11" s="108" t="n">
        <v>11.4</v>
      </c>
      <c r="L11" s="108" t="n">
        <v>11.11</v>
      </c>
    </row>
    <row r="14">
      <c r="A14" s="71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71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71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71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71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70" min="1" max="1"/>
    <col width="16.1640625" customWidth="1" style="70" min="2" max="2"/>
    <col width="16.6640625" customWidth="1" style="70" min="3" max="3"/>
    <col width="13.1640625" bestFit="1" customWidth="1" style="70" min="4" max="4"/>
    <col width="9.1640625" customWidth="1" style="70" min="5" max="6"/>
    <col width="9.1640625" customWidth="1" style="70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109" t="n">
        <v>2.22</v>
      </c>
      <c r="C2" s="10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09" t="n">
        <v>2.63</v>
      </c>
      <c r="C3" s="10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09" t="n">
        <v>8.85</v>
      </c>
      <c r="C4" s="10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09" t="n">
        <v>4.11</v>
      </c>
      <c r="C5" s="10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10" t="n">
        <v>20.17</v>
      </c>
      <c r="C6" s="10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11" t="n">
        <v>13.85</v>
      </c>
      <c r="C7" s="11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0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10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10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10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10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11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71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70" min="1" max="1"/>
  </cols>
  <sheetData>
    <row r="1">
      <c r="A1" s="71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71" t="n">
        <v>2019</v>
      </c>
      <c r="C4" s="71" t="n">
        <v>2020</v>
      </c>
      <c r="D4" s="71" t="n">
        <v>2021</v>
      </c>
      <c r="E4" s="71" t="n">
        <v>2022</v>
      </c>
      <c r="F4" s="71" t="n">
        <v>2023</v>
      </c>
      <c r="G4" s="71" t="n">
        <v>2024</v>
      </c>
      <c r="H4" s="71" t="n">
        <v>2025</v>
      </c>
      <c r="I4" s="71" t="n">
        <v>2026</v>
      </c>
      <c r="J4" s="71" t="n">
        <v>2027</v>
      </c>
      <c r="K4" s="71" t="n">
        <v>2028</v>
      </c>
      <c r="L4" s="71" t="n">
        <v>2029</v>
      </c>
      <c r="M4" s="71" t="n">
        <v>2030</v>
      </c>
      <c r="N4" s="71" t="n">
        <v>2031</v>
      </c>
      <c r="O4" s="71" t="n">
        <v>2032</v>
      </c>
      <c r="P4" s="71" t="n">
        <v>2033</v>
      </c>
      <c r="Q4" s="71" t="n">
        <v>2034</v>
      </c>
      <c r="R4" s="71" t="n">
        <v>2035</v>
      </c>
      <c r="S4" s="71" t="n">
        <v>2036</v>
      </c>
      <c r="T4" s="71" t="n">
        <v>2037</v>
      </c>
      <c r="U4" s="71" t="n">
        <v>2038</v>
      </c>
      <c r="V4" s="71" t="n">
        <v>2039</v>
      </c>
      <c r="W4" s="71" t="n">
        <v>2040</v>
      </c>
      <c r="X4" s="71" t="n">
        <v>2041</v>
      </c>
      <c r="Y4" s="71" t="n">
        <v>2042</v>
      </c>
      <c r="Z4" s="71" t="n">
        <v>2043</v>
      </c>
      <c r="AA4" s="71" t="n">
        <v>2044</v>
      </c>
      <c r="AB4" s="71" t="n">
        <v>2045</v>
      </c>
      <c r="AC4" s="71" t="n">
        <v>2046</v>
      </c>
      <c r="AD4" s="71" t="n">
        <v>2047</v>
      </c>
      <c r="AE4" s="71" t="n">
        <v>2048</v>
      </c>
      <c r="AF4" s="71" t="n">
        <v>2049</v>
      </c>
      <c r="AG4" s="71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4.6876934e-05</v>
      </c>
      <c r="C2" s="99" t="n">
        <v>4.8066566e-05</v>
      </c>
      <c r="D2" s="99" t="n">
        <v>5.4673752e-05</v>
      </c>
      <c r="E2" s="99" t="n">
        <v>5.2209644e-05</v>
      </c>
      <c r="F2" s="99" t="n">
        <v>5.1986633e-05</v>
      </c>
      <c r="G2" s="99" t="n">
        <v>5.2313103e-05</v>
      </c>
      <c r="H2" s="99" t="n">
        <v>5.2080509e-05</v>
      </c>
      <c r="I2" s="99" t="n">
        <v>5.253944e-05</v>
      </c>
      <c r="J2" s="99" t="n">
        <v>5.2815689e-05</v>
      </c>
      <c r="K2" s="99" t="n">
        <v>5.3169163e-05</v>
      </c>
      <c r="L2" s="99" t="n">
        <v>5.1637287e-05</v>
      </c>
      <c r="M2" s="99" t="n">
        <v>5.1829998e-05</v>
      </c>
      <c r="N2" s="99" t="n">
        <v>5.2085537e-05</v>
      </c>
      <c r="O2" s="99" t="n">
        <v>5.2403736e-05</v>
      </c>
      <c r="P2" s="99" t="n">
        <v>5.2536919e-05</v>
      </c>
      <c r="Q2" s="99" t="n">
        <v>5.1999413e-05</v>
      </c>
      <c r="R2" s="99" t="n">
        <v>5.1775772e-05</v>
      </c>
      <c r="S2" s="99" t="n">
        <v>5.1657883e-05</v>
      </c>
      <c r="T2" s="99" t="n">
        <v>5.170617699999999e-05</v>
      </c>
      <c r="U2" s="99" t="n">
        <v>5.1559143e-05</v>
      </c>
      <c r="V2" s="99" t="n">
        <v>5.1244892e-05</v>
      </c>
      <c r="W2" s="99" t="n">
        <v>5.131838599999999e-05</v>
      </c>
      <c r="X2" s="99" t="n">
        <v>5.110704e-05</v>
      </c>
      <c r="Y2" s="99" t="n">
        <v>5.0666248e-05</v>
      </c>
      <c r="Z2" s="99" t="n">
        <v>5.021816599999999e-05</v>
      </c>
      <c r="AA2" s="99" t="n">
        <v>4.9879631e-05</v>
      </c>
      <c r="AB2" s="99" t="n">
        <v>4.9499165e-05</v>
      </c>
      <c r="AC2" s="99" t="n">
        <v>4.90285e-05</v>
      </c>
      <c r="AD2" s="99" t="n">
        <v>4.8630245e-05</v>
      </c>
      <c r="AE2" s="99" t="n">
        <v>4.8371208e-05</v>
      </c>
      <c r="AF2" s="99" t="n">
        <v>4.8135262e-05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5.7261868e-05</v>
      </c>
      <c r="C4" s="99" t="n">
        <v>5.8306873e-05</v>
      </c>
      <c r="D4" s="99" t="n">
        <v>6.2331921e-05</v>
      </c>
      <c r="E4" s="99" t="n">
        <v>6.1304279e-05</v>
      </c>
      <c r="F4" s="99" t="n">
        <v>6.0559471e-05</v>
      </c>
      <c r="G4" s="99" t="n">
        <v>6.1002563e-05</v>
      </c>
      <c r="H4" s="99" t="n">
        <v>6.0677692e-05</v>
      </c>
      <c r="I4" s="99" t="n">
        <v>6.1197933e-05</v>
      </c>
      <c r="J4" s="99" t="n">
        <v>6.161062600000001e-05</v>
      </c>
      <c r="K4" s="99" t="n">
        <v>6.2353497e-05</v>
      </c>
      <c r="L4" s="99" t="n">
        <v>6.1051949e-05</v>
      </c>
      <c r="M4" s="99" t="n">
        <v>6.1786293e-05</v>
      </c>
      <c r="N4" s="99" t="n">
        <v>6.220438e-05</v>
      </c>
      <c r="O4" s="99" t="n">
        <v>6.2738674e-05</v>
      </c>
      <c r="P4" s="99" t="n">
        <v>6.438924400000001e-05</v>
      </c>
      <c r="Q4" s="99" t="n">
        <v>6.4444832e-05</v>
      </c>
      <c r="R4" s="99" t="n">
        <v>6.455986e-05</v>
      </c>
      <c r="S4" s="99" t="n">
        <v>6.4817459e-05</v>
      </c>
      <c r="T4" s="99" t="n">
        <v>6.493632499999999e-05</v>
      </c>
      <c r="U4" s="99" t="n">
        <v>6.5155121e-05</v>
      </c>
      <c r="V4" s="99" t="n">
        <v>6.524261500000001e-05</v>
      </c>
      <c r="W4" s="99" t="n">
        <v>6.5569626e-05</v>
      </c>
      <c r="X4" s="99" t="n">
        <v>6.607291399999999e-05</v>
      </c>
      <c r="Y4" s="99" t="n">
        <v>6.612087200000001e-05</v>
      </c>
      <c r="Z4" s="99" t="n">
        <v>6.579800400000001e-05</v>
      </c>
      <c r="AA4" s="99" t="n">
        <v>6.5807442e-05</v>
      </c>
      <c r="AB4" s="99" t="n">
        <v>6.585908499999999e-05</v>
      </c>
      <c r="AC4" s="99" t="n">
        <v>6.5744827e-05</v>
      </c>
      <c r="AD4" s="99" t="n">
        <v>6.567403400000001e-05</v>
      </c>
      <c r="AE4" s="99" t="n">
        <v>6.567997699999999e-05</v>
      </c>
      <c r="AF4" s="99" t="n">
        <v>6.542977899999999e-05</v>
      </c>
    </row>
    <row r="5">
      <c r="A5" s="71" t="inlineStr">
        <is>
          <t>Commercial Buildings Sector</t>
        </is>
      </c>
      <c r="B5" s="99" t="n">
        <v>4.9509426e-05</v>
      </c>
      <c r="C5" s="99" t="n">
        <v>4.9912369e-05</v>
      </c>
      <c r="D5" s="99" t="n">
        <v>5.4383038e-05</v>
      </c>
      <c r="E5" s="99" t="n">
        <v>5.2175663e-05</v>
      </c>
      <c r="F5" s="99" t="n">
        <v>5.1028332e-05</v>
      </c>
      <c r="G5" s="99" t="n">
        <v>5.1182877e-05</v>
      </c>
      <c r="H5" s="99" t="n">
        <v>5.0522621e-05</v>
      </c>
      <c r="I5" s="99" t="n">
        <v>5.0704906e-05</v>
      </c>
      <c r="J5" s="99" t="n">
        <v>5.0819679e-05</v>
      </c>
      <c r="K5" s="99" t="n">
        <v>5.1288013e-05</v>
      </c>
      <c r="L5" s="99" t="n">
        <v>4.9622921e-05</v>
      </c>
      <c r="M5" s="99" t="n">
        <v>5.0099918e-05</v>
      </c>
      <c r="N5" s="99" t="n">
        <v>5.0039978e-05</v>
      </c>
      <c r="O5" s="99" t="n">
        <v>5.0295265e-05</v>
      </c>
      <c r="P5" s="99" t="n">
        <v>5.168301e-05</v>
      </c>
      <c r="Q5" s="99" t="n">
        <v>5.1387306e-05</v>
      </c>
      <c r="R5" s="99" t="n">
        <v>5.1094501e-05</v>
      </c>
      <c r="S5" s="99" t="n">
        <v>5.1072754e-05</v>
      </c>
      <c r="T5" s="99" t="n">
        <v>5.0951706e-05</v>
      </c>
      <c r="U5" s="99" t="n">
        <v>5.0972198e-05</v>
      </c>
      <c r="V5" s="99" t="n">
        <v>5.090867999999999e-05</v>
      </c>
      <c r="W5" s="99" t="n">
        <v>5.0997555e-05</v>
      </c>
      <c r="X5" s="99" t="n">
        <v>5.123698e-05</v>
      </c>
      <c r="Y5" s="99" t="n">
        <v>5.1044262e-05</v>
      </c>
      <c r="Z5" s="99" t="n">
        <v>5.0437019e-05</v>
      </c>
      <c r="AA5" s="99" t="n">
        <v>5.0226383e-05</v>
      </c>
      <c r="AB5" s="99" t="n">
        <v>5.0139999e-05</v>
      </c>
      <c r="AC5" s="99" t="n">
        <v>4.9875084e-05</v>
      </c>
      <c r="AD5" s="99" t="n">
        <v>4.9651047e-05</v>
      </c>
      <c r="AE5" s="99" t="n">
        <v>4.953231e-05</v>
      </c>
      <c r="AF5" s="99" t="n">
        <v>4.9326973e-05</v>
      </c>
    </row>
    <row r="6">
      <c r="A6" s="71" t="inlineStr">
        <is>
          <t>Industry Sector</t>
        </is>
      </c>
      <c r="B6" s="99" t="n">
        <v>3.9975166e-05</v>
      </c>
      <c r="C6" s="99" t="n">
        <v>4.0035011e-05</v>
      </c>
      <c r="D6" s="99" t="n">
        <v>4.397913e-05</v>
      </c>
      <c r="E6" s="99" t="n">
        <v>4.1506958e-05</v>
      </c>
      <c r="F6" s="99" t="n">
        <v>3.987206599999999e-05</v>
      </c>
      <c r="G6" s="99" t="n">
        <v>3.9502159e-05</v>
      </c>
      <c r="H6" s="99" t="n">
        <v>3.8512909e-05</v>
      </c>
      <c r="I6" s="99" t="n">
        <v>3.8408588e-05</v>
      </c>
      <c r="J6" s="99" t="n">
        <v>3.8302769e-05</v>
      </c>
      <c r="K6" s="99" t="n">
        <v>3.8529598e-05</v>
      </c>
      <c r="L6" s="99" t="n">
        <v>3.6706024e-05</v>
      </c>
      <c r="M6" s="99" t="n">
        <v>3.6880516e-05</v>
      </c>
      <c r="N6" s="99" t="n">
        <v>3.679147e-05</v>
      </c>
      <c r="O6" s="99" t="n">
        <v>3.6993549e-05</v>
      </c>
      <c r="P6" s="99" t="n">
        <v>3.7515091e-05</v>
      </c>
      <c r="Q6" s="99" t="n">
        <v>3.6984848e-05</v>
      </c>
      <c r="R6" s="99" t="n">
        <v>3.6572533e-05</v>
      </c>
      <c r="S6" s="99" t="n">
        <v>3.6414555e-05</v>
      </c>
      <c r="T6" s="99" t="n">
        <v>3.6325924e-05</v>
      </c>
      <c r="U6" s="99" t="n">
        <v>3.6244125e-05</v>
      </c>
      <c r="V6" s="99" t="n">
        <v>3.6093838e-05</v>
      </c>
      <c r="W6" s="99" t="n">
        <v>3.6111919e-05</v>
      </c>
      <c r="X6" s="99" t="n">
        <v>3.6088863e-05</v>
      </c>
      <c r="Y6" s="99" t="n">
        <v>3.5810822e-05</v>
      </c>
      <c r="Z6" s="99" t="n">
        <v>3.5322662e-05</v>
      </c>
      <c r="AA6" s="99" t="n">
        <v>3.5092964e-05</v>
      </c>
      <c r="AB6" s="99" t="n">
        <v>3.4936813e-05</v>
      </c>
      <c r="AC6" s="99" t="n">
        <v>3.4677662e-05</v>
      </c>
      <c r="AD6" s="99" t="n">
        <v>3.4460659e-05</v>
      </c>
      <c r="AE6" s="99" t="n">
        <v>3.4384739e-05</v>
      </c>
      <c r="AF6" s="99" t="n">
        <v>3.4193012e-05</v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 t="n">
        <v>3.9975166e-05</v>
      </c>
      <c r="C9" s="99" t="n">
        <v>4.0035011e-05</v>
      </c>
      <c r="D9" s="99" t="n">
        <v>4.397913e-05</v>
      </c>
      <c r="E9" s="99" t="n">
        <v>4.1506958e-05</v>
      </c>
      <c r="F9" s="99" t="n">
        <v>3.987206599999999e-05</v>
      </c>
      <c r="G9" s="99" t="n">
        <v>3.9502159e-05</v>
      </c>
      <c r="H9" s="99" t="n">
        <v>3.8512909e-05</v>
      </c>
      <c r="I9" s="99" t="n">
        <v>3.8408588e-05</v>
      </c>
      <c r="J9" s="99" t="n">
        <v>3.8302769e-05</v>
      </c>
      <c r="K9" s="99" t="n">
        <v>3.8529598e-05</v>
      </c>
      <c r="L9" s="99" t="n">
        <v>3.6706024e-05</v>
      </c>
      <c r="M9" s="99" t="n">
        <v>3.6880516e-05</v>
      </c>
      <c r="N9" s="99" t="n">
        <v>3.679147e-05</v>
      </c>
      <c r="O9" s="99" t="n">
        <v>3.6993549e-05</v>
      </c>
      <c r="P9" s="99" t="n">
        <v>3.7515091e-05</v>
      </c>
      <c r="Q9" s="99" t="n">
        <v>3.6984848e-05</v>
      </c>
      <c r="R9" s="99" t="n">
        <v>3.6572533e-05</v>
      </c>
      <c r="S9" s="99" t="n">
        <v>3.6414555e-05</v>
      </c>
      <c r="T9" s="99" t="n">
        <v>3.6325924e-05</v>
      </c>
      <c r="U9" s="99" t="n">
        <v>3.6244125e-05</v>
      </c>
      <c r="V9" s="99" t="n">
        <v>3.6093838e-05</v>
      </c>
      <c r="W9" s="99" t="n">
        <v>3.6111919e-05</v>
      </c>
      <c r="X9" s="99" t="n">
        <v>3.6088863e-05</v>
      </c>
      <c r="Y9" s="99" t="n">
        <v>3.5810822e-05</v>
      </c>
      <c r="Z9" s="99" t="n">
        <v>3.5322662e-05</v>
      </c>
      <c r="AA9" s="99" t="n">
        <v>3.5092964e-05</v>
      </c>
      <c r="AB9" s="99" t="n">
        <v>3.4936813e-05</v>
      </c>
      <c r="AC9" s="99" t="n">
        <v>3.4677662e-05</v>
      </c>
      <c r="AD9" s="99" t="n">
        <v>3.4460659e-05</v>
      </c>
      <c r="AE9" s="99" t="n">
        <v>3.4384739e-05</v>
      </c>
      <c r="AF9" s="99" t="n">
        <v>3.4193012e-05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opLeftCell="Q1" workbookViewId="0">
      <selection activeCell="B2" sqref="B2:AF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71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 t="n">
        <v/>
      </c>
      <c r="D3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</row>
    <row r="4">
      <c r="A4" s="71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71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71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 t="n">
        <v/>
      </c>
      <c r="D7" t="n">
        <v/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/>
      </c>
      <c r="O7" t="n">
        <v/>
      </c>
      <c r="P7" t="n">
        <v/>
      </c>
      <c r="Q7" t="n">
        <v/>
      </c>
      <c r="R7" t="n">
        <v/>
      </c>
      <c r="S7" t="n">
        <v/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/>
      </c>
      <c r="AB7" t="n">
        <v/>
      </c>
      <c r="AC7" t="n">
        <v/>
      </c>
      <c r="AD7" t="n">
        <v/>
      </c>
      <c r="AE7" t="n">
        <v/>
      </c>
      <c r="AF7" t="n">
        <v/>
      </c>
    </row>
    <row r="8">
      <c r="A8" s="71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71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10" sqref="A10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9" t="n">
        <v>1.26e-05</v>
      </c>
      <c r="D2" s="99" t="n">
        <v>1.243721430703523e-05</v>
      </c>
      <c r="E2" s="99" t="n">
        <v>1.192183361185576e-05</v>
      </c>
      <c r="F2" s="99" t="n">
        <v>1.1410801957585e-05</v>
      </c>
      <c r="G2" s="99" t="n">
        <v>1.105722299695688e-05</v>
      </c>
      <c r="H2" s="99" t="n">
        <v>1.075261807882098e-05</v>
      </c>
      <c r="I2" s="99" t="n">
        <v>1.048420749049749e-05</v>
      </c>
      <c r="J2" s="99" t="n">
        <v>1.032898597783582e-05</v>
      </c>
      <c r="K2" s="99" t="n">
        <v>1.022162533561299e-05</v>
      </c>
      <c r="L2" s="99" t="n">
        <v>1.013025056269793e-05</v>
      </c>
      <c r="M2" s="99" t="n">
        <v>1.008591715553188e-05</v>
      </c>
      <c r="N2" s="99" t="n">
        <v>9.925449707284107e-06</v>
      </c>
      <c r="O2" s="99" t="n">
        <v>9.888610000253908e-06</v>
      </c>
      <c r="P2" s="99" t="n">
        <v>9.809216164789782e-06</v>
      </c>
      <c r="Q2" s="99" t="n">
        <v>9.660423548952813e-06</v>
      </c>
      <c r="R2" s="99" t="n">
        <v>9.539653709419134e-06</v>
      </c>
      <c r="S2" s="99" t="n">
        <v>9.514244918142484e-06</v>
      </c>
      <c r="T2" s="99" t="n">
        <v>9.460849281628208e-06</v>
      </c>
      <c r="U2" s="99" t="n">
        <v>9.436397500465726e-06</v>
      </c>
      <c r="V2" s="99" t="n">
        <v>9.3434894384219e-06</v>
      </c>
      <c r="W2" s="99" t="n">
        <v>9.28035026427595e-06</v>
      </c>
      <c r="X2" s="99" t="n">
        <v>9.220463542554099e-06</v>
      </c>
      <c r="Y2" s="99" t="n">
        <v>9.179797177031297e-06</v>
      </c>
      <c r="Z2" s="99" t="n">
        <v>9.048187211381329e-06</v>
      </c>
      <c r="AA2" s="99" t="n">
        <v>9.072147704319135e-06</v>
      </c>
      <c r="AB2" s="99" t="n">
        <v>9.05192058729963e-06</v>
      </c>
      <c r="AC2" s="99" t="n">
        <v>9.050323727823932e-06</v>
      </c>
      <c r="AD2" s="99" t="n">
        <v>8.999542076336296e-06</v>
      </c>
      <c r="AE2" s="99" t="n">
        <v>9.060922701211087e-06</v>
      </c>
      <c r="AF2" s="99" t="n">
        <v>9.044948578597861e-06</v>
      </c>
    </row>
    <row r="3">
      <c r="A3" s="71" t="inlineStr">
        <is>
          <t>Electricity Sector</t>
        </is>
      </c>
      <c r="B3" s="99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9" t="n">
        <v>3.31e-06</v>
      </c>
      <c r="D3" s="99" t="n">
        <v>2.415624267244747e-06</v>
      </c>
      <c r="E3" s="99" t="n">
        <v>2.226149279160477e-06</v>
      </c>
      <c r="F3" s="99" t="n">
        <v>1.966049840962668e-06</v>
      </c>
      <c r="G3" s="99" t="n">
        <v>1.761645839617924e-06</v>
      </c>
      <c r="H3" s="99" t="n">
        <v>1.672287729562511e-06</v>
      </c>
      <c r="I3" s="99" t="n">
        <v>1.611983329095654e-06</v>
      </c>
      <c r="J3" s="99" t="n">
        <v>1.641706253615316e-06</v>
      </c>
      <c r="K3" s="99" t="n">
        <v>1.659493231075055e-06</v>
      </c>
      <c r="L3" s="99" t="n">
        <v>1.706775057632929e-06</v>
      </c>
      <c r="M3" s="99" t="n">
        <v>1.76425103233091e-06</v>
      </c>
      <c r="N3" s="99" t="n">
        <v>1.770983373276754e-06</v>
      </c>
      <c r="O3" s="99" t="n">
        <v>1.802046664604882e-06</v>
      </c>
      <c r="P3" s="99" t="n">
        <v>1.812008863430952e-06</v>
      </c>
      <c r="Q3" s="99" t="n">
        <v>1.782314993105115e-06</v>
      </c>
      <c r="R3" s="99" t="n">
        <v>1.772809913595227e-06</v>
      </c>
      <c r="S3" s="99" t="n">
        <v>1.774353175523905e-06</v>
      </c>
      <c r="T3" s="99" t="n">
        <v>1.789890389908452e-06</v>
      </c>
      <c r="U3" s="99" t="n">
        <v>1.801166322531981e-06</v>
      </c>
      <c r="V3" s="99" t="n">
        <v>1.811125615938669e-06</v>
      </c>
      <c r="W3" s="99" t="n">
        <v>1.793344933554259e-06</v>
      </c>
      <c r="X3" s="99" t="n">
        <v>1.784048560003347e-06</v>
      </c>
      <c r="Y3" s="99" t="n">
        <v>1.782762911926586e-06</v>
      </c>
      <c r="Z3" s="99" t="n">
        <v>1.717276695991019e-06</v>
      </c>
      <c r="AA3" s="99" t="n">
        <v>1.721229034824363e-06</v>
      </c>
      <c r="AB3" s="99" t="n">
        <v>1.722280796640832e-06</v>
      </c>
      <c r="AC3" s="99" t="n">
        <v>1.726185196054365e-06</v>
      </c>
      <c r="AD3" s="99" t="n">
        <v>1.729992748155147e-06</v>
      </c>
      <c r="AE3" s="99" t="n">
        <v>1.746269876009107e-06</v>
      </c>
      <c r="AF3" s="99" t="n">
        <v>1.7446041022298e-06</v>
      </c>
    </row>
    <row r="4">
      <c r="A4" s="71" t="inlineStr">
        <is>
          <t>Residential Buildings Sector</t>
        </is>
      </c>
      <c r="B4" s="99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9" t="n">
        <v>1.506e-05</v>
      </c>
      <c r="D4" s="99" t="n">
        <v>1.435390873599858e-05</v>
      </c>
      <c r="E4" s="99" t="n">
        <v>1.403229741919259e-05</v>
      </c>
      <c r="F4" s="99" t="n">
        <v>1.397669695366193e-05</v>
      </c>
      <c r="G4" s="99" t="n">
        <v>1.409235038242852e-05</v>
      </c>
      <c r="H4" s="99" t="n">
        <v>1.430537133368822e-05</v>
      </c>
      <c r="I4" s="99" t="n">
        <v>1.453899803014208e-05</v>
      </c>
      <c r="J4" s="99" t="n">
        <v>1.454647328791739e-05</v>
      </c>
      <c r="K4" s="99" t="n">
        <v>1.456254290172844e-05</v>
      </c>
      <c r="L4" s="99" t="n">
        <v>1.458019359030605e-05</v>
      </c>
      <c r="M4" s="99" t="n">
        <v>1.459737334162636e-05</v>
      </c>
      <c r="N4" s="99" t="n">
        <v>1.460024277328704e-05</v>
      </c>
      <c r="O4" s="99" t="n">
        <v>1.462537867603017e-05</v>
      </c>
      <c r="P4" s="99" t="n">
        <v>1.462905357965945e-05</v>
      </c>
      <c r="Q4" s="99" t="n">
        <v>1.460535239274667e-05</v>
      </c>
      <c r="R4" s="99" t="n">
        <v>1.459576339332819e-05</v>
      </c>
      <c r="S4" s="99" t="n">
        <v>1.459496190391568e-05</v>
      </c>
      <c r="T4" s="99" t="n">
        <v>1.459359787845588e-05</v>
      </c>
      <c r="U4" s="99" t="n">
        <v>1.459660371266255e-05</v>
      </c>
      <c r="V4" s="99" t="n">
        <v>1.459678790588157e-05</v>
      </c>
      <c r="W4" s="99" t="n">
        <v>1.457536075849447e-05</v>
      </c>
      <c r="X4" s="99" t="n">
        <v>1.456833552955699e-05</v>
      </c>
      <c r="Y4" s="99" t="n">
        <v>1.456828176504982e-05</v>
      </c>
      <c r="Z4" s="99" t="n">
        <v>1.45362341362177e-05</v>
      </c>
      <c r="AA4" s="99" t="n">
        <v>1.453460527077811e-05</v>
      </c>
      <c r="AB4" s="99" t="n">
        <v>1.453560787927302e-05</v>
      </c>
      <c r="AC4" s="99" t="n">
        <v>1.45390995853223e-05</v>
      </c>
      <c r="AD4" s="99" t="n">
        <v>1.453898608247382e-05</v>
      </c>
      <c r="AE4" s="99" t="n">
        <v>1.455148832166994e-05</v>
      </c>
      <c r="AF4" s="99" t="n">
        <v>1.455788032418958e-05</v>
      </c>
    </row>
    <row r="5">
      <c r="A5" s="71" t="inlineStr">
        <is>
          <t>Commercial Buildings Sector</t>
        </is>
      </c>
      <c r="B5" s="99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9" t="n">
        <v>1.231e-05</v>
      </c>
      <c r="D5" s="99" t="n">
        <v>1.256952151971596e-05</v>
      </c>
      <c r="E5" s="99" t="n">
        <v>1.239262922743879e-05</v>
      </c>
      <c r="F5" s="99" t="n">
        <v>1.224933312076318e-05</v>
      </c>
      <c r="G5" s="99" t="n">
        <v>1.231523385760611e-05</v>
      </c>
      <c r="H5" s="99" t="n">
        <v>1.250235425094741e-05</v>
      </c>
      <c r="I5" s="99" t="n">
        <v>1.271225168059418e-05</v>
      </c>
      <c r="J5" s="99" t="n">
        <v>1.275075995623156e-05</v>
      </c>
      <c r="K5" s="99" t="n">
        <v>1.279211279411268e-05</v>
      </c>
      <c r="L5" s="99" t="n">
        <v>1.283129084834494e-05</v>
      </c>
      <c r="M5" s="99" t="n">
        <v>1.287011404543409e-05</v>
      </c>
      <c r="N5" s="99" t="n">
        <v>1.289147964030534e-05</v>
      </c>
      <c r="O5" s="99" t="n">
        <v>1.293836870602706e-05</v>
      </c>
      <c r="P5" s="99" t="n">
        <v>1.296019413185869e-05</v>
      </c>
      <c r="Q5" s="99" t="n">
        <v>1.294895280525407e-05</v>
      </c>
      <c r="R5" s="99" t="n">
        <v>1.295346211531715e-05</v>
      </c>
      <c r="S5" s="99" t="n">
        <v>1.296801468124441e-05</v>
      </c>
      <c r="T5" s="99" t="n">
        <v>1.298181759719408e-05</v>
      </c>
      <c r="U5" s="99" t="n">
        <v>1.300073456367581e-05</v>
      </c>
      <c r="V5" s="99" t="n">
        <v>1.301578461421529e-05</v>
      </c>
      <c r="W5" s="99" t="n">
        <v>1.300471444057359e-05</v>
      </c>
      <c r="X5" s="99" t="n">
        <v>1.301001219528586e-05</v>
      </c>
      <c r="Y5" s="99" t="n">
        <v>1.3022991294974e-05</v>
      </c>
      <c r="Z5" s="99" t="n">
        <v>1.299780328393086e-05</v>
      </c>
      <c r="AA5" s="99" t="n">
        <v>1.300691090359774e-05</v>
      </c>
      <c r="AB5" s="99" t="n">
        <v>1.301868394540717e-05</v>
      </c>
      <c r="AC5" s="99" t="n">
        <v>1.303314637077395e-05</v>
      </c>
      <c r="AD5" s="99" t="n">
        <v>1.304314398584802e-05</v>
      </c>
      <c r="AE5" s="99" t="n">
        <v>1.306760744934813e-05</v>
      </c>
      <c r="AF5" s="99" t="n">
        <v>1.308483912965497e-05</v>
      </c>
    </row>
    <row r="6">
      <c r="A6" s="71" t="inlineStr">
        <is>
          <t>Industry Sector</t>
        </is>
      </c>
      <c r="B6" s="99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9" t="n">
        <v>9.16e-06</v>
      </c>
      <c r="D6" s="99" t="n">
        <v>8.915310307945267e-06</v>
      </c>
      <c r="E6" s="99" t="n">
        <v>8.313131679702961e-06</v>
      </c>
      <c r="F6" s="99" t="n">
        <v>7.638390089762806e-06</v>
      </c>
      <c r="G6" s="99" t="n">
        <v>7.239539609915487e-06</v>
      </c>
      <c r="H6" s="99" t="n">
        <v>6.959386709494687e-06</v>
      </c>
      <c r="I6" s="99" t="n">
        <v>6.779652994761074e-06</v>
      </c>
      <c r="J6" s="99" t="n">
        <v>6.807505941290533e-06</v>
      </c>
      <c r="K6" s="99" t="n">
        <v>6.935336708910279e-06</v>
      </c>
      <c r="L6" s="99" t="n">
        <v>7.060292051730436e-06</v>
      </c>
      <c r="M6" s="99" t="n">
        <v>7.224888271774416e-06</v>
      </c>
      <c r="N6" s="99" t="n">
        <v>7.163033863984461e-06</v>
      </c>
      <c r="O6" s="99" t="n">
        <v>7.301073919124026e-06</v>
      </c>
      <c r="P6" s="99" t="n">
        <v>7.337098665615845e-06</v>
      </c>
      <c r="Q6" s="99" t="n">
        <v>7.234011627588007e-06</v>
      </c>
      <c r="R6" s="99" t="n">
        <v>7.164584102506733e-06</v>
      </c>
      <c r="S6" s="99" t="n">
        <v>7.256827118285054e-06</v>
      </c>
      <c r="T6" s="99" t="n">
        <v>7.283380005729592e-06</v>
      </c>
      <c r="U6" s="99" t="n">
        <v>7.345283575417717e-06</v>
      </c>
      <c r="V6" s="99" t="n">
        <v>7.275541414188158e-06</v>
      </c>
      <c r="W6" s="99" t="n">
        <v>7.250416406763782e-06</v>
      </c>
      <c r="X6" s="99" t="n">
        <v>7.216472847294462e-06</v>
      </c>
      <c r="Y6" s="99" t="n">
        <v>7.211262778575147e-06</v>
      </c>
      <c r="Z6" s="99" t="n">
        <v>7.041709946709076e-06</v>
      </c>
      <c r="AA6" s="99" t="n">
        <v>7.131967914287984e-06</v>
      </c>
      <c r="AB6" s="99" t="n">
        <v>7.137304711455916e-06</v>
      </c>
      <c r="AC6" s="99" t="n">
        <v>7.164754530420385e-06</v>
      </c>
      <c r="AD6" s="99" t="n">
        <v>7.099925281547878e-06</v>
      </c>
      <c r="AE6" s="99" t="n">
        <v>7.224212022552931e-06</v>
      </c>
      <c r="AF6" s="99" t="n">
        <v>7.212737635520224e-06</v>
      </c>
    </row>
    <row r="7">
      <c r="A7" s="71" t="inlineStr">
        <is>
          <t>District Heating Sector</t>
        </is>
      </c>
      <c r="B7" s="99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9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9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9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9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9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9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9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9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9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9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9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9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9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9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9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9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9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9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9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9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9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9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9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9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9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9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9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9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9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9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71" t="inlineStr">
        <is>
          <t>LULUCF Sector</t>
        </is>
      </c>
      <c r="B8" s="99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9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9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9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9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9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9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9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9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9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9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9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9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9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9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9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9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9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9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9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9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9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9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9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9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9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9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9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9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9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9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71" t="inlineStr">
        <is>
          <t>Geoengineering Sector</t>
        </is>
      </c>
      <c r="B9" s="99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9" t="n">
        <v>9.16e-06</v>
      </c>
      <c r="D9" s="99" t="n">
        <v>8.915310307945267e-06</v>
      </c>
      <c r="E9" s="99" t="n">
        <v>8.313131679702961e-06</v>
      </c>
      <c r="F9" s="99" t="n">
        <v>7.638390089762806e-06</v>
      </c>
      <c r="G9" s="99" t="n">
        <v>7.239539609915487e-06</v>
      </c>
      <c r="H9" s="99" t="n">
        <v>6.959386709494687e-06</v>
      </c>
      <c r="I9" s="99" t="n">
        <v>6.779652994761074e-06</v>
      </c>
      <c r="J9" s="99" t="n">
        <v>6.807505941290533e-06</v>
      </c>
      <c r="K9" s="99" t="n">
        <v>6.935336708910279e-06</v>
      </c>
      <c r="L9" s="99" t="n">
        <v>7.060292051730436e-06</v>
      </c>
      <c r="M9" s="99" t="n">
        <v>7.224888271774416e-06</v>
      </c>
      <c r="N9" s="99" t="n">
        <v>7.163033863984461e-06</v>
      </c>
      <c r="O9" s="99" t="n">
        <v>7.301073919124026e-06</v>
      </c>
      <c r="P9" s="99" t="n">
        <v>7.337098665615845e-06</v>
      </c>
      <c r="Q9" s="99" t="n">
        <v>7.234011627588007e-06</v>
      </c>
      <c r="R9" s="99" t="n">
        <v>7.164584102506733e-06</v>
      </c>
      <c r="S9" s="99" t="n">
        <v>7.256827118285054e-06</v>
      </c>
      <c r="T9" s="99" t="n">
        <v>7.283380005729592e-06</v>
      </c>
      <c r="U9" s="99" t="n">
        <v>7.345283575417717e-06</v>
      </c>
      <c r="V9" s="99" t="n">
        <v>7.275541414188158e-06</v>
      </c>
      <c r="W9" s="99" t="n">
        <v>7.250416406763782e-06</v>
      </c>
      <c r="X9" s="99" t="n">
        <v>7.216472847294462e-06</v>
      </c>
      <c r="Y9" s="99" t="n">
        <v>7.211262778575147e-06</v>
      </c>
      <c r="Z9" s="99" t="n">
        <v>7.041709946709076e-06</v>
      </c>
      <c r="AA9" s="99" t="n">
        <v>7.131967914287984e-06</v>
      </c>
      <c r="AB9" s="99" t="n">
        <v>7.137304711455916e-06</v>
      </c>
      <c r="AC9" s="99" t="n">
        <v>7.164754530420385e-06</v>
      </c>
      <c r="AD9" s="99" t="n">
        <v>7.099925281547878e-06</v>
      </c>
      <c r="AE9" s="99" t="n">
        <v>7.224212022552931e-06</v>
      </c>
      <c r="AF9" s="99" t="n">
        <v>7.212737635520224e-06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6.861220000000001e-07</v>
      </c>
      <c r="C3" s="99" t="n">
        <v>7.16664e-07</v>
      </c>
      <c r="D3" s="99" t="n">
        <v>7.177130000000001e-07</v>
      </c>
      <c r="E3" s="99" t="n">
        <v>7.19812e-07</v>
      </c>
      <c r="F3" s="99" t="n">
        <v>7.208609999999999e-07</v>
      </c>
      <c r="G3" s="99" t="n">
        <v>7.22959e-07</v>
      </c>
      <c r="H3" s="99" t="n">
        <v>7.24009e-07</v>
      </c>
      <c r="I3" s="99" t="n">
        <v>7.261069999999999e-07</v>
      </c>
      <c r="J3" s="99" t="n">
        <v>7.271570000000001e-07</v>
      </c>
      <c r="K3" s="99" t="n">
        <v>7.29255e-07</v>
      </c>
      <c r="L3" s="99" t="n">
        <v>7.31354e-07</v>
      </c>
      <c r="M3" s="99" t="n">
        <v>7.324030000000001e-07</v>
      </c>
      <c r="N3" s="99" t="n">
        <v>7.34502e-07</v>
      </c>
      <c r="O3" s="99" t="n">
        <v>7.366000000000001e-07</v>
      </c>
      <c r="P3" s="99" t="n">
        <v>7.37649e-07</v>
      </c>
      <c r="Q3" s="99" t="n">
        <v>7.397479999999999e-07</v>
      </c>
      <c r="R3" s="99" t="n">
        <v>7.418470000000001e-07</v>
      </c>
      <c r="S3" s="99" t="n">
        <v>7.42896e-07</v>
      </c>
      <c r="T3" s="99" t="n">
        <v>7.44994e-07</v>
      </c>
      <c r="U3" s="99" t="n">
        <v>7.47093e-07</v>
      </c>
      <c r="V3" s="99" t="n">
        <v>7.491919999999999e-07</v>
      </c>
      <c r="W3" s="99" t="n">
        <v>7.512900000000001e-07</v>
      </c>
      <c r="X3" s="99" t="n">
        <v>7.53389e-07</v>
      </c>
      <c r="Y3" s="99" t="n">
        <v>7.55487e-07</v>
      </c>
      <c r="Z3" s="99" t="n">
        <v>7.57586e-07</v>
      </c>
      <c r="AA3" s="99" t="n">
        <v>7.59685e-07</v>
      </c>
      <c r="AB3" s="99" t="n">
        <v>7.61783e-07</v>
      </c>
      <c r="AC3" s="99" t="n">
        <v>7.638819999999999e-07</v>
      </c>
      <c r="AD3" s="99" t="n">
        <v>7.6598e-07</v>
      </c>
      <c r="AE3" s="99" t="n">
        <v>7.68079e-07</v>
      </c>
      <c r="AF3" s="99" t="n">
        <v>7.701769999999999e-07</v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Fuels'!D21*About!$A$101*(1-INDEX('Tax Percentages'!$B$12:$AG$12,MATCH(B$1,'Tax Percentages'!$B$4:$AG$4,0)))</f>
        <v/>
      </c>
      <c r="C3" s="43">
        <f>'Other Fuels'!E21*About!$A$101*(1-INDEX('Tax Percentages'!$B$12:$AG$12,MATCH(C$1,'Tax Percentages'!$B$4:$AG$4,0)))</f>
        <v/>
      </c>
      <c r="D3" s="43">
        <f>'Other Fuels'!F21*About!$A$101*(1-INDEX('Tax Percentages'!$B$12:$AG$12,MATCH(D$1,'Tax Percentages'!$B$4:$AG$4,0)))</f>
        <v/>
      </c>
      <c r="E3" s="43">
        <f>'Other Fuels'!G21*About!$A$101*(1-INDEX('Tax Percentages'!$B$12:$AG$12,MATCH(E$1,'Tax Percentages'!$B$4:$AG$4,0)))</f>
        <v/>
      </c>
      <c r="F3" s="43">
        <f>'Other Fuels'!H21*About!$A$101*(1-INDEX('Tax Percentages'!$B$12:$AG$12,MATCH(F$1,'Tax Percentages'!$B$4:$AG$4,0)))</f>
        <v/>
      </c>
      <c r="G3" s="43">
        <f>'Other Fuels'!I21*About!$A$101*(1-INDEX('Tax Percentages'!$B$12:$AG$12,MATCH(G$1,'Tax Percentages'!$B$4:$AG$4,0)))</f>
        <v/>
      </c>
      <c r="H3" s="43">
        <f>'Other Fuels'!J21*About!$A$101*(1-INDEX('Tax Percentages'!$B$12:$AG$12,MATCH(H$1,'Tax Percentages'!$B$4:$AG$4,0)))</f>
        <v/>
      </c>
      <c r="I3" s="43">
        <f>'Other Fuels'!K21*About!$A$101*(1-INDEX('Tax Percentages'!$B$12:$AG$12,MATCH(I$1,'Tax Percentages'!$B$4:$AG$4,0)))</f>
        <v/>
      </c>
      <c r="J3" s="43">
        <f>'Other Fuels'!L21*About!$A$101*(1-INDEX('Tax Percentages'!$B$12:$AG$12,MATCH(J$1,'Tax Percentages'!$B$4:$AG$4,0)))</f>
        <v/>
      </c>
      <c r="K3" s="43">
        <f>'Other Fuels'!M21*About!$A$101*(1-INDEX('Tax Percentages'!$B$12:$AG$12,MATCH(K$1,'Tax Percentages'!$B$4:$AG$4,0)))</f>
        <v/>
      </c>
      <c r="L3" s="43">
        <f>'Other Fuels'!N21*About!$A$101*(1-INDEX('Tax Percentages'!$B$12:$AG$12,MATCH(L$1,'Tax Percentages'!$B$4:$AG$4,0)))</f>
        <v/>
      </c>
      <c r="M3" s="43">
        <f>'Other Fuels'!O21*About!$A$101*(1-INDEX('Tax Percentages'!$B$12:$AG$12,MATCH(M$1,'Tax Percentages'!$B$4:$AG$4,0)))</f>
        <v/>
      </c>
      <c r="N3" s="43">
        <f>'Other Fuels'!P21*About!$A$101*(1-INDEX('Tax Percentages'!$B$12:$AG$12,MATCH(N$1,'Tax Percentages'!$B$4:$AG$4,0)))</f>
        <v/>
      </c>
      <c r="O3" s="43">
        <f>'Other Fuels'!Q21*About!$A$101*(1-INDEX('Tax Percentages'!$B$12:$AG$12,MATCH(O$1,'Tax Percentages'!$B$4:$AG$4,0)))</f>
        <v/>
      </c>
      <c r="P3" s="43">
        <f>'Other Fuels'!R21*About!$A$101*(1-INDEX('Tax Percentages'!$B$12:$AG$12,MATCH(P$1,'Tax Percentages'!$B$4:$AG$4,0)))</f>
        <v/>
      </c>
      <c r="Q3" s="43">
        <f>'Other Fuels'!S21*About!$A$101*(1-INDEX('Tax Percentages'!$B$12:$AG$12,MATCH(Q$1,'Tax Percentages'!$B$4:$AG$4,0)))</f>
        <v/>
      </c>
      <c r="R3" s="43">
        <f>'Other Fuels'!T21*About!$A$101*(1-INDEX('Tax Percentages'!$B$12:$AG$12,MATCH(R$1,'Tax Percentages'!$B$4:$AG$4,0)))</f>
        <v/>
      </c>
      <c r="S3" s="43">
        <f>'Other Fuels'!U21*About!$A$101*(1-INDEX('Tax Percentages'!$B$12:$AG$12,MATCH(S$1,'Tax Percentages'!$B$4:$AG$4,0)))</f>
        <v/>
      </c>
      <c r="T3" s="43">
        <f>'Other Fuels'!V21*About!$A$101*(1-INDEX('Tax Percentages'!$B$12:$AG$12,MATCH(T$1,'Tax Percentages'!$B$4:$AG$4,0)))</f>
        <v/>
      </c>
      <c r="U3" s="43">
        <f>'Other Fuels'!W21*About!$A$101*(1-INDEX('Tax Percentages'!$B$12:$AG$12,MATCH(U$1,'Tax Percentages'!$B$4:$AG$4,0)))</f>
        <v/>
      </c>
      <c r="V3" s="43">
        <f>'Other Fuels'!X21*About!$A$101*(1-INDEX('Tax Percentages'!$B$12:$AG$12,MATCH(V$1,'Tax Percentages'!$B$4:$AG$4,0)))</f>
        <v/>
      </c>
      <c r="W3" s="43">
        <f>'Other Fuels'!Y21*About!$A$101*(1-INDEX('Tax Percentages'!$B$12:$AG$12,MATCH(W$1,'Tax Percentages'!$B$4:$AG$4,0)))</f>
        <v/>
      </c>
      <c r="X3" s="43">
        <f>'Other Fuels'!Z21*About!$A$101*(1-INDEX('Tax Percentages'!$B$12:$AG$12,MATCH(X$1,'Tax Percentages'!$B$4:$AG$4,0)))</f>
        <v/>
      </c>
      <c r="Y3" s="43">
        <f>'Other Fuels'!AA21*About!$A$101*(1-INDEX('Tax Percentages'!$B$12:$AG$12,MATCH(Y$1,'Tax Percentages'!$B$4:$AG$4,0)))</f>
        <v/>
      </c>
      <c r="Z3" s="43">
        <f>'Other Fuels'!AB21*About!$A$101*(1-INDEX('Tax Percentages'!$B$12:$AG$12,MATCH(Z$1,'Tax Percentages'!$B$4:$AG$4,0)))</f>
        <v/>
      </c>
      <c r="AA3" s="43">
        <f>'Other Fuels'!AC21*About!$A$101*(1-INDEX('Tax Percentages'!$B$12:$AG$12,MATCH(AA$1,'Tax Percentages'!$B$4:$AG$4,0)))</f>
        <v/>
      </c>
      <c r="AB3" s="43">
        <f>'Other Fuels'!AD21*About!$A$101*(1-INDEX('Tax Percentages'!$B$12:$AG$12,MATCH(AB$1,'Tax Percentages'!$B$4:$AG$4,0)))</f>
        <v/>
      </c>
      <c r="AC3" s="43">
        <f>'Other Fuels'!AE21*About!$A$101*(1-INDEX('Tax Percentages'!$B$12:$AG$12,MATCH(AC$1,'Tax Percentages'!$B$4:$AG$4,0)))</f>
        <v/>
      </c>
      <c r="AD3" s="43">
        <f>'Other Fuels'!AF21*About!$A$101*(1-INDEX('Tax Percentages'!$B$12:$AG$12,MATCH(AD$1,'Tax Percentages'!$B$4:$AG$4,0)))</f>
        <v/>
      </c>
      <c r="AE3" s="43">
        <f>'Other Fuels'!AG21*About!$A$101*(1-INDEX('Tax Percentages'!$B$12:$AG$12,MATCH(AE$1,'Tax Percentages'!$B$4:$AG$4,0)))</f>
        <v/>
      </c>
      <c r="AF3" s="43">
        <f>'Other Fuels'!AH21*About!$A$101*(1-INDEX('Tax Percentages'!$B$12:$AG$12,MATCH(AF$1,'Tax Percentages'!$B$4:$AG$4,0)))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Fuels'!D22*About!$A$101*(1-INDEX('Tax Percentages'!$B$12:$AG$12,MATCH(B$1,'Tax Percentages'!$B$4:$AG$4,0)))</f>
        <v/>
      </c>
      <c r="C4" s="43">
        <f>'Other Fuels'!E22*About!$A$101*(1-INDEX('Tax Percentages'!$B$12:$AG$12,MATCH(C$1,'Tax Percentages'!$B$4:$AG$4,0)))</f>
        <v/>
      </c>
      <c r="D4" s="43">
        <f>'Other Fuels'!F22*About!$A$101*(1-INDEX('Tax Percentages'!$B$12:$AG$12,MATCH(D$1,'Tax Percentages'!$B$4:$AG$4,0)))</f>
        <v/>
      </c>
      <c r="E4" s="43">
        <f>'Other Fuels'!G22*About!$A$101*(1-INDEX('Tax Percentages'!$B$12:$AG$12,MATCH(E$1,'Tax Percentages'!$B$4:$AG$4,0)))</f>
        <v/>
      </c>
      <c r="F4" s="43">
        <f>'Other Fuels'!H22*About!$A$101*(1-INDEX('Tax Percentages'!$B$12:$AG$12,MATCH(F$1,'Tax Percentages'!$B$4:$AG$4,0)))</f>
        <v/>
      </c>
      <c r="G4" s="43">
        <f>'Other Fuels'!I22*About!$A$101*(1-INDEX('Tax Percentages'!$B$12:$AG$12,MATCH(G$1,'Tax Percentages'!$B$4:$AG$4,0)))</f>
        <v/>
      </c>
      <c r="H4" s="43">
        <f>'Other Fuels'!J22*About!$A$101*(1-INDEX('Tax Percentages'!$B$12:$AG$12,MATCH(H$1,'Tax Percentages'!$B$4:$AG$4,0)))</f>
        <v/>
      </c>
      <c r="I4" s="43">
        <f>'Other Fuels'!K22*About!$A$101*(1-INDEX('Tax Percentages'!$B$12:$AG$12,MATCH(I$1,'Tax Percentages'!$B$4:$AG$4,0)))</f>
        <v/>
      </c>
      <c r="J4" s="43">
        <f>'Other Fuels'!L22*About!$A$101*(1-INDEX('Tax Percentages'!$B$12:$AG$12,MATCH(J$1,'Tax Percentages'!$B$4:$AG$4,0)))</f>
        <v/>
      </c>
      <c r="K4" s="43">
        <f>'Other Fuels'!M22*About!$A$101*(1-INDEX('Tax Percentages'!$B$12:$AG$12,MATCH(K$1,'Tax Percentages'!$B$4:$AG$4,0)))</f>
        <v/>
      </c>
      <c r="L4" s="43">
        <f>'Other Fuels'!N22*About!$A$101*(1-INDEX('Tax Percentages'!$B$12:$AG$12,MATCH(L$1,'Tax Percentages'!$B$4:$AG$4,0)))</f>
        <v/>
      </c>
      <c r="M4" s="43">
        <f>'Other Fuels'!O22*About!$A$101*(1-INDEX('Tax Percentages'!$B$12:$AG$12,MATCH(M$1,'Tax Percentages'!$B$4:$AG$4,0)))</f>
        <v/>
      </c>
      <c r="N4" s="43">
        <f>'Other Fuels'!P22*About!$A$101*(1-INDEX('Tax Percentages'!$B$12:$AG$12,MATCH(N$1,'Tax Percentages'!$B$4:$AG$4,0)))</f>
        <v/>
      </c>
      <c r="O4" s="43">
        <f>'Other Fuels'!Q22*About!$A$101*(1-INDEX('Tax Percentages'!$B$12:$AG$12,MATCH(O$1,'Tax Percentages'!$B$4:$AG$4,0)))</f>
        <v/>
      </c>
      <c r="P4" s="43">
        <f>'Other Fuels'!R22*About!$A$101*(1-INDEX('Tax Percentages'!$B$12:$AG$12,MATCH(P$1,'Tax Percentages'!$B$4:$AG$4,0)))</f>
        <v/>
      </c>
      <c r="Q4" s="43">
        <f>'Other Fuels'!S22*About!$A$101*(1-INDEX('Tax Percentages'!$B$12:$AG$12,MATCH(Q$1,'Tax Percentages'!$B$4:$AG$4,0)))</f>
        <v/>
      </c>
      <c r="R4" s="43">
        <f>'Other Fuels'!T22*About!$A$101*(1-INDEX('Tax Percentages'!$B$12:$AG$12,MATCH(R$1,'Tax Percentages'!$B$4:$AG$4,0)))</f>
        <v/>
      </c>
      <c r="S4" s="43">
        <f>'Other Fuels'!U22*About!$A$101*(1-INDEX('Tax Percentages'!$B$12:$AG$12,MATCH(S$1,'Tax Percentages'!$B$4:$AG$4,0)))</f>
        <v/>
      </c>
      <c r="T4" s="43">
        <f>'Other Fuels'!V22*About!$A$101*(1-INDEX('Tax Percentages'!$B$12:$AG$12,MATCH(T$1,'Tax Percentages'!$B$4:$AG$4,0)))</f>
        <v/>
      </c>
      <c r="U4" s="43">
        <f>'Other Fuels'!W22*About!$A$101*(1-INDEX('Tax Percentages'!$B$12:$AG$12,MATCH(U$1,'Tax Percentages'!$B$4:$AG$4,0)))</f>
        <v/>
      </c>
      <c r="V4" s="43">
        <f>'Other Fuels'!X22*About!$A$101*(1-INDEX('Tax Percentages'!$B$12:$AG$12,MATCH(V$1,'Tax Percentages'!$B$4:$AG$4,0)))</f>
        <v/>
      </c>
      <c r="W4" s="43">
        <f>'Other Fuels'!Y22*About!$A$101*(1-INDEX('Tax Percentages'!$B$12:$AG$12,MATCH(W$1,'Tax Percentages'!$B$4:$AG$4,0)))</f>
        <v/>
      </c>
      <c r="X4" s="43">
        <f>'Other Fuels'!Z22*About!$A$101*(1-INDEX('Tax Percentages'!$B$12:$AG$12,MATCH(X$1,'Tax Percentages'!$B$4:$AG$4,0)))</f>
        <v/>
      </c>
      <c r="Y4" s="43">
        <f>'Other Fuels'!AA22*About!$A$101*(1-INDEX('Tax Percentages'!$B$12:$AG$12,MATCH(Y$1,'Tax Percentages'!$B$4:$AG$4,0)))</f>
        <v/>
      </c>
      <c r="Z4" s="43">
        <f>'Other Fuels'!AB22*About!$A$101*(1-INDEX('Tax Percentages'!$B$12:$AG$12,MATCH(Z$1,'Tax Percentages'!$B$4:$AG$4,0)))</f>
        <v/>
      </c>
      <c r="AA4" s="43">
        <f>'Other Fuels'!AC22*About!$A$101*(1-INDEX('Tax Percentages'!$B$12:$AG$12,MATCH(AA$1,'Tax Percentages'!$B$4:$AG$4,0)))</f>
        <v/>
      </c>
      <c r="AB4" s="43">
        <f>'Other Fuels'!AD22*About!$A$101*(1-INDEX('Tax Percentages'!$B$12:$AG$12,MATCH(AB$1,'Tax Percentages'!$B$4:$AG$4,0)))</f>
        <v/>
      </c>
      <c r="AC4" s="43">
        <f>'Other Fuels'!AE22*About!$A$101*(1-INDEX('Tax Percentages'!$B$12:$AG$12,MATCH(AC$1,'Tax Percentages'!$B$4:$AG$4,0)))</f>
        <v/>
      </c>
      <c r="AD4" s="43">
        <f>'Other Fuels'!AF22*About!$A$101*(1-INDEX('Tax Percentages'!$B$12:$AG$12,MATCH(AD$1,'Tax Percentages'!$B$4:$AG$4,0)))</f>
        <v/>
      </c>
      <c r="AE4" s="43">
        <f>'Other Fuels'!AG22*About!$A$101*(1-INDEX('Tax Percentages'!$B$12:$AG$12,MATCH(AE$1,'Tax Percentages'!$B$4:$AG$4,0)))</f>
        <v/>
      </c>
      <c r="AF4" s="43">
        <f>'Other Fuels'!AH22*About!$A$101*(1-INDEX('Tax Percentages'!$B$12:$AG$12,MATCH(AF$1,'Tax Percentages'!$B$4:$AG$4,0)))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Fuels'!D23*About!$A$101*(1-INDEX('Tax Percentages'!$B$12:$AG$12,MATCH(B$1,'Tax Percentages'!$B$4:$AG$4,0)))</f>
        <v/>
      </c>
      <c r="C5" s="43">
        <f>'Other Fuels'!E23*About!$A$101*(1-INDEX('Tax Percentages'!$B$12:$AG$12,MATCH(C$1,'Tax Percentages'!$B$4:$AG$4,0)))</f>
        <v/>
      </c>
      <c r="D5" s="43">
        <f>'Other Fuels'!F23*About!$A$101*(1-INDEX('Tax Percentages'!$B$12:$AG$12,MATCH(D$1,'Tax Percentages'!$B$4:$AG$4,0)))</f>
        <v/>
      </c>
      <c r="E5" s="43">
        <f>'Other Fuels'!G23*About!$A$101*(1-INDEX('Tax Percentages'!$B$12:$AG$12,MATCH(E$1,'Tax Percentages'!$B$4:$AG$4,0)))</f>
        <v/>
      </c>
      <c r="F5" s="43">
        <f>'Other Fuels'!H23*About!$A$101*(1-INDEX('Tax Percentages'!$B$12:$AG$12,MATCH(F$1,'Tax Percentages'!$B$4:$AG$4,0)))</f>
        <v/>
      </c>
      <c r="G5" s="43">
        <f>'Other Fuels'!I23*About!$A$101*(1-INDEX('Tax Percentages'!$B$12:$AG$12,MATCH(G$1,'Tax Percentages'!$B$4:$AG$4,0)))</f>
        <v/>
      </c>
      <c r="H5" s="43">
        <f>'Other Fuels'!J23*About!$A$101*(1-INDEX('Tax Percentages'!$B$12:$AG$12,MATCH(H$1,'Tax Percentages'!$B$4:$AG$4,0)))</f>
        <v/>
      </c>
      <c r="I5" s="43">
        <f>'Other Fuels'!K23*About!$A$101*(1-INDEX('Tax Percentages'!$B$12:$AG$12,MATCH(I$1,'Tax Percentages'!$B$4:$AG$4,0)))</f>
        <v/>
      </c>
      <c r="J5" s="43">
        <f>'Other Fuels'!L23*About!$A$101*(1-INDEX('Tax Percentages'!$B$12:$AG$12,MATCH(J$1,'Tax Percentages'!$B$4:$AG$4,0)))</f>
        <v/>
      </c>
      <c r="K5" s="43">
        <f>'Other Fuels'!M23*About!$A$101*(1-INDEX('Tax Percentages'!$B$12:$AG$12,MATCH(K$1,'Tax Percentages'!$B$4:$AG$4,0)))</f>
        <v/>
      </c>
      <c r="L5" s="43">
        <f>'Other Fuels'!N23*About!$A$101*(1-INDEX('Tax Percentages'!$B$12:$AG$12,MATCH(L$1,'Tax Percentages'!$B$4:$AG$4,0)))</f>
        <v/>
      </c>
      <c r="M5" s="43">
        <f>'Other Fuels'!O23*About!$A$101*(1-INDEX('Tax Percentages'!$B$12:$AG$12,MATCH(M$1,'Tax Percentages'!$B$4:$AG$4,0)))</f>
        <v/>
      </c>
      <c r="N5" s="43">
        <f>'Other Fuels'!P23*About!$A$101*(1-INDEX('Tax Percentages'!$B$12:$AG$12,MATCH(N$1,'Tax Percentages'!$B$4:$AG$4,0)))</f>
        <v/>
      </c>
      <c r="O5" s="43">
        <f>'Other Fuels'!Q23*About!$A$101*(1-INDEX('Tax Percentages'!$B$12:$AG$12,MATCH(O$1,'Tax Percentages'!$B$4:$AG$4,0)))</f>
        <v/>
      </c>
      <c r="P5" s="43">
        <f>'Other Fuels'!R23*About!$A$101*(1-INDEX('Tax Percentages'!$B$12:$AG$12,MATCH(P$1,'Tax Percentages'!$B$4:$AG$4,0)))</f>
        <v/>
      </c>
      <c r="Q5" s="43">
        <f>'Other Fuels'!S23*About!$A$101*(1-INDEX('Tax Percentages'!$B$12:$AG$12,MATCH(Q$1,'Tax Percentages'!$B$4:$AG$4,0)))</f>
        <v/>
      </c>
      <c r="R5" s="43">
        <f>'Other Fuels'!T23*About!$A$101*(1-INDEX('Tax Percentages'!$B$12:$AG$12,MATCH(R$1,'Tax Percentages'!$B$4:$AG$4,0)))</f>
        <v/>
      </c>
      <c r="S5" s="43">
        <f>'Other Fuels'!U23*About!$A$101*(1-INDEX('Tax Percentages'!$B$12:$AG$12,MATCH(S$1,'Tax Percentages'!$B$4:$AG$4,0)))</f>
        <v/>
      </c>
      <c r="T5" s="43">
        <f>'Other Fuels'!V23*About!$A$101*(1-INDEX('Tax Percentages'!$B$12:$AG$12,MATCH(T$1,'Tax Percentages'!$B$4:$AG$4,0)))</f>
        <v/>
      </c>
      <c r="U5" s="43">
        <f>'Other Fuels'!W23*About!$A$101*(1-INDEX('Tax Percentages'!$B$12:$AG$12,MATCH(U$1,'Tax Percentages'!$B$4:$AG$4,0)))</f>
        <v/>
      </c>
      <c r="V5" s="43">
        <f>'Other Fuels'!X23*About!$A$101*(1-INDEX('Tax Percentages'!$B$12:$AG$12,MATCH(V$1,'Tax Percentages'!$B$4:$AG$4,0)))</f>
        <v/>
      </c>
      <c r="W5" s="43">
        <f>'Other Fuels'!Y23*About!$A$101*(1-INDEX('Tax Percentages'!$B$12:$AG$12,MATCH(W$1,'Tax Percentages'!$B$4:$AG$4,0)))</f>
        <v/>
      </c>
      <c r="X5" s="43">
        <f>'Other Fuels'!Z23*About!$A$101*(1-INDEX('Tax Percentages'!$B$12:$AG$12,MATCH(X$1,'Tax Percentages'!$B$4:$AG$4,0)))</f>
        <v/>
      </c>
      <c r="Y5" s="43">
        <f>'Other Fuels'!AA23*About!$A$101*(1-INDEX('Tax Percentages'!$B$12:$AG$12,MATCH(Y$1,'Tax Percentages'!$B$4:$AG$4,0)))</f>
        <v/>
      </c>
      <c r="Z5" s="43">
        <f>'Other Fuels'!AB23*About!$A$101*(1-INDEX('Tax Percentages'!$B$12:$AG$12,MATCH(Z$1,'Tax Percentages'!$B$4:$AG$4,0)))</f>
        <v/>
      </c>
      <c r="AA5" s="43">
        <f>'Other Fuels'!AC23*About!$A$101*(1-INDEX('Tax Percentages'!$B$12:$AG$12,MATCH(AA$1,'Tax Percentages'!$B$4:$AG$4,0)))</f>
        <v/>
      </c>
      <c r="AB5" s="43">
        <f>'Other Fuels'!AD23*About!$A$101*(1-INDEX('Tax Percentages'!$B$12:$AG$12,MATCH(AB$1,'Tax Percentages'!$B$4:$AG$4,0)))</f>
        <v/>
      </c>
      <c r="AC5" s="43">
        <f>'Other Fuels'!AE23*About!$A$101*(1-INDEX('Tax Percentages'!$B$12:$AG$12,MATCH(AC$1,'Tax Percentages'!$B$4:$AG$4,0)))</f>
        <v/>
      </c>
      <c r="AD5" s="43">
        <f>'Other Fuels'!AF23*About!$A$101*(1-INDEX('Tax Percentages'!$B$12:$AG$12,MATCH(AD$1,'Tax Percentages'!$B$4:$AG$4,0)))</f>
        <v/>
      </c>
      <c r="AE5" s="43">
        <f>'Other Fuels'!AG23*About!$A$101*(1-INDEX('Tax Percentages'!$B$12:$AG$12,MATCH(AE$1,'Tax Percentages'!$B$4:$AG$4,0)))</f>
        <v/>
      </c>
      <c r="AF5" s="43">
        <f>'Other Fuels'!AH23*About!$A$101*(1-INDEX('Tax Percentages'!$B$12:$AG$12,MATCH(AF$1,'Tax Percentages'!$B$4:$AG$4,0)))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Fuels'!D24*About!$A$101*(1-INDEX('Tax Percentages'!$B$12:$AG$12,MATCH(B$1,'Tax Percentages'!$B$4:$AG$4,0)))</f>
        <v/>
      </c>
      <c r="C6" s="43">
        <f>'Other Fuels'!E24*About!$A$101*(1-INDEX('Tax Percentages'!$B$12:$AG$12,MATCH(C$1,'Tax Percentages'!$B$4:$AG$4,0)))</f>
        <v/>
      </c>
      <c r="D6" s="43">
        <f>'Other Fuels'!F24*About!$A$101*(1-INDEX('Tax Percentages'!$B$12:$AG$12,MATCH(D$1,'Tax Percentages'!$B$4:$AG$4,0)))</f>
        <v/>
      </c>
      <c r="E6" s="43">
        <f>'Other Fuels'!G24*About!$A$101*(1-INDEX('Tax Percentages'!$B$12:$AG$12,MATCH(E$1,'Tax Percentages'!$B$4:$AG$4,0)))</f>
        <v/>
      </c>
      <c r="F6" s="43">
        <f>'Other Fuels'!H24*About!$A$101*(1-INDEX('Tax Percentages'!$B$12:$AG$12,MATCH(F$1,'Tax Percentages'!$B$4:$AG$4,0)))</f>
        <v/>
      </c>
      <c r="G6" s="43">
        <f>'Other Fuels'!I24*About!$A$101*(1-INDEX('Tax Percentages'!$B$12:$AG$12,MATCH(G$1,'Tax Percentages'!$B$4:$AG$4,0)))</f>
        <v/>
      </c>
      <c r="H6" s="43">
        <f>'Other Fuels'!J24*About!$A$101*(1-INDEX('Tax Percentages'!$B$12:$AG$12,MATCH(H$1,'Tax Percentages'!$B$4:$AG$4,0)))</f>
        <v/>
      </c>
      <c r="I6" s="43">
        <f>'Other Fuels'!K24*About!$A$101*(1-INDEX('Tax Percentages'!$B$12:$AG$12,MATCH(I$1,'Tax Percentages'!$B$4:$AG$4,0)))</f>
        <v/>
      </c>
      <c r="J6" s="43">
        <f>'Other Fuels'!L24*About!$A$101*(1-INDEX('Tax Percentages'!$B$12:$AG$12,MATCH(J$1,'Tax Percentages'!$B$4:$AG$4,0)))</f>
        <v/>
      </c>
      <c r="K6" s="43">
        <f>'Other Fuels'!M24*About!$A$101*(1-INDEX('Tax Percentages'!$B$12:$AG$12,MATCH(K$1,'Tax Percentages'!$B$4:$AG$4,0)))</f>
        <v/>
      </c>
      <c r="L6" s="43">
        <f>'Other Fuels'!N24*About!$A$101*(1-INDEX('Tax Percentages'!$B$12:$AG$12,MATCH(L$1,'Tax Percentages'!$B$4:$AG$4,0)))</f>
        <v/>
      </c>
      <c r="M6" s="43">
        <f>'Other Fuels'!O24*About!$A$101*(1-INDEX('Tax Percentages'!$B$12:$AG$12,MATCH(M$1,'Tax Percentages'!$B$4:$AG$4,0)))</f>
        <v/>
      </c>
      <c r="N6" s="43">
        <f>'Other Fuels'!P24*About!$A$101*(1-INDEX('Tax Percentages'!$B$12:$AG$12,MATCH(N$1,'Tax Percentages'!$B$4:$AG$4,0)))</f>
        <v/>
      </c>
      <c r="O6" s="43">
        <f>'Other Fuels'!Q24*About!$A$101*(1-INDEX('Tax Percentages'!$B$12:$AG$12,MATCH(O$1,'Tax Percentages'!$B$4:$AG$4,0)))</f>
        <v/>
      </c>
      <c r="P6" s="43">
        <f>'Other Fuels'!R24*About!$A$101*(1-INDEX('Tax Percentages'!$B$12:$AG$12,MATCH(P$1,'Tax Percentages'!$B$4:$AG$4,0)))</f>
        <v/>
      </c>
      <c r="Q6" s="43">
        <f>'Other Fuels'!S24*About!$A$101*(1-INDEX('Tax Percentages'!$B$12:$AG$12,MATCH(Q$1,'Tax Percentages'!$B$4:$AG$4,0)))</f>
        <v/>
      </c>
      <c r="R6" s="43">
        <f>'Other Fuels'!T24*About!$A$101*(1-INDEX('Tax Percentages'!$B$12:$AG$12,MATCH(R$1,'Tax Percentages'!$B$4:$AG$4,0)))</f>
        <v/>
      </c>
      <c r="S6" s="43">
        <f>'Other Fuels'!U24*About!$A$101*(1-INDEX('Tax Percentages'!$B$12:$AG$12,MATCH(S$1,'Tax Percentages'!$B$4:$AG$4,0)))</f>
        <v/>
      </c>
      <c r="T6" s="43">
        <f>'Other Fuels'!V24*About!$A$101*(1-INDEX('Tax Percentages'!$B$12:$AG$12,MATCH(T$1,'Tax Percentages'!$B$4:$AG$4,0)))</f>
        <v/>
      </c>
      <c r="U6" s="43">
        <f>'Other Fuels'!W24*About!$A$101*(1-INDEX('Tax Percentages'!$B$12:$AG$12,MATCH(U$1,'Tax Percentages'!$B$4:$AG$4,0)))</f>
        <v/>
      </c>
      <c r="V6" s="43">
        <f>'Other Fuels'!X24*About!$A$101*(1-INDEX('Tax Percentages'!$B$12:$AG$12,MATCH(V$1,'Tax Percentages'!$B$4:$AG$4,0)))</f>
        <v/>
      </c>
      <c r="W6" s="43">
        <f>'Other Fuels'!Y24*About!$A$101*(1-INDEX('Tax Percentages'!$B$12:$AG$12,MATCH(W$1,'Tax Percentages'!$B$4:$AG$4,0)))</f>
        <v/>
      </c>
      <c r="X6" s="43">
        <f>'Other Fuels'!Z24*About!$A$101*(1-INDEX('Tax Percentages'!$B$12:$AG$12,MATCH(X$1,'Tax Percentages'!$B$4:$AG$4,0)))</f>
        <v/>
      </c>
      <c r="Y6" s="43">
        <f>'Other Fuels'!AA24*About!$A$101*(1-INDEX('Tax Percentages'!$B$12:$AG$12,MATCH(Y$1,'Tax Percentages'!$B$4:$AG$4,0)))</f>
        <v/>
      </c>
      <c r="Z6" s="43">
        <f>'Other Fuels'!AB24*About!$A$101*(1-INDEX('Tax Percentages'!$B$12:$AG$12,MATCH(Z$1,'Tax Percentages'!$B$4:$AG$4,0)))</f>
        <v/>
      </c>
      <c r="AA6" s="43">
        <f>'Other Fuels'!AC24*About!$A$101*(1-INDEX('Tax Percentages'!$B$12:$AG$12,MATCH(AA$1,'Tax Percentages'!$B$4:$AG$4,0)))</f>
        <v/>
      </c>
      <c r="AB6" s="43">
        <f>'Other Fuels'!AD24*About!$A$101*(1-INDEX('Tax Percentages'!$B$12:$AG$12,MATCH(AB$1,'Tax Percentages'!$B$4:$AG$4,0)))</f>
        <v/>
      </c>
      <c r="AC6" s="43">
        <f>'Other Fuels'!AE24*About!$A$101*(1-INDEX('Tax Percentages'!$B$12:$AG$12,MATCH(AC$1,'Tax Percentages'!$B$4:$AG$4,0)))</f>
        <v/>
      </c>
      <c r="AD6" s="43">
        <f>'Other Fuels'!AF24*About!$A$101*(1-INDEX('Tax Percentages'!$B$12:$AG$12,MATCH(AD$1,'Tax Percentages'!$B$4:$AG$4,0)))</f>
        <v/>
      </c>
      <c r="AE6" s="43">
        <f>'Other Fuels'!AG24*About!$A$101*(1-INDEX('Tax Percentages'!$B$12:$AG$12,MATCH(AE$1,'Tax Percentages'!$B$4:$AG$4,0)))</f>
        <v/>
      </c>
      <c r="AF6" s="43">
        <f>'Other Fuels'!AH24*About!$A$101*(1-INDEX('Tax Percentages'!$B$12:$AG$12,MATCH(AF$1,'Tax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1.935326e-05</v>
      </c>
      <c r="C2" s="99" t="n">
        <v>2.6554398e-05</v>
      </c>
      <c r="D2" s="99" t="n">
        <v>2.5209085e-05</v>
      </c>
      <c r="E2" s="99" t="n">
        <v>2.2308292e-05</v>
      </c>
      <c r="F2" s="99" t="n">
        <v>2.2037746e-05</v>
      </c>
      <c r="G2" s="99" t="n">
        <v>2.1731173e-05</v>
      </c>
      <c r="H2" s="99" t="n">
        <v>2.1925957e-05</v>
      </c>
      <c r="I2" s="99" t="n">
        <v>2.2169886e-05</v>
      </c>
      <c r="J2" s="99" t="n">
        <v>2.2426392e-05</v>
      </c>
      <c r="K2" s="99" t="n">
        <v>2.2611645e-05</v>
      </c>
      <c r="L2" s="99" t="n">
        <v>2.3181011e-05</v>
      </c>
      <c r="M2" s="99" t="n">
        <v>2.3485348e-05</v>
      </c>
      <c r="N2" s="99" t="n">
        <v>2.3751518e-05</v>
      </c>
      <c r="O2" s="99" t="n">
        <v>2.3885962e-05</v>
      </c>
      <c r="P2" s="99" t="n">
        <v>2.409585e-05</v>
      </c>
      <c r="Q2" s="99" t="n">
        <v>2.4197222e-05</v>
      </c>
      <c r="R2" s="99" t="n">
        <v>2.4397894e-05</v>
      </c>
      <c r="S2" s="99" t="n">
        <v>2.4581404e-05</v>
      </c>
      <c r="T2" s="99" t="n">
        <v>2.4840481e-05</v>
      </c>
      <c r="U2" s="99" t="n">
        <v>2.4859991e-05</v>
      </c>
      <c r="V2" s="99" t="n">
        <v>2.5067068e-05</v>
      </c>
      <c r="W2" s="99" t="n">
        <v>2.5220737e-05</v>
      </c>
      <c r="X2" s="99" t="n">
        <v>2.5247618e-05</v>
      </c>
      <c r="Y2" s="99" t="n">
        <v>2.5497061e-05</v>
      </c>
      <c r="Z2" s="99" t="n">
        <v>2.5752285e-05</v>
      </c>
      <c r="AA2" s="99" t="n">
        <v>2.5847143e-05</v>
      </c>
      <c r="AB2" s="99" t="n">
        <v>2.6058382e-05</v>
      </c>
      <c r="AC2" s="99" t="n">
        <v>2.6144295e-05</v>
      </c>
      <c r="AD2" s="99" t="n">
        <v>2.6081125e-05</v>
      </c>
      <c r="AE2" s="99" t="n">
        <v>2.6096512e-05</v>
      </c>
      <c r="AF2" s="99" t="n">
        <v>2.6077999e-05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1.8657816e-05</v>
      </c>
      <c r="C2" s="99" t="n">
        <v>2.4112137e-05</v>
      </c>
      <c r="D2" s="99" t="n">
        <v>2.3097979e-05</v>
      </c>
      <c r="E2" s="99" t="n">
        <v>2.2217009e-05</v>
      </c>
      <c r="F2" s="99" t="n">
        <v>2.2977013e-05</v>
      </c>
      <c r="G2" s="99" t="n">
        <v>2.2926235e-05</v>
      </c>
      <c r="H2" s="99" t="n">
        <v>2.2885073e-05</v>
      </c>
      <c r="I2" s="99" t="n">
        <v>2.2921345e-05</v>
      </c>
      <c r="J2" s="99" t="n">
        <v>2.3099573e-05</v>
      </c>
      <c r="K2" s="99" t="n">
        <v>2.3232822e-05</v>
      </c>
      <c r="L2" s="99" t="n">
        <v>2.3195564e-05</v>
      </c>
      <c r="M2" s="99" t="n">
        <v>2.3457542e-05</v>
      </c>
      <c r="N2" s="99" t="n">
        <v>2.3559353e-05</v>
      </c>
      <c r="O2" s="99" t="n">
        <v>2.3617508e-05</v>
      </c>
      <c r="P2" s="99" t="n">
        <v>2.3671185e-05</v>
      </c>
      <c r="Q2" s="99" t="n">
        <v>2.3750776e-05</v>
      </c>
      <c r="R2" s="99" t="n">
        <v>2.3944475e-05</v>
      </c>
      <c r="S2" s="99" t="n">
        <v>2.41378e-05</v>
      </c>
      <c r="T2" s="99" t="n">
        <v>2.4262136e-05</v>
      </c>
      <c r="U2" s="99" t="n">
        <v>2.435025e-05</v>
      </c>
      <c r="V2" s="99" t="n">
        <v>2.4581966e-05</v>
      </c>
      <c r="W2" s="99" t="n">
        <v>2.4686249e-05</v>
      </c>
      <c r="X2" s="99" t="n">
        <v>2.4695507e-05</v>
      </c>
      <c r="Y2" s="99" t="n">
        <v>2.4923164e-05</v>
      </c>
      <c r="Z2" s="99" t="n">
        <v>2.5194223e-05</v>
      </c>
      <c r="AA2" s="99" t="n">
        <v>2.5287655e-05</v>
      </c>
      <c r="AB2" s="99" t="n">
        <v>2.5495314e-05</v>
      </c>
      <c r="AC2" s="99" t="n">
        <v>2.5535545e-05</v>
      </c>
      <c r="AD2" s="99" t="n">
        <v>2.5455845e-05</v>
      </c>
      <c r="AE2" s="99" t="n">
        <v>2.5445328e-05</v>
      </c>
      <c r="AF2" s="99" t="n">
        <v>2.5412609e-05</v>
      </c>
    </row>
    <row r="3">
      <c r="A3" s="71" t="inlineStr">
        <is>
          <t>Electricity Sector</t>
        </is>
      </c>
      <c r="B3" s="99" t="n">
        <v>1.7227184e-05</v>
      </c>
      <c r="C3" s="99" t="n">
        <v>2.100757e-05</v>
      </c>
      <c r="D3" s="99" t="n">
        <v>2.1276632e-05</v>
      </c>
      <c r="E3" s="99" t="n">
        <v>1.952162e-05</v>
      </c>
      <c r="F3" s="99" t="n">
        <v>1.991078e-05</v>
      </c>
      <c r="G3" s="99" t="n">
        <v>1.9216614e-05</v>
      </c>
      <c r="H3" s="99" t="n">
        <v>1.8625053e-05</v>
      </c>
      <c r="I3" s="99" t="n">
        <v>1.813575e-05</v>
      </c>
      <c r="J3" s="99" t="n">
        <v>1.8365662e-05</v>
      </c>
      <c r="K3" s="99" t="n">
        <v>1.8496405e-05</v>
      </c>
      <c r="L3" s="99" t="n">
        <v>1.8491461e-05</v>
      </c>
      <c r="M3" s="99" t="n">
        <v>1.8755354e-05</v>
      </c>
      <c r="N3" s="99" t="n">
        <v>1.8946781e-05</v>
      </c>
      <c r="O3" s="99" t="n">
        <v>1.9016397e-05</v>
      </c>
      <c r="P3" s="99" t="n">
        <v>1.9122644e-05</v>
      </c>
      <c r="Q3" s="99" t="n">
        <v>1.9238869e-05</v>
      </c>
      <c r="R3" s="99" t="n">
        <v>1.9408119e-05</v>
      </c>
      <c r="S3" s="99" t="n">
        <v>1.963122e-05</v>
      </c>
      <c r="T3" s="99" t="n">
        <v>1.9767038e-05</v>
      </c>
      <c r="U3" s="99" t="n">
        <v>1.9835541e-05</v>
      </c>
      <c r="V3" s="99" t="n">
        <v>2.0073475e-05</v>
      </c>
      <c r="W3" s="99" t="n">
        <v>2.0177227e-05</v>
      </c>
      <c r="X3" s="99" t="n">
        <v>2.0193453e-05</v>
      </c>
      <c r="Y3" s="99" t="n">
        <v>2.0425428e-05</v>
      </c>
      <c r="Z3" s="99" t="n">
        <v>2.0693148e-05</v>
      </c>
      <c r="AA3" s="99" t="n">
        <v>2.0792273e-05</v>
      </c>
      <c r="AB3" s="99" t="n">
        <v>2.1015575e-05</v>
      </c>
      <c r="AC3" s="99" t="n">
        <v>2.1035454e-05</v>
      </c>
      <c r="AD3" s="99" t="n">
        <v>2.0957006e-05</v>
      </c>
      <c r="AE3" s="99" t="n">
        <v>2.0952419e-05</v>
      </c>
      <c r="AF3" s="99" t="n">
        <v>2.0883451e-05</v>
      </c>
    </row>
    <row r="4">
      <c r="A4" s="71" t="inlineStr">
        <is>
          <t>Residential Buildings Sector</t>
        </is>
      </c>
      <c r="B4" s="99" t="n">
        <v>1.7743801e-05</v>
      </c>
      <c r="C4" s="99" t="n">
        <v>2.166988e-05</v>
      </c>
      <c r="D4" s="99" t="n">
        <v>2.1980335e-05</v>
      </c>
      <c r="E4" s="99" t="n">
        <v>2.171468e-05</v>
      </c>
      <c r="F4" s="99" t="n">
        <v>2.3097567e-05</v>
      </c>
      <c r="G4" s="99" t="n">
        <v>2.3647591e-05</v>
      </c>
      <c r="H4" s="99" t="n">
        <v>2.4218807e-05</v>
      </c>
      <c r="I4" s="99" t="n">
        <v>2.4868811e-05</v>
      </c>
      <c r="J4" s="99" t="n">
        <v>2.5051352e-05</v>
      </c>
      <c r="K4" s="99" t="n">
        <v>2.5176514e-05</v>
      </c>
      <c r="L4" s="99" t="n">
        <v>2.5140089e-05</v>
      </c>
      <c r="M4" s="99" t="n">
        <v>2.5408905e-05</v>
      </c>
      <c r="N4" s="99" t="n">
        <v>2.5507498e-05</v>
      </c>
      <c r="O4" s="99" t="n">
        <v>2.5571831e-05</v>
      </c>
      <c r="P4" s="99" t="n">
        <v>2.5618752e-05</v>
      </c>
      <c r="Q4" s="99" t="n">
        <v>2.5698879e-05</v>
      </c>
      <c r="R4" s="99" t="n">
        <v>2.5873436e-05</v>
      </c>
      <c r="S4" s="99" t="n">
        <v>2.6095083e-05</v>
      </c>
      <c r="T4" s="99" t="n">
        <v>2.6226324e-05</v>
      </c>
      <c r="U4" s="99" t="n">
        <v>2.6300959e-05</v>
      </c>
      <c r="V4" s="99" t="n">
        <v>2.6531126e-05</v>
      </c>
      <c r="W4" s="99" t="n">
        <v>2.6633108e-05</v>
      </c>
      <c r="X4" s="99" t="n">
        <v>2.6648052e-05</v>
      </c>
      <c r="Y4" s="99" t="n">
        <v>2.6878996e-05</v>
      </c>
      <c r="Z4" s="99" t="n">
        <v>2.7141329e-05</v>
      </c>
      <c r="AA4" s="99" t="n">
        <v>2.7244946e-05</v>
      </c>
      <c r="AB4" s="99" t="n">
        <v>2.7453573e-05</v>
      </c>
      <c r="AC4" s="99" t="n">
        <v>2.7486801e-05</v>
      </c>
      <c r="AD4" s="99" t="n">
        <v>2.7413906e-05</v>
      </c>
      <c r="AE4" s="99" t="n">
        <v>2.740428e-05</v>
      </c>
      <c r="AF4" s="99" t="n">
        <v>2.7361204e-05</v>
      </c>
    </row>
    <row r="5">
      <c r="A5" s="71" t="inlineStr">
        <is>
          <t>Commercial Buildings Sector</t>
        </is>
      </c>
      <c r="B5" s="99" t="n">
        <v>1.9094952e-05</v>
      </c>
      <c r="C5" s="99" t="n">
        <v>2.3615408e-05</v>
      </c>
      <c r="D5" s="99" t="n">
        <v>2.4091442e-05</v>
      </c>
      <c r="E5" s="99" t="n">
        <v>2.2786596e-05</v>
      </c>
      <c r="F5" s="99" t="n">
        <v>2.3293224e-05</v>
      </c>
      <c r="G5" s="99" t="n">
        <v>2.2886965e-05</v>
      </c>
      <c r="H5" s="99" t="n">
        <v>2.2524559e-05</v>
      </c>
      <c r="I5" s="99" t="n">
        <v>2.2252071e-05</v>
      </c>
      <c r="J5" s="99" t="n">
        <v>2.24503e-05</v>
      </c>
      <c r="K5" s="99" t="n">
        <v>2.2576912e-05</v>
      </c>
      <c r="L5" s="99" t="n">
        <v>2.2551632e-05</v>
      </c>
      <c r="M5" s="99" t="n">
        <v>2.2818497e-05</v>
      </c>
      <c r="N5" s="99" t="n">
        <v>2.2947388e-05</v>
      </c>
      <c r="O5" s="99" t="n">
        <v>2.3013416e-05</v>
      </c>
      <c r="P5" s="99" t="n">
        <v>2.3079622e-05</v>
      </c>
      <c r="Q5" s="99" t="n">
        <v>2.31712e-05</v>
      </c>
      <c r="R5" s="99" t="n">
        <v>2.3344172e-05</v>
      </c>
      <c r="S5" s="99" t="n">
        <v>2.3566185e-05</v>
      </c>
      <c r="T5" s="99" t="n">
        <v>2.3697966e-05</v>
      </c>
      <c r="U5" s="99" t="n">
        <v>2.377059e-05</v>
      </c>
      <c r="V5" s="99" t="n">
        <v>2.4003469e-05</v>
      </c>
      <c r="W5" s="99" t="n">
        <v>2.4105095e-05</v>
      </c>
      <c r="X5" s="99" t="n">
        <v>2.4120237e-05</v>
      </c>
      <c r="Y5" s="99" t="n">
        <v>2.4351274e-05</v>
      </c>
      <c r="Z5" s="99" t="n">
        <v>2.4615971e-05</v>
      </c>
      <c r="AA5" s="99" t="n">
        <v>2.4717945e-05</v>
      </c>
      <c r="AB5" s="99" t="n">
        <v>2.4931108e-05</v>
      </c>
      <c r="AC5" s="99" t="n">
        <v>2.4959742e-05</v>
      </c>
      <c r="AD5" s="99" t="n">
        <v>2.4884659e-05</v>
      </c>
      <c r="AE5" s="99" t="n">
        <v>2.4875692e-05</v>
      </c>
      <c r="AF5" s="99" t="n">
        <v>2.4823421e-05</v>
      </c>
    </row>
    <row r="6">
      <c r="A6" s="71" t="inlineStr">
        <is>
          <t>Industry Sector</t>
        </is>
      </c>
      <c r="B6" s="99" t="n">
        <v>1.8300158e-05</v>
      </c>
      <c r="C6" s="99" t="n">
        <v>2.266334e-05</v>
      </c>
      <c r="D6" s="99" t="n">
        <v>2.3201466e-05</v>
      </c>
      <c r="E6" s="99" t="n">
        <v>2.1943136e-05</v>
      </c>
      <c r="F6" s="99" t="n">
        <v>2.2442005e-05</v>
      </c>
      <c r="G6" s="99" t="n">
        <v>2.2055786e-05</v>
      </c>
      <c r="H6" s="99" t="n">
        <v>2.1703842e-05</v>
      </c>
      <c r="I6" s="99" t="n">
        <v>2.1439802e-05</v>
      </c>
      <c r="J6" s="99" t="n">
        <v>2.1632864e-05</v>
      </c>
      <c r="K6" s="99" t="n">
        <v>2.1758801e-05</v>
      </c>
      <c r="L6" s="99" t="n">
        <v>2.1730202e-05</v>
      </c>
      <c r="M6" s="99" t="n">
        <v>2.1997549e-05</v>
      </c>
      <c r="N6" s="99" t="n">
        <v>2.2116241e-05</v>
      </c>
      <c r="O6" s="99" t="n">
        <v>2.2181684e-05</v>
      </c>
      <c r="P6" s="99" t="n">
        <v>2.224136e-05</v>
      </c>
      <c r="Q6" s="99" t="n">
        <v>2.2328917e-05</v>
      </c>
      <c r="R6" s="99" t="n">
        <v>2.2502491e-05</v>
      </c>
      <c r="S6" s="99" t="n">
        <v>2.2724329e-05</v>
      </c>
      <c r="T6" s="99" t="n">
        <v>2.2855452e-05</v>
      </c>
      <c r="U6" s="99" t="n">
        <v>2.2928747e-05</v>
      </c>
      <c r="V6" s="99" t="n">
        <v>2.3160803e-05</v>
      </c>
      <c r="W6" s="99" t="n">
        <v>2.3262079e-05</v>
      </c>
      <c r="X6" s="99" t="n">
        <v>2.3277048e-05</v>
      </c>
      <c r="Y6" s="99" t="n">
        <v>2.3507933e-05</v>
      </c>
      <c r="Z6" s="99" t="n">
        <v>2.3772133e-05</v>
      </c>
      <c r="AA6" s="99" t="n">
        <v>2.3874573e-05</v>
      </c>
      <c r="AB6" s="99" t="n">
        <v>2.4086081e-05</v>
      </c>
      <c r="AC6" s="99" t="n">
        <v>2.4116144e-05</v>
      </c>
      <c r="AD6" s="99" t="n">
        <v>2.4041609e-05</v>
      </c>
      <c r="AE6" s="99" t="n">
        <v>2.4031929e-05</v>
      </c>
      <c r="AF6" s="99" t="n">
        <v>2.3982382e-05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1.8300158e-05</v>
      </c>
      <c r="C9" t="n">
        <v>2.266334e-05</v>
      </c>
      <c r="D9" t="n">
        <v>2.3201466e-05</v>
      </c>
      <c r="E9" t="n">
        <v>2.1943136e-05</v>
      </c>
      <c r="F9" t="n">
        <v>2.2442005e-05</v>
      </c>
      <c r="G9" t="n">
        <v>2.2055786e-05</v>
      </c>
      <c r="H9" t="n">
        <v>2.1703842e-05</v>
      </c>
      <c r="I9" t="n">
        <v>2.1439802e-05</v>
      </c>
      <c r="J9" t="n">
        <v>2.1632864e-05</v>
      </c>
      <c r="K9" t="n">
        <v>2.1758801e-05</v>
      </c>
      <c r="L9" t="n">
        <v>2.1730202e-05</v>
      </c>
      <c r="M9" t="n">
        <v>2.1997549e-05</v>
      </c>
      <c r="N9" t="n">
        <v>2.2116241e-05</v>
      </c>
      <c r="O9" t="n">
        <v>2.2181684e-05</v>
      </c>
      <c r="P9" t="n">
        <v>2.224136e-05</v>
      </c>
      <c r="Q9" t="n">
        <v>2.2328917e-05</v>
      </c>
      <c r="R9" t="n">
        <v>2.2502491e-05</v>
      </c>
      <c r="S9" t="n">
        <v>2.2724329e-05</v>
      </c>
      <c r="T9" t="n">
        <v>2.2855452e-05</v>
      </c>
      <c r="U9" t="n">
        <v>2.2928747e-05</v>
      </c>
      <c r="V9" t="n">
        <v>2.3160803e-05</v>
      </c>
      <c r="W9" t="n">
        <v>2.3262079e-05</v>
      </c>
      <c r="X9" t="n">
        <v>2.3277048e-05</v>
      </c>
      <c r="Y9" t="n">
        <v>2.3507933e-05</v>
      </c>
      <c r="Z9" t="n">
        <v>2.3772133e-05</v>
      </c>
      <c r="AA9" t="n">
        <v>2.3874573e-05</v>
      </c>
      <c r="AB9" t="n">
        <v>2.4086081e-05</v>
      </c>
      <c r="AC9" t="n">
        <v>2.4116144e-05</v>
      </c>
      <c r="AD9" t="n">
        <v>2.4041609e-05</v>
      </c>
      <c r="AE9" t="n">
        <v>2.4031929e-05</v>
      </c>
      <c r="AF9" t="n">
        <v>2.3982382e-05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3'!$C$1:$AJ$1,0))/10^6*dollars_2019_2012*(1-INDEX('Tax Percentages'!$B$15:$AG$15,MATCH(B$1,'Tax Percentages'!$B$4:$AG$4,0)))</f>
        <v/>
      </c>
      <c r="C2" s="99">
        <f>INDEX('AEO Table 3'!$C$40:$AJ$40,MATCH(C$1,'AEO Table 3'!$C$1:$AJ$1,0))/10^6*dollars_2019_2012*(1-INDEX('Tax Percentages'!$B$15:$AG$15,MATCH(C$1,'Tax Percentages'!$B$4:$AG$4,0)))</f>
        <v/>
      </c>
      <c r="D2" s="99">
        <f>INDEX('AEO Table 3'!$C$40:$AJ$40,MATCH(D$1,'AEO Table 3'!$C$1:$AJ$1,0))/10^6*dollars_2019_2012*(1-INDEX('Tax Percentages'!$B$15:$AG$15,MATCH(D$1,'Tax Percentages'!$B$4:$AG$4,0)))</f>
        <v/>
      </c>
      <c r="E2" s="99">
        <f>INDEX('AEO Table 3'!$C$40:$AJ$40,MATCH(E$1,'AEO Table 3'!$C$1:$AJ$1,0))/10^6*dollars_2019_2012*(1-INDEX('Tax Percentages'!$B$15:$AG$15,MATCH(E$1,'Tax Percentages'!$B$4:$AG$4,0)))</f>
        <v/>
      </c>
      <c r="F2" s="99">
        <f>INDEX('AEO Table 3'!$C$40:$AJ$40,MATCH(F$1,'AEO Table 3'!$C$1:$AJ$1,0))/10^6*dollars_2019_2012*(1-INDEX('Tax Percentages'!$B$15:$AG$15,MATCH(F$1,'Tax Percentages'!$B$4:$AG$4,0)))</f>
        <v/>
      </c>
      <c r="G2" s="99">
        <f>INDEX('AEO Table 3'!$C$40:$AJ$40,MATCH(G$1,'AEO Table 3'!$C$1:$AJ$1,0))/10^6*dollars_2019_2012*(1-INDEX('Tax Percentages'!$B$15:$AG$15,MATCH(G$1,'Tax Percentages'!$B$4:$AG$4,0)))</f>
        <v/>
      </c>
      <c r="H2" s="99">
        <f>INDEX('AEO Table 3'!$C$40:$AJ$40,MATCH(H$1,'AEO Table 3'!$C$1:$AJ$1,0))/10^6*dollars_2019_2012*(1-INDEX('Tax Percentages'!$B$15:$AG$15,MATCH(H$1,'Tax Percentages'!$B$4:$AG$4,0)))</f>
        <v/>
      </c>
      <c r="I2" s="99">
        <f>INDEX('AEO Table 3'!$C$40:$AJ$40,MATCH(I$1,'AEO Table 3'!$C$1:$AJ$1,0))/10^6*dollars_2019_2012*(1-INDEX('Tax Percentages'!$B$15:$AG$15,MATCH(I$1,'Tax Percentages'!$B$4:$AG$4,0)))</f>
        <v/>
      </c>
      <c r="J2" s="99">
        <f>INDEX('AEO Table 3'!$C$40:$AJ$40,MATCH(J$1,'AEO Table 3'!$C$1:$AJ$1,0))/10^6*dollars_2019_2012*(1-INDEX('Tax Percentages'!$B$15:$AG$15,MATCH(J$1,'Tax Percentages'!$B$4:$AG$4,0)))</f>
        <v/>
      </c>
      <c r="K2" s="99">
        <f>INDEX('AEO Table 3'!$C$40:$AJ$40,MATCH(K$1,'AEO Table 3'!$C$1:$AJ$1,0))/10^6*dollars_2019_2012*(1-INDEX('Tax Percentages'!$B$15:$AG$15,MATCH(K$1,'Tax Percentages'!$B$4:$AG$4,0)))</f>
        <v/>
      </c>
      <c r="L2" s="99">
        <f>INDEX('AEO Table 3'!$C$40:$AJ$40,MATCH(L$1,'AEO Table 3'!$C$1:$AJ$1,0))/10^6*dollars_2019_2012*(1-INDEX('Tax Percentages'!$B$15:$AG$15,MATCH(L$1,'Tax Percentages'!$B$4:$AG$4,0)))</f>
        <v/>
      </c>
      <c r="M2" s="99">
        <f>INDEX('AEO Table 3'!$C$40:$AJ$40,MATCH(M$1,'AEO Table 3'!$C$1:$AJ$1,0))/10^6*dollars_2019_2012*(1-INDEX('Tax Percentages'!$B$15:$AG$15,MATCH(M$1,'Tax Percentages'!$B$4:$AG$4,0)))</f>
        <v/>
      </c>
      <c r="N2" s="99">
        <f>INDEX('AEO Table 3'!$C$40:$AJ$40,MATCH(N$1,'AEO Table 3'!$C$1:$AJ$1,0))/10^6*dollars_2019_2012*(1-INDEX('Tax Percentages'!$B$15:$AG$15,MATCH(N$1,'Tax Percentages'!$B$4:$AG$4,0)))</f>
        <v/>
      </c>
      <c r="O2" s="99">
        <f>INDEX('AEO Table 3'!$C$40:$AJ$40,MATCH(O$1,'AEO Table 3'!$C$1:$AJ$1,0))/10^6*dollars_2019_2012*(1-INDEX('Tax Percentages'!$B$15:$AG$15,MATCH(O$1,'Tax Percentages'!$B$4:$AG$4,0)))</f>
        <v/>
      </c>
      <c r="P2" s="99">
        <f>INDEX('AEO Table 3'!$C$40:$AJ$40,MATCH(P$1,'AEO Table 3'!$C$1:$AJ$1,0))/10^6*dollars_2019_2012*(1-INDEX('Tax Percentages'!$B$15:$AG$15,MATCH(P$1,'Tax Percentages'!$B$4:$AG$4,0)))</f>
        <v/>
      </c>
      <c r="Q2" s="99">
        <f>INDEX('AEO Table 3'!$C$40:$AJ$40,MATCH(Q$1,'AEO Table 3'!$C$1:$AJ$1,0))/10^6*dollars_2019_2012*(1-INDEX('Tax Percentages'!$B$15:$AG$15,MATCH(Q$1,'Tax Percentages'!$B$4:$AG$4,0)))</f>
        <v/>
      </c>
      <c r="R2" s="99">
        <f>INDEX('AEO Table 3'!$C$40:$AJ$40,MATCH(R$1,'AEO Table 3'!$C$1:$AJ$1,0))/10^6*dollars_2019_2012*(1-INDEX('Tax Percentages'!$B$15:$AG$15,MATCH(R$1,'Tax Percentages'!$B$4:$AG$4,0)))</f>
        <v/>
      </c>
      <c r="S2" s="99">
        <f>INDEX('AEO Table 3'!$C$40:$AJ$40,MATCH(S$1,'AEO Table 3'!$C$1:$AJ$1,0))/10^6*dollars_2019_2012*(1-INDEX('Tax Percentages'!$B$15:$AG$15,MATCH(S$1,'Tax Percentages'!$B$4:$AG$4,0)))</f>
        <v/>
      </c>
      <c r="T2" s="99">
        <f>INDEX('AEO Table 3'!$C$40:$AJ$40,MATCH(T$1,'AEO Table 3'!$C$1:$AJ$1,0))/10^6*dollars_2019_2012*(1-INDEX('Tax Percentages'!$B$15:$AG$15,MATCH(T$1,'Tax Percentages'!$B$4:$AG$4,0)))</f>
        <v/>
      </c>
      <c r="U2" s="99">
        <f>INDEX('AEO Table 3'!$C$40:$AJ$40,MATCH(U$1,'AEO Table 3'!$C$1:$AJ$1,0))/10^6*dollars_2019_2012*(1-INDEX('Tax Percentages'!$B$15:$AG$15,MATCH(U$1,'Tax Percentages'!$B$4:$AG$4,0)))</f>
        <v/>
      </c>
      <c r="V2" s="99">
        <f>INDEX('AEO Table 3'!$C$40:$AJ$40,MATCH(V$1,'AEO Table 3'!$C$1:$AJ$1,0))/10^6*dollars_2019_2012*(1-INDEX('Tax Percentages'!$B$15:$AG$15,MATCH(V$1,'Tax Percentages'!$B$4:$AG$4,0)))</f>
        <v/>
      </c>
      <c r="W2" s="99">
        <f>INDEX('AEO Table 3'!$C$40:$AJ$40,MATCH(W$1,'AEO Table 3'!$C$1:$AJ$1,0))/10^6*dollars_2019_2012*(1-INDEX('Tax Percentages'!$B$15:$AG$15,MATCH(W$1,'Tax Percentages'!$B$4:$AG$4,0)))</f>
        <v/>
      </c>
      <c r="X2" s="99">
        <f>INDEX('AEO Table 3'!$C$40:$AJ$40,MATCH(X$1,'AEO Table 3'!$C$1:$AJ$1,0))/10^6*dollars_2019_2012*(1-INDEX('Tax Percentages'!$B$15:$AG$15,MATCH(X$1,'Tax Percentages'!$B$4:$AG$4,0)))</f>
        <v/>
      </c>
      <c r="Y2" s="99">
        <f>INDEX('AEO Table 3'!$C$40:$AJ$40,MATCH(Y$1,'AEO Table 3'!$C$1:$AJ$1,0))/10^6*dollars_2019_2012*(1-INDEX('Tax Percentages'!$B$15:$AG$15,MATCH(Y$1,'Tax Percentages'!$B$4:$AG$4,0)))</f>
        <v/>
      </c>
      <c r="Z2" s="99">
        <f>INDEX('AEO Table 3'!$C$40:$AJ$40,MATCH(Z$1,'AEO Table 3'!$C$1:$AJ$1,0))/10^6*dollars_2019_2012*(1-INDEX('Tax Percentages'!$B$15:$AG$15,MATCH(Z$1,'Tax Percentages'!$B$4:$AG$4,0)))</f>
        <v/>
      </c>
      <c r="AA2" s="99">
        <f>INDEX('AEO Table 3'!$C$40:$AJ$40,MATCH(AA$1,'AEO Table 3'!$C$1:$AJ$1,0))/10^6*dollars_2019_2012*(1-INDEX('Tax Percentages'!$B$15:$AG$15,MATCH(AA$1,'Tax Percentages'!$B$4:$AG$4,0)))</f>
        <v/>
      </c>
      <c r="AB2" s="99">
        <f>INDEX('AEO Table 3'!$C$40:$AJ$40,MATCH(AB$1,'AEO Table 3'!$C$1:$AJ$1,0))/10^6*dollars_2019_2012*(1-INDEX('Tax Percentages'!$B$15:$AG$15,MATCH(AB$1,'Tax Percentages'!$B$4:$AG$4,0)))</f>
        <v/>
      </c>
      <c r="AC2" s="99">
        <f>INDEX('AEO Table 3'!$C$40:$AJ$40,MATCH(AC$1,'AEO Table 3'!$C$1:$AJ$1,0))/10^6*dollars_2019_2012*(1-INDEX('Tax Percentages'!$B$15:$AG$15,MATCH(AC$1,'Tax Percentages'!$B$4:$AG$4,0)))</f>
        <v/>
      </c>
      <c r="AD2" s="99">
        <f>INDEX('AEO Table 3'!$C$40:$AJ$40,MATCH(AD$1,'AEO Table 3'!$C$1:$AJ$1,0))/10^6*dollars_2019_2012*(1-INDEX('Tax Percentages'!$B$15:$AG$15,MATCH(AD$1,'Tax Percentages'!$B$4:$AG$4,0)))</f>
        <v/>
      </c>
      <c r="AE2" s="99">
        <f>INDEX('AEO Table 3'!$C$40:$AJ$40,MATCH(AE$1,'AEO Table 3'!$C$1:$AJ$1,0))/10^6*dollars_2019_2012*(1-INDEX('Tax Percentages'!$B$15:$AG$15,MATCH(AE$1,'Tax Percentages'!$B$4:$AG$4,0)))</f>
        <v/>
      </c>
      <c r="AF2" s="99">
        <f>INDEX('AEO Table 3'!$C$40:$AJ$40,MATCH(AF$1,'AEO Table 3'!$C$1:$AJ$1,0))/10^6*dollars_2019_2012*(1-INDEX('Tax Percentages'!$B$15:$AG$15,MATCH(AF$1,'Tax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Fuels'!D25*dollars_2019_2012*(1-INDEX('Tax Percentages'!$B$16:$AG$16,MATCH(B$1,'Tax Percentages'!$B$4:$AG$4,0)))</f>
        <v/>
      </c>
      <c r="C2" s="99">
        <f>'Other Fuels'!E25*dollars_2019_2012*(1-INDEX('Tax Percentages'!$B$16:$AG$16,MATCH(C$1,'Tax Percentages'!$B$4:$AG$4,0)))</f>
        <v/>
      </c>
      <c r="D2" s="99">
        <f>'Other Fuels'!F25*dollars_2019_2012*(1-INDEX('Tax Percentages'!$B$16:$AG$16,MATCH(D$1,'Tax Percentages'!$B$4:$AG$4,0)))</f>
        <v/>
      </c>
      <c r="E2" s="99">
        <f>'Other Fuels'!G25*dollars_2019_2012*(1-INDEX('Tax Percentages'!$B$16:$AG$16,MATCH(E$1,'Tax Percentages'!$B$4:$AG$4,0)))</f>
        <v/>
      </c>
      <c r="F2" s="99">
        <f>'Other Fuels'!H25*dollars_2019_2012*(1-INDEX('Tax Percentages'!$B$16:$AG$16,MATCH(F$1,'Tax Percentages'!$B$4:$AG$4,0)))</f>
        <v/>
      </c>
      <c r="G2" s="99">
        <f>'Other Fuels'!I25*dollars_2019_2012*(1-INDEX('Tax Percentages'!$B$16:$AG$16,MATCH(G$1,'Tax Percentages'!$B$4:$AG$4,0)))</f>
        <v/>
      </c>
      <c r="H2" s="99">
        <f>'Other Fuels'!J25*dollars_2019_2012*(1-INDEX('Tax Percentages'!$B$16:$AG$16,MATCH(H$1,'Tax Percentages'!$B$4:$AG$4,0)))</f>
        <v/>
      </c>
      <c r="I2" s="99">
        <f>'Other Fuels'!K25*dollars_2019_2012*(1-INDEX('Tax Percentages'!$B$16:$AG$16,MATCH(I$1,'Tax Percentages'!$B$4:$AG$4,0)))</f>
        <v/>
      </c>
      <c r="J2" s="99">
        <f>'Other Fuels'!L25*dollars_2019_2012*(1-INDEX('Tax Percentages'!$B$16:$AG$16,MATCH(J$1,'Tax Percentages'!$B$4:$AG$4,0)))</f>
        <v/>
      </c>
      <c r="K2" s="99">
        <f>'Other Fuels'!M25*dollars_2019_2012*(1-INDEX('Tax Percentages'!$B$16:$AG$16,MATCH(K$1,'Tax Percentages'!$B$4:$AG$4,0)))</f>
        <v/>
      </c>
      <c r="L2" s="99">
        <f>'Other Fuels'!N25*dollars_2019_2012*(1-INDEX('Tax Percentages'!$B$16:$AG$16,MATCH(L$1,'Tax Percentages'!$B$4:$AG$4,0)))</f>
        <v/>
      </c>
      <c r="M2" s="99">
        <f>'Other Fuels'!O25*dollars_2019_2012*(1-INDEX('Tax Percentages'!$B$16:$AG$16,MATCH(M$1,'Tax Percentages'!$B$4:$AG$4,0)))</f>
        <v/>
      </c>
      <c r="N2" s="99">
        <f>'Other Fuels'!P25*dollars_2019_2012*(1-INDEX('Tax Percentages'!$B$16:$AG$16,MATCH(N$1,'Tax Percentages'!$B$4:$AG$4,0)))</f>
        <v/>
      </c>
      <c r="O2" s="99">
        <f>'Other Fuels'!Q25*dollars_2019_2012*(1-INDEX('Tax Percentages'!$B$16:$AG$16,MATCH(O$1,'Tax Percentages'!$B$4:$AG$4,0)))</f>
        <v/>
      </c>
      <c r="P2" s="99">
        <f>'Other Fuels'!R25*dollars_2019_2012*(1-INDEX('Tax Percentages'!$B$16:$AG$16,MATCH(P$1,'Tax Percentages'!$B$4:$AG$4,0)))</f>
        <v/>
      </c>
      <c r="Q2" s="99">
        <f>'Other Fuels'!S25*dollars_2019_2012*(1-INDEX('Tax Percentages'!$B$16:$AG$16,MATCH(Q$1,'Tax Percentages'!$B$4:$AG$4,0)))</f>
        <v/>
      </c>
      <c r="R2" s="99">
        <f>'Other Fuels'!T25*dollars_2019_2012*(1-INDEX('Tax Percentages'!$B$16:$AG$16,MATCH(R$1,'Tax Percentages'!$B$4:$AG$4,0)))</f>
        <v/>
      </c>
      <c r="S2" s="99">
        <f>'Other Fuels'!U25*dollars_2019_2012*(1-INDEX('Tax Percentages'!$B$16:$AG$16,MATCH(S$1,'Tax Percentages'!$B$4:$AG$4,0)))</f>
        <v/>
      </c>
      <c r="T2" s="99">
        <f>'Other Fuels'!V25*dollars_2019_2012*(1-INDEX('Tax Percentages'!$B$16:$AG$16,MATCH(T$1,'Tax Percentages'!$B$4:$AG$4,0)))</f>
        <v/>
      </c>
      <c r="U2" s="99">
        <f>'Other Fuels'!W25*dollars_2019_2012*(1-INDEX('Tax Percentages'!$B$16:$AG$16,MATCH(U$1,'Tax Percentages'!$B$4:$AG$4,0)))</f>
        <v/>
      </c>
      <c r="V2" s="99">
        <f>'Other Fuels'!X25*dollars_2019_2012*(1-INDEX('Tax Percentages'!$B$16:$AG$16,MATCH(V$1,'Tax Percentages'!$B$4:$AG$4,0)))</f>
        <v/>
      </c>
      <c r="W2" s="99">
        <f>'Other Fuels'!Y25*dollars_2019_2012*(1-INDEX('Tax Percentages'!$B$16:$AG$16,MATCH(W$1,'Tax Percentages'!$B$4:$AG$4,0)))</f>
        <v/>
      </c>
      <c r="X2" s="99">
        <f>'Other Fuels'!Z25*dollars_2019_2012*(1-INDEX('Tax Percentages'!$B$16:$AG$16,MATCH(X$1,'Tax Percentages'!$B$4:$AG$4,0)))</f>
        <v/>
      </c>
      <c r="Y2" s="99">
        <f>'Other Fuels'!AA25*dollars_2019_2012*(1-INDEX('Tax Percentages'!$B$16:$AG$16,MATCH(Y$1,'Tax Percentages'!$B$4:$AG$4,0)))</f>
        <v/>
      </c>
      <c r="Z2" s="99">
        <f>'Other Fuels'!AB25*dollars_2019_2012*(1-INDEX('Tax Percentages'!$B$16:$AG$16,MATCH(Z$1,'Tax Percentages'!$B$4:$AG$4,0)))</f>
        <v/>
      </c>
      <c r="AA2" s="99">
        <f>'Other Fuels'!AC25*dollars_2019_2012*(1-INDEX('Tax Percentages'!$B$16:$AG$16,MATCH(AA$1,'Tax Percentages'!$B$4:$AG$4,0)))</f>
        <v/>
      </c>
      <c r="AB2" s="99">
        <f>'Other Fuels'!AD25*dollars_2019_2012*(1-INDEX('Tax Percentages'!$B$16:$AG$16,MATCH(AB$1,'Tax Percentages'!$B$4:$AG$4,0)))</f>
        <v/>
      </c>
      <c r="AC2" s="99">
        <f>'Other Fuels'!AE25*dollars_2019_2012*(1-INDEX('Tax Percentages'!$B$16:$AG$16,MATCH(AC$1,'Tax Percentages'!$B$4:$AG$4,0)))</f>
        <v/>
      </c>
      <c r="AD2" s="99">
        <f>'Other Fuels'!AF25*dollars_2019_2012*(1-INDEX('Tax Percentages'!$B$16:$AG$16,MATCH(AD$1,'Tax Percentages'!$B$4:$AG$4,0)))</f>
        <v/>
      </c>
      <c r="AE2" s="99">
        <f>'Other Fuels'!AG25*dollars_2019_2012*(1-INDEX('Tax Percentages'!$B$16:$AG$16,MATCH(AE$1,'Tax Percentages'!$B$4:$AG$4,0)))</f>
        <v/>
      </c>
      <c r="AF2" s="99">
        <f>'Other Fuels'!AH25*dollars_2019_2012*(1-INDEX('Tax Percentages'!$B$16:$AG$16,MATCH(AF$1,'Tax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9.756109000000001e-06</v>
      </c>
      <c r="C2" s="99" t="n">
        <v>1.4819134e-05</v>
      </c>
      <c r="D2" s="99" t="n">
        <v>1.5377955e-05</v>
      </c>
      <c r="E2" s="99" t="n">
        <v>1.425343e-05</v>
      </c>
      <c r="F2" s="99" t="n">
        <v>1.5409173e-05</v>
      </c>
      <c r="G2" s="99" t="n">
        <v>1.5412287e-05</v>
      </c>
      <c r="H2" s="99" t="n">
        <v>1.5532484e-05</v>
      </c>
      <c r="I2" s="99" t="n">
        <v>1.5738528e-05</v>
      </c>
      <c r="J2" s="99" t="n">
        <v>1.6030107e-05</v>
      </c>
      <c r="K2" s="99" t="n">
        <v>1.6190268e-05</v>
      </c>
      <c r="L2" s="99" t="n">
        <v>1.6126503e-05</v>
      </c>
      <c r="M2" s="99" t="n">
        <v>1.6557293e-05</v>
      </c>
      <c r="N2" s="99" t="n">
        <v>1.6741539e-05</v>
      </c>
      <c r="O2" s="99" t="n">
        <v>1.6841959e-05</v>
      </c>
      <c r="P2" s="99" t="n">
        <v>1.701759e-05</v>
      </c>
      <c r="Q2" s="99" t="n">
        <v>1.7128796e-05</v>
      </c>
      <c r="R2" s="99" t="n">
        <v>1.7322979e-05</v>
      </c>
      <c r="S2" s="99" t="n">
        <v>1.7574711e-05</v>
      </c>
      <c r="T2" s="99" t="n">
        <v>1.7752554e-05</v>
      </c>
      <c r="U2" s="99" t="n">
        <v>1.7844677e-05</v>
      </c>
      <c r="V2" s="99" t="n">
        <v>1.8052856e-05</v>
      </c>
      <c r="W2" s="99" t="n">
        <v>1.8185486e-05</v>
      </c>
      <c r="X2" s="99" t="n">
        <v>1.8216322e-05</v>
      </c>
      <c r="Y2" s="99" t="n">
        <v>1.8493483e-05</v>
      </c>
      <c r="Z2" s="99" t="n">
        <v>1.8802206e-05</v>
      </c>
      <c r="AA2" s="99" t="n">
        <v>1.8908283e-05</v>
      </c>
      <c r="AB2" s="99" t="n">
        <v>1.9109535e-05</v>
      </c>
      <c r="AC2" s="99" t="n">
        <v>1.9189157e-05</v>
      </c>
      <c r="AD2" s="99" t="n">
        <v>1.9163294e-05</v>
      </c>
      <c r="AE2" s="99" t="n">
        <v>1.9212271e-05</v>
      </c>
      <c r="AF2" s="99" t="n">
        <v>1.9135948e-05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9.756109000000001e-06</v>
      </c>
      <c r="C4" s="99" t="n">
        <v>1.4819134e-05</v>
      </c>
      <c r="D4" s="99" t="n">
        <v>1.5377955e-05</v>
      </c>
      <c r="E4" s="99" t="n">
        <v>1.425343e-05</v>
      </c>
      <c r="F4" s="99" t="n">
        <v>1.5409173e-05</v>
      </c>
      <c r="G4" s="99" t="n">
        <v>1.5412287e-05</v>
      </c>
      <c r="H4" s="99" t="n">
        <v>1.5532484e-05</v>
      </c>
      <c r="I4" s="99" t="n">
        <v>1.5738528e-05</v>
      </c>
      <c r="J4" s="99" t="n">
        <v>1.6030107e-05</v>
      </c>
      <c r="K4" s="99" t="n">
        <v>1.6190268e-05</v>
      </c>
      <c r="L4" s="99" t="n">
        <v>1.6126503e-05</v>
      </c>
      <c r="M4" s="99" t="n">
        <v>1.6557293e-05</v>
      </c>
      <c r="N4" s="99" t="n">
        <v>1.6741539e-05</v>
      </c>
      <c r="O4" s="99" t="n">
        <v>1.6841959e-05</v>
      </c>
      <c r="P4" s="99" t="n">
        <v>1.701759e-05</v>
      </c>
      <c r="Q4" s="99" t="n">
        <v>1.7128796e-05</v>
      </c>
      <c r="R4" s="99" t="n">
        <v>1.7322979e-05</v>
      </c>
      <c r="S4" s="99" t="n">
        <v>1.7574711e-05</v>
      </c>
      <c r="T4" s="99" t="n">
        <v>1.7752554e-05</v>
      </c>
      <c r="U4" s="99" t="n">
        <v>1.7844677e-05</v>
      </c>
      <c r="V4" s="99" t="n">
        <v>1.8052856e-05</v>
      </c>
      <c r="W4" s="99" t="n">
        <v>1.8185486e-05</v>
      </c>
      <c r="X4" s="99" t="n">
        <v>1.8216322e-05</v>
      </c>
      <c r="Y4" s="99" t="n">
        <v>1.8493483e-05</v>
      </c>
      <c r="Z4" s="99" t="n">
        <v>1.8802206e-05</v>
      </c>
      <c r="AA4" s="99" t="n">
        <v>1.8908283e-05</v>
      </c>
      <c r="AB4" s="99" t="n">
        <v>1.9109535e-05</v>
      </c>
      <c r="AC4" s="99" t="n">
        <v>1.9189157e-05</v>
      </c>
      <c r="AD4" s="99" t="n">
        <v>1.9163294e-05</v>
      </c>
      <c r="AE4" s="99" t="n">
        <v>1.9212271e-05</v>
      </c>
      <c r="AF4" s="99" t="n">
        <v>1.9135948e-05</v>
      </c>
    </row>
    <row r="5">
      <c r="A5" s="71" t="inlineStr">
        <is>
          <t>Commercial Buildings Sector</t>
        </is>
      </c>
      <c r="B5" s="99" t="n">
        <v>9.756109000000001e-06</v>
      </c>
      <c r="C5" s="99" t="n">
        <v>1.4819134e-05</v>
      </c>
      <c r="D5" s="99" t="n">
        <v>1.5377955e-05</v>
      </c>
      <c r="E5" s="99" t="n">
        <v>1.425343e-05</v>
      </c>
      <c r="F5" s="99" t="n">
        <v>1.5409173e-05</v>
      </c>
      <c r="G5" s="99" t="n">
        <v>1.5412287e-05</v>
      </c>
      <c r="H5" s="99" t="n">
        <v>1.5532484e-05</v>
      </c>
      <c r="I5" s="99" t="n">
        <v>1.5738528e-05</v>
      </c>
      <c r="J5" s="99" t="n">
        <v>1.6030107e-05</v>
      </c>
      <c r="K5" s="99" t="n">
        <v>1.6190268e-05</v>
      </c>
      <c r="L5" s="99" t="n">
        <v>1.6126503e-05</v>
      </c>
      <c r="M5" s="99" t="n">
        <v>1.6557293e-05</v>
      </c>
      <c r="N5" s="99" t="n">
        <v>1.6741539e-05</v>
      </c>
      <c r="O5" s="99" t="n">
        <v>1.6841959e-05</v>
      </c>
      <c r="P5" s="99" t="n">
        <v>1.701759e-05</v>
      </c>
      <c r="Q5" s="99" t="n">
        <v>1.7128796e-05</v>
      </c>
      <c r="R5" s="99" t="n">
        <v>1.7322979e-05</v>
      </c>
      <c r="S5" s="99" t="n">
        <v>1.7574711e-05</v>
      </c>
      <c r="T5" s="99" t="n">
        <v>1.7752554e-05</v>
      </c>
      <c r="U5" s="99" t="n">
        <v>1.7844677e-05</v>
      </c>
      <c r="V5" s="99" t="n">
        <v>1.8052856e-05</v>
      </c>
      <c r="W5" s="99" t="n">
        <v>1.8185486e-05</v>
      </c>
      <c r="X5" s="99" t="n">
        <v>1.8216322e-05</v>
      </c>
      <c r="Y5" s="99" t="n">
        <v>1.8493483e-05</v>
      </c>
      <c r="Z5" s="99" t="n">
        <v>1.8802206e-05</v>
      </c>
      <c r="AA5" s="99" t="n">
        <v>1.8908283e-05</v>
      </c>
      <c r="AB5" s="99" t="n">
        <v>1.9109535e-05</v>
      </c>
      <c r="AC5" s="99" t="n">
        <v>1.9189157e-05</v>
      </c>
      <c r="AD5" s="99" t="n">
        <v>1.9163294e-05</v>
      </c>
      <c r="AE5" s="99" t="n">
        <v>1.9212271e-05</v>
      </c>
      <c r="AF5" s="99" t="n">
        <v>1.9135948e-05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Fuels'!D$26*About!$A$103*(1-INDEX('Tax Percentages'!$B$18:$AG$18,MATCH(B$1,'Tax Percentages'!$B$4:$AG$4,0)))</f>
        <v/>
      </c>
      <c r="C4" s="43">
        <f>'Other Fuels'!E$26*About!$A$103*(1-INDEX('Tax Percentages'!$B$18:$AG$18,MATCH(C$1,'Tax Percentages'!$B$4:$AG$4,0)))</f>
        <v/>
      </c>
      <c r="D4" s="43">
        <f>'Other Fuels'!F$26*About!$A$103*(1-INDEX('Tax Percentages'!$B$18:$AG$18,MATCH(D$1,'Tax Percentages'!$B$4:$AG$4,0)))</f>
        <v/>
      </c>
      <c r="E4" s="43">
        <f>'Other Fuels'!G$26*About!$A$103*(1-INDEX('Tax Percentages'!$B$18:$AG$18,MATCH(E$1,'Tax Percentages'!$B$4:$AG$4,0)))</f>
        <v/>
      </c>
      <c r="F4" s="43">
        <f>'Other Fuels'!H$26*About!$A$103*(1-INDEX('Tax Percentages'!$B$18:$AG$18,MATCH(F$1,'Tax Percentages'!$B$4:$AG$4,0)))</f>
        <v/>
      </c>
      <c r="G4" s="43">
        <f>'Other Fuels'!I$26*About!$A$103*(1-INDEX('Tax Percentages'!$B$18:$AG$18,MATCH(G$1,'Tax Percentages'!$B$4:$AG$4,0)))</f>
        <v/>
      </c>
      <c r="H4" s="43">
        <f>'Other Fuels'!J$26*About!$A$103*(1-INDEX('Tax Percentages'!$B$18:$AG$18,MATCH(H$1,'Tax Percentages'!$B$4:$AG$4,0)))</f>
        <v/>
      </c>
      <c r="I4" s="43">
        <f>'Other Fuels'!K$26*About!$A$103*(1-INDEX('Tax Percentages'!$B$18:$AG$18,MATCH(I$1,'Tax Percentages'!$B$4:$AG$4,0)))</f>
        <v/>
      </c>
      <c r="J4" s="43">
        <f>'Other Fuels'!L$26*About!$A$103*(1-INDEX('Tax Percentages'!$B$18:$AG$18,MATCH(J$1,'Tax Percentages'!$B$4:$AG$4,0)))</f>
        <v/>
      </c>
      <c r="K4" s="43">
        <f>'Other Fuels'!M$26*About!$A$103*(1-INDEX('Tax Percentages'!$B$18:$AG$18,MATCH(K$1,'Tax Percentages'!$B$4:$AG$4,0)))</f>
        <v/>
      </c>
      <c r="L4" s="43">
        <f>'Other Fuels'!N$26*About!$A$103*(1-INDEX('Tax Percentages'!$B$18:$AG$18,MATCH(L$1,'Tax Percentages'!$B$4:$AG$4,0)))</f>
        <v/>
      </c>
      <c r="M4" s="43">
        <f>'Other Fuels'!O$26*About!$A$103*(1-INDEX('Tax Percentages'!$B$18:$AG$18,MATCH(M$1,'Tax Percentages'!$B$4:$AG$4,0)))</f>
        <v/>
      </c>
      <c r="N4" s="43">
        <f>'Other Fuels'!P$26*About!$A$103*(1-INDEX('Tax Percentages'!$B$18:$AG$18,MATCH(N$1,'Tax Percentages'!$B$4:$AG$4,0)))</f>
        <v/>
      </c>
      <c r="O4" s="43">
        <f>'Other Fuels'!Q$26*About!$A$103*(1-INDEX('Tax Percentages'!$B$18:$AG$18,MATCH(O$1,'Tax Percentages'!$B$4:$AG$4,0)))</f>
        <v/>
      </c>
      <c r="P4" s="43">
        <f>'Other Fuels'!R$26*About!$A$103*(1-INDEX('Tax Percentages'!$B$18:$AG$18,MATCH(P$1,'Tax Percentages'!$B$4:$AG$4,0)))</f>
        <v/>
      </c>
      <c r="Q4" s="43">
        <f>'Other Fuels'!S$26*About!$A$103*(1-INDEX('Tax Percentages'!$B$18:$AG$18,MATCH(Q$1,'Tax Percentages'!$B$4:$AG$4,0)))</f>
        <v/>
      </c>
      <c r="R4" s="43">
        <f>'Other Fuels'!T$26*About!$A$103*(1-INDEX('Tax Percentages'!$B$18:$AG$18,MATCH(R$1,'Tax Percentages'!$B$4:$AG$4,0)))</f>
        <v/>
      </c>
      <c r="S4" s="43">
        <f>'Other Fuels'!U$26*About!$A$103*(1-INDEX('Tax Percentages'!$B$18:$AG$18,MATCH(S$1,'Tax Percentages'!$B$4:$AG$4,0)))</f>
        <v/>
      </c>
      <c r="T4" s="43">
        <f>'Other Fuels'!V$26*About!$A$103*(1-INDEX('Tax Percentages'!$B$18:$AG$18,MATCH(T$1,'Tax Percentages'!$B$4:$AG$4,0)))</f>
        <v/>
      </c>
      <c r="U4" s="43">
        <f>'Other Fuels'!W$26*About!$A$103*(1-INDEX('Tax Percentages'!$B$18:$AG$18,MATCH(U$1,'Tax Percentages'!$B$4:$AG$4,0)))</f>
        <v/>
      </c>
      <c r="V4" s="43">
        <f>'Other Fuels'!X$26*About!$A$103*(1-INDEX('Tax Percentages'!$B$18:$AG$18,MATCH(V$1,'Tax Percentages'!$B$4:$AG$4,0)))</f>
        <v/>
      </c>
      <c r="W4" s="43">
        <f>'Other Fuels'!Y$26*About!$A$103*(1-INDEX('Tax Percentages'!$B$18:$AG$18,MATCH(W$1,'Tax Percentages'!$B$4:$AG$4,0)))</f>
        <v/>
      </c>
      <c r="X4" s="43">
        <f>'Other Fuels'!Z$26*About!$A$103*(1-INDEX('Tax Percentages'!$B$18:$AG$18,MATCH(X$1,'Tax Percentages'!$B$4:$AG$4,0)))</f>
        <v/>
      </c>
      <c r="Y4" s="43">
        <f>'Other Fuels'!AA$26*About!$A$103*(1-INDEX('Tax Percentages'!$B$18:$AG$18,MATCH(Y$1,'Tax Percentages'!$B$4:$AG$4,0)))</f>
        <v/>
      </c>
      <c r="Z4" s="43">
        <f>'Other Fuels'!AB$26*About!$A$103*(1-INDEX('Tax Percentages'!$B$18:$AG$18,MATCH(Z$1,'Tax Percentages'!$B$4:$AG$4,0)))</f>
        <v/>
      </c>
      <c r="AA4" s="43">
        <f>'Other Fuels'!AC$26*About!$A$103*(1-INDEX('Tax Percentages'!$B$18:$AG$18,MATCH(AA$1,'Tax Percentages'!$B$4:$AG$4,0)))</f>
        <v/>
      </c>
      <c r="AB4" s="43">
        <f>'Other Fuels'!AD$26*About!$A$103*(1-INDEX('Tax Percentages'!$B$18:$AG$18,MATCH(AB$1,'Tax Percentages'!$B$4:$AG$4,0)))</f>
        <v/>
      </c>
      <c r="AC4" s="43">
        <f>'Other Fuels'!AE$26*About!$A$103*(1-INDEX('Tax Percentages'!$B$18:$AG$18,MATCH(AC$1,'Tax Percentages'!$B$4:$AG$4,0)))</f>
        <v/>
      </c>
      <c r="AD4" s="43">
        <f>'Other Fuels'!AF$26*About!$A$103*(1-INDEX('Tax Percentages'!$B$18:$AG$18,MATCH(AD$1,'Tax Percentages'!$B$4:$AG$4,0)))</f>
        <v/>
      </c>
      <c r="AE4" s="43">
        <f>'Other Fuels'!AG$26*About!$A$103*(1-INDEX('Tax Percentages'!$B$18:$AG$18,MATCH(AE$1,'Tax Percentages'!$B$4:$AG$4,0)))</f>
        <v/>
      </c>
      <c r="AF4" s="43">
        <f>'Other Fuels'!AH$26*About!$A$103*(1-INDEX('Tax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Fuels'!D$26*About!$A$103*(1-INDEX('Tax Percentages'!$B$18:$AG$18,MATCH(B$1,'Tax Percentages'!$B$4:$AG$4,0)))</f>
        <v/>
      </c>
      <c r="C5" s="43">
        <f>'Other Fuels'!E$26*About!$A$103*(1-INDEX('Tax Percentages'!$B$18:$AG$18,MATCH(C$1,'Tax Percentages'!$B$4:$AG$4,0)))</f>
        <v/>
      </c>
      <c r="D5" s="43">
        <f>'Other Fuels'!F$26*About!$A$103*(1-INDEX('Tax Percentages'!$B$18:$AG$18,MATCH(D$1,'Tax Percentages'!$B$4:$AG$4,0)))</f>
        <v/>
      </c>
      <c r="E5" s="43">
        <f>'Other Fuels'!G$26*About!$A$103*(1-INDEX('Tax Percentages'!$B$18:$AG$18,MATCH(E$1,'Tax Percentages'!$B$4:$AG$4,0)))</f>
        <v/>
      </c>
      <c r="F5" s="43">
        <f>'Other Fuels'!H$26*About!$A$103*(1-INDEX('Tax Percentages'!$B$18:$AG$18,MATCH(F$1,'Tax Percentages'!$B$4:$AG$4,0)))</f>
        <v/>
      </c>
      <c r="G5" s="43">
        <f>'Other Fuels'!I$26*About!$A$103*(1-INDEX('Tax Percentages'!$B$18:$AG$18,MATCH(G$1,'Tax Percentages'!$B$4:$AG$4,0)))</f>
        <v/>
      </c>
      <c r="H5" s="43">
        <f>'Other Fuels'!J$26*About!$A$103*(1-INDEX('Tax Percentages'!$B$18:$AG$18,MATCH(H$1,'Tax Percentages'!$B$4:$AG$4,0)))</f>
        <v/>
      </c>
      <c r="I5" s="43">
        <f>'Other Fuels'!K$26*About!$A$103*(1-INDEX('Tax Percentages'!$B$18:$AG$18,MATCH(I$1,'Tax Percentages'!$B$4:$AG$4,0)))</f>
        <v/>
      </c>
      <c r="J5" s="43">
        <f>'Other Fuels'!L$26*About!$A$103*(1-INDEX('Tax Percentages'!$B$18:$AG$18,MATCH(J$1,'Tax Percentages'!$B$4:$AG$4,0)))</f>
        <v/>
      </c>
      <c r="K5" s="43">
        <f>'Other Fuels'!M$26*About!$A$103*(1-INDEX('Tax Percentages'!$B$18:$AG$18,MATCH(K$1,'Tax Percentages'!$B$4:$AG$4,0)))</f>
        <v/>
      </c>
      <c r="L5" s="43">
        <f>'Other Fuels'!N$26*About!$A$103*(1-INDEX('Tax Percentages'!$B$18:$AG$18,MATCH(L$1,'Tax Percentages'!$B$4:$AG$4,0)))</f>
        <v/>
      </c>
      <c r="M5" s="43">
        <f>'Other Fuels'!O$26*About!$A$103*(1-INDEX('Tax Percentages'!$B$18:$AG$18,MATCH(M$1,'Tax Percentages'!$B$4:$AG$4,0)))</f>
        <v/>
      </c>
      <c r="N5" s="43">
        <f>'Other Fuels'!P$26*About!$A$103*(1-INDEX('Tax Percentages'!$B$18:$AG$18,MATCH(N$1,'Tax Percentages'!$B$4:$AG$4,0)))</f>
        <v/>
      </c>
      <c r="O5" s="43">
        <f>'Other Fuels'!Q$26*About!$A$103*(1-INDEX('Tax Percentages'!$B$18:$AG$18,MATCH(O$1,'Tax Percentages'!$B$4:$AG$4,0)))</f>
        <v/>
      </c>
      <c r="P5" s="43">
        <f>'Other Fuels'!R$26*About!$A$103*(1-INDEX('Tax Percentages'!$B$18:$AG$18,MATCH(P$1,'Tax Percentages'!$B$4:$AG$4,0)))</f>
        <v/>
      </c>
      <c r="Q5" s="43">
        <f>'Other Fuels'!S$26*About!$A$103*(1-INDEX('Tax Percentages'!$B$18:$AG$18,MATCH(Q$1,'Tax Percentages'!$B$4:$AG$4,0)))</f>
        <v/>
      </c>
      <c r="R5" s="43">
        <f>'Other Fuels'!T$26*About!$A$103*(1-INDEX('Tax Percentages'!$B$18:$AG$18,MATCH(R$1,'Tax Percentages'!$B$4:$AG$4,0)))</f>
        <v/>
      </c>
      <c r="S5" s="43">
        <f>'Other Fuels'!U$26*About!$A$103*(1-INDEX('Tax Percentages'!$B$18:$AG$18,MATCH(S$1,'Tax Percentages'!$B$4:$AG$4,0)))</f>
        <v/>
      </c>
      <c r="T5" s="43">
        <f>'Other Fuels'!V$26*About!$A$103*(1-INDEX('Tax Percentages'!$B$18:$AG$18,MATCH(T$1,'Tax Percentages'!$B$4:$AG$4,0)))</f>
        <v/>
      </c>
      <c r="U5" s="43">
        <f>'Other Fuels'!W$26*About!$A$103*(1-INDEX('Tax Percentages'!$B$18:$AG$18,MATCH(U$1,'Tax Percentages'!$B$4:$AG$4,0)))</f>
        <v/>
      </c>
      <c r="V5" s="43">
        <f>'Other Fuels'!X$26*About!$A$103*(1-INDEX('Tax Percentages'!$B$18:$AG$18,MATCH(V$1,'Tax Percentages'!$B$4:$AG$4,0)))</f>
        <v/>
      </c>
      <c r="W5" s="43">
        <f>'Other Fuels'!Y$26*About!$A$103*(1-INDEX('Tax Percentages'!$B$18:$AG$18,MATCH(W$1,'Tax Percentages'!$B$4:$AG$4,0)))</f>
        <v/>
      </c>
      <c r="X5" s="43">
        <f>'Other Fuels'!Z$26*About!$A$103*(1-INDEX('Tax Percentages'!$B$18:$AG$18,MATCH(X$1,'Tax Percentages'!$B$4:$AG$4,0)))</f>
        <v/>
      </c>
      <c r="Y5" s="43">
        <f>'Other Fuels'!AA$26*About!$A$103*(1-INDEX('Tax Percentages'!$B$18:$AG$18,MATCH(Y$1,'Tax Percentages'!$B$4:$AG$4,0)))</f>
        <v/>
      </c>
      <c r="Z5" s="43">
        <f>'Other Fuels'!AB$26*About!$A$103*(1-INDEX('Tax Percentages'!$B$18:$AG$18,MATCH(Z$1,'Tax Percentages'!$B$4:$AG$4,0)))</f>
        <v/>
      </c>
      <c r="AA5" s="43">
        <f>'Other Fuels'!AC$26*About!$A$103*(1-INDEX('Tax Percentages'!$B$18:$AG$18,MATCH(AA$1,'Tax Percentages'!$B$4:$AG$4,0)))</f>
        <v/>
      </c>
      <c r="AB5" s="43">
        <f>'Other Fuels'!AD$26*About!$A$103*(1-INDEX('Tax Percentages'!$B$18:$AG$18,MATCH(AB$1,'Tax Percentages'!$B$4:$AG$4,0)))</f>
        <v/>
      </c>
      <c r="AC5" s="43">
        <f>'Other Fuels'!AE$26*About!$A$103*(1-INDEX('Tax Percentages'!$B$18:$AG$18,MATCH(AC$1,'Tax Percentages'!$B$4:$AG$4,0)))</f>
        <v/>
      </c>
      <c r="AD5" s="43">
        <f>'Other Fuels'!AF$26*About!$A$103*(1-INDEX('Tax Percentages'!$B$18:$AG$18,MATCH(AD$1,'Tax Percentages'!$B$4:$AG$4,0)))</f>
        <v/>
      </c>
      <c r="AE5" s="43">
        <f>'Other Fuels'!AG$26*About!$A$103*(1-INDEX('Tax Percentages'!$B$18:$AG$18,MATCH(AE$1,'Tax Percentages'!$B$4:$AG$4,0)))</f>
        <v/>
      </c>
      <c r="AF5" s="43">
        <f>'Other Fuels'!AH$26*About!$A$103*(1-INDEX('Tax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Fuels'!D$26*About!$A$103*(1-INDEX('Tax Percentages'!$B$18:$AG$18,MATCH(B$1,'Tax Percentages'!$B$4:$AG$4,0)))</f>
        <v/>
      </c>
      <c r="C6" s="43">
        <f>'Other Fuels'!E$26*About!$A$103*(1-INDEX('Tax Percentages'!$B$18:$AG$18,MATCH(C$1,'Tax Percentages'!$B$4:$AG$4,0)))</f>
        <v/>
      </c>
      <c r="D6" s="43">
        <f>'Other Fuels'!F$26*About!$A$103*(1-INDEX('Tax Percentages'!$B$18:$AG$18,MATCH(D$1,'Tax Percentages'!$B$4:$AG$4,0)))</f>
        <v/>
      </c>
      <c r="E6" s="43">
        <f>'Other Fuels'!G$26*About!$A$103*(1-INDEX('Tax Percentages'!$B$18:$AG$18,MATCH(E$1,'Tax Percentages'!$B$4:$AG$4,0)))</f>
        <v/>
      </c>
      <c r="F6" s="43">
        <f>'Other Fuels'!H$26*About!$A$103*(1-INDEX('Tax Percentages'!$B$18:$AG$18,MATCH(F$1,'Tax Percentages'!$B$4:$AG$4,0)))</f>
        <v/>
      </c>
      <c r="G6" s="43">
        <f>'Other Fuels'!I$26*About!$A$103*(1-INDEX('Tax Percentages'!$B$18:$AG$18,MATCH(G$1,'Tax Percentages'!$B$4:$AG$4,0)))</f>
        <v/>
      </c>
      <c r="H6" s="43">
        <f>'Other Fuels'!J$26*About!$A$103*(1-INDEX('Tax Percentages'!$B$18:$AG$18,MATCH(H$1,'Tax Percentages'!$B$4:$AG$4,0)))</f>
        <v/>
      </c>
      <c r="I6" s="43">
        <f>'Other Fuels'!K$26*About!$A$103*(1-INDEX('Tax Percentages'!$B$18:$AG$18,MATCH(I$1,'Tax Percentages'!$B$4:$AG$4,0)))</f>
        <v/>
      </c>
      <c r="J6" s="43">
        <f>'Other Fuels'!L$26*About!$A$103*(1-INDEX('Tax Percentages'!$B$18:$AG$18,MATCH(J$1,'Tax Percentages'!$B$4:$AG$4,0)))</f>
        <v/>
      </c>
      <c r="K6" s="43">
        <f>'Other Fuels'!M$26*About!$A$103*(1-INDEX('Tax Percentages'!$B$18:$AG$18,MATCH(K$1,'Tax Percentages'!$B$4:$AG$4,0)))</f>
        <v/>
      </c>
      <c r="L6" s="43">
        <f>'Other Fuels'!N$26*About!$A$103*(1-INDEX('Tax Percentages'!$B$18:$AG$18,MATCH(L$1,'Tax Percentages'!$B$4:$AG$4,0)))</f>
        <v/>
      </c>
      <c r="M6" s="43">
        <f>'Other Fuels'!O$26*About!$A$103*(1-INDEX('Tax Percentages'!$B$18:$AG$18,MATCH(M$1,'Tax Percentages'!$B$4:$AG$4,0)))</f>
        <v/>
      </c>
      <c r="N6" s="43">
        <f>'Other Fuels'!P$26*About!$A$103*(1-INDEX('Tax Percentages'!$B$18:$AG$18,MATCH(N$1,'Tax Percentages'!$B$4:$AG$4,0)))</f>
        <v/>
      </c>
      <c r="O6" s="43">
        <f>'Other Fuels'!Q$26*About!$A$103*(1-INDEX('Tax Percentages'!$B$18:$AG$18,MATCH(O$1,'Tax Percentages'!$B$4:$AG$4,0)))</f>
        <v/>
      </c>
      <c r="P6" s="43">
        <f>'Other Fuels'!R$26*About!$A$103*(1-INDEX('Tax Percentages'!$B$18:$AG$18,MATCH(P$1,'Tax Percentages'!$B$4:$AG$4,0)))</f>
        <v/>
      </c>
      <c r="Q6" s="43">
        <f>'Other Fuels'!S$26*About!$A$103*(1-INDEX('Tax Percentages'!$B$18:$AG$18,MATCH(Q$1,'Tax Percentages'!$B$4:$AG$4,0)))</f>
        <v/>
      </c>
      <c r="R6" s="43">
        <f>'Other Fuels'!T$26*About!$A$103*(1-INDEX('Tax Percentages'!$B$18:$AG$18,MATCH(R$1,'Tax Percentages'!$B$4:$AG$4,0)))</f>
        <v/>
      </c>
      <c r="S6" s="43">
        <f>'Other Fuels'!U$26*About!$A$103*(1-INDEX('Tax Percentages'!$B$18:$AG$18,MATCH(S$1,'Tax Percentages'!$B$4:$AG$4,0)))</f>
        <v/>
      </c>
      <c r="T6" s="43">
        <f>'Other Fuels'!V$26*About!$A$103*(1-INDEX('Tax Percentages'!$B$18:$AG$18,MATCH(T$1,'Tax Percentages'!$B$4:$AG$4,0)))</f>
        <v/>
      </c>
      <c r="U6" s="43">
        <f>'Other Fuels'!W$26*About!$A$103*(1-INDEX('Tax Percentages'!$B$18:$AG$18,MATCH(U$1,'Tax Percentages'!$B$4:$AG$4,0)))</f>
        <v/>
      </c>
      <c r="V6" s="43">
        <f>'Other Fuels'!X$26*About!$A$103*(1-INDEX('Tax Percentages'!$B$18:$AG$18,MATCH(V$1,'Tax Percentages'!$B$4:$AG$4,0)))</f>
        <v/>
      </c>
      <c r="W6" s="43">
        <f>'Other Fuels'!Y$26*About!$A$103*(1-INDEX('Tax Percentages'!$B$18:$AG$18,MATCH(W$1,'Tax Percentages'!$B$4:$AG$4,0)))</f>
        <v/>
      </c>
      <c r="X6" s="43">
        <f>'Other Fuels'!Z$26*About!$A$103*(1-INDEX('Tax Percentages'!$B$18:$AG$18,MATCH(X$1,'Tax Percentages'!$B$4:$AG$4,0)))</f>
        <v/>
      </c>
      <c r="Y6" s="43">
        <f>'Other Fuels'!AA$26*About!$A$103*(1-INDEX('Tax Percentages'!$B$18:$AG$18,MATCH(Y$1,'Tax Percentages'!$B$4:$AG$4,0)))</f>
        <v/>
      </c>
      <c r="Z6" s="43">
        <f>'Other Fuels'!AB$26*About!$A$103*(1-INDEX('Tax Percentages'!$B$18:$AG$18,MATCH(Z$1,'Tax Percentages'!$B$4:$AG$4,0)))</f>
        <v/>
      </c>
      <c r="AA6" s="43">
        <f>'Other Fuels'!AC$26*About!$A$103*(1-INDEX('Tax Percentages'!$B$18:$AG$18,MATCH(AA$1,'Tax Percentages'!$B$4:$AG$4,0)))</f>
        <v/>
      </c>
      <c r="AB6" s="43">
        <f>'Other Fuels'!AD$26*About!$A$103*(1-INDEX('Tax Percentages'!$B$18:$AG$18,MATCH(AB$1,'Tax Percentages'!$B$4:$AG$4,0)))</f>
        <v/>
      </c>
      <c r="AC6" s="43">
        <f>'Other Fuels'!AE$26*About!$A$103*(1-INDEX('Tax Percentages'!$B$18:$AG$18,MATCH(AC$1,'Tax Percentages'!$B$4:$AG$4,0)))</f>
        <v/>
      </c>
      <c r="AD6" s="43">
        <f>'Other Fuels'!AF$26*About!$A$103*(1-INDEX('Tax Percentages'!$B$18:$AG$18,MATCH(AD$1,'Tax Percentages'!$B$4:$AG$4,0)))</f>
        <v/>
      </c>
      <c r="AE6" s="43">
        <f>'Other Fuels'!AG$26*About!$A$103*(1-INDEX('Tax Percentages'!$B$18:$AG$18,MATCH(AE$1,'Tax Percentages'!$B$4:$AG$4,0)))</f>
        <v/>
      </c>
      <c r="AF6" s="43">
        <f>'Other Fuels'!AH$26*About!$A$103*(1-INDEX('Tax Percentages'!$B$18:$AG$18,MATCH(AF$1,'Tax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9.2e-07</v>
      </c>
      <c r="C3" s="99" t="n">
        <v>0</v>
      </c>
      <c r="D3" s="99" t="n">
        <v>0</v>
      </c>
      <c r="E3" s="99" t="n">
        <v>3.03770476e-06</v>
      </c>
      <c r="F3" s="99" t="n">
        <v>1.8716664e-07</v>
      </c>
      <c r="G3" s="99" t="n">
        <v>0</v>
      </c>
      <c r="H3" s="99" t="n">
        <v>0</v>
      </c>
      <c r="I3" s="99" t="n">
        <v>0</v>
      </c>
      <c r="J3" s="99" t="n">
        <v>0</v>
      </c>
      <c r="K3" s="99" t="n">
        <v>0</v>
      </c>
      <c r="L3" s="99" t="n">
        <v>0</v>
      </c>
      <c r="M3" s="99" t="n">
        <v>0</v>
      </c>
      <c r="N3" s="99" t="n">
        <v>0</v>
      </c>
      <c r="O3" s="99" t="n">
        <v>0</v>
      </c>
      <c r="P3" s="99" t="n">
        <v>0</v>
      </c>
      <c r="Q3" s="99" t="n">
        <v>0</v>
      </c>
      <c r="R3" s="99" t="n">
        <v>0</v>
      </c>
      <c r="S3" s="99" t="n">
        <v>0</v>
      </c>
      <c r="T3" s="99" t="n">
        <v>0</v>
      </c>
      <c r="U3" s="99" t="n">
        <v>0</v>
      </c>
      <c r="V3" s="99" t="n">
        <v>0</v>
      </c>
      <c r="W3" s="99" t="n">
        <v>0</v>
      </c>
      <c r="X3" s="99" t="n">
        <v>0</v>
      </c>
      <c r="Y3" s="99" t="n">
        <v>0</v>
      </c>
      <c r="Z3" s="99" t="n">
        <v>0</v>
      </c>
      <c r="AA3" s="99" t="n">
        <v>0</v>
      </c>
      <c r="AB3" s="99" t="n">
        <v>0</v>
      </c>
      <c r="AC3" s="99" t="n">
        <v>0</v>
      </c>
      <c r="AD3" s="99" t="n">
        <v>0</v>
      </c>
      <c r="AE3" s="99" t="n">
        <v>0</v>
      </c>
      <c r="AF3" s="99" t="n">
        <v>0</v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12'!$C$1:$AJ$1,0))/10^6/About!$A$108*dollars_2019_2012*(1-INDEX('Tax Percentages'!$B$21:$AG$21,MATCH(B$1,'Tax Percentages'!$B$4:$AG$4,0)))</f>
        <v/>
      </c>
      <c r="C3" s="99">
        <f>INDEX('AEO Table 12'!$C$17:$AJ$17,MATCH(C$1,'AEO Table 12'!$C$1:$AJ$1,0))/10^6/About!$A$108*dollars_2019_2012*(1-INDEX('Tax Percentages'!$B$21:$AG$21,MATCH(C$1,'Tax Percentages'!$B$4:$AG$4,0)))</f>
        <v/>
      </c>
      <c r="D3" s="99">
        <f>INDEX('AEO Table 12'!$C$17:$AJ$17,MATCH(D$1,'AEO Table 12'!$C$1:$AJ$1,0))/10^6/About!$A$108*dollars_2019_2012*(1-INDEX('Tax Percentages'!$B$21:$AG$21,MATCH(D$1,'Tax Percentages'!$B$4:$AG$4,0)))</f>
        <v/>
      </c>
      <c r="E3" s="99">
        <f>INDEX('AEO Table 12'!$C$17:$AJ$17,MATCH(E$1,'AEO Table 12'!$C$1:$AJ$1,0))/10^6/About!$A$108*dollars_2019_2012*(1-INDEX('Tax Percentages'!$B$21:$AG$21,MATCH(E$1,'Tax Percentages'!$B$4:$AG$4,0)))</f>
        <v/>
      </c>
      <c r="F3" s="99">
        <f>INDEX('AEO Table 12'!$C$17:$AJ$17,MATCH(F$1,'AEO Table 12'!$C$1:$AJ$1,0))/10^6/About!$A$108*dollars_2019_2012*(1-INDEX('Tax Percentages'!$B$21:$AG$21,MATCH(F$1,'Tax Percentages'!$B$4:$AG$4,0)))</f>
        <v/>
      </c>
      <c r="G3" s="99">
        <f>INDEX('AEO Table 12'!$C$17:$AJ$17,MATCH(G$1,'AEO Table 12'!$C$1:$AJ$1,0))/10^6/About!$A$108*dollars_2019_2012*(1-INDEX('Tax Percentages'!$B$21:$AG$21,MATCH(G$1,'Tax Percentages'!$B$4:$AG$4,0)))</f>
        <v/>
      </c>
      <c r="H3" s="99">
        <f>INDEX('AEO Table 12'!$C$17:$AJ$17,MATCH(H$1,'AEO Table 12'!$C$1:$AJ$1,0))/10^6/About!$A$108*dollars_2019_2012*(1-INDEX('Tax Percentages'!$B$21:$AG$21,MATCH(H$1,'Tax Percentages'!$B$4:$AG$4,0)))</f>
        <v/>
      </c>
      <c r="I3" s="99">
        <f>INDEX('AEO Table 12'!$C$17:$AJ$17,MATCH(I$1,'AEO Table 12'!$C$1:$AJ$1,0))/10^6/About!$A$108*dollars_2019_2012*(1-INDEX('Tax Percentages'!$B$21:$AG$21,MATCH(I$1,'Tax Percentages'!$B$4:$AG$4,0)))</f>
        <v/>
      </c>
      <c r="J3" s="99">
        <f>INDEX('AEO Table 12'!$C$17:$AJ$17,MATCH(J$1,'AEO Table 12'!$C$1:$AJ$1,0))/10^6/About!$A$108*dollars_2019_2012*(1-INDEX('Tax Percentages'!$B$21:$AG$21,MATCH(J$1,'Tax Percentages'!$B$4:$AG$4,0)))</f>
        <v/>
      </c>
      <c r="K3" s="99">
        <f>INDEX('AEO Table 12'!$C$17:$AJ$17,MATCH(K$1,'AEO Table 12'!$C$1:$AJ$1,0))/10^6/About!$A$108*dollars_2019_2012*(1-INDEX('Tax Percentages'!$B$21:$AG$21,MATCH(K$1,'Tax Percentages'!$B$4:$AG$4,0)))</f>
        <v/>
      </c>
      <c r="L3" s="99">
        <f>INDEX('AEO Table 12'!$C$17:$AJ$17,MATCH(L$1,'AEO Table 12'!$C$1:$AJ$1,0))/10^6/About!$A$108*dollars_2019_2012*(1-INDEX('Tax Percentages'!$B$21:$AG$21,MATCH(L$1,'Tax Percentages'!$B$4:$AG$4,0)))</f>
        <v/>
      </c>
      <c r="M3" s="99">
        <f>INDEX('AEO Table 12'!$C$17:$AJ$17,MATCH(M$1,'AEO Table 12'!$C$1:$AJ$1,0))/10^6/About!$A$108*dollars_2019_2012*(1-INDEX('Tax Percentages'!$B$21:$AG$21,MATCH(M$1,'Tax Percentages'!$B$4:$AG$4,0)))</f>
        <v/>
      </c>
      <c r="N3" s="99">
        <f>INDEX('AEO Table 12'!$C$17:$AJ$17,MATCH(N$1,'AEO Table 12'!$C$1:$AJ$1,0))/10^6/About!$A$108*dollars_2019_2012*(1-INDEX('Tax Percentages'!$B$21:$AG$21,MATCH(N$1,'Tax Percentages'!$B$4:$AG$4,0)))</f>
        <v/>
      </c>
      <c r="O3" s="99">
        <f>INDEX('AEO Table 12'!$C$17:$AJ$17,MATCH(O$1,'AEO Table 12'!$C$1:$AJ$1,0))/10^6/About!$A$108*dollars_2019_2012*(1-INDEX('Tax Percentages'!$B$21:$AG$21,MATCH(O$1,'Tax Percentages'!$B$4:$AG$4,0)))</f>
        <v/>
      </c>
      <c r="P3" s="99">
        <f>INDEX('AEO Table 12'!$C$17:$AJ$17,MATCH(P$1,'AEO Table 12'!$C$1:$AJ$1,0))/10^6/About!$A$108*dollars_2019_2012*(1-INDEX('Tax Percentages'!$B$21:$AG$21,MATCH(P$1,'Tax Percentages'!$B$4:$AG$4,0)))</f>
        <v/>
      </c>
      <c r="Q3" s="99">
        <f>INDEX('AEO Table 12'!$C$17:$AJ$17,MATCH(Q$1,'AEO Table 12'!$C$1:$AJ$1,0))/10^6/About!$A$108*dollars_2019_2012*(1-INDEX('Tax Percentages'!$B$21:$AG$21,MATCH(Q$1,'Tax Percentages'!$B$4:$AG$4,0)))</f>
        <v/>
      </c>
      <c r="R3" s="99">
        <f>INDEX('AEO Table 12'!$C$17:$AJ$17,MATCH(R$1,'AEO Table 12'!$C$1:$AJ$1,0))/10^6/About!$A$108*dollars_2019_2012*(1-INDEX('Tax Percentages'!$B$21:$AG$21,MATCH(R$1,'Tax Percentages'!$B$4:$AG$4,0)))</f>
        <v/>
      </c>
      <c r="S3" s="99">
        <f>INDEX('AEO Table 12'!$C$17:$AJ$17,MATCH(S$1,'AEO Table 12'!$C$1:$AJ$1,0))/10^6/About!$A$108*dollars_2019_2012*(1-INDEX('Tax Percentages'!$B$21:$AG$21,MATCH(S$1,'Tax Percentages'!$B$4:$AG$4,0)))</f>
        <v/>
      </c>
      <c r="T3" s="99">
        <f>INDEX('AEO Table 12'!$C$17:$AJ$17,MATCH(T$1,'AEO Table 12'!$C$1:$AJ$1,0))/10^6/About!$A$108*dollars_2019_2012*(1-INDEX('Tax Percentages'!$B$21:$AG$21,MATCH(T$1,'Tax Percentages'!$B$4:$AG$4,0)))</f>
        <v/>
      </c>
      <c r="U3" s="99">
        <f>INDEX('AEO Table 12'!$C$17:$AJ$17,MATCH(U$1,'AEO Table 12'!$C$1:$AJ$1,0))/10^6/About!$A$108*dollars_2019_2012*(1-INDEX('Tax Percentages'!$B$21:$AG$21,MATCH(U$1,'Tax Percentages'!$B$4:$AG$4,0)))</f>
        <v/>
      </c>
      <c r="V3" s="99">
        <f>INDEX('AEO Table 12'!$C$17:$AJ$17,MATCH(V$1,'AEO Table 12'!$C$1:$AJ$1,0))/10^6/About!$A$108*dollars_2019_2012*(1-INDEX('Tax Percentages'!$B$21:$AG$21,MATCH(V$1,'Tax Percentages'!$B$4:$AG$4,0)))</f>
        <v/>
      </c>
      <c r="W3" s="99">
        <f>INDEX('AEO Table 12'!$C$17:$AJ$17,MATCH(W$1,'AEO Table 12'!$C$1:$AJ$1,0))/10^6/About!$A$108*dollars_2019_2012*(1-INDEX('Tax Percentages'!$B$21:$AG$21,MATCH(W$1,'Tax Percentages'!$B$4:$AG$4,0)))</f>
        <v/>
      </c>
      <c r="X3" s="99">
        <f>INDEX('AEO Table 12'!$C$17:$AJ$17,MATCH(X$1,'AEO Table 12'!$C$1:$AJ$1,0))/10^6/About!$A$108*dollars_2019_2012*(1-INDEX('Tax Percentages'!$B$21:$AG$21,MATCH(X$1,'Tax Percentages'!$B$4:$AG$4,0)))</f>
        <v/>
      </c>
      <c r="Y3" s="99">
        <f>INDEX('AEO Table 12'!$C$17:$AJ$17,MATCH(Y$1,'AEO Table 12'!$C$1:$AJ$1,0))/10^6/About!$A$108*dollars_2019_2012*(1-INDEX('Tax Percentages'!$B$21:$AG$21,MATCH(Y$1,'Tax Percentages'!$B$4:$AG$4,0)))</f>
        <v/>
      </c>
      <c r="Z3" s="99">
        <f>INDEX('AEO Table 12'!$C$17:$AJ$17,MATCH(Z$1,'AEO Table 12'!$C$1:$AJ$1,0))/10^6/About!$A$108*dollars_2019_2012*(1-INDEX('Tax Percentages'!$B$21:$AG$21,MATCH(Z$1,'Tax Percentages'!$B$4:$AG$4,0)))</f>
        <v/>
      </c>
      <c r="AA3" s="99">
        <f>INDEX('AEO Table 12'!$C$17:$AJ$17,MATCH(AA$1,'AEO Table 12'!$C$1:$AJ$1,0))/10^6/About!$A$108*dollars_2019_2012*(1-INDEX('Tax Percentages'!$B$21:$AG$21,MATCH(AA$1,'Tax Percentages'!$B$4:$AG$4,0)))</f>
        <v/>
      </c>
      <c r="AB3" s="99">
        <f>INDEX('AEO Table 12'!$C$17:$AJ$17,MATCH(AB$1,'AEO Table 12'!$C$1:$AJ$1,0))/10^6/About!$A$108*dollars_2019_2012*(1-INDEX('Tax Percentages'!$B$21:$AG$21,MATCH(AB$1,'Tax Percentages'!$B$4:$AG$4,0)))</f>
        <v/>
      </c>
      <c r="AC3" s="99">
        <f>INDEX('AEO Table 12'!$C$17:$AJ$17,MATCH(AC$1,'AEO Table 12'!$C$1:$AJ$1,0))/10^6/About!$A$108*dollars_2019_2012*(1-INDEX('Tax Percentages'!$B$21:$AG$21,MATCH(AC$1,'Tax Percentages'!$B$4:$AG$4,0)))</f>
        <v/>
      </c>
      <c r="AD3" s="99">
        <f>INDEX('AEO Table 12'!$C$17:$AJ$17,MATCH(AD$1,'AEO Table 12'!$C$1:$AJ$1,0))/10^6/About!$A$108*dollars_2019_2012*(1-INDEX('Tax Percentages'!$B$21:$AG$21,MATCH(AD$1,'Tax Percentages'!$B$4:$AG$4,0)))</f>
        <v/>
      </c>
      <c r="AE3" s="99">
        <f>INDEX('AEO Table 12'!$C$17:$AJ$17,MATCH(AE$1,'AEO Table 12'!$C$1:$AJ$1,0))/10^6/About!$A$108*dollars_2019_2012*(1-INDEX('Tax Percentages'!$B$21:$AG$21,MATCH(AE$1,'Tax Percentages'!$B$4:$AG$4,0)))</f>
        <v/>
      </c>
      <c r="AF3" s="99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12'!$C$1:$AJ$1,0))/10^6/About!$A$108*dollars_2019_2012*(1-INDEX('Tax Percentages'!$B$21:$AG$21,MATCH(B$1,'Tax Percentages'!$B$4:$AG$4,0)))</f>
        <v/>
      </c>
      <c r="C6" s="99">
        <f>INDEX('AEO Table 12'!$C$17:$AJ$17,MATCH(C$1,'AEO Table 12'!$C$1:$AJ$1,0))/10^6/About!$A$108*dollars_2019_2012*(1-INDEX('Tax Percentages'!$B$21:$AG$21,MATCH(C$1,'Tax Percentages'!$B$4:$AG$4,0)))</f>
        <v/>
      </c>
      <c r="D6" s="99">
        <f>INDEX('AEO Table 12'!$C$17:$AJ$17,MATCH(D$1,'AEO Table 12'!$C$1:$AJ$1,0))/10^6/About!$A$108*dollars_2019_2012*(1-INDEX('Tax Percentages'!$B$21:$AG$21,MATCH(D$1,'Tax Percentages'!$B$4:$AG$4,0)))</f>
        <v/>
      </c>
      <c r="E6" s="99">
        <f>INDEX('AEO Table 12'!$C$17:$AJ$17,MATCH(E$1,'AEO Table 12'!$C$1:$AJ$1,0))/10^6/About!$A$108*dollars_2019_2012*(1-INDEX('Tax Percentages'!$B$21:$AG$21,MATCH(E$1,'Tax Percentages'!$B$4:$AG$4,0)))</f>
        <v/>
      </c>
      <c r="F6" s="99">
        <f>INDEX('AEO Table 12'!$C$17:$AJ$17,MATCH(F$1,'AEO Table 12'!$C$1:$AJ$1,0))/10^6/About!$A$108*dollars_2019_2012*(1-INDEX('Tax Percentages'!$B$21:$AG$21,MATCH(F$1,'Tax Percentages'!$B$4:$AG$4,0)))</f>
        <v/>
      </c>
      <c r="G6" s="99">
        <f>INDEX('AEO Table 12'!$C$17:$AJ$17,MATCH(G$1,'AEO Table 12'!$C$1:$AJ$1,0))/10^6/About!$A$108*dollars_2019_2012*(1-INDEX('Tax Percentages'!$B$21:$AG$21,MATCH(G$1,'Tax Percentages'!$B$4:$AG$4,0)))</f>
        <v/>
      </c>
      <c r="H6" s="99">
        <f>INDEX('AEO Table 12'!$C$17:$AJ$17,MATCH(H$1,'AEO Table 12'!$C$1:$AJ$1,0))/10^6/About!$A$108*dollars_2019_2012*(1-INDEX('Tax Percentages'!$B$21:$AG$21,MATCH(H$1,'Tax Percentages'!$B$4:$AG$4,0)))</f>
        <v/>
      </c>
      <c r="I6" s="99">
        <f>INDEX('AEO Table 12'!$C$17:$AJ$17,MATCH(I$1,'AEO Table 12'!$C$1:$AJ$1,0))/10^6/About!$A$108*dollars_2019_2012*(1-INDEX('Tax Percentages'!$B$21:$AG$21,MATCH(I$1,'Tax Percentages'!$B$4:$AG$4,0)))</f>
        <v/>
      </c>
      <c r="J6" s="99">
        <f>INDEX('AEO Table 12'!$C$17:$AJ$17,MATCH(J$1,'AEO Table 12'!$C$1:$AJ$1,0))/10^6/About!$A$108*dollars_2019_2012*(1-INDEX('Tax Percentages'!$B$21:$AG$21,MATCH(J$1,'Tax Percentages'!$B$4:$AG$4,0)))</f>
        <v/>
      </c>
      <c r="K6" s="99">
        <f>INDEX('AEO Table 12'!$C$17:$AJ$17,MATCH(K$1,'AEO Table 12'!$C$1:$AJ$1,0))/10^6/About!$A$108*dollars_2019_2012*(1-INDEX('Tax Percentages'!$B$21:$AG$21,MATCH(K$1,'Tax Percentages'!$B$4:$AG$4,0)))</f>
        <v/>
      </c>
      <c r="L6" s="99">
        <f>INDEX('AEO Table 12'!$C$17:$AJ$17,MATCH(L$1,'AEO Table 12'!$C$1:$AJ$1,0))/10^6/About!$A$108*dollars_2019_2012*(1-INDEX('Tax Percentages'!$B$21:$AG$21,MATCH(L$1,'Tax Percentages'!$B$4:$AG$4,0)))</f>
        <v/>
      </c>
      <c r="M6" s="99">
        <f>INDEX('AEO Table 12'!$C$17:$AJ$17,MATCH(M$1,'AEO Table 12'!$C$1:$AJ$1,0))/10^6/About!$A$108*dollars_2019_2012*(1-INDEX('Tax Percentages'!$B$21:$AG$21,MATCH(M$1,'Tax Percentages'!$B$4:$AG$4,0)))</f>
        <v/>
      </c>
      <c r="N6" s="99">
        <f>INDEX('AEO Table 12'!$C$17:$AJ$17,MATCH(N$1,'AEO Table 12'!$C$1:$AJ$1,0))/10^6/About!$A$108*dollars_2019_2012*(1-INDEX('Tax Percentages'!$B$21:$AG$21,MATCH(N$1,'Tax Percentages'!$B$4:$AG$4,0)))</f>
        <v/>
      </c>
      <c r="O6" s="99">
        <f>INDEX('AEO Table 12'!$C$17:$AJ$17,MATCH(O$1,'AEO Table 12'!$C$1:$AJ$1,0))/10^6/About!$A$108*dollars_2019_2012*(1-INDEX('Tax Percentages'!$B$21:$AG$21,MATCH(O$1,'Tax Percentages'!$B$4:$AG$4,0)))</f>
        <v/>
      </c>
      <c r="P6" s="99">
        <f>INDEX('AEO Table 12'!$C$17:$AJ$17,MATCH(P$1,'AEO Table 12'!$C$1:$AJ$1,0))/10^6/About!$A$108*dollars_2019_2012*(1-INDEX('Tax Percentages'!$B$21:$AG$21,MATCH(P$1,'Tax Percentages'!$B$4:$AG$4,0)))</f>
        <v/>
      </c>
      <c r="Q6" s="99">
        <f>INDEX('AEO Table 12'!$C$17:$AJ$17,MATCH(Q$1,'AEO Table 12'!$C$1:$AJ$1,0))/10^6/About!$A$108*dollars_2019_2012*(1-INDEX('Tax Percentages'!$B$21:$AG$21,MATCH(Q$1,'Tax Percentages'!$B$4:$AG$4,0)))</f>
        <v/>
      </c>
      <c r="R6" s="99">
        <f>INDEX('AEO Table 12'!$C$17:$AJ$17,MATCH(R$1,'AEO Table 12'!$C$1:$AJ$1,0))/10^6/About!$A$108*dollars_2019_2012*(1-INDEX('Tax Percentages'!$B$21:$AG$21,MATCH(R$1,'Tax Percentages'!$B$4:$AG$4,0)))</f>
        <v/>
      </c>
      <c r="S6" s="99">
        <f>INDEX('AEO Table 12'!$C$17:$AJ$17,MATCH(S$1,'AEO Table 12'!$C$1:$AJ$1,0))/10^6/About!$A$108*dollars_2019_2012*(1-INDEX('Tax Percentages'!$B$21:$AG$21,MATCH(S$1,'Tax Percentages'!$B$4:$AG$4,0)))</f>
        <v/>
      </c>
      <c r="T6" s="99">
        <f>INDEX('AEO Table 12'!$C$17:$AJ$17,MATCH(T$1,'AEO Table 12'!$C$1:$AJ$1,0))/10^6/About!$A$108*dollars_2019_2012*(1-INDEX('Tax Percentages'!$B$21:$AG$21,MATCH(T$1,'Tax Percentages'!$B$4:$AG$4,0)))</f>
        <v/>
      </c>
      <c r="U6" s="99">
        <f>INDEX('AEO Table 12'!$C$17:$AJ$17,MATCH(U$1,'AEO Table 12'!$C$1:$AJ$1,0))/10^6/About!$A$108*dollars_2019_2012*(1-INDEX('Tax Percentages'!$B$21:$AG$21,MATCH(U$1,'Tax Percentages'!$B$4:$AG$4,0)))</f>
        <v/>
      </c>
      <c r="V6" s="99">
        <f>INDEX('AEO Table 12'!$C$17:$AJ$17,MATCH(V$1,'AEO Table 12'!$C$1:$AJ$1,0))/10^6/About!$A$108*dollars_2019_2012*(1-INDEX('Tax Percentages'!$B$21:$AG$21,MATCH(V$1,'Tax Percentages'!$B$4:$AG$4,0)))</f>
        <v/>
      </c>
      <c r="W6" s="99">
        <f>INDEX('AEO Table 12'!$C$17:$AJ$17,MATCH(W$1,'AEO Table 12'!$C$1:$AJ$1,0))/10^6/About!$A$108*dollars_2019_2012*(1-INDEX('Tax Percentages'!$B$21:$AG$21,MATCH(W$1,'Tax Percentages'!$B$4:$AG$4,0)))</f>
        <v/>
      </c>
      <c r="X6" s="99">
        <f>INDEX('AEO Table 12'!$C$17:$AJ$17,MATCH(X$1,'AEO Table 12'!$C$1:$AJ$1,0))/10^6/About!$A$108*dollars_2019_2012*(1-INDEX('Tax Percentages'!$B$21:$AG$21,MATCH(X$1,'Tax Percentages'!$B$4:$AG$4,0)))</f>
        <v/>
      </c>
      <c r="Y6" s="99">
        <f>INDEX('AEO Table 12'!$C$17:$AJ$17,MATCH(Y$1,'AEO Table 12'!$C$1:$AJ$1,0))/10^6/About!$A$108*dollars_2019_2012*(1-INDEX('Tax Percentages'!$B$21:$AG$21,MATCH(Y$1,'Tax Percentages'!$B$4:$AG$4,0)))</f>
        <v/>
      </c>
      <c r="Z6" s="99">
        <f>INDEX('AEO Table 12'!$C$17:$AJ$17,MATCH(Z$1,'AEO Table 12'!$C$1:$AJ$1,0))/10^6/About!$A$108*dollars_2019_2012*(1-INDEX('Tax Percentages'!$B$21:$AG$21,MATCH(Z$1,'Tax Percentages'!$B$4:$AG$4,0)))</f>
        <v/>
      </c>
      <c r="AA6" s="99">
        <f>INDEX('AEO Table 12'!$C$17:$AJ$17,MATCH(AA$1,'AEO Table 12'!$C$1:$AJ$1,0))/10^6/About!$A$108*dollars_2019_2012*(1-INDEX('Tax Percentages'!$B$21:$AG$21,MATCH(AA$1,'Tax Percentages'!$B$4:$AG$4,0)))</f>
        <v/>
      </c>
      <c r="AB6" s="99">
        <f>INDEX('AEO Table 12'!$C$17:$AJ$17,MATCH(AB$1,'AEO Table 12'!$C$1:$AJ$1,0))/10^6/About!$A$108*dollars_2019_2012*(1-INDEX('Tax Percentages'!$B$21:$AG$21,MATCH(AB$1,'Tax Percentages'!$B$4:$AG$4,0)))</f>
        <v/>
      </c>
      <c r="AC6" s="99">
        <f>INDEX('AEO Table 12'!$C$17:$AJ$17,MATCH(AC$1,'AEO Table 12'!$C$1:$AJ$1,0))/10^6/About!$A$108*dollars_2019_2012*(1-INDEX('Tax Percentages'!$B$21:$AG$21,MATCH(AC$1,'Tax Percentages'!$B$4:$AG$4,0)))</f>
        <v/>
      </c>
      <c r="AD6" s="99">
        <f>INDEX('AEO Table 12'!$C$17:$AJ$17,MATCH(AD$1,'AEO Table 12'!$C$1:$AJ$1,0))/10^6/About!$A$108*dollars_2019_2012*(1-INDEX('Tax Percentages'!$B$21:$AG$21,MATCH(AD$1,'Tax Percentages'!$B$4:$AG$4,0)))</f>
        <v/>
      </c>
      <c r="AE6" s="99">
        <f>INDEX('AEO Table 12'!$C$17:$AJ$17,MATCH(AE$1,'AEO Table 12'!$C$1:$AJ$1,0))/10^6/About!$A$108*dollars_2019_2012*(1-INDEX('Tax Percentages'!$B$21:$AG$21,MATCH(AE$1,'Tax Percentages'!$B$4:$AG$4,0)))</f>
        <v/>
      </c>
      <c r="AF6" s="99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2.147494e-06</v>
      </c>
      <c r="C2" s="99" t="n">
        <v>3.595645e-06</v>
      </c>
      <c r="D2" s="99" t="n">
        <v>5.213851e-06</v>
      </c>
      <c r="E2" s="99" t="n">
        <v>8.322374000000001e-06</v>
      </c>
      <c r="F2" s="99" t="n">
        <v>9.13607e-06</v>
      </c>
      <c r="G2" s="99" t="n">
        <v>9.245094999999999e-06</v>
      </c>
      <c r="H2" s="99" t="n">
        <v>9.380845999999999e-06</v>
      </c>
      <c r="I2" s="99" t="n">
        <v>9.665100999999999e-06</v>
      </c>
      <c r="J2" s="99" t="n">
        <v>9.833634e-06</v>
      </c>
      <c r="K2" s="99" t="n">
        <v>9.916941e-06</v>
      </c>
      <c r="L2" s="99" t="n">
        <v>1.0043159e-05</v>
      </c>
      <c r="M2" s="99" t="n">
        <v>1.0209383e-05</v>
      </c>
      <c r="N2" s="99" t="n">
        <v>1.0326648e-05</v>
      </c>
      <c r="O2" s="99" t="n">
        <v>1.0428328e-05</v>
      </c>
      <c r="P2" s="99" t="n">
        <v>1.0437136e-05</v>
      </c>
      <c r="Q2" s="99" t="n">
        <v>1.0452194e-05</v>
      </c>
      <c r="R2" s="99" t="n">
        <v>1.0412575e-05</v>
      </c>
      <c r="S2" s="99" t="n">
        <v>1.0401512e-05</v>
      </c>
      <c r="T2" s="99" t="n">
        <v>1.05625e-05</v>
      </c>
      <c r="U2" s="99" t="n">
        <v>1.0410656e-05</v>
      </c>
      <c r="V2" s="99" t="n">
        <v>1.0842026e-05</v>
      </c>
      <c r="W2" s="99" t="n">
        <v>1.0979572e-05</v>
      </c>
      <c r="X2" s="99" t="n">
        <v>1.1090327e-05</v>
      </c>
      <c r="Y2" s="99" t="n">
        <v>1.1390145e-05</v>
      </c>
      <c r="Z2" s="99" t="n">
        <v>1.1613426e-05</v>
      </c>
      <c r="AA2" s="99" t="n">
        <v>1.1688792e-05</v>
      </c>
      <c r="AB2" s="99" t="n">
        <v>1.180081e-05</v>
      </c>
      <c r="AC2" s="99" t="n">
        <v>1.1901866e-05</v>
      </c>
      <c r="AD2" s="99" t="n">
        <v>1.1813303e-05</v>
      </c>
      <c r="AE2" s="99" t="n">
        <v>1.1865891e-05</v>
      </c>
      <c r="AF2" s="99" t="n">
        <v>1.1787175e-05</v>
      </c>
    </row>
    <row r="3">
      <c r="A3" s="71" t="inlineStr">
        <is>
          <t>Electricity Sector</t>
        </is>
      </c>
      <c r="B3" s="99" t="n">
        <v>9.418321999999999e-06</v>
      </c>
      <c r="C3" s="99" t="n">
        <v>1.1818052e-05</v>
      </c>
      <c r="D3" s="99" t="n">
        <v>1.1880143e-05</v>
      </c>
      <c r="E3" s="99" t="n">
        <v>1.118093e-05</v>
      </c>
      <c r="F3" s="99" t="n">
        <v>1.1709453e-05</v>
      </c>
      <c r="G3" s="99" t="n">
        <v>1.1434896e-05</v>
      </c>
      <c r="H3" s="99" t="n">
        <v>1.1203086e-05</v>
      </c>
      <c r="I3" s="99" t="n">
        <v>1.1148508e-05</v>
      </c>
      <c r="J3" s="99" t="n">
        <v>1.1353768e-05</v>
      </c>
      <c r="K3" s="99" t="n">
        <v>1.1451889e-05</v>
      </c>
      <c r="L3" s="99" t="n">
        <v>1.1606949e-05</v>
      </c>
      <c r="M3" s="99" t="n">
        <v>1.1787606e-05</v>
      </c>
      <c r="N3" s="99" t="n">
        <v>1.1928543e-05</v>
      </c>
      <c r="O3" s="99" t="n">
        <v>1.2049053e-05</v>
      </c>
      <c r="P3" s="99" t="n">
        <v>1.2060984e-05</v>
      </c>
      <c r="Q3" s="99" t="n">
        <v>1.2080411e-05</v>
      </c>
      <c r="R3" s="99" t="n">
        <v>1.203447e-05</v>
      </c>
      <c r="S3" s="99" t="n">
        <v>1.202095e-05</v>
      </c>
      <c r="T3" s="99" t="n">
        <v>1.2214444e-05</v>
      </c>
      <c r="U3" s="99" t="n">
        <v>1.2038575e-05</v>
      </c>
      <c r="V3" s="99" t="n">
        <v>1.2561745e-05</v>
      </c>
      <c r="W3" s="99" t="n">
        <v>1.2733655e-05</v>
      </c>
      <c r="X3" s="99" t="n">
        <v>1.2874405e-05</v>
      </c>
      <c r="Y3" s="99" t="n">
        <v>1.3245458e-05</v>
      </c>
      <c r="Z3" s="99" t="n">
        <v>1.3523375e-05</v>
      </c>
      <c r="AA3" s="99" t="n">
        <v>1.3618361e-05</v>
      </c>
      <c r="AB3" s="99" t="n">
        <v>1.3760704e-05</v>
      </c>
      <c r="AC3" s="99" t="n">
        <v>1.3885478e-05</v>
      </c>
      <c r="AD3" s="99" t="n">
        <v>1.3782187e-05</v>
      </c>
      <c r="AE3" s="99" t="n">
        <v>1.3845863e-05</v>
      </c>
      <c r="AF3" s="99" t="n">
        <v>1.3753201e-05</v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 t="n">
        <v>5.384737000000001e-06</v>
      </c>
      <c r="C5" s="99" t="n">
        <v>6.643774e-06</v>
      </c>
      <c r="D5" s="99" t="n">
        <v>7.678629000000001e-06</v>
      </c>
      <c r="E5" s="99" t="n">
        <v>7.819718999999999e-06</v>
      </c>
      <c r="F5" s="99" t="n">
        <v>9.188542999999999e-06</v>
      </c>
      <c r="G5" s="99" t="n">
        <v>9.754291999999999e-06</v>
      </c>
      <c r="H5" s="99" t="n">
        <v>1.0362782e-05</v>
      </c>
      <c r="I5" s="99" t="n">
        <v>1.1148508e-05</v>
      </c>
      <c r="J5" s="99" t="n">
        <v>1.1353768e-05</v>
      </c>
      <c r="K5" s="99" t="n">
        <v>1.1451889e-05</v>
      </c>
      <c r="L5" s="99" t="n">
        <v>1.1606949e-05</v>
      </c>
      <c r="M5" s="99" t="n">
        <v>1.1787606e-05</v>
      </c>
      <c r="N5" s="99" t="n">
        <v>1.1928543e-05</v>
      </c>
      <c r="O5" s="99" t="n">
        <v>1.2049053e-05</v>
      </c>
      <c r="P5" s="99" t="n">
        <v>1.2060984e-05</v>
      </c>
      <c r="Q5" s="99" t="n">
        <v>1.2080411e-05</v>
      </c>
      <c r="R5" s="99" t="n">
        <v>1.203447e-05</v>
      </c>
      <c r="S5" s="99" t="n">
        <v>1.202095e-05</v>
      </c>
      <c r="T5" s="99" t="n">
        <v>1.2214444e-05</v>
      </c>
      <c r="U5" s="99" t="n">
        <v>1.2038575e-05</v>
      </c>
      <c r="V5" s="99" t="n">
        <v>1.2561745e-05</v>
      </c>
      <c r="W5" s="99" t="n">
        <v>1.2733655e-05</v>
      </c>
      <c r="X5" s="99" t="n">
        <v>1.2874405e-05</v>
      </c>
      <c r="Y5" s="99" t="n">
        <v>1.3245458e-05</v>
      </c>
      <c r="Z5" s="99" t="n">
        <v>1.3523375e-05</v>
      </c>
      <c r="AA5" s="99" t="n">
        <v>1.3618361e-05</v>
      </c>
      <c r="AB5" s="99" t="n">
        <v>1.3760704e-05</v>
      </c>
      <c r="AC5" s="99" t="n">
        <v>1.3885478e-05</v>
      </c>
      <c r="AD5" s="99" t="n">
        <v>1.3782187e-05</v>
      </c>
      <c r="AE5" s="99" t="n">
        <v>1.3845863e-05</v>
      </c>
      <c r="AF5" s="99" t="n">
        <v>1.3753201e-05</v>
      </c>
    </row>
    <row r="6">
      <c r="A6" s="71" t="inlineStr">
        <is>
          <t>Industry Sector</t>
        </is>
      </c>
      <c r="B6" s="99" t="n">
        <v>5.245648e-06</v>
      </c>
      <c r="C6" s="99" t="n">
        <v>6.560986e-06</v>
      </c>
      <c r="D6" s="99" t="n">
        <v>7.595841e-06</v>
      </c>
      <c r="E6" s="99" t="n">
        <v>7.753488999999999e-06</v>
      </c>
      <c r="F6" s="99" t="n">
        <v>9.138871000000001e-06</v>
      </c>
      <c r="G6" s="99" t="n">
        <v>9.721175000000001e-06</v>
      </c>
      <c r="H6" s="99" t="n">
        <v>1.0346225e-05</v>
      </c>
      <c r="I6" s="99" t="n">
        <v>1.1148508e-05</v>
      </c>
      <c r="J6" s="99" t="n">
        <v>1.1353768e-05</v>
      </c>
      <c r="K6" s="99" t="n">
        <v>1.1451889e-05</v>
      </c>
      <c r="L6" s="99" t="n">
        <v>1.1606949e-05</v>
      </c>
      <c r="M6" s="99" t="n">
        <v>1.1787606e-05</v>
      </c>
      <c r="N6" s="99" t="n">
        <v>1.1928543e-05</v>
      </c>
      <c r="O6" s="99" t="n">
        <v>1.2049053e-05</v>
      </c>
      <c r="P6" s="99" t="n">
        <v>1.2060984e-05</v>
      </c>
      <c r="Q6" s="99" t="n">
        <v>1.2080411e-05</v>
      </c>
      <c r="R6" s="99" t="n">
        <v>1.203447e-05</v>
      </c>
      <c r="S6" s="99" t="n">
        <v>1.202095e-05</v>
      </c>
      <c r="T6" s="99" t="n">
        <v>1.2214444e-05</v>
      </c>
      <c r="U6" s="99" t="n">
        <v>1.2038575e-05</v>
      </c>
      <c r="V6" s="99" t="n">
        <v>1.2561745e-05</v>
      </c>
      <c r="W6" s="99" t="n">
        <v>1.2733655e-05</v>
      </c>
      <c r="X6" s="99" t="n">
        <v>1.2874405e-05</v>
      </c>
      <c r="Y6" s="99" t="n">
        <v>1.3245458e-05</v>
      </c>
      <c r="Z6" s="99" t="n">
        <v>1.3523375e-05</v>
      </c>
      <c r="AA6" s="99" t="n">
        <v>1.3618361e-05</v>
      </c>
      <c r="AB6" s="99" t="n">
        <v>1.3760704e-05</v>
      </c>
      <c r="AC6" s="99" t="n">
        <v>1.3885478e-05</v>
      </c>
      <c r="AD6" s="99" t="n">
        <v>1.3782187e-05</v>
      </c>
      <c r="AE6" s="99" t="n">
        <v>1.3845863e-05</v>
      </c>
      <c r="AF6" s="99" t="n">
        <v>1.3753201e-05</v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3'!$C$1:$AJ$1,0))/10^6*dollars_2019_2012*(1-INDEX('Tax Percentages'!$B$22:$AG$22,MATCH(B$1,'Tax Percentages'!$B$4:$AG$4,0)))</f>
        <v/>
      </c>
      <c r="C7" s="99">
        <f>INDEX('AEO Table 3'!$C$31:$AJ$31,MATCH(C$1,'AEO Table 3'!$C$1:$AJ$1,0))/10^6*dollars_2019_2012*(1-INDEX('Tax Percentages'!$B$22:$AG$22,MATCH(C$1,'Tax Percentages'!$B$4:$AG$4,0)))</f>
        <v/>
      </c>
      <c r="D7" s="99">
        <f>INDEX('AEO Table 3'!$C$31:$AJ$31,MATCH(D$1,'AEO Table 3'!$C$1:$AJ$1,0))/10^6*dollars_2019_2012*(1-INDEX('Tax Percentages'!$B$22:$AG$22,MATCH(D$1,'Tax Percentages'!$B$4:$AG$4,0)))</f>
        <v/>
      </c>
      <c r="E7" s="99">
        <f>INDEX('AEO Table 3'!$C$31:$AJ$31,MATCH(E$1,'AEO Table 3'!$C$1:$AJ$1,0))/10^6*dollars_2019_2012*(1-INDEX('Tax Percentages'!$B$22:$AG$22,MATCH(E$1,'Tax Percentages'!$B$4:$AG$4,0)))</f>
        <v/>
      </c>
      <c r="F7" s="99">
        <f>INDEX('AEO Table 3'!$C$31:$AJ$31,MATCH(F$1,'AEO Table 3'!$C$1:$AJ$1,0))/10^6*dollars_2019_2012*(1-INDEX('Tax Percentages'!$B$22:$AG$22,MATCH(F$1,'Tax Percentages'!$B$4:$AG$4,0)))</f>
        <v/>
      </c>
      <c r="G7" s="99">
        <f>INDEX('AEO Table 3'!$C$31:$AJ$31,MATCH(G$1,'AEO Table 3'!$C$1:$AJ$1,0))/10^6*dollars_2019_2012*(1-INDEX('Tax Percentages'!$B$22:$AG$22,MATCH(G$1,'Tax Percentages'!$B$4:$AG$4,0)))</f>
        <v/>
      </c>
      <c r="H7" s="99">
        <f>INDEX('AEO Table 3'!$C$31:$AJ$31,MATCH(H$1,'AEO Table 3'!$C$1:$AJ$1,0))/10^6*dollars_2019_2012*(1-INDEX('Tax Percentages'!$B$22:$AG$22,MATCH(H$1,'Tax Percentages'!$B$4:$AG$4,0)))</f>
        <v/>
      </c>
      <c r="I7" s="99">
        <f>INDEX('AEO Table 3'!$C$31:$AJ$31,MATCH(I$1,'AEO Table 3'!$C$1:$AJ$1,0))/10^6*dollars_2019_2012*(1-INDEX('Tax Percentages'!$B$22:$AG$22,MATCH(I$1,'Tax Percentages'!$B$4:$AG$4,0)))</f>
        <v/>
      </c>
      <c r="J7" s="99">
        <f>INDEX('AEO Table 3'!$C$31:$AJ$31,MATCH(J$1,'AEO Table 3'!$C$1:$AJ$1,0))/10^6*dollars_2019_2012*(1-INDEX('Tax Percentages'!$B$22:$AG$22,MATCH(J$1,'Tax Percentages'!$B$4:$AG$4,0)))</f>
        <v/>
      </c>
      <c r="K7" s="99">
        <f>INDEX('AEO Table 3'!$C$31:$AJ$31,MATCH(K$1,'AEO Table 3'!$C$1:$AJ$1,0))/10^6*dollars_2019_2012*(1-INDEX('Tax Percentages'!$B$22:$AG$22,MATCH(K$1,'Tax Percentages'!$B$4:$AG$4,0)))</f>
        <v/>
      </c>
      <c r="L7" s="99">
        <f>INDEX('AEO Table 3'!$C$31:$AJ$31,MATCH(L$1,'AEO Table 3'!$C$1:$AJ$1,0))/10^6*dollars_2019_2012*(1-INDEX('Tax Percentages'!$B$22:$AG$22,MATCH(L$1,'Tax Percentages'!$B$4:$AG$4,0)))</f>
        <v/>
      </c>
      <c r="M7" s="99">
        <f>INDEX('AEO Table 3'!$C$31:$AJ$31,MATCH(M$1,'AEO Table 3'!$C$1:$AJ$1,0))/10^6*dollars_2019_2012*(1-INDEX('Tax Percentages'!$B$22:$AG$22,MATCH(M$1,'Tax Percentages'!$B$4:$AG$4,0)))</f>
        <v/>
      </c>
      <c r="N7" s="99">
        <f>INDEX('AEO Table 3'!$C$31:$AJ$31,MATCH(N$1,'AEO Table 3'!$C$1:$AJ$1,0))/10^6*dollars_2019_2012*(1-INDEX('Tax Percentages'!$B$22:$AG$22,MATCH(N$1,'Tax Percentages'!$B$4:$AG$4,0)))</f>
        <v/>
      </c>
      <c r="O7" s="99">
        <f>INDEX('AEO Table 3'!$C$31:$AJ$31,MATCH(O$1,'AEO Table 3'!$C$1:$AJ$1,0))/10^6*dollars_2019_2012*(1-INDEX('Tax Percentages'!$B$22:$AG$22,MATCH(O$1,'Tax Percentages'!$B$4:$AG$4,0)))</f>
        <v/>
      </c>
      <c r="P7" s="99">
        <f>INDEX('AEO Table 3'!$C$31:$AJ$31,MATCH(P$1,'AEO Table 3'!$C$1:$AJ$1,0))/10^6*dollars_2019_2012*(1-INDEX('Tax Percentages'!$B$22:$AG$22,MATCH(P$1,'Tax Percentages'!$B$4:$AG$4,0)))</f>
        <v/>
      </c>
      <c r="Q7" s="99">
        <f>INDEX('AEO Table 3'!$C$31:$AJ$31,MATCH(Q$1,'AEO Table 3'!$C$1:$AJ$1,0))/10^6*dollars_2019_2012*(1-INDEX('Tax Percentages'!$B$22:$AG$22,MATCH(Q$1,'Tax Percentages'!$B$4:$AG$4,0)))</f>
        <v/>
      </c>
      <c r="R7" s="99">
        <f>INDEX('AEO Table 3'!$C$31:$AJ$31,MATCH(R$1,'AEO Table 3'!$C$1:$AJ$1,0))/10^6*dollars_2019_2012*(1-INDEX('Tax Percentages'!$B$22:$AG$22,MATCH(R$1,'Tax Percentages'!$B$4:$AG$4,0)))</f>
        <v/>
      </c>
      <c r="S7" s="99">
        <f>INDEX('AEO Table 3'!$C$31:$AJ$31,MATCH(S$1,'AEO Table 3'!$C$1:$AJ$1,0))/10^6*dollars_2019_2012*(1-INDEX('Tax Percentages'!$B$22:$AG$22,MATCH(S$1,'Tax Percentages'!$B$4:$AG$4,0)))</f>
        <v/>
      </c>
      <c r="T7" s="99">
        <f>INDEX('AEO Table 3'!$C$31:$AJ$31,MATCH(T$1,'AEO Table 3'!$C$1:$AJ$1,0))/10^6*dollars_2019_2012*(1-INDEX('Tax Percentages'!$B$22:$AG$22,MATCH(T$1,'Tax Percentages'!$B$4:$AG$4,0)))</f>
        <v/>
      </c>
      <c r="U7" s="99">
        <f>INDEX('AEO Table 3'!$C$31:$AJ$31,MATCH(U$1,'AEO Table 3'!$C$1:$AJ$1,0))/10^6*dollars_2019_2012*(1-INDEX('Tax Percentages'!$B$22:$AG$22,MATCH(U$1,'Tax Percentages'!$B$4:$AG$4,0)))</f>
        <v/>
      </c>
      <c r="V7" s="99">
        <f>INDEX('AEO Table 3'!$C$31:$AJ$31,MATCH(V$1,'AEO Table 3'!$C$1:$AJ$1,0))/10^6*dollars_2019_2012*(1-INDEX('Tax Percentages'!$B$22:$AG$22,MATCH(V$1,'Tax Percentages'!$B$4:$AG$4,0)))</f>
        <v/>
      </c>
      <c r="W7" s="99">
        <f>INDEX('AEO Table 3'!$C$31:$AJ$31,MATCH(W$1,'AEO Table 3'!$C$1:$AJ$1,0))/10^6*dollars_2019_2012*(1-INDEX('Tax Percentages'!$B$22:$AG$22,MATCH(W$1,'Tax Percentages'!$B$4:$AG$4,0)))</f>
        <v/>
      </c>
      <c r="X7" s="99">
        <f>INDEX('AEO Table 3'!$C$31:$AJ$31,MATCH(X$1,'AEO Table 3'!$C$1:$AJ$1,0))/10^6*dollars_2019_2012*(1-INDEX('Tax Percentages'!$B$22:$AG$22,MATCH(X$1,'Tax Percentages'!$B$4:$AG$4,0)))</f>
        <v/>
      </c>
      <c r="Y7" s="99">
        <f>INDEX('AEO Table 3'!$C$31:$AJ$31,MATCH(Y$1,'AEO Table 3'!$C$1:$AJ$1,0))/10^6*dollars_2019_2012*(1-INDEX('Tax Percentages'!$B$22:$AG$22,MATCH(Y$1,'Tax Percentages'!$B$4:$AG$4,0)))</f>
        <v/>
      </c>
      <c r="Z7" s="99">
        <f>INDEX('AEO Table 3'!$C$31:$AJ$31,MATCH(Z$1,'AEO Table 3'!$C$1:$AJ$1,0))/10^6*dollars_2019_2012*(1-INDEX('Tax Percentages'!$B$22:$AG$22,MATCH(Z$1,'Tax Percentages'!$B$4:$AG$4,0)))</f>
        <v/>
      </c>
      <c r="AA7" s="99">
        <f>INDEX('AEO Table 3'!$C$31:$AJ$31,MATCH(AA$1,'AEO Table 3'!$C$1:$AJ$1,0))/10^6*dollars_2019_2012*(1-INDEX('Tax Percentages'!$B$22:$AG$22,MATCH(AA$1,'Tax Percentages'!$B$4:$AG$4,0)))</f>
        <v/>
      </c>
      <c r="AB7" s="99">
        <f>INDEX('AEO Table 3'!$C$31:$AJ$31,MATCH(AB$1,'AEO Table 3'!$C$1:$AJ$1,0))/10^6*dollars_2019_2012*(1-INDEX('Tax Percentages'!$B$22:$AG$22,MATCH(AB$1,'Tax Percentages'!$B$4:$AG$4,0)))</f>
        <v/>
      </c>
      <c r="AC7" s="99">
        <f>INDEX('AEO Table 3'!$C$31:$AJ$31,MATCH(AC$1,'AEO Table 3'!$C$1:$AJ$1,0))/10^6*dollars_2019_2012*(1-INDEX('Tax Percentages'!$B$22:$AG$22,MATCH(AC$1,'Tax Percentages'!$B$4:$AG$4,0)))</f>
        <v/>
      </c>
      <c r="AD7" s="99">
        <f>INDEX('AEO Table 3'!$C$31:$AJ$31,MATCH(AD$1,'AEO Table 3'!$C$1:$AJ$1,0))/10^6*dollars_2019_2012*(1-INDEX('Tax Percentages'!$B$22:$AG$22,MATCH(AD$1,'Tax Percentages'!$B$4:$AG$4,0)))</f>
        <v/>
      </c>
      <c r="AE7" s="99">
        <f>INDEX('AEO Table 3'!$C$31:$AJ$31,MATCH(AE$1,'AEO Table 3'!$C$1:$AJ$1,0))/10^6*dollars_2019_2012*(1-INDEX('Tax Percentages'!$B$22:$AG$22,MATCH(AE$1,'Tax Percentages'!$B$4:$AG$4,0)))</f>
        <v/>
      </c>
      <c r="AF7" s="99">
        <f>INDEX('AEO Table 3'!$C$31:$AJ$31,MATCH(AF$1,'AEO Table 3'!$C$1:$AJ$1,0))/10^6*dollars_2019_2012*(1-INDEX('Tax Percentages'!$B$22:$AG$22,MATCH(AF$1,'Tax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5.245648e-06</v>
      </c>
      <c r="C9" t="n">
        <v>6.560986e-06</v>
      </c>
      <c r="D9" t="n">
        <v>7.595841e-06</v>
      </c>
      <c r="E9" t="n">
        <v>7.753488999999999e-06</v>
      </c>
      <c r="F9" t="n">
        <v>9.138871000000001e-06</v>
      </c>
      <c r="G9" t="n">
        <v>9.721175000000001e-06</v>
      </c>
      <c r="H9" t="n">
        <v>1.0346225e-05</v>
      </c>
      <c r="I9" t="n">
        <v>1.1148508e-05</v>
      </c>
      <c r="J9" t="n">
        <v>1.1353768e-05</v>
      </c>
      <c r="K9" t="n">
        <v>1.1451889e-05</v>
      </c>
      <c r="L9" t="n">
        <v>1.1606949e-05</v>
      </c>
      <c r="M9" t="n">
        <v>1.1787606e-05</v>
      </c>
      <c r="N9" t="n">
        <v>1.1928543e-05</v>
      </c>
      <c r="O9" t="n">
        <v>1.2049053e-05</v>
      </c>
      <c r="P9" t="n">
        <v>1.2060984e-05</v>
      </c>
      <c r="Q9" t="n">
        <v>1.2080411e-05</v>
      </c>
      <c r="R9" t="n">
        <v>1.203447e-05</v>
      </c>
      <c r="S9" t="n">
        <v>1.202095e-05</v>
      </c>
      <c r="T9" t="n">
        <v>1.2214444e-05</v>
      </c>
      <c r="U9" t="n">
        <v>1.2038575e-05</v>
      </c>
      <c r="V9" t="n">
        <v>1.2561745e-05</v>
      </c>
      <c r="W9" t="n">
        <v>1.2733655e-05</v>
      </c>
      <c r="X9" t="n">
        <v>1.2874405e-05</v>
      </c>
      <c r="Y9" t="n">
        <v>1.3245458e-05</v>
      </c>
      <c r="Z9" t="n">
        <v>1.3523375e-05</v>
      </c>
      <c r="AA9" t="n">
        <v>1.3618361e-05</v>
      </c>
      <c r="AB9" t="n">
        <v>1.3760704e-05</v>
      </c>
      <c r="AC9" t="n">
        <v>1.3885478e-05</v>
      </c>
      <c r="AD9" t="n">
        <v>1.3782187e-05</v>
      </c>
      <c r="AE9" t="n">
        <v>1.3845863e-05</v>
      </c>
      <c r="AF9" t="n">
        <v>1.3753201e-05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1.1554304e-05</v>
      </c>
      <c r="C2" s="99" t="n">
        <v>1.7204502e-05</v>
      </c>
      <c r="D2" s="99" t="n">
        <v>1.780039e-05</v>
      </c>
      <c r="E2" s="99" t="n">
        <v>1.6329887e-05</v>
      </c>
      <c r="F2" s="99" t="n">
        <v>1.6333549e-05</v>
      </c>
      <c r="G2" s="99" t="n">
        <v>1.6237137e-05</v>
      </c>
      <c r="H2" s="99" t="n">
        <v>1.6364637e-05</v>
      </c>
      <c r="I2" s="99" t="n">
        <v>1.6702538e-05</v>
      </c>
      <c r="J2" s="99" t="n">
        <v>1.7162653e-05</v>
      </c>
      <c r="K2" s="99" t="n">
        <v>1.7459478e-05</v>
      </c>
      <c r="L2" s="99" t="n">
        <v>1.7772444e-05</v>
      </c>
      <c r="M2" s="99" t="n">
        <v>1.8049597e-05</v>
      </c>
      <c r="N2" s="99" t="n">
        <v>1.8275579e-05</v>
      </c>
      <c r="O2" s="99" t="n">
        <v>1.8493536e-05</v>
      </c>
      <c r="P2" s="99" t="n">
        <v>1.8623451e-05</v>
      </c>
      <c r="Q2" s="99" t="n">
        <v>1.871154e-05</v>
      </c>
      <c r="R2" s="99" t="n">
        <v>1.8834213e-05</v>
      </c>
      <c r="S2" s="99" t="n">
        <v>1.8991722e-05</v>
      </c>
      <c r="T2" s="99" t="n">
        <v>1.913513e-05</v>
      </c>
      <c r="U2" s="99" t="n">
        <v>1.9204969e-05</v>
      </c>
      <c r="V2" s="99" t="n">
        <v>1.9439337e-05</v>
      </c>
      <c r="W2" s="99" t="n">
        <v>1.9575996e-05</v>
      </c>
      <c r="X2" s="99" t="n">
        <v>1.9587339e-05</v>
      </c>
      <c r="Y2" s="99" t="n">
        <v>1.9733606e-05</v>
      </c>
      <c r="Z2" s="99" t="n">
        <v>1.990778e-05</v>
      </c>
      <c r="AA2" s="99" t="n">
        <v>1.9932138e-05</v>
      </c>
      <c r="AB2" s="99" t="n">
        <v>2.0018835e-05</v>
      </c>
      <c r="AC2" s="99" t="n">
        <v>2.0076462e-05</v>
      </c>
      <c r="AD2" s="99" t="n">
        <v>2.0106049e-05</v>
      </c>
      <c r="AE2" s="99" t="n">
        <v>2.0089279e-05</v>
      </c>
      <c r="AF2" s="99" t="n">
        <v>2.0070791e-05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2.0199038e-05</v>
      </c>
      <c r="C4" s="99" t="n">
        <v>2.5035135e-05</v>
      </c>
      <c r="D4" s="99" t="n">
        <v>2.706967e-05</v>
      </c>
      <c r="E4" s="99" t="n">
        <v>2.683412e-05</v>
      </c>
      <c r="F4" s="99" t="n">
        <v>2.6886972e-05</v>
      </c>
      <c r="G4" s="99" t="n">
        <v>2.6820515e-05</v>
      </c>
      <c r="H4" s="99" t="n">
        <v>2.6919804e-05</v>
      </c>
      <c r="I4" s="99" t="n">
        <v>2.7287228e-05</v>
      </c>
      <c r="J4" s="99" t="n">
        <v>2.7897423e-05</v>
      </c>
      <c r="K4" s="99" t="n">
        <v>2.8474327e-05</v>
      </c>
      <c r="L4" s="99" t="n">
        <v>2.9070982e-05</v>
      </c>
      <c r="M4" s="99" t="n">
        <v>2.9644882e-05</v>
      </c>
      <c r="N4" s="99" t="n">
        <v>3.0159658e-05</v>
      </c>
      <c r="O4" s="99" t="n">
        <v>3.0639078e-05</v>
      </c>
      <c r="P4" s="99" t="n">
        <v>3.1011866e-05</v>
      </c>
      <c r="Q4" s="99" t="n">
        <v>3.1293982e-05</v>
      </c>
      <c r="R4" s="99" t="n">
        <v>3.1563549e-05</v>
      </c>
      <c r="S4" s="99" t="n">
        <v>3.1855932e-05</v>
      </c>
      <c r="T4" s="99" t="n">
        <v>3.2142567e-05</v>
      </c>
      <c r="U4" s="99" t="n">
        <v>3.2354969e-05</v>
      </c>
      <c r="V4" s="99" t="n">
        <v>3.2698643e-05</v>
      </c>
      <c r="W4" s="99" t="n">
        <v>3.2997513e-05</v>
      </c>
      <c r="X4" s="99" t="n">
        <v>3.3158497e-05</v>
      </c>
      <c r="Y4" s="99" t="n">
        <v>3.3393574e-05</v>
      </c>
      <c r="Z4" s="99" t="n">
        <v>3.3679581e-05</v>
      </c>
      <c r="AA4" s="99" t="n">
        <v>3.3840153e-05</v>
      </c>
      <c r="AB4" s="99" t="n">
        <v>3.4012749e-05</v>
      </c>
      <c r="AC4" s="99" t="n">
        <v>3.4153675e-05</v>
      </c>
      <c r="AD4" s="99" t="n">
        <v>3.425227e-05</v>
      </c>
      <c r="AE4" s="99" t="n">
        <v>3.4283512e-05</v>
      </c>
      <c r="AF4" s="99" t="n">
        <v>3.4281067e-05</v>
      </c>
    </row>
    <row r="5">
      <c r="A5" s="71" t="inlineStr">
        <is>
          <t>Commercial Buildings Sector</t>
        </is>
      </c>
      <c r="B5" s="99" t="n">
        <v>1.2958413e-05</v>
      </c>
      <c r="C5" s="99" t="n">
        <v>1.9120451e-05</v>
      </c>
      <c r="D5" s="99" t="n">
        <v>2.0159698e-05</v>
      </c>
      <c r="E5" s="99" t="n">
        <v>1.8567781e-05</v>
      </c>
      <c r="F5" s="99" t="n">
        <v>1.8482304e-05</v>
      </c>
      <c r="G5" s="99" t="n">
        <v>1.8344675e-05</v>
      </c>
      <c r="H5" s="99" t="n">
        <v>1.8469257e-05</v>
      </c>
      <c r="I5" s="99" t="n">
        <v>1.8862482e-05</v>
      </c>
      <c r="J5" s="99" t="n">
        <v>1.9415503e-05</v>
      </c>
      <c r="K5" s="99" t="n">
        <v>1.9794388e-05</v>
      </c>
      <c r="L5" s="99" t="n">
        <v>2.0183363e-05</v>
      </c>
      <c r="M5" s="99" t="n">
        <v>2.0531496e-05</v>
      </c>
      <c r="N5" s="99" t="n">
        <v>2.081731e-05</v>
      </c>
      <c r="O5" s="99" t="n">
        <v>2.1089712e-05</v>
      </c>
      <c r="P5" s="99" t="n">
        <v>2.1258707e-05</v>
      </c>
      <c r="Q5" s="99" t="n">
        <v>2.137261e-05</v>
      </c>
      <c r="R5" s="99" t="n">
        <v>2.1522289e-05</v>
      </c>
      <c r="S5" s="99" t="n">
        <v>2.1714008e-05</v>
      </c>
      <c r="T5" s="99" t="n">
        <v>2.1892292e-05</v>
      </c>
      <c r="U5" s="99" t="n">
        <v>2.1984709e-05</v>
      </c>
      <c r="V5" s="99" t="n">
        <v>2.2262966e-05</v>
      </c>
      <c r="W5" s="99" t="n">
        <v>2.2438658e-05</v>
      </c>
      <c r="X5" s="99" t="n">
        <v>2.246352e-05</v>
      </c>
      <c r="Y5" s="99" t="n">
        <v>2.2635532e-05</v>
      </c>
      <c r="Z5" s="99" t="n">
        <v>2.2848026e-05</v>
      </c>
      <c r="AA5" s="99" t="n">
        <v>2.2889408e-05</v>
      </c>
      <c r="AB5" s="99" t="n">
        <v>2.2993214e-05</v>
      </c>
      <c r="AC5" s="99" t="n">
        <v>2.3065588e-05</v>
      </c>
      <c r="AD5" s="99" t="n">
        <v>2.3103603e-05</v>
      </c>
      <c r="AE5" s="99" t="n">
        <v>2.3085098e-05</v>
      </c>
      <c r="AF5" s="99" t="n">
        <v>2.3060728e-05</v>
      </c>
    </row>
    <row r="6">
      <c r="A6" s="71" t="inlineStr">
        <is>
          <t>Industry Sector</t>
        </is>
      </c>
      <c r="B6" s="99" t="n">
        <v>7.622427e-06</v>
      </c>
      <c r="C6" s="99" t="n">
        <v>1.3641981e-05</v>
      </c>
      <c r="D6" s="99" t="n">
        <v>1.4473857e-05</v>
      </c>
      <c r="E6" s="99" t="n">
        <v>1.2690696e-05</v>
      </c>
      <c r="F6" s="99" t="n">
        <v>1.2673786e-05</v>
      </c>
      <c r="G6" s="99" t="n">
        <v>1.2554608e-05</v>
      </c>
      <c r="H6" s="99" t="n">
        <v>1.2704501e-05</v>
      </c>
      <c r="I6" s="99" t="n">
        <v>1.3113275e-05</v>
      </c>
      <c r="J6" s="99" t="n">
        <v>1.3681419e-05</v>
      </c>
      <c r="K6" s="99" t="n">
        <v>1.4057202e-05</v>
      </c>
      <c r="L6" s="99" t="n">
        <v>1.4454497e-05</v>
      </c>
      <c r="M6" s="99" t="n">
        <v>1.4810349e-05</v>
      </c>
      <c r="N6" s="99" t="n">
        <v>1.5102989e-05</v>
      </c>
      <c r="O6" s="99" t="n">
        <v>1.5386189e-05</v>
      </c>
      <c r="P6" s="99" t="n">
        <v>1.5557034e-05</v>
      </c>
      <c r="Q6" s="99" t="n">
        <v>1.5672612e-05</v>
      </c>
      <c r="R6" s="99" t="n">
        <v>1.5832416e-05</v>
      </c>
      <c r="S6" s="99" t="n">
        <v>1.6038618e-05</v>
      </c>
      <c r="T6" s="99" t="n">
        <v>1.6228031e-05</v>
      </c>
      <c r="U6" s="99" t="n">
        <v>1.6321312e-05</v>
      </c>
      <c r="V6" s="99" t="n">
        <v>1.6630306e-05</v>
      </c>
      <c r="W6" s="99" t="n">
        <v>1.6814444e-05</v>
      </c>
      <c r="X6" s="99" t="n">
        <v>1.6831152e-05</v>
      </c>
      <c r="Y6" s="99" t="n">
        <v>1.7024878e-05</v>
      </c>
      <c r="Z6" s="99" t="n">
        <v>1.7258875e-05</v>
      </c>
      <c r="AA6" s="99" t="n">
        <v>1.7293581e-05</v>
      </c>
      <c r="AB6" s="99" t="n">
        <v>1.7409199e-05</v>
      </c>
      <c r="AC6" s="99" t="n">
        <v>1.7486641e-05</v>
      </c>
      <c r="AD6" s="99" t="n">
        <v>1.7525883e-05</v>
      </c>
      <c r="AE6" s="99" t="n">
        <v>1.7502066e-05</v>
      </c>
      <c r="AF6" s="99" t="n">
        <v>1.7474977e-05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7.622427e-06</v>
      </c>
      <c r="C9" t="n">
        <v>1.3641981e-05</v>
      </c>
      <c r="D9" t="n">
        <v>1.4473857e-05</v>
      </c>
      <c r="E9" t="n">
        <v>1.2690696e-05</v>
      </c>
      <c r="F9" t="n">
        <v>1.2673786e-05</v>
      </c>
      <c r="G9" t="n">
        <v>1.2554608e-05</v>
      </c>
      <c r="H9" t="n">
        <v>1.2704501e-05</v>
      </c>
      <c r="I9" t="n">
        <v>1.3113275e-05</v>
      </c>
      <c r="J9" t="n">
        <v>1.3681419e-05</v>
      </c>
      <c r="K9" t="n">
        <v>1.4057202e-05</v>
      </c>
      <c r="L9" t="n">
        <v>1.4454497e-05</v>
      </c>
      <c r="M9" t="n">
        <v>1.4810349e-05</v>
      </c>
      <c r="N9" t="n">
        <v>1.5102989e-05</v>
      </c>
      <c r="O9" t="n">
        <v>1.5386189e-05</v>
      </c>
      <c r="P9" t="n">
        <v>1.5557034e-05</v>
      </c>
      <c r="Q9" t="n">
        <v>1.5672612e-05</v>
      </c>
      <c r="R9" t="n">
        <v>1.5832416e-05</v>
      </c>
      <c r="S9" t="n">
        <v>1.6038618e-05</v>
      </c>
      <c r="T9" t="n">
        <v>1.6228031e-05</v>
      </c>
      <c r="U9" t="n">
        <v>1.6321312e-05</v>
      </c>
      <c r="V9" t="n">
        <v>1.6630306e-05</v>
      </c>
      <c r="W9" t="n">
        <v>1.6814444e-05</v>
      </c>
      <c r="X9" t="n">
        <v>1.6831152e-05</v>
      </c>
      <c r="Y9" t="n">
        <v>1.7024878e-05</v>
      </c>
      <c r="Z9" t="n">
        <v>1.7258875e-05</v>
      </c>
      <c r="AA9" t="n">
        <v>1.7293581e-05</v>
      </c>
      <c r="AB9" t="n">
        <v>1.7409199e-05</v>
      </c>
      <c r="AC9" t="n">
        <v>1.7486641e-05</v>
      </c>
      <c r="AD9" t="n">
        <v>1.7525883e-05</v>
      </c>
      <c r="AE9" t="n">
        <v>1.7502066e-05</v>
      </c>
      <c r="AF9" t="n">
        <v>1.7474977e-05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Hydrogen!E$41*About!$A$102*(1-INDEX('Tax Percentages'!$B$25:$AG$25,MATCH(B$1,'Tax Percentages'!$B$4:$AG$4,0)))</f>
        <v/>
      </c>
      <c r="C2" s="43">
        <f>Hydrogen!F$41*About!$A$102*(1-INDEX('Tax Percentages'!$B$25:$AG$25,MATCH(C$1,'Tax Percentages'!$B$4:$AG$4,0)))</f>
        <v/>
      </c>
      <c r="D2" s="43">
        <f>Hydrogen!G$41*About!$A$102*(1-INDEX('Tax Percentages'!$B$25:$AG$25,MATCH(D$1,'Tax Percentages'!$B$4:$AG$4,0)))</f>
        <v/>
      </c>
      <c r="E2" s="43">
        <f>Hydrogen!H$41*About!$A$102*(1-INDEX('Tax Percentages'!$B$25:$AG$25,MATCH(E$1,'Tax Percentages'!$B$4:$AG$4,0)))</f>
        <v/>
      </c>
      <c r="F2" s="43">
        <f>Hydrogen!I$41*About!$A$102*(1-INDEX('Tax Percentages'!$B$25:$AG$25,MATCH(F$1,'Tax Percentages'!$B$4:$AG$4,0)))</f>
        <v/>
      </c>
      <c r="G2" s="43">
        <f>Hydrogen!J$41*About!$A$102*(1-INDEX('Tax Percentages'!$B$25:$AG$25,MATCH(G$1,'Tax Percentages'!$B$4:$AG$4,0)))</f>
        <v/>
      </c>
      <c r="H2" s="43">
        <f>Hydrogen!K$41*About!$A$102*(1-INDEX('Tax Percentages'!$B$25:$AG$25,MATCH(H$1,'Tax Percentages'!$B$4:$AG$4,0)))</f>
        <v/>
      </c>
      <c r="I2" s="43">
        <f>Hydrogen!L$41*About!$A$102*(1-INDEX('Tax Percentages'!$B$25:$AG$25,MATCH(I$1,'Tax Percentages'!$B$4:$AG$4,0)))</f>
        <v/>
      </c>
      <c r="J2" s="43">
        <f>Hydrogen!M$41*About!$A$102*(1-INDEX('Tax Percentages'!$B$25:$AG$25,MATCH(J$1,'Tax Percentages'!$B$4:$AG$4,0)))</f>
        <v/>
      </c>
      <c r="K2" s="43">
        <f>Hydrogen!N$41*About!$A$102*(1-INDEX('Tax Percentages'!$B$25:$AG$25,MATCH(K$1,'Tax Percentages'!$B$4:$AG$4,0)))</f>
        <v/>
      </c>
      <c r="L2" s="43">
        <f>Hydrogen!O$41*About!$A$102*(1-INDEX('Tax Percentages'!$B$25:$AG$25,MATCH(L$1,'Tax Percentages'!$B$4:$AG$4,0)))</f>
        <v/>
      </c>
      <c r="M2" s="43">
        <f>Hydrogen!P$41*About!$A$102*(1-INDEX('Tax Percentages'!$B$25:$AG$25,MATCH(M$1,'Tax Percentages'!$B$4:$AG$4,0)))</f>
        <v/>
      </c>
      <c r="N2" s="43">
        <f>Hydrogen!Q$41*About!$A$102*(1-INDEX('Tax Percentages'!$B$25:$AG$25,MATCH(N$1,'Tax Percentages'!$B$4:$AG$4,0)))</f>
        <v/>
      </c>
      <c r="O2" s="43">
        <f>Hydrogen!R$41*About!$A$102*(1-INDEX('Tax Percentages'!$B$25:$AG$25,MATCH(O$1,'Tax Percentages'!$B$4:$AG$4,0)))</f>
        <v/>
      </c>
      <c r="P2" s="43">
        <f>Hydrogen!S$41*About!$A$102*(1-INDEX('Tax Percentages'!$B$25:$AG$25,MATCH(P$1,'Tax Percentages'!$B$4:$AG$4,0)))</f>
        <v/>
      </c>
      <c r="Q2" s="43">
        <f>Hydrogen!T$41*About!$A$102*(1-INDEX('Tax Percentages'!$B$25:$AG$25,MATCH(Q$1,'Tax Percentages'!$B$4:$AG$4,0)))</f>
        <v/>
      </c>
      <c r="R2" s="43">
        <f>Hydrogen!U$41*About!$A$102*(1-INDEX('Tax Percentages'!$B$25:$AG$25,MATCH(R$1,'Tax Percentages'!$B$4:$AG$4,0)))</f>
        <v/>
      </c>
      <c r="S2" s="43">
        <f>Hydrogen!V$41*About!$A$102*(1-INDEX('Tax Percentages'!$B$25:$AG$25,MATCH(S$1,'Tax Percentages'!$B$4:$AG$4,0)))</f>
        <v/>
      </c>
      <c r="T2" s="43">
        <f>Hydrogen!W$41*About!$A$102*(1-INDEX('Tax Percentages'!$B$25:$AG$25,MATCH(T$1,'Tax Percentages'!$B$4:$AG$4,0)))</f>
        <v/>
      </c>
      <c r="U2" s="43">
        <f>Hydrogen!X$41*About!$A$102*(1-INDEX('Tax Percentages'!$B$25:$AG$25,MATCH(U$1,'Tax Percentages'!$B$4:$AG$4,0)))</f>
        <v/>
      </c>
      <c r="V2" s="43">
        <f>Hydrogen!Y$41*About!$A$102*(1-INDEX('Tax Percentages'!$B$25:$AG$25,MATCH(V$1,'Tax Percentages'!$B$4:$AG$4,0)))</f>
        <v/>
      </c>
      <c r="W2" s="43">
        <f>Hydrogen!Z$41*About!$A$102*(1-INDEX('Tax Percentages'!$B$25:$AG$25,MATCH(W$1,'Tax Percentages'!$B$4:$AG$4,0)))</f>
        <v/>
      </c>
      <c r="X2" s="43">
        <f>Hydrogen!AA$41*About!$A$102*(1-INDEX('Tax Percentages'!$B$25:$AG$25,MATCH(X$1,'Tax Percentages'!$B$4:$AG$4,0)))</f>
        <v/>
      </c>
      <c r="Y2" s="43">
        <f>Hydrogen!AB$41*About!$A$102*(1-INDEX('Tax Percentages'!$B$25:$AG$25,MATCH(Y$1,'Tax Percentages'!$B$4:$AG$4,0)))</f>
        <v/>
      </c>
      <c r="Z2" s="43">
        <f>Hydrogen!AC$41*About!$A$102*(1-INDEX('Tax Percentages'!$B$25:$AG$25,MATCH(Z$1,'Tax Percentages'!$B$4:$AG$4,0)))</f>
        <v/>
      </c>
      <c r="AA2" s="43">
        <f>Hydrogen!AD$41*About!$A$102*(1-INDEX('Tax Percentages'!$B$25:$AG$25,MATCH(AA$1,'Tax Percentages'!$B$4:$AG$4,0)))</f>
        <v/>
      </c>
      <c r="AB2" s="43">
        <f>Hydrogen!AE$41*About!$A$102*(1-INDEX('Tax Percentages'!$B$25:$AG$25,MATCH(AB$1,'Tax Percentages'!$B$4:$AG$4,0)))</f>
        <v/>
      </c>
      <c r="AC2" s="43">
        <f>Hydrogen!AF$41*About!$A$102*(1-INDEX('Tax Percentages'!$B$25:$AG$25,MATCH(AC$1,'Tax Percentages'!$B$4:$AG$4,0)))</f>
        <v/>
      </c>
      <c r="AD2" s="43">
        <f>Hydrogen!AG$41*About!$A$102*(1-INDEX('Tax Percentages'!$B$25:$AG$25,MATCH(AD$1,'Tax Percentages'!$B$4:$AG$4,0)))</f>
        <v/>
      </c>
      <c r="AE2" s="43">
        <f>Hydrogen!AH$41*About!$A$102*(1-INDEX('Tax Percentages'!$B$25:$AG$25,MATCH(AE$1,'Tax Percentages'!$B$4:$AG$4,0)))</f>
        <v/>
      </c>
      <c r="AF2" s="43">
        <f>Hydrogen!AI$41*About!$A$102*(1-INDEX('Tax Percentages'!$B$25:$AG$25,MATCH(AF$1,'Tax Percentages'!$B$4:$AG$4,0)))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Hydrogen!E$41*About!$A$102*(1-INDEX('Tax Percentages'!$B$25:$AG$25,MATCH(B$1,'Tax Percentages'!$B$4:$AG$4,0)))</f>
        <v/>
      </c>
      <c r="C4" s="43">
        <f>Hydrogen!F$41*About!$A$102*(1-INDEX('Tax Percentages'!$B$25:$AG$25,MATCH(C$1,'Tax Percentages'!$B$4:$AG$4,0)))</f>
        <v/>
      </c>
      <c r="D4" s="43">
        <f>Hydrogen!G$41*About!$A$102*(1-INDEX('Tax Percentages'!$B$25:$AG$25,MATCH(D$1,'Tax Percentages'!$B$4:$AG$4,0)))</f>
        <v/>
      </c>
      <c r="E4" s="43">
        <f>Hydrogen!H$41*About!$A$102*(1-INDEX('Tax Percentages'!$B$25:$AG$25,MATCH(E$1,'Tax Percentages'!$B$4:$AG$4,0)))</f>
        <v/>
      </c>
      <c r="F4" s="43">
        <f>Hydrogen!I$41*About!$A$102*(1-INDEX('Tax Percentages'!$B$25:$AG$25,MATCH(F$1,'Tax Percentages'!$B$4:$AG$4,0)))</f>
        <v/>
      </c>
      <c r="G4" s="43">
        <f>Hydrogen!J$41*About!$A$102*(1-INDEX('Tax Percentages'!$B$25:$AG$25,MATCH(G$1,'Tax Percentages'!$B$4:$AG$4,0)))</f>
        <v/>
      </c>
      <c r="H4" s="43">
        <f>Hydrogen!K$41*About!$A$102*(1-INDEX('Tax Percentages'!$B$25:$AG$25,MATCH(H$1,'Tax Percentages'!$B$4:$AG$4,0)))</f>
        <v/>
      </c>
      <c r="I4" s="43">
        <f>Hydrogen!L$41*About!$A$102*(1-INDEX('Tax Percentages'!$B$25:$AG$25,MATCH(I$1,'Tax Percentages'!$B$4:$AG$4,0)))</f>
        <v/>
      </c>
      <c r="J4" s="43">
        <f>Hydrogen!M$41*About!$A$102*(1-INDEX('Tax Percentages'!$B$25:$AG$25,MATCH(J$1,'Tax Percentages'!$B$4:$AG$4,0)))</f>
        <v/>
      </c>
      <c r="K4" s="43">
        <f>Hydrogen!N$41*About!$A$102*(1-INDEX('Tax Percentages'!$B$25:$AG$25,MATCH(K$1,'Tax Percentages'!$B$4:$AG$4,0)))</f>
        <v/>
      </c>
      <c r="L4" s="43">
        <f>Hydrogen!O$41*About!$A$102*(1-INDEX('Tax Percentages'!$B$25:$AG$25,MATCH(L$1,'Tax Percentages'!$B$4:$AG$4,0)))</f>
        <v/>
      </c>
      <c r="M4" s="43">
        <f>Hydrogen!P$41*About!$A$102*(1-INDEX('Tax Percentages'!$B$25:$AG$25,MATCH(M$1,'Tax Percentages'!$B$4:$AG$4,0)))</f>
        <v/>
      </c>
      <c r="N4" s="43">
        <f>Hydrogen!Q$41*About!$A$102*(1-INDEX('Tax Percentages'!$B$25:$AG$25,MATCH(N$1,'Tax Percentages'!$B$4:$AG$4,0)))</f>
        <v/>
      </c>
      <c r="O4" s="43">
        <f>Hydrogen!R$41*About!$A$102*(1-INDEX('Tax Percentages'!$B$25:$AG$25,MATCH(O$1,'Tax Percentages'!$B$4:$AG$4,0)))</f>
        <v/>
      </c>
      <c r="P4" s="43">
        <f>Hydrogen!S$41*About!$A$102*(1-INDEX('Tax Percentages'!$B$25:$AG$25,MATCH(P$1,'Tax Percentages'!$B$4:$AG$4,0)))</f>
        <v/>
      </c>
      <c r="Q4" s="43">
        <f>Hydrogen!T$41*About!$A$102*(1-INDEX('Tax Percentages'!$B$25:$AG$25,MATCH(Q$1,'Tax Percentages'!$B$4:$AG$4,0)))</f>
        <v/>
      </c>
      <c r="R4" s="43">
        <f>Hydrogen!U$41*About!$A$102*(1-INDEX('Tax Percentages'!$B$25:$AG$25,MATCH(R$1,'Tax Percentages'!$B$4:$AG$4,0)))</f>
        <v/>
      </c>
      <c r="S4" s="43">
        <f>Hydrogen!V$41*About!$A$102*(1-INDEX('Tax Percentages'!$B$25:$AG$25,MATCH(S$1,'Tax Percentages'!$B$4:$AG$4,0)))</f>
        <v/>
      </c>
      <c r="T4" s="43">
        <f>Hydrogen!W$41*About!$A$102*(1-INDEX('Tax Percentages'!$B$25:$AG$25,MATCH(T$1,'Tax Percentages'!$B$4:$AG$4,0)))</f>
        <v/>
      </c>
      <c r="U4" s="43">
        <f>Hydrogen!X$41*About!$A$102*(1-INDEX('Tax Percentages'!$B$25:$AG$25,MATCH(U$1,'Tax Percentages'!$B$4:$AG$4,0)))</f>
        <v/>
      </c>
      <c r="V4" s="43">
        <f>Hydrogen!Y$41*About!$A$102*(1-INDEX('Tax Percentages'!$B$25:$AG$25,MATCH(V$1,'Tax Percentages'!$B$4:$AG$4,0)))</f>
        <v/>
      </c>
      <c r="W4" s="43">
        <f>Hydrogen!Z$41*About!$A$102*(1-INDEX('Tax Percentages'!$B$25:$AG$25,MATCH(W$1,'Tax Percentages'!$B$4:$AG$4,0)))</f>
        <v/>
      </c>
      <c r="X4" s="43">
        <f>Hydrogen!AA$41*About!$A$102*(1-INDEX('Tax Percentages'!$B$25:$AG$25,MATCH(X$1,'Tax Percentages'!$B$4:$AG$4,0)))</f>
        <v/>
      </c>
      <c r="Y4" s="43">
        <f>Hydrogen!AB$41*About!$A$102*(1-INDEX('Tax Percentages'!$B$25:$AG$25,MATCH(Y$1,'Tax Percentages'!$B$4:$AG$4,0)))</f>
        <v/>
      </c>
      <c r="Z4" s="43">
        <f>Hydrogen!AC$41*About!$A$102*(1-INDEX('Tax Percentages'!$B$25:$AG$25,MATCH(Z$1,'Tax Percentages'!$B$4:$AG$4,0)))</f>
        <v/>
      </c>
      <c r="AA4" s="43">
        <f>Hydrogen!AD$41*About!$A$102*(1-INDEX('Tax Percentages'!$B$25:$AG$25,MATCH(AA$1,'Tax Percentages'!$B$4:$AG$4,0)))</f>
        <v/>
      </c>
      <c r="AB4" s="43">
        <f>Hydrogen!AE$41*About!$A$102*(1-INDEX('Tax Percentages'!$B$25:$AG$25,MATCH(AB$1,'Tax Percentages'!$B$4:$AG$4,0)))</f>
        <v/>
      </c>
      <c r="AC4" s="43">
        <f>Hydrogen!AF$41*About!$A$102*(1-INDEX('Tax Percentages'!$B$25:$AG$25,MATCH(AC$1,'Tax Percentages'!$B$4:$AG$4,0)))</f>
        <v/>
      </c>
      <c r="AD4" s="43">
        <f>Hydrogen!AG$41*About!$A$102*(1-INDEX('Tax Percentages'!$B$25:$AG$25,MATCH(AD$1,'Tax Percentages'!$B$4:$AG$4,0)))</f>
        <v/>
      </c>
      <c r="AE4" s="43">
        <f>Hydrogen!AH$41*About!$A$102*(1-INDEX('Tax Percentages'!$B$25:$AG$25,MATCH(AE$1,'Tax Percentages'!$B$4:$AG$4,0)))</f>
        <v/>
      </c>
      <c r="AF4" s="43">
        <f>Hydrogen!AI$41*About!$A$102*(1-INDEX('Tax Percentages'!$B$25:$AG$25,MATCH(AF$1,'Tax Percentages'!$B$4:$AG$4,0)))</f>
        <v/>
      </c>
    </row>
    <row r="5">
      <c r="A5" s="71" t="inlineStr">
        <is>
          <t>Commercial Buildings Sector</t>
        </is>
      </c>
      <c r="B5" s="43">
        <f>Hydrogen!E$41*About!$A$102*(1-INDEX('Tax Percentages'!$B$25:$AG$25,MATCH(B$1,'Tax Percentages'!$B$4:$AG$4,0)))</f>
        <v/>
      </c>
      <c r="C5" s="43">
        <f>Hydrogen!F$41*About!$A$102*(1-INDEX('Tax Percentages'!$B$25:$AG$25,MATCH(C$1,'Tax Percentages'!$B$4:$AG$4,0)))</f>
        <v/>
      </c>
      <c r="D5" s="43">
        <f>Hydrogen!G$41*About!$A$102*(1-INDEX('Tax Percentages'!$B$25:$AG$25,MATCH(D$1,'Tax Percentages'!$B$4:$AG$4,0)))</f>
        <v/>
      </c>
      <c r="E5" s="43">
        <f>Hydrogen!H$41*About!$A$102*(1-INDEX('Tax Percentages'!$B$25:$AG$25,MATCH(E$1,'Tax Percentages'!$B$4:$AG$4,0)))</f>
        <v/>
      </c>
      <c r="F5" s="43">
        <f>Hydrogen!I$41*About!$A$102*(1-INDEX('Tax Percentages'!$B$25:$AG$25,MATCH(F$1,'Tax Percentages'!$B$4:$AG$4,0)))</f>
        <v/>
      </c>
      <c r="G5" s="43">
        <f>Hydrogen!J$41*About!$A$102*(1-INDEX('Tax Percentages'!$B$25:$AG$25,MATCH(G$1,'Tax Percentages'!$B$4:$AG$4,0)))</f>
        <v/>
      </c>
      <c r="H5" s="43">
        <f>Hydrogen!K$41*About!$A$102*(1-INDEX('Tax Percentages'!$B$25:$AG$25,MATCH(H$1,'Tax Percentages'!$B$4:$AG$4,0)))</f>
        <v/>
      </c>
      <c r="I5" s="43">
        <f>Hydrogen!L$41*About!$A$102*(1-INDEX('Tax Percentages'!$B$25:$AG$25,MATCH(I$1,'Tax Percentages'!$B$4:$AG$4,0)))</f>
        <v/>
      </c>
      <c r="J5" s="43">
        <f>Hydrogen!M$41*About!$A$102*(1-INDEX('Tax Percentages'!$B$25:$AG$25,MATCH(J$1,'Tax Percentages'!$B$4:$AG$4,0)))</f>
        <v/>
      </c>
      <c r="K5" s="43">
        <f>Hydrogen!N$41*About!$A$102*(1-INDEX('Tax Percentages'!$B$25:$AG$25,MATCH(K$1,'Tax Percentages'!$B$4:$AG$4,0)))</f>
        <v/>
      </c>
      <c r="L5" s="43">
        <f>Hydrogen!O$41*About!$A$102*(1-INDEX('Tax Percentages'!$B$25:$AG$25,MATCH(L$1,'Tax Percentages'!$B$4:$AG$4,0)))</f>
        <v/>
      </c>
      <c r="M5" s="43">
        <f>Hydrogen!P$41*About!$A$102*(1-INDEX('Tax Percentages'!$B$25:$AG$25,MATCH(M$1,'Tax Percentages'!$B$4:$AG$4,0)))</f>
        <v/>
      </c>
      <c r="N5" s="43">
        <f>Hydrogen!Q$41*About!$A$102*(1-INDEX('Tax Percentages'!$B$25:$AG$25,MATCH(N$1,'Tax Percentages'!$B$4:$AG$4,0)))</f>
        <v/>
      </c>
      <c r="O5" s="43">
        <f>Hydrogen!R$41*About!$A$102*(1-INDEX('Tax Percentages'!$B$25:$AG$25,MATCH(O$1,'Tax Percentages'!$B$4:$AG$4,0)))</f>
        <v/>
      </c>
      <c r="P5" s="43">
        <f>Hydrogen!S$41*About!$A$102*(1-INDEX('Tax Percentages'!$B$25:$AG$25,MATCH(P$1,'Tax Percentages'!$B$4:$AG$4,0)))</f>
        <v/>
      </c>
      <c r="Q5" s="43">
        <f>Hydrogen!T$41*About!$A$102*(1-INDEX('Tax Percentages'!$B$25:$AG$25,MATCH(Q$1,'Tax Percentages'!$B$4:$AG$4,0)))</f>
        <v/>
      </c>
      <c r="R5" s="43">
        <f>Hydrogen!U$41*About!$A$102*(1-INDEX('Tax Percentages'!$B$25:$AG$25,MATCH(R$1,'Tax Percentages'!$B$4:$AG$4,0)))</f>
        <v/>
      </c>
      <c r="S5" s="43">
        <f>Hydrogen!V$41*About!$A$102*(1-INDEX('Tax Percentages'!$B$25:$AG$25,MATCH(S$1,'Tax Percentages'!$B$4:$AG$4,0)))</f>
        <v/>
      </c>
      <c r="T5" s="43">
        <f>Hydrogen!W$41*About!$A$102*(1-INDEX('Tax Percentages'!$B$25:$AG$25,MATCH(T$1,'Tax Percentages'!$B$4:$AG$4,0)))</f>
        <v/>
      </c>
      <c r="U5" s="43">
        <f>Hydrogen!X$41*About!$A$102*(1-INDEX('Tax Percentages'!$B$25:$AG$25,MATCH(U$1,'Tax Percentages'!$B$4:$AG$4,0)))</f>
        <v/>
      </c>
      <c r="V5" s="43">
        <f>Hydrogen!Y$41*About!$A$102*(1-INDEX('Tax Percentages'!$B$25:$AG$25,MATCH(V$1,'Tax Percentages'!$B$4:$AG$4,0)))</f>
        <v/>
      </c>
      <c r="W5" s="43">
        <f>Hydrogen!Z$41*About!$A$102*(1-INDEX('Tax Percentages'!$B$25:$AG$25,MATCH(W$1,'Tax Percentages'!$B$4:$AG$4,0)))</f>
        <v/>
      </c>
      <c r="X5" s="43">
        <f>Hydrogen!AA$41*About!$A$102*(1-INDEX('Tax Percentages'!$B$25:$AG$25,MATCH(X$1,'Tax Percentages'!$B$4:$AG$4,0)))</f>
        <v/>
      </c>
      <c r="Y5" s="43">
        <f>Hydrogen!AB$41*About!$A$102*(1-INDEX('Tax Percentages'!$B$25:$AG$25,MATCH(Y$1,'Tax Percentages'!$B$4:$AG$4,0)))</f>
        <v/>
      </c>
      <c r="Z5" s="43">
        <f>Hydrogen!AC$41*About!$A$102*(1-INDEX('Tax Percentages'!$B$25:$AG$25,MATCH(Z$1,'Tax Percentages'!$B$4:$AG$4,0)))</f>
        <v/>
      </c>
      <c r="AA5" s="43">
        <f>Hydrogen!AD$41*About!$A$102*(1-INDEX('Tax Percentages'!$B$25:$AG$25,MATCH(AA$1,'Tax Percentages'!$B$4:$AG$4,0)))</f>
        <v/>
      </c>
      <c r="AB5" s="43">
        <f>Hydrogen!AE$41*About!$A$102*(1-INDEX('Tax Percentages'!$B$25:$AG$25,MATCH(AB$1,'Tax Percentages'!$B$4:$AG$4,0)))</f>
        <v/>
      </c>
      <c r="AC5" s="43">
        <f>Hydrogen!AF$41*About!$A$102*(1-INDEX('Tax Percentages'!$B$25:$AG$25,MATCH(AC$1,'Tax Percentages'!$B$4:$AG$4,0)))</f>
        <v/>
      </c>
      <c r="AD5" s="43">
        <f>Hydrogen!AG$41*About!$A$102*(1-INDEX('Tax Percentages'!$B$25:$AG$25,MATCH(AD$1,'Tax Percentages'!$B$4:$AG$4,0)))</f>
        <v/>
      </c>
      <c r="AE5" s="43">
        <f>Hydrogen!AH$41*About!$A$102*(1-INDEX('Tax Percentages'!$B$25:$AG$25,MATCH(AE$1,'Tax Percentages'!$B$4:$AG$4,0)))</f>
        <v/>
      </c>
      <c r="AF5" s="43">
        <f>Hydrogen!AI$41*About!$A$102*(1-INDEX('Tax Percentages'!$B$25:$AG$25,MATCH(AF$1,'Tax Percentages'!$B$4:$AG$4,0)))</f>
        <v/>
      </c>
    </row>
    <row r="6">
      <c r="A6" s="71" t="inlineStr">
        <is>
          <t>Industry Sector</t>
        </is>
      </c>
      <c r="B6" s="43">
        <f>Hydrogen!E$41*About!$A$102*(1-INDEX('Tax Percentages'!$B$25:$AG$25,MATCH(B$1,'Tax Percentages'!$B$4:$AG$4,0)))</f>
        <v/>
      </c>
      <c r="C6" s="43">
        <f>Hydrogen!F$41*About!$A$102*(1-INDEX('Tax Percentages'!$B$25:$AG$25,MATCH(C$1,'Tax Percentages'!$B$4:$AG$4,0)))</f>
        <v/>
      </c>
      <c r="D6" s="43">
        <f>Hydrogen!G$41*About!$A$102*(1-INDEX('Tax Percentages'!$B$25:$AG$25,MATCH(D$1,'Tax Percentages'!$B$4:$AG$4,0)))</f>
        <v/>
      </c>
      <c r="E6" s="43">
        <f>Hydrogen!H$41*About!$A$102*(1-INDEX('Tax Percentages'!$B$25:$AG$25,MATCH(E$1,'Tax Percentages'!$B$4:$AG$4,0)))</f>
        <v/>
      </c>
      <c r="F6" s="43">
        <f>Hydrogen!I$41*About!$A$102*(1-INDEX('Tax Percentages'!$B$25:$AG$25,MATCH(F$1,'Tax Percentages'!$B$4:$AG$4,0)))</f>
        <v/>
      </c>
      <c r="G6" s="43">
        <f>Hydrogen!J$41*About!$A$102*(1-INDEX('Tax Percentages'!$B$25:$AG$25,MATCH(G$1,'Tax Percentages'!$B$4:$AG$4,0)))</f>
        <v/>
      </c>
      <c r="H6" s="43">
        <f>Hydrogen!K$41*About!$A$102*(1-INDEX('Tax Percentages'!$B$25:$AG$25,MATCH(H$1,'Tax Percentages'!$B$4:$AG$4,0)))</f>
        <v/>
      </c>
      <c r="I6" s="43">
        <f>Hydrogen!L$41*About!$A$102*(1-INDEX('Tax Percentages'!$B$25:$AG$25,MATCH(I$1,'Tax Percentages'!$B$4:$AG$4,0)))</f>
        <v/>
      </c>
      <c r="J6" s="43">
        <f>Hydrogen!M$41*About!$A$102*(1-INDEX('Tax Percentages'!$B$25:$AG$25,MATCH(J$1,'Tax Percentages'!$B$4:$AG$4,0)))</f>
        <v/>
      </c>
      <c r="K6" s="43">
        <f>Hydrogen!N$41*About!$A$102*(1-INDEX('Tax Percentages'!$B$25:$AG$25,MATCH(K$1,'Tax Percentages'!$B$4:$AG$4,0)))</f>
        <v/>
      </c>
      <c r="L6" s="43">
        <f>Hydrogen!O$41*About!$A$102*(1-INDEX('Tax Percentages'!$B$25:$AG$25,MATCH(L$1,'Tax Percentages'!$B$4:$AG$4,0)))</f>
        <v/>
      </c>
      <c r="M6" s="43">
        <f>Hydrogen!P$41*About!$A$102*(1-INDEX('Tax Percentages'!$B$25:$AG$25,MATCH(M$1,'Tax Percentages'!$B$4:$AG$4,0)))</f>
        <v/>
      </c>
      <c r="N6" s="43">
        <f>Hydrogen!Q$41*About!$A$102*(1-INDEX('Tax Percentages'!$B$25:$AG$25,MATCH(N$1,'Tax Percentages'!$B$4:$AG$4,0)))</f>
        <v/>
      </c>
      <c r="O6" s="43">
        <f>Hydrogen!R$41*About!$A$102*(1-INDEX('Tax Percentages'!$B$25:$AG$25,MATCH(O$1,'Tax Percentages'!$B$4:$AG$4,0)))</f>
        <v/>
      </c>
      <c r="P6" s="43">
        <f>Hydrogen!S$41*About!$A$102*(1-INDEX('Tax Percentages'!$B$25:$AG$25,MATCH(P$1,'Tax Percentages'!$B$4:$AG$4,0)))</f>
        <v/>
      </c>
      <c r="Q6" s="43">
        <f>Hydrogen!T$41*About!$A$102*(1-INDEX('Tax Percentages'!$B$25:$AG$25,MATCH(Q$1,'Tax Percentages'!$B$4:$AG$4,0)))</f>
        <v/>
      </c>
      <c r="R6" s="43">
        <f>Hydrogen!U$41*About!$A$102*(1-INDEX('Tax Percentages'!$B$25:$AG$25,MATCH(R$1,'Tax Percentages'!$B$4:$AG$4,0)))</f>
        <v/>
      </c>
      <c r="S6" s="43">
        <f>Hydrogen!V$41*About!$A$102*(1-INDEX('Tax Percentages'!$B$25:$AG$25,MATCH(S$1,'Tax Percentages'!$B$4:$AG$4,0)))</f>
        <v/>
      </c>
      <c r="T6" s="43">
        <f>Hydrogen!W$41*About!$A$102*(1-INDEX('Tax Percentages'!$B$25:$AG$25,MATCH(T$1,'Tax Percentages'!$B$4:$AG$4,0)))</f>
        <v/>
      </c>
      <c r="U6" s="43">
        <f>Hydrogen!X$41*About!$A$102*(1-INDEX('Tax Percentages'!$B$25:$AG$25,MATCH(U$1,'Tax Percentages'!$B$4:$AG$4,0)))</f>
        <v/>
      </c>
      <c r="V6" s="43">
        <f>Hydrogen!Y$41*About!$A$102*(1-INDEX('Tax Percentages'!$B$25:$AG$25,MATCH(V$1,'Tax Percentages'!$B$4:$AG$4,0)))</f>
        <v/>
      </c>
      <c r="W6" s="43">
        <f>Hydrogen!Z$41*About!$A$102*(1-INDEX('Tax Percentages'!$B$25:$AG$25,MATCH(W$1,'Tax Percentages'!$B$4:$AG$4,0)))</f>
        <v/>
      </c>
      <c r="X6" s="43">
        <f>Hydrogen!AA$41*About!$A$102*(1-INDEX('Tax Percentages'!$B$25:$AG$25,MATCH(X$1,'Tax Percentages'!$B$4:$AG$4,0)))</f>
        <v/>
      </c>
      <c r="Y6" s="43">
        <f>Hydrogen!AB$41*About!$A$102*(1-INDEX('Tax Percentages'!$B$25:$AG$25,MATCH(Y$1,'Tax Percentages'!$B$4:$AG$4,0)))</f>
        <v/>
      </c>
      <c r="Z6" s="43">
        <f>Hydrogen!AC$41*About!$A$102*(1-INDEX('Tax Percentages'!$B$25:$AG$25,MATCH(Z$1,'Tax Percentages'!$B$4:$AG$4,0)))</f>
        <v/>
      </c>
      <c r="AA6" s="43">
        <f>Hydrogen!AD$41*About!$A$102*(1-INDEX('Tax Percentages'!$B$25:$AG$25,MATCH(AA$1,'Tax Percentages'!$B$4:$AG$4,0)))</f>
        <v/>
      </c>
      <c r="AB6" s="43">
        <f>Hydrogen!AE$41*About!$A$102*(1-INDEX('Tax Percentages'!$B$25:$AG$25,MATCH(AB$1,'Tax Percentages'!$B$4:$AG$4,0)))</f>
        <v/>
      </c>
      <c r="AC6" s="43">
        <f>Hydrogen!AF$41*About!$A$102*(1-INDEX('Tax Percentages'!$B$25:$AG$25,MATCH(AC$1,'Tax Percentages'!$B$4:$AG$4,0)))</f>
        <v/>
      </c>
      <c r="AD6" s="43">
        <f>Hydrogen!AG$41*About!$A$102*(1-INDEX('Tax Percentages'!$B$25:$AG$25,MATCH(AD$1,'Tax Percentages'!$B$4:$AG$4,0)))</f>
        <v/>
      </c>
      <c r="AE6" s="43">
        <f>Hydrogen!AH$41*About!$A$102*(1-INDEX('Tax Percentages'!$B$25:$AG$25,MATCH(AE$1,'Tax Percentages'!$B$4:$AG$4,0)))</f>
        <v/>
      </c>
      <c r="AF6" s="43">
        <f>Hydrogen!AI$41*About!$A$102*(1-INDEX('Tax Percentages'!$B$25:$AG$25,MATCH(AF$1,'Tax Percentages'!$B$4:$AG$4,0)))</f>
        <v/>
      </c>
    </row>
    <row r="7">
      <c r="A7" s="71" t="inlineStr">
        <is>
          <t>District Heating Sector</t>
        </is>
      </c>
      <c r="B7" s="43">
        <f>Hydrogen!E$41*About!$A$102*(1-INDEX('Tax Percentages'!$B$25:$AG$25,MATCH(B$1,'Tax Percentages'!$B$4:$AG$4,0)))</f>
        <v/>
      </c>
      <c r="C7" s="43">
        <f>Hydrogen!F$41*About!$A$102*(1-INDEX('Tax Percentages'!$B$25:$AG$25,MATCH(C$1,'Tax Percentages'!$B$4:$AG$4,0)))</f>
        <v/>
      </c>
      <c r="D7" s="43">
        <f>Hydrogen!G$41*About!$A$102*(1-INDEX('Tax Percentages'!$B$25:$AG$25,MATCH(D$1,'Tax Percentages'!$B$4:$AG$4,0)))</f>
        <v/>
      </c>
      <c r="E7" s="43">
        <f>Hydrogen!H$41*About!$A$102*(1-INDEX('Tax Percentages'!$B$25:$AG$25,MATCH(E$1,'Tax Percentages'!$B$4:$AG$4,0)))</f>
        <v/>
      </c>
      <c r="F7" s="43">
        <f>Hydrogen!I$41*About!$A$102*(1-INDEX('Tax Percentages'!$B$25:$AG$25,MATCH(F$1,'Tax Percentages'!$B$4:$AG$4,0)))</f>
        <v/>
      </c>
      <c r="G7" s="43">
        <f>Hydrogen!J$41*About!$A$102*(1-INDEX('Tax Percentages'!$B$25:$AG$25,MATCH(G$1,'Tax Percentages'!$B$4:$AG$4,0)))</f>
        <v/>
      </c>
      <c r="H7" s="43">
        <f>Hydrogen!K$41*About!$A$102*(1-INDEX('Tax Percentages'!$B$25:$AG$25,MATCH(H$1,'Tax Percentages'!$B$4:$AG$4,0)))</f>
        <v/>
      </c>
      <c r="I7" s="43">
        <f>Hydrogen!L$41*About!$A$102*(1-INDEX('Tax Percentages'!$B$25:$AG$25,MATCH(I$1,'Tax Percentages'!$B$4:$AG$4,0)))</f>
        <v/>
      </c>
      <c r="J7" s="43">
        <f>Hydrogen!M$41*About!$A$102*(1-INDEX('Tax Percentages'!$B$25:$AG$25,MATCH(J$1,'Tax Percentages'!$B$4:$AG$4,0)))</f>
        <v/>
      </c>
      <c r="K7" s="43">
        <f>Hydrogen!N$41*About!$A$102*(1-INDEX('Tax Percentages'!$B$25:$AG$25,MATCH(K$1,'Tax Percentages'!$B$4:$AG$4,0)))</f>
        <v/>
      </c>
      <c r="L7" s="43">
        <f>Hydrogen!O$41*About!$A$102*(1-INDEX('Tax Percentages'!$B$25:$AG$25,MATCH(L$1,'Tax Percentages'!$B$4:$AG$4,0)))</f>
        <v/>
      </c>
      <c r="M7" s="43">
        <f>Hydrogen!P$41*About!$A$102*(1-INDEX('Tax Percentages'!$B$25:$AG$25,MATCH(M$1,'Tax Percentages'!$B$4:$AG$4,0)))</f>
        <v/>
      </c>
      <c r="N7" s="43">
        <f>Hydrogen!Q$41*About!$A$102*(1-INDEX('Tax Percentages'!$B$25:$AG$25,MATCH(N$1,'Tax Percentages'!$B$4:$AG$4,0)))</f>
        <v/>
      </c>
      <c r="O7" s="43">
        <f>Hydrogen!R$41*About!$A$102*(1-INDEX('Tax Percentages'!$B$25:$AG$25,MATCH(O$1,'Tax Percentages'!$B$4:$AG$4,0)))</f>
        <v/>
      </c>
      <c r="P7" s="43">
        <f>Hydrogen!S$41*About!$A$102*(1-INDEX('Tax Percentages'!$B$25:$AG$25,MATCH(P$1,'Tax Percentages'!$B$4:$AG$4,0)))</f>
        <v/>
      </c>
      <c r="Q7" s="43">
        <f>Hydrogen!T$41*About!$A$102*(1-INDEX('Tax Percentages'!$B$25:$AG$25,MATCH(Q$1,'Tax Percentages'!$B$4:$AG$4,0)))</f>
        <v/>
      </c>
      <c r="R7" s="43">
        <f>Hydrogen!U$41*About!$A$102*(1-INDEX('Tax Percentages'!$B$25:$AG$25,MATCH(R$1,'Tax Percentages'!$B$4:$AG$4,0)))</f>
        <v/>
      </c>
      <c r="S7" s="43">
        <f>Hydrogen!V$41*About!$A$102*(1-INDEX('Tax Percentages'!$B$25:$AG$25,MATCH(S$1,'Tax Percentages'!$B$4:$AG$4,0)))</f>
        <v/>
      </c>
      <c r="T7" s="43">
        <f>Hydrogen!W$41*About!$A$102*(1-INDEX('Tax Percentages'!$B$25:$AG$25,MATCH(T$1,'Tax Percentages'!$B$4:$AG$4,0)))</f>
        <v/>
      </c>
      <c r="U7" s="43">
        <f>Hydrogen!X$41*About!$A$102*(1-INDEX('Tax Percentages'!$B$25:$AG$25,MATCH(U$1,'Tax Percentages'!$B$4:$AG$4,0)))</f>
        <v/>
      </c>
      <c r="V7" s="43">
        <f>Hydrogen!Y$41*About!$A$102*(1-INDEX('Tax Percentages'!$B$25:$AG$25,MATCH(V$1,'Tax Percentages'!$B$4:$AG$4,0)))</f>
        <v/>
      </c>
      <c r="W7" s="43">
        <f>Hydrogen!Z$41*About!$A$102*(1-INDEX('Tax Percentages'!$B$25:$AG$25,MATCH(W$1,'Tax Percentages'!$B$4:$AG$4,0)))</f>
        <v/>
      </c>
      <c r="X7" s="43">
        <f>Hydrogen!AA$41*About!$A$102*(1-INDEX('Tax Percentages'!$B$25:$AG$25,MATCH(X$1,'Tax Percentages'!$B$4:$AG$4,0)))</f>
        <v/>
      </c>
      <c r="Y7" s="43">
        <f>Hydrogen!AB$41*About!$A$102*(1-INDEX('Tax Percentages'!$B$25:$AG$25,MATCH(Y$1,'Tax Percentages'!$B$4:$AG$4,0)))</f>
        <v/>
      </c>
      <c r="Z7" s="43">
        <f>Hydrogen!AC$41*About!$A$102*(1-INDEX('Tax Percentages'!$B$25:$AG$25,MATCH(Z$1,'Tax Percentages'!$B$4:$AG$4,0)))</f>
        <v/>
      </c>
      <c r="AA7" s="43">
        <f>Hydrogen!AD$41*About!$A$102*(1-INDEX('Tax Percentages'!$B$25:$AG$25,MATCH(AA$1,'Tax Percentages'!$B$4:$AG$4,0)))</f>
        <v/>
      </c>
      <c r="AB7" s="43">
        <f>Hydrogen!AE$41*About!$A$102*(1-INDEX('Tax Percentages'!$B$25:$AG$25,MATCH(AB$1,'Tax Percentages'!$B$4:$AG$4,0)))</f>
        <v/>
      </c>
      <c r="AC7" s="43">
        <f>Hydrogen!AF$41*About!$A$102*(1-INDEX('Tax Percentages'!$B$25:$AG$25,MATCH(AC$1,'Tax Percentages'!$B$4:$AG$4,0)))</f>
        <v/>
      </c>
      <c r="AD7" s="43">
        <f>Hydrogen!AG$41*About!$A$102*(1-INDEX('Tax Percentages'!$B$25:$AG$25,MATCH(AD$1,'Tax Percentages'!$B$4:$AG$4,0)))</f>
        <v/>
      </c>
      <c r="AE7" s="43">
        <f>Hydrogen!AH$41*About!$A$102*(1-INDEX('Tax Percentages'!$B$25:$AG$25,MATCH(AE$1,'Tax Percentages'!$B$4:$AG$4,0)))</f>
        <v/>
      </c>
      <c r="AF7" s="43">
        <f>Hydrogen!AI$41*About!$A$102*(1-INDEX('Tax Percentages'!$B$25:$AG$25,MATCH(AF$1,'Tax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3'!$C$46:$AJ$46,MATCH(B$1,'AEO Table 3'!$C$1:$AJ$1,0))/10^6*dollars_2019_2012*INDEX('Tax Percentages'!$B$5:$AG$5,MATCH(B$1,'Tax Percentages'!$B$4:$AG$4,0))</f>
        <v/>
      </c>
      <c r="C2" s="99">
        <f>INDEX('AEO Table 3'!$C$46:$AJ$46,MATCH(C$1,'AEO Table 3'!$C$1:$AJ$1,0))/10^6*dollars_2019_2012*INDEX('Tax Percentages'!$B$5:$AG$5,MATCH(C$1,'Tax Percentages'!$B$4:$AG$4,0))</f>
        <v/>
      </c>
      <c r="D2" s="99">
        <f>INDEX('AEO Table 3'!$C$46:$AJ$46,MATCH(D$1,'AEO Table 3'!$C$1:$AJ$1,0))/10^6*dollars_2019_2012*INDEX('Tax Percentages'!$B$5:$AG$5,MATCH(D$1,'Tax Percentages'!$B$4:$AG$4,0))</f>
        <v/>
      </c>
      <c r="E2" s="99">
        <f>INDEX('AEO Table 3'!$C$46:$AJ$46,MATCH(E$1,'AEO Table 3'!$C$1:$AJ$1,0))/10^6*dollars_2019_2012*INDEX('Tax Percentages'!$B$5:$AG$5,MATCH(E$1,'Tax Percentages'!$B$4:$AG$4,0))</f>
        <v/>
      </c>
      <c r="F2" s="99">
        <f>INDEX('AEO Table 3'!$C$46:$AJ$46,MATCH(F$1,'AEO Table 3'!$C$1:$AJ$1,0))/10^6*dollars_2019_2012*INDEX('Tax Percentages'!$B$5:$AG$5,MATCH(F$1,'Tax Percentages'!$B$4:$AG$4,0))</f>
        <v/>
      </c>
      <c r="G2" s="99">
        <f>INDEX('AEO Table 3'!$C$46:$AJ$46,MATCH(G$1,'AEO Table 3'!$C$1:$AJ$1,0))/10^6*dollars_2019_2012*INDEX('Tax Percentages'!$B$5:$AG$5,MATCH(G$1,'Tax Percentages'!$B$4:$AG$4,0))</f>
        <v/>
      </c>
      <c r="H2" s="99">
        <f>INDEX('AEO Table 3'!$C$46:$AJ$46,MATCH(H$1,'AEO Table 3'!$C$1:$AJ$1,0))/10^6*dollars_2019_2012*INDEX('Tax Percentages'!$B$5:$AG$5,MATCH(H$1,'Tax Percentages'!$B$4:$AG$4,0))</f>
        <v/>
      </c>
      <c r="I2" s="99">
        <f>INDEX('AEO Table 3'!$C$46:$AJ$46,MATCH(I$1,'AEO Table 3'!$C$1:$AJ$1,0))/10^6*dollars_2019_2012*INDEX('Tax Percentages'!$B$5:$AG$5,MATCH(I$1,'Tax Percentages'!$B$4:$AG$4,0))</f>
        <v/>
      </c>
      <c r="J2" s="99">
        <f>INDEX('AEO Table 3'!$C$46:$AJ$46,MATCH(J$1,'AEO Table 3'!$C$1:$AJ$1,0))/10^6*dollars_2019_2012*INDEX('Tax Percentages'!$B$5:$AG$5,MATCH(J$1,'Tax Percentages'!$B$4:$AG$4,0))</f>
        <v/>
      </c>
      <c r="K2" s="99">
        <f>INDEX('AEO Table 3'!$C$46:$AJ$46,MATCH(K$1,'AEO Table 3'!$C$1:$AJ$1,0))/10^6*dollars_2019_2012*INDEX('Tax Percentages'!$B$5:$AG$5,MATCH(K$1,'Tax Percentages'!$B$4:$AG$4,0))</f>
        <v/>
      </c>
      <c r="L2" s="99">
        <f>INDEX('AEO Table 3'!$C$46:$AJ$46,MATCH(L$1,'AEO Table 3'!$C$1:$AJ$1,0))/10^6*dollars_2019_2012*INDEX('Tax Percentages'!$B$5:$AG$5,MATCH(L$1,'Tax Percentages'!$B$4:$AG$4,0))</f>
        <v/>
      </c>
      <c r="M2" s="99">
        <f>INDEX('AEO Table 3'!$C$46:$AJ$46,MATCH(M$1,'AEO Table 3'!$C$1:$AJ$1,0))/10^6*dollars_2019_2012*INDEX('Tax Percentages'!$B$5:$AG$5,MATCH(M$1,'Tax Percentages'!$B$4:$AG$4,0))</f>
        <v/>
      </c>
      <c r="N2" s="99">
        <f>INDEX('AEO Table 3'!$C$46:$AJ$46,MATCH(N$1,'AEO Table 3'!$C$1:$AJ$1,0))/10^6*dollars_2019_2012*INDEX('Tax Percentages'!$B$5:$AG$5,MATCH(N$1,'Tax Percentages'!$B$4:$AG$4,0))</f>
        <v/>
      </c>
      <c r="O2" s="99">
        <f>INDEX('AEO Table 3'!$C$46:$AJ$46,MATCH(O$1,'AEO Table 3'!$C$1:$AJ$1,0))/10^6*dollars_2019_2012*INDEX('Tax Percentages'!$B$5:$AG$5,MATCH(O$1,'Tax Percentages'!$B$4:$AG$4,0))</f>
        <v/>
      </c>
      <c r="P2" s="99">
        <f>INDEX('AEO Table 3'!$C$46:$AJ$46,MATCH(P$1,'AEO Table 3'!$C$1:$AJ$1,0))/10^6*dollars_2019_2012*INDEX('Tax Percentages'!$B$5:$AG$5,MATCH(P$1,'Tax Percentages'!$B$4:$AG$4,0))</f>
        <v/>
      </c>
      <c r="Q2" s="99">
        <f>INDEX('AEO Table 3'!$C$46:$AJ$46,MATCH(Q$1,'AEO Table 3'!$C$1:$AJ$1,0))/10^6*dollars_2019_2012*INDEX('Tax Percentages'!$B$5:$AG$5,MATCH(Q$1,'Tax Percentages'!$B$4:$AG$4,0))</f>
        <v/>
      </c>
      <c r="R2" s="99">
        <f>INDEX('AEO Table 3'!$C$46:$AJ$46,MATCH(R$1,'AEO Table 3'!$C$1:$AJ$1,0))/10^6*dollars_2019_2012*INDEX('Tax Percentages'!$B$5:$AG$5,MATCH(R$1,'Tax Percentages'!$B$4:$AG$4,0))</f>
        <v/>
      </c>
      <c r="S2" s="99">
        <f>INDEX('AEO Table 3'!$C$46:$AJ$46,MATCH(S$1,'AEO Table 3'!$C$1:$AJ$1,0))/10^6*dollars_2019_2012*INDEX('Tax Percentages'!$B$5:$AG$5,MATCH(S$1,'Tax Percentages'!$B$4:$AG$4,0))</f>
        <v/>
      </c>
      <c r="T2" s="99">
        <f>INDEX('AEO Table 3'!$C$46:$AJ$46,MATCH(T$1,'AEO Table 3'!$C$1:$AJ$1,0))/10^6*dollars_2019_2012*INDEX('Tax Percentages'!$B$5:$AG$5,MATCH(T$1,'Tax Percentages'!$B$4:$AG$4,0))</f>
        <v/>
      </c>
      <c r="U2" s="99">
        <f>INDEX('AEO Table 3'!$C$46:$AJ$46,MATCH(U$1,'AEO Table 3'!$C$1:$AJ$1,0))/10^6*dollars_2019_2012*INDEX('Tax Percentages'!$B$5:$AG$5,MATCH(U$1,'Tax Percentages'!$B$4:$AG$4,0))</f>
        <v/>
      </c>
      <c r="V2" s="99">
        <f>INDEX('AEO Table 3'!$C$46:$AJ$46,MATCH(V$1,'AEO Table 3'!$C$1:$AJ$1,0))/10^6*dollars_2019_2012*INDEX('Tax Percentages'!$B$5:$AG$5,MATCH(V$1,'Tax Percentages'!$B$4:$AG$4,0))</f>
        <v/>
      </c>
      <c r="W2" s="99">
        <f>INDEX('AEO Table 3'!$C$46:$AJ$46,MATCH(W$1,'AEO Table 3'!$C$1:$AJ$1,0))/10^6*dollars_2019_2012*INDEX('Tax Percentages'!$B$5:$AG$5,MATCH(W$1,'Tax Percentages'!$B$4:$AG$4,0))</f>
        <v/>
      </c>
      <c r="X2" s="99">
        <f>INDEX('AEO Table 3'!$C$46:$AJ$46,MATCH(X$1,'AEO Table 3'!$C$1:$AJ$1,0))/10^6*dollars_2019_2012*INDEX('Tax Percentages'!$B$5:$AG$5,MATCH(X$1,'Tax Percentages'!$B$4:$AG$4,0))</f>
        <v/>
      </c>
      <c r="Y2" s="99">
        <f>INDEX('AEO Table 3'!$C$46:$AJ$46,MATCH(Y$1,'AEO Table 3'!$C$1:$AJ$1,0))/10^6*dollars_2019_2012*INDEX('Tax Percentages'!$B$5:$AG$5,MATCH(Y$1,'Tax Percentages'!$B$4:$AG$4,0))</f>
        <v/>
      </c>
      <c r="Z2" s="99">
        <f>INDEX('AEO Table 3'!$C$46:$AJ$46,MATCH(Z$1,'AEO Table 3'!$C$1:$AJ$1,0))/10^6*dollars_2019_2012*INDEX('Tax Percentages'!$B$5:$AG$5,MATCH(Z$1,'Tax Percentages'!$B$4:$AG$4,0))</f>
        <v/>
      </c>
      <c r="AA2" s="99">
        <f>INDEX('AEO Table 3'!$C$46:$AJ$46,MATCH(AA$1,'AEO Table 3'!$C$1:$AJ$1,0))/10^6*dollars_2019_2012*INDEX('Tax Percentages'!$B$5:$AG$5,MATCH(AA$1,'Tax Percentages'!$B$4:$AG$4,0))</f>
        <v/>
      </c>
      <c r="AB2" s="99">
        <f>INDEX('AEO Table 3'!$C$46:$AJ$46,MATCH(AB$1,'AEO Table 3'!$C$1:$AJ$1,0))/10^6*dollars_2019_2012*INDEX('Tax Percentages'!$B$5:$AG$5,MATCH(AB$1,'Tax Percentages'!$B$4:$AG$4,0))</f>
        <v/>
      </c>
      <c r="AC2" s="99">
        <f>INDEX('AEO Table 3'!$C$46:$AJ$46,MATCH(AC$1,'AEO Table 3'!$C$1:$AJ$1,0))/10^6*dollars_2019_2012*INDEX('Tax Percentages'!$B$5:$AG$5,MATCH(AC$1,'Tax Percentages'!$B$4:$AG$4,0))</f>
        <v/>
      </c>
      <c r="AD2" s="99">
        <f>INDEX('AEO Table 3'!$C$46:$AJ$46,MATCH(AD$1,'AEO Table 3'!$C$1:$AJ$1,0))/10^6*dollars_2019_2012*INDEX('Tax Percentages'!$B$5:$AG$5,MATCH(AD$1,'Tax Percentages'!$B$4:$AG$4,0))</f>
        <v/>
      </c>
      <c r="AE2" s="99">
        <f>INDEX('AEO Table 3'!$C$46:$AJ$46,MATCH(AE$1,'AEO Table 3'!$C$1:$AJ$1,0))/10^6*dollars_2019_2012*INDEX('Tax Percentages'!$B$5:$AG$5,MATCH(AE$1,'Tax Percentages'!$B$4:$AG$4,0))</f>
        <v/>
      </c>
      <c r="AF2" s="99">
        <f>INDEX('AEO Table 3'!$C$46:$AJ$46,MATCH(AF$1,'AEO Table 3'!$C$1:$AJ$1,0))/10^6*dollars_2019_2012*INDEX('Tax Percentages'!$B$5:$AG$5,MATCH(AF$1,'Tax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3'!$C$19:$AJ$19,MATCH(B$1,'AEO Table 3'!$C$1:$AJ$1,0))/10^6*dollars_2019_2012*INDEX('Tax Percentages'!$B$5:$AG$5,MATCH(B$1,'Tax Percentages'!$B$4:$AG$4,0))</f>
        <v/>
      </c>
      <c r="C4" s="99">
        <f>INDEX('AEO Table 3'!$C$19:$AJ$19,MATCH(C$1,'AEO Table 3'!$C$1:$AJ$1,0))/10^6*dollars_2019_2012*INDEX('Tax Percentages'!$B$5:$AG$5,MATCH(C$1,'Tax Percentages'!$B$4:$AG$4,0))</f>
        <v/>
      </c>
      <c r="D4" s="99">
        <f>INDEX('AEO Table 3'!$C$19:$AJ$19,MATCH(D$1,'AEO Table 3'!$C$1:$AJ$1,0))/10^6*dollars_2019_2012*INDEX('Tax Percentages'!$B$5:$AG$5,MATCH(D$1,'Tax Percentages'!$B$4:$AG$4,0))</f>
        <v/>
      </c>
      <c r="E4" s="99">
        <f>INDEX('AEO Table 3'!$C$19:$AJ$19,MATCH(E$1,'AEO Table 3'!$C$1:$AJ$1,0))/10^6*dollars_2019_2012*INDEX('Tax Percentages'!$B$5:$AG$5,MATCH(E$1,'Tax Percentages'!$B$4:$AG$4,0))</f>
        <v/>
      </c>
      <c r="F4" s="99">
        <f>INDEX('AEO Table 3'!$C$19:$AJ$19,MATCH(F$1,'AEO Table 3'!$C$1:$AJ$1,0))/10^6*dollars_2019_2012*INDEX('Tax Percentages'!$B$5:$AG$5,MATCH(F$1,'Tax Percentages'!$B$4:$AG$4,0))</f>
        <v/>
      </c>
      <c r="G4" s="99">
        <f>INDEX('AEO Table 3'!$C$19:$AJ$19,MATCH(G$1,'AEO Table 3'!$C$1:$AJ$1,0))/10^6*dollars_2019_2012*INDEX('Tax Percentages'!$B$5:$AG$5,MATCH(G$1,'Tax Percentages'!$B$4:$AG$4,0))</f>
        <v/>
      </c>
      <c r="H4" s="99">
        <f>INDEX('AEO Table 3'!$C$19:$AJ$19,MATCH(H$1,'AEO Table 3'!$C$1:$AJ$1,0))/10^6*dollars_2019_2012*INDEX('Tax Percentages'!$B$5:$AG$5,MATCH(H$1,'Tax Percentages'!$B$4:$AG$4,0))</f>
        <v/>
      </c>
      <c r="I4" s="99">
        <f>INDEX('AEO Table 3'!$C$19:$AJ$19,MATCH(I$1,'AEO Table 3'!$C$1:$AJ$1,0))/10^6*dollars_2019_2012*INDEX('Tax Percentages'!$B$5:$AG$5,MATCH(I$1,'Tax Percentages'!$B$4:$AG$4,0))</f>
        <v/>
      </c>
      <c r="J4" s="99">
        <f>INDEX('AEO Table 3'!$C$19:$AJ$19,MATCH(J$1,'AEO Table 3'!$C$1:$AJ$1,0))/10^6*dollars_2019_2012*INDEX('Tax Percentages'!$B$5:$AG$5,MATCH(J$1,'Tax Percentages'!$B$4:$AG$4,0))</f>
        <v/>
      </c>
      <c r="K4" s="99">
        <f>INDEX('AEO Table 3'!$C$19:$AJ$19,MATCH(K$1,'AEO Table 3'!$C$1:$AJ$1,0))/10^6*dollars_2019_2012*INDEX('Tax Percentages'!$B$5:$AG$5,MATCH(K$1,'Tax Percentages'!$B$4:$AG$4,0))</f>
        <v/>
      </c>
      <c r="L4" s="99">
        <f>INDEX('AEO Table 3'!$C$19:$AJ$19,MATCH(L$1,'AEO Table 3'!$C$1:$AJ$1,0))/10^6*dollars_2019_2012*INDEX('Tax Percentages'!$B$5:$AG$5,MATCH(L$1,'Tax Percentages'!$B$4:$AG$4,0))</f>
        <v/>
      </c>
      <c r="M4" s="99">
        <f>INDEX('AEO Table 3'!$C$19:$AJ$19,MATCH(M$1,'AEO Table 3'!$C$1:$AJ$1,0))/10^6*dollars_2019_2012*INDEX('Tax Percentages'!$B$5:$AG$5,MATCH(M$1,'Tax Percentages'!$B$4:$AG$4,0))</f>
        <v/>
      </c>
      <c r="N4" s="99">
        <f>INDEX('AEO Table 3'!$C$19:$AJ$19,MATCH(N$1,'AEO Table 3'!$C$1:$AJ$1,0))/10^6*dollars_2019_2012*INDEX('Tax Percentages'!$B$5:$AG$5,MATCH(N$1,'Tax Percentages'!$B$4:$AG$4,0))</f>
        <v/>
      </c>
      <c r="O4" s="99">
        <f>INDEX('AEO Table 3'!$C$19:$AJ$19,MATCH(O$1,'AEO Table 3'!$C$1:$AJ$1,0))/10^6*dollars_2019_2012*INDEX('Tax Percentages'!$B$5:$AG$5,MATCH(O$1,'Tax Percentages'!$B$4:$AG$4,0))</f>
        <v/>
      </c>
      <c r="P4" s="99">
        <f>INDEX('AEO Table 3'!$C$19:$AJ$19,MATCH(P$1,'AEO Table 3'!$C$1:$AJ$1,0))/10^6*dollars_2019_2012*INDEX('Tax Percentages'!$B$5:$AG$5,MATCH(P$1,'Tax Percentages'!$B$4:$AG$4,0))</f>
        <v/>
      </c>
      <c r="Q4" s="99">
        <f>INDEX('AEO Table 3'!$C$19:$AJ$19,MATCH(Q$1,'AEO Table 3'!$C$1:$AJ$1,0))/10^6*dollars_2019_2012*INDEX('Tax Percentages'!$B$5:$AG$5,MATCH(Q$1,'Tax Percentages'!$B$4:$AG$4,0))</f>
        <v/>
      </c>
      <c r="R4" s="99">
        <f>INDEX('AEO Table 3'!$C$19:$AJ$19,MATCH(R$1,'AEO Table 3'!$C$1:$AJ$1,0))/10^6*dollars_2019_2012*INDEX('Tax Percentages'!$B$5:$AG$5,MATCH(R$1,'Tax Percentages'!$B$4:$AG$4,0))</f>
        <v/>
      </c>
      <c r="S4" s="99">
        <f>INDEX('AEO Table 3'!$C$19:$AJ$19,MATCH(S$1,'AEO Table 3'!$C$1:$AJ$1,0))/10^6*dollars_2019_2012*INDEX('Tax Percentages'!$B$5:$AG$5,MATCH(S$1,'Tax Percentages'!$B$4:$AG$4,0))</f>
        <v/>
      </c>
      <c r="T4" s="99">
        <f>INDEX('AEO Table 3'!$C$19:$AJ$19,MATCH(T$1,'AEO Table 3'!$C$1:$AJ$1,0))/10^6*dollars_2019_2012*INDEX('Tax Percentages'!$B$5:$AG$5,MATCH(T$1,'Tax Percentages'!$B$4:$AG$4,0))</f>
        <v/>
      </c>
      <c r="U4" s="99">
        <f>INDEX('AEO Table 3'!$C$19:$AJ$19,MATCH(U$1,'AEO Table 3'!$C$1:$AJ$1,0))/10^6*dollars_2019_2012*INDEX('Tax Percentages'!$B$5:$AG$5,MATCH(U$1,'Tax Percentages'!$B$4:$AG$4,0))</f>
        <v/>
      </c>
      <c r="V4" s="99">
        <f>INDEX('AEO Table 3'!$C$19:$AJ$19,MATCH(V$1,'AEO Table 3'!$C$1:$AJ$1,0))/10^6*dollars_2019_2012*INDEX('Tax Percentages'!$B$5:$AG$5,MATCH(V$1,'Tax Percentages'!$B$4:$AG$4,0))</f>
        <v/>
      </c>
      <c r="W4" s="99">
        <f>INDEX('AEO Table 3'!$C$19:$AJ$19,MATCH(W$1,'AEO Table 3'!$C$1:$AJ$1,0))/10^6*dollars_2019_2012*INDEX('Tax Percentages'!$B$5:$AG$5,MATCH(W$1,'Tax Percentages'!$B$4:$AG$4,0))</f>
        <v/>
      </c>
      <c r="X4" s="99">
        <f>INDEX('AEO Table 3'!$C$19:$AJ$19,MATCH(X$1,'AEO Table 3'!$C$1:$AJ$1,0))/10^6*dollars_2019_2012*INDEX('Tax Percentages'!$B$5:$AG$5,MATCH(X$1,'Tax Percentages'!$B$4:$AG$4,0))</f>
        <v/>
      </c>
      <c r="Y4" s="99">
        <f>INDEX('AEO Table 3'!$C$19:$AJ$19,MATCH(Y$1,'AEO Table 3'!$C$1:$AJ$1,0))/10^6*dollars_2019_2012*INDEX('Tax Percentages'!$B$5:$AG$5,MATCH(Y$1,'Tax Percentages'!$B$4:$AG$4,0))</f>
        <v/>
      </c>
      <c r="Z4" s="99">
        <f>INDEX('AEO Table 3'!$C$19:$AJ$19,MATCH(Z$1,'AEO Table 3'!$C$1:$AJ$1,0))/10^6*dollars_2019_2012*INDEX('Tax Percentages'!$B$5:$AG$5,MATCH(Z$1,'Tax Percentages'!$B$4:$AG$4,0))</f>
        <v/>
      </c>
      <c r="AA4" s="99">
        <f>INDEX('AEO Table 3'!$C$19:$AJ$19,MATCH(AA$1,'AEO Table 3'!$C$1:$AJ$1,0))/10^6*dollars_2019_2012*INDEX('Tax Percentages'!$B$5:$AG$5,MATCH(AA$1,'Tax Percentages'!$B$4:$AG$4,0))</f>
        <v/>
      </c>
      <c r="AB4" s="99">
        <f>INDEX('AEO Table 3'!$C$19:$AJ$19,MATCH(AB$1,'AEO Table 3'!$C$1:$AJ$1,0))/10^6*dollars_2019_2012*INDEX('Tax Percentages'!$B$5:$AG$5,MATCH(AB$1,'Tax Percentages'!$B$4:$AG$4,0))</f>
        <v/>
      </c>
      <c r="AC4" s="99">
        <f>INDEX('AEO Table 3'!$C$19:$AJ$19,MATCH(AC$1,'AEO Table 3'!$C$1:$AJ$1,0))/10^6*dollars_2019_2012*INDEX('Tax Percentages'!$B$5:$AG$5,MATCH(AC$1,'Tax Percentages'!$B$4:$AG$4,0))</f>
        <v/>
      </c>
      <c r="AD4" s="99">
        <f>INDEX('AEO Table 3'!$C$19:$AJ$19,MATCH(AD$1,'AEO Table 3'!$C$1:$AJ$1,0))/10^6*dollars_2019_2012*INDEX('Tax Percentages'!$B$5:$AG$5,MATCH(AD$1,'Tax Percentages'!$B$4:$AG$4,0))</f>
        <v/>
      </c>
      <c r="AE4" s="99">
        <f>INDEX('AEO Table 3'!$C$19:$AJ$19,MATCH(AE$1,'AEO Table 3'!$C$1:$AJ$1,0))/10^6*dollars_2019_2012*INDEX('Tax Percentages'!$B$5:$AG$5,MATCH(AE$1,'Tax Percentages'!$B$4:$AG$4,0))</f>
        <v/>
      </c>
      <c r="AF4" s="99">
        <f>INDEX('AEO Table 3'!$C$19:$AJ$19,MATCH(AF$1,'AEO Table 3'!$C$1:$AJ$1,0))/10^6*dollars_2019_2012*INDEX('Tax Percentages'!$B$5:$AG$5,MATCH(AF$1,'Tax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3'!$C$26:$AJ$26,MATCH(B$1,'AEO Table 3'!$C$1:$AJ$1,0))/10^6*dollars_2019_2012*INDEX('Tax Percentages'!$B$5:$AG$5,MATCH(B$1,'Tax Percentages'!$B$4:$AG$4,0))</f>
        <v/>
      </c>
      <c r="C5" s="99">
        <f>INDEX('AEO Table 3'!$C$26:$AJ$26,MATCH(C$1,'AEO Table 3'!$C$1:$AJ$1,0))/10^6*dollars_2019_2012*INDEX('Tax Percentages'!$B$5:$AG$5,MATCH(C$1,'Tax Percentages'!$B$4:$AG$4,0))</f>
        <v/>
      </c>
      <c r="D5" s="99">
        <f>INDEX('AEO Table 3'!$C$26:$AJ$26,MATCH(D$1,'AEO Table 3'!$C$1:$AJ$1,0))/10^6*dollars_2019_2012*INDEX('Tax Percentages'!$B$5:$AG$5,MATCH(D$1,'Tax Percentages'!$B$4:$AG$4,0))</f>
        <v/>
      </c>
      <c r="E5" s="99">
        <f>INDEX('AEO Table 3'!$C$26:$AJ$26,MATCH(E$1,'AEO Table 3'!$C$1:$AJ$1,0))/10^6*dollars_2019_2012*INDEX('Tax Percentages'!$B$5:$AG$5,MATCH(E$1,'Tax Percentages'!$B$4:$AG$4,0))</f>
        <v/>
      </c>
      <c r="F5" s="99">
        <f>INDEX('AEO Table 3'!$C$26:$AJ$26,MATCH(F$1,'AEO Table 3'!$C$1:$AJ$1,0))/10^6*dollars_2019_2012*INDEX('Tax Percentages'!$B$5:$AG$5,MATCH(F$1,'Tax Percentages'!$B$4:$AG$4,0))</f>
        <v/>
      </c>
      <c r="G5" s="99">
        <f>INDEX('AEO Table 3'!$C$26:$AJ$26,MATCH(G$1,'AEO Table 3'!$C$1:$AJ$1,0))/10^6*dollars_2019_2012*INDEX('Tax Percentages'!$B$5:$AG$5,MATCH(G$1,'Tax Percentages'!$B$4:$AG$4,0))</f>
        <v/>
      </c>
      <c r="H5" s="99">
        <f>INDEX('AEO Table 3'!$C$26:$AJ$26,MATCH(H$1,'AEO Table 3'!$C$1:$AJ$1,0))/10^6*dollars_2019_2012*INDEX('Tax Percentages'!$B$5:$AG$5,MATCH(H$1,'Tax Percentages'!$B$4:$AG$4,0))</f>
        <v/>
      </c>
      <c r="I5" s="99">
        <f>INDEX('AEO Table 3'!$C$26:$AJ$26,MATCH(I$1,'AEO Table 3'!$C$1:$AJ$1,0))/10^6*dollars_2019_2012*INDEX('Tax Percentages'!$B$5:$AG$5,MATCH(I$1,'Tax Percentages'!$B$4:$AG$4,0))</f>
        <v/>
      </c>
      <c r="J5" s="99">
        <f>INDEX('AEO Table 3'!$C$26:$AJ$26,MATCH(J$1,'AEO Table 3'!$C$1:$AJ$1,0))/10^6*dollars_2019_2012*INDEX('Tax Percentages'!$B$5:$AG$5,MATCH(J$1,'Tax Percentages'!$B$4:$AG$4,0))</f>
        <v/>
      </c>
      <c r="K5" s="99">
        <f>INDEX('AEO Table 3'!$C$26:$AJ$26,MATCH(K$1,'AEO Table 3'!$C$1:$AJ$1,0))/10^6*dollars_2019_2012*INDEX('Tax Percentages'!$B$5:$AG$5,MATCH(K$1,'Tax Percentages'!$B$4:$AG$4,0))</f>
        <v/>
      </c>
      <c r="L5" s="99">
        <f>INDEX('AEO Table 3'!$C$26:$AJ$26,MATCH(L$1,'AEO Table 3'!$C$1:$AJ$1,0))/10^6*dollars_2019_2012*INDEX('Tax Percentages'!$B$5:$AG$5,MATCH(L$1,'Tax Percentages'!$B$4:$AG$4,0))</f>
        <v/>
      </c>
      <c r="M5" s="99">
        <f>INDEX('AEO Table 3'!$C$26:$AJ$26,MATCH(M$1,'AEO Table 3'!$C$1:$AJ$1,0))/10^6*dollars_2019_2012*INDEX('Tax Percentages'!$B$5:$AG$5,MATCH(M$1,'Tax Percentages'!$B$4:$AG$4,0))</f>
        <v/>
      </c>
      <c r="N5" s="99">
        <f>INDEX('AEO Table 3'!$C$26:$AJ$26,MATCH(N$1,'AEO Table 3'!$C$1:$AJ$1,0))/10^6*dollars_2019_2012*INDEX('Tax Percentages'!$B$5:$AG$5,MATCH(N$1,'Tax Percentages'!$B$4:$AG$4,0))</f>
        <v/>
      </c>
      <c r="O5" s="99">
        <f>INDEX('AEO Table 3'!$C$26:$AJ$26,MATCH(O$1,'AEO Table 3'!$C$1:$AJ$1,0))/10^6*dollars_2019_2012*INDEX('Tax Percentages'!$B$5:$AG$5,MATCH(O$1,'Tax Percentages'!$B$4:$AG$4,0))</f>
        <v/>
      </c>
      <c r="P5" s="99">
        <f>INDEX('AEO Table 3'!$C$26:$AJ$26,MATCH(P$1,'AEO Table 3'!$C$1:$AJ$1,0))/10^6*dollars_2019_2012*INDEX('Tax Percentages'!$B$5:$AG$5,MATCH(P$1,'Tax Percentages'!$B$4:$AG$4,0))</f>
        <v/>
      </c>
      <c r="Q5" s="99">
        <f>INDEX('AEO Table 3'!$C$26:$AJ$26,MATCH(Q$1,'AEO Table 3'!$C$1:$AJ$1,0))/10^6*dollars_2019_2012*INDEX('Tax Percentages'!$B$5:$AG$5,MATCH(Q$1,'Tax Percentages'!$B$4:$AG$4,0))</f>
        <v/>
      </c>
      <c r="R5" s="99">
        <f>INDEX('AEO Table 3'!$C$26:$AJ$26,MATCH(R$1,'AEO Table 3'!$C$1:$AJ$1,0))/10^6*dollars_2019_2012*INDEX('Tax Percentages'!$B$5:$AG$5,MATCH(R$1,'Tax Percentages'!$B$4:$AG$4,0))</f>
        <v/>
      </c>
      <c r="S5" s="99">
        <f>INDEX('AEO Table 3'!$C$26:$AJ$26,MATCH(S$1,'AEO Table 3'!$C$1:$AJ$1,0))/10^6*dollars_2019_2012*INDEX('Tax Percentages'!$B$5:$AG$5,MATCH(S$1,'Tax Percentages'!$B$4:$AG$4,0))</f>
        <v/>
      </c>
      <c r="T5" s="99">
        <f>INDEX('AEO Table 3'!$C$26:$AJ$26,MATCH(T$1,'AEO Table 3'!$C$1:$AJ$1,0))/10^6*dollars_2019_2012*INDEX('Tax Percentages'!$B$5:$AG$5,MATCH(T$1,'Tax Percentages'!$B$4:$AG$4,0))</f>
        <v/>
      </c>
      <c r="U5" s="99">
        <f>INDEX('AEO Table 3'!$C$26:$AJ$26,MATCH(U$1,'AEO Table 3'!$C$1:$AJ$1,0))/10^6*dollars_2019_2012*INDEX('Tax Percentages'!$B$5:$AG$5,MATCH(U$1,'Tax Percentages'!$B$4:$AG$4,0))</f>
        <v/>
      </c>
      <c r="V5" s="99">
        <f>INDEX('AEO Table 3'!$C$26:$AJ$26,MATCH(V$1,'AEO Table 3'!$C$1:$AJ$1,0))/10^6*dollars_2019_2012*INDEX('Tax Percentages'!$B$5:$AG$5,MATCH(V$1,'Tax Percentages'!$B$4:$AG$4,0))</f>
        <v/>
      </c>
      <c r="W5" s="99">
        <f>INDEX('AEO Table 3'!$C$26:$AJ$26,MATCH(W$1,'AEO Table 3'!$C$1:$AJ$1,0))/10^6*dollars_2019_2012*INDEX('Tax Percentages'!$B$5:$AG$5,MATCH(W$1,'Tax Percentages'!$B$4:$AG$4,0))</f>
        <v/>
      </c>
      <c r="X5" s="99">
        <f>INDEX('AEO Table 3'!$C$26:$AJ$26,MATCH(X$1,'AEO Table 3'!$C$1:$AJ$1,0))/10^6*dollars_2019_2012*INDEX('Tax Percentages'!$B$5:$AG$5,MATCH(X$1,'Tax Percentages'!$B$4:$AG$4,0))</f>
        <v/>
      </c>
      <c r="Y5" s="99">
        <f>INDEX('AEO Table 3'!$C$26:$AJ$26,MATCH(Y$1,'AEO Table 3'!$C$1:$AJ$1,0))/10^6*dollars_2019_2012*INDEX('Tax Percentages'!$B$5:$AG$5,MATCH(Y$1,'Tax Percentages'!$B$4:$AG$4,0))</f>
        <v/>
      </c>
      <c r="Z5" s="99">
        <f>INDEX('AEO Table 3'!$C$26:$AJ$26,MATCH(Z$1,'AEO Table 3'!$C$1:$AJ$1,0))/10^6*dollars_2019_2012*INDEX('Tax Percentages'!$B$5:$AG$5,MATCH(Z$1,'Tax Percentages'!$B$4:$AG$4,0))</f>
        <v/>
      </c>
      <c r="AA5" s="99">
        <f>INDEX('AEO Table 3'!$C$26:$AJ$26,MATCH(AA$1,'AEO Table 3'!$C$1:$AJ$1,0))/10^6*dollars_2019_2012*INDEX('Tax Percentages'!$B$5:$AG$5,MATCH(AA$1,'Tax Percentages'!$B$4:$AG$4,0))</f>
        <v/>
      </c>
      <c r="AB5" s="99">
        <f>INDEX('AEO Table 3'!$C$26:$AJ$26,MATCH(AB$1,'AEO Table 3'!$C$1:$AJ$1,0))/10^6*dollars_2019_2012*INDEX('Tax Percentages'!$B$5:$AG$5,MATCH(AB$1,'Tax Percentages'!$B$4:$AG$4,0))</f>
        <v/>
      </c>
      <c r="AC5" s="99">
        <f>INDEX('AEO Table 3'!$C$26:$AJ$26,MATCH(AC$1,'AEO Table 3'!$C$1:$AJ$1,0))/10^6*dollars_2019_2012*INDEX('Tax Percentages'!$B$5:$AG$5,MATCH(AC$1,'Tax Percentages'!$B$4:$AG$4,0))</f>
        <v/>
      </c>
      <c r="AD5" s="99">
        <f>INDEX('AEO Table 3'!$C$26:$AJ$26,MATCH(AD$1,'AEO Table 3'!$C$1:$AJ$1,0))/10^6*dollars_2019_2012*INDEX('Tax Percentages'!$B$5:$AG$5,MATCH(AD$1,'Tax Percentages'!$B$4:$AG$4,0))</f>
        <v/>
      </c>
      <c r="AE5" s="99">
        <f>INDEX('AEO Table 3'!$C$26:$AJ$26,MATCH(AE$1,'AEO Table 3'!$C$1:$AJ$1,0))/10^6*dollars_2019_2012*INDEX('Tax Percentages'!$B$5:$AG$5,MATCH(AE$1,'Tax Percentages'!$B$4:$AG$4,0))</f>
        <v/>
      </c>
      <c r="AF5" s="99">
        <f>INDEX('AEO Table 3'!$C$26:$AJ$26,MATCH(AF$1,'AEO Table 3'!$C$1:$AJ$1,0))/10^6*dollars_2019_2012*INDEX('Tax Percentages'!$B$5:$AG$5,MATCH(AF$1,'Tax Percentages'!$B$4:$AG$4,0))</f>
        <v/>
      </c>
    </row>
    <row r="6">
      <c r="A6" s="71" t="inlineStr">
        <is>
          <t>Industry Sector</t>
        </is>
      </c>
      <c r="B6" s="99">
        <f>INDEX('AEO Table 3'!$C$36:$AJ$36,MATCH(B$1,'AEO Table 3'!$C$1:$AJ$1,0))/10^6*dollars_2019_2012*INDEX('Tax Percentages'!$B$5:$AG$5,MATCH(B$1,'Tax Percentages'!$B$4:$AG$4,0))</f>
        <v/>
      </c>
      <c r="C6" s="99">
        <f>INDEX('AEO Table 3'!$C$36:$AJ$36,MATCH(C$1,'AEO Table 3'!$C$1:$AJ$1,0))/10^6*dollars_2019_2012*INDEX('Tax Percentages'!$B$5:$AG$5,MATCH(C$1,'Tax Percentages'!$B$4:$AG$4,0))</f>
        <v/>
      </c>
      <c r="D6" s="99">
        <f>INDEX('AEO Table 3'!$C$36:$AJ$36,MATCH(D$1,'AEO Table 3'!$C$1:$AJ$1,0))/10^6*dollars_2019_2012*INDEX('Tax Percentages'!$B$5:$AG$5,MATCH(D$1,'Tax Percentages'!$B$4:$AG$4,0))</f>
        <v/>
      </c>
      <c r="E6" s="99">
        <f>INDEX('AEO Table 3'!$C$36:$AJ$36,MATCH(E$1,'AEO Table 3'!$C$1:$AJ$1,0))/10^6*dollars_2019_2012*INDEX('Tax Percentages'!$B$5:$AG$5,MATCH(E$1,'Tax Percentages'!$B$4:$AG$4,0))</f>
        <v/>
      </c>
      <c r="F6" s="99">
        <f>INDEX('AEO Table 3'!$C$36:$AJ$36,MATCH(F$1,'AEO Table 3'!$C$1:$AJ$1,0))/10^6*dollars_2019_2012*INDEX('Tax Percentages'!$B$5:$AG$5,MATCH(F$1,'Tax Percentages'!$B$4:$AG$4,0))</f>
        <v/>
      </c>
      <c r="G6" s="99">
        <f>INDEX('AEO Table 3'!$C$36:$AJ$36,MATCH(G$1,'AEO Table 3'!$C$1:$AJ$1,0))/10^6*dollars_2019_2012*INDEX('Tax Percentages'!$B$5:$AG$5,MATCH(G$1,'Tax Percentages'!$B$4:$AG$4,0))</f>
        <v/>
      </c>
      <c r="H6" s="99">
        <f>INDEX('AEO Table 3'!$C$36:$AJ$36,MATCH(H$1,'AEO Table 3'!$C$1:$AJ$1,0))/10^6*dollars_2019_2012*INDEX('Tax Percentages'!$B$5:$AG$5,MATCH(H$1,'Tax Percentages'!$B$4:$AG$4,0))</f>
        <v/>
      </c>
      <c r="I6" s="99">
        <f>INDEX('AEO Table 3'!$C$36:$AJ$36,MATCH(I$1,'AEO Table 3'!$C$1:$AJ$1,0))/10^6*dollars_2019_2012*INDEX('Tax Percentages'!$B$5:$AG$5,MATCH(I$1,'Tax Percentages'!$B$4:$AG$4,0))</f>
        <v/>
      </c>
      <c r="J6" s="99">
        <f>INDEX('AEO Table 3'!$C$36:$AJ$36,MATCH(J$1,'AEO Table 3'!$C$1:$AJ$1,0))/10^6*dollars_2019_2012*INDEX('Tax Percentages'!$B$5:$AG$5,MATCH(J$1,'Tax Percentages'!$B$4:$AG$4,0))</f>
        <v/>
      </c>
      <c r="K6" s="99">
        <f>INDEX('AEO Table 3'!$C$36:$AJ$36,MATCH(K$1,'AEO Table 3'!$C$1:$AJ$1,0))/10^6*dollars_2019_2012*INDEX('Tax Percentages'!$B$5:$AG$5,MATCH(K$1,'Tax Percentages'!$B$4:$AG$4,0))</f>
        <v/>
      </c>
      <c r="L6" s="99">
        <f>INDEX('AEO Table 3'!$C$36:$AJ$36,MATCH(L$1,'AEO Table 3'!$C$1:$AJ$1,0))/10^6*dollars_2019_2012*INDEX('Tax Percentages'!$B$5:$AG$5,MATCH(L$1,'Tax Percentages'!$B$4:$AG$4,0))</f>
        <v/>
      </c>
      <c r="M6" s="99">
        <f>INDEX('AEO Table 3'!$C$36:$AJ$36,MATCH(M$1,'AEO Table 3'!$C$1:$AJ$1,0))/10^6*dollars_2019_2012*INDEX('Tax Percentages'!$B$5:$AG$5,MATCH(M$1,'Tax Percentages'!$B$4:$AG$4,0))</f>
        <v/>
      </c>
      <c r="N6" s="99">
        <f>INDEX('AEO Table 3'!$C$36:$AJ$36,MATCH(N$1,'AEO Table 3'!$C$1:$AJ$1,0))/10^6*dollars_2019_2012*INDEX('Tax Percentages'!$B$5:$AG$5,MATCH(N$1,'Tax Percentages'!$B$4:$AG$4,0))</f>
        <v/>
      </c>
      <c r="O6" s="99">
        <f>INDEX('AEO Table 3'!$C$36:$AJ$36,MATCH(O$1,'AEO Table 3'!$C$1:$AJ$1,0))/10^6*dollars_2019_2012*INDEX('Tax Percentages'!$B$5:$AG$5,MATCH(O$1,'Tax Percentages'!$B$4:$AG$4,0))</f>
        <v/>
      </c>
      <c r="P6" s="99">
        <f>INDEX('AEO Table 3'!$C$36:$AJ$36,MATCH(P$1,'AEO Table 3'!$C$1:$AJ$1,0))/10^6*dollars_2019_2012*INDEX('Tax Percentages'!$B$5:$AG$5,MATCH(P$1,'Tax Percentages'!$B$4:$AG$4,0))</f>
        <v/>
      </c>
      <c r="Q6" s="99">
        <f>INDEX('AEO Table 3'!$C$36:$AJ$36,MATCH(Q$1,'AEO Table 3'!$C$1:$AJ$1,0))/10^6*dollars_2019_2012*INDEX('Tax Percentages'!$B$5:$AG$5,MATCH(Q$1,'Tax Percentages'!$B$4:$AG$4,0))</f>
        <v/>
      </c>
      <c r="R6" s="99">
        <f>INDEX('AEO Table 3'!$C$36:$AJ$36,MATCH(R$1,'AEO Table 3'!$C$1:$AJ$1,0))/10^6*dollars_2019_2012*INDEX('Tax Percentages'!$B$5:$AG$5,MATCH(R$1,'Tax Percentages'!$B$4:$AG$4,0))</f>
        <v/>
      </c>
      <c r="S6" s="99">
        <f>INDEX('AEO Table 3'!$C$36:$AJ$36,MATCH(S$1,'AEO Table 3'!$C$1:$AJ$1,0))/10^6*dollars_2019_2012*INDEX('Tax Percentages'!$B$5:$AG$5,MATCH(S$1,'Tax Percentages'!$B$4:$AG$4,0))</f>
        <v/>
      </c>
      <c r="T6" s="99">
        <f>INDEX('AEO Table 3'!$C$36:$AJ$36,MATCH(T$1,'AEO Table 3'!$C$1:$AJ$1,0))/10^6*dollars_2019_2012*INDEX('Tax Percentages'!$B$5:$AG$5,MATCH(T$1,'Tax Percentages'!$B$4:$AG$4,0))</f>
        <v/>
      </c>
      <c r="U6" s="99">
        <f>INDEX('AEO Table 3'!$C$36:$AJ$36,MATCH(U$1,'AEO Table 3'!$C$1:$AJ$1,0))/10^6*dollars_2019_2012*INDEX('Tax Percentages'!$B$5:$AG$5,MATCH(U$1,'Tax Percentages'!$B$4:$AG$4,0))</f>
        <v/>
      </c>
      <c r="V6" s="99">
        <f>INDEX('AEO Table 3'!$C$36:$AJ$36,MATCH(V$1,'AEO Table 3'!$C$1:$AJ$1,0))/10^6*dollars_2019_2012*INDEX('Tax Percentages'!$B$5:$AG$5,MATCH(V$1,'Tax Percentages'!$B$4:$AG$4,0))</f>
        <v/>
      </c>
      <c r="W6" s="99">
        <f>INDEX('AEO Table 3'!$C$36:$AJ$36,MATCH(W$1,'AEO Table 3'!$C$1:$AJ$1,0))/10^6*dollars_2019_2012*INDEX('Tax Percentages'!$B$5:$AG$5,MATCH(W$1,'Tax Percentages'!$B$4:$AG$4,0))</f>
        <v/>
      </c>
      <c r="X6" s="99">
        <f>INDEX('AEO Table 3'!$C$36:$AJ$36,MATCH(X$1,'AEO Table 3'!$C$1:$AJ$1,0))/10^6*dollars_2019_2012*INDEX('Tax Percentages'!$B$5:$AG$5,MATCH(X$1,'Tax Percentages'!$B$4:$AG$4,0))</f>
        <v/>
      </c>
      <c r="Y6" s="99">
        <f>INDEX('AEO Table 3'!$C$36:$AJ$36,MATCH(Y$1,'AEO Table 3'!$C$1:$AJ$1,0))/10^6*dollars_2019_2012*INDEX('Tax Percentages'!$B$5:$AG$5,MATCH(Y$1,'Tax Percentages'!$B$4:$AG$4,0))</f>
        <v/>
      </c>
      <c r="Z6" s="99">
        <f>INDEX('AEO Table 3'!$C$36:$AJ$36,MATCH(Z$1,'AEO Table 3'!$C$1:$AJ$1,0))/10^6*dollars_2019_2012*INDEX('Tax Percentages'!$B$5:$AG$5,MATCH(Z$1,'Tax Percentages'!$B$4:$AG$4,0))</f>
        <v/>
      </c>
      <c r="AA6" s="99">
        <f>INDEX('AEO Table 3'!$C$36:$AJ$36,MATCH(AA$1,'AEO Table 3'!$C$1:$AJ$1,0))/10^6*dollars_2019_2012*INDEX('Tax Percentages'!$B$5:$AG$5,MATCH(AA$1,'Tax Percentages'!$B$4:$AG$4,0))</f>
        <v/>
      </c>
      <c r="AB6" s="99">
        <f>INDEX('AEO Table 3'!$C$36:$AJ$36,MATCH(AB$1,'AEO Table 3'!$C$1:$AJ$1,0))/10^6*dollars_2019_2012*INDEX('Tax Percentages'!$B$5:$AG$5,MATCH(AB$1,'Tax Percentages'!$B$4:$AG$4,0))</f>
        <v/>
      </c>
      <c r="AC6" s="99">
        <f>INDEX('AEO Table 3'!$C$36:$AJ$36,MATCH(AC$1,'AEO Table 3'!$C$1:$AJ$1,0))/10^6*dollars_2019_2012*INDEX('Tax Percentages'!$B$5:$AG$5,MATCH(AC$1,'Tax Percentages'!$B$4:$AG$4,0))</f>
        <v/>
      </c>
      <c r="AD6" s="99">
        <f>INDEX('AEO Table 3'!$C$36:$AJ$36,MATCH(AD$1,'AEO Table 3'!$C$1:$AJ$1,0))/10^6*dollars_2019_2012*INDEX('Tax Percentages'!$B$5:$AG$5,MATCH(AD$1,'Tax Percentages'!$B$4:$AG$4,0))</f>
        <v/>
      </c>
      <c r="AE6" s="99">
        <f>INDEX('AEO Table 3'!$C$36:$AJ$36,MATCH(AE$1,'AEO Table 3'!$C$1:$AJ$1,0))/10^6*dollars_2019_2012*INDEX('Tax Percentages'!$B$5:$AG$5,MATCH(AE$1,'Tax Percentages'!$B$4:$AG$4,0))</f>
        <v/>
      </c>
      <c r="AF6" s="99">
        <f>INDEX('AEO Table 3'!$C$36:$AJ$36,MATCH(AF$1,'AEO Table 3'!$C$1:$AJ$1,0))/10^6*dollars_2019_2012*INDEX('Tax Percentages'!$B$5:$AG$5,MATCH(AF$1,'Tax Percentages'!$B$4:$AG$4,0))</f>
        <v/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s="99" t="n">
        <v>0</v>
      </c>
      <c r="C8" s="99" t="n">
        <v>0</v>
      </c>
      <c r="D8" s="99" t="n">
        <v>0</v>
      </c>
      <c r="E8" s="99" t="n">
        <v>0</v>
      </c>
      <c r="F8" s="99" t="n">
        <v>0</v>
      </c>
      <c r="G8" s="99" t="n">
        <v>0</v>
      </c>
      <c r="H8" s="99" t="n">
        <v>0</v>
      </c>
      <c r="I8" s="99" t="n">
        <v>0</v>
      </c>
      <c r="J8" s="99" t="n">
        <v>0</v>
      </c>
      <c r="K8" s="99" t="n">
        <v>0</v>
      </c>
      <c r="L8" s="99" t="n">
        <v>0</v>
      </c>
      <c r="M8" s="99" t="n">
        <v>0</v>
      </c>
      <c r="N8" s="99" t="n">
        <v>0</v>
      </c>
      <c r="O8" s="99" t="n">
        <v>0</v>
      </c>
      <c r="P8" s="99" t="n">
        <v>0</v>
      </c>
      <c r="Q8" s="99" t="n">
        <v>0</v>
      </c>
      <c r="R8" s="99" t="n">
        <v>0</v>
      </c>
      <c r="S8" s="99" t="n">
        <v>0</v>
      </c>
      <c r="T8" s="99" t="n">
        <v>0</v>
      </c>
      <c r="U8" s="99" t="n">
        <v>0</v>
      </c>
      <c r="V8" s="99" t="n">
        <v>0</v>
      </c>
      <c r="W8" s="99" t="n">
        <v>0</v>
      </c>
      <c r="X8" s="99" t="n">
        <v>0</v>
      </c>
      <c r="Y8" s="99" t="n">
        <v>0</v>
      </c>
      <c r="Z8" s="99" t="n">
        <v>0</v>
      </c>
      <c r="AA8" s="99" t="n">
        <v>0</v>
      </c>
      <c r="AB8" s="99" t="n">
        <v>0</v>
      </c>
      <c r="AC8" s="99" t="n">
        <v>0</v>
      </c>
      <c r="AD8" s="99" t="n">
        <v>0</v>
      </c>
      <c r="AE8" s="99" t="n">
        <v>0</v>
      </c>
      <c r="AF8" s="99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9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9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9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9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9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9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9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9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9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9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9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9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9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9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9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9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9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9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9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9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9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9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9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9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9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9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9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9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9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9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3'!$C$45:$AJ$45,MATCH(B$1,'AEO Table 3'!$C$1:$AJ$1,0))/10^6*dollars_2019_2012*INDEX('Tax Percentages'!$B$7:$AG$7,MATCH(B$1,'Tax Percentages'!$B$4:$AG$4,0))</f>
        <v/>
      </c>
      <c r="C2" s="99">
        <f>INDEX('AEO Table 3'!$C$45:$AJ$45,MATCH(C$1,'AEO Table 3'!$C$1:$AJ$1,0))/10^6*dollars_2019_2012*INDEX('Tax Percentages'!$B$7:$AG$7,MATCH(C$1,'Tax Percentages'!$B$4:$AG$4,0))</f>
        <v/>
      </c>
      <c r="D2" s="99">
        <f>INDEX('AEO Table 3'!$C$45:$AJ$45,MATCH(D$1,'AEO Table 3'!$C$1:$AJ$1,0))/10^6*dollars_2019_2012*INDEX('Tax Percentages'!$B$7:$AG$7,MATCH(D$1,'Tax Percentages'!$B$4:$AG$4,0))</f>
        <v/>
      </c>
      <c r="E2" s="99">
        <f>INDEX('AEO Table 3'!$C$45:$AJ$45,MATCH(E$1,'AEO Table 3'!$C$1:$AJ$1,0))/10^6*dollars_2019_2012*INDEX('Tax Percentages'!$B$7:$AG$7,MATCH(E$1,'Tax Percentages'!$B$4:$AG$4,0))</f>
        <v/>
      </c>
      <c r="F2" s="99">
        <f>INDEX('AEO Table 3'!$C$45:$AJ$45,MATCH(F$1,'AEO Table 3'!$C$1:$AJ$1,0))/10^6*dollars_2019_2012*INDEX('Tax Percentages'!$B$7:$AG$7,MATCH(F$1,'Tax Percentages'!$B$4:$AG$4,0))</f>
        <v/>
      </c>
      <c r="G2" s="99">
        <f>INDEX('AEO Table 3'!$C$45:$AJ$45,MATCH(G$1,'AEO Table 3'!$C$1:$AJ$1,0))/10^6*dollars_2019_2012*INDEX('Tax Percentages'!$B$7:$AG$7,MATCH(G$1,'Tax Percentages'!$B$4:$AG$4,0))</f>
        <v/>
      </c>
      <c r="H2" s="99">
        <f>INDEX('AEO Table 3'!$C$45:$AJ$45,MATCH(H$1,'AEO Table 3'!$C$1:$AJ$1,0))/10^6*dollars_2019_2012*INDEX('Tax Percentages'!$B$7:$AG$7,MATCH(H$1,'Tax Percentages'!$B$4:$AG$4,0))</f>
        <v/>
      </c>
      <c r="I2" s="99">
        <f>INDEX('AEO Table 3'!$C$45:$AJ$45,MATCH(I$1,'AEO Table 3'!$C$1:$AJ$1,0))/10^6*dollars_2019_2012*INDEX('Tax Percentages'!$B$7:$AG$7,MATCH(I$1,'Tax Percentages'!$B$4:$AG$4,0))</f>
        <v/>
      </c>
      <c r="J2" s="99">
        <f>INDEX('AEO Table 3'!$C$45:$AJ$45,MATCH(J$1,'AEO Table 3'!$C$1:$AJ$1,0))/10^6*dollars_2019_2012*INDEX('Tax Percentages'!$B$7:$AG$7,MATCH(J$1,'Tax Percentages'!$B$4:$AG$4,0))</f>
        <v/>
      </c>
      <c r="K2" s="99">
        <f>INDEX('AEO Table 3'!$C$45:$AJ$45,MATCH(K$1,'AEO Table 3'!$C$1:$AJ$1,0))/10^6*dollars_2019_2012*INDEX('Tax Percentages'!$B$7:$AG$7,MATCH(K$1,'Tax Percentages'!$B$4:$AG$4,0))</f>
        <v/>
      </c>
      <c r="L2" s="99">
        <f>INDEX('AEO Table 3'!$C$45:$AJ$45,MATCH(L$1,'AEO Table 3'!$C$1:$AJ$1,0))/10^6*dollars_2019_2012*INDEX('Tax Percentages'!$B$7:$AG$7,MATCH(L$1,'Tax Percentages'!$B$4:$AG$4,0))</f>
        <v/>
      </c>
      <c r="M2" s="99">
        <f>INDEX('AEO Table 3'!$C$45:$AJ$45,MATCH(M$1,'AEO Table 3'!$C$1:$AJ$1,0))/10^6*dollars_2019_2012*INDEX('Tax Percentages'!$B$7:$AG$7,MATCH(M$1,'Tax Percentages'!$B$4:$AG$4,0))</f>
        <v/>
      </c>
      <c r="N2" s="99">
        <f>INDEX('AEO Table 3'!$C$45:$AJ$45,MATCH(N$1,'AEO Table 3'!$C$1:$AJ$1,0))/10^6*dollars_2019_2012*INDEX('Tax Percentages'!$B$7:$AG$7,MATCH(N$1,'Tax Percentages'!$B$4:$AG$4,0))</f>
        <v/>
      </c>
      <c r="O2" s="99">
        <f>INDEX('AEO Table 3'!$C$45:$AJ$45,MATCH(O$1,'AEO Table 3'!$C$1:$AJ$1,0))/10^6*dollars_2019_2012*INDEX('Tax Percentages'!$B$7:$AG$7,MATCH(O$1,'Tax Percentages'!$B$4:$AG$4,0))</f>
        <v/>
      </c>
      <c r="P2" s="99">
        <f>INDEX('AEO Table 3'!$C$45:$AJ$45,MATCH(P$1,'AEO Table 3'!$C$1:$AJ$1,0))/10^6*dollars_2019_2012*INDEX('Tax Percentages'!$B$7:$AG$7,MATCH(P$1,'Tax Percentages'!$B$4:$AG$4,0))</f>
        <v/>
      </c>
      <c r="Q2" s="99">
        <f>INDEX('AEO Table 3'!$C$45:$AJ$45,MATCH(Q$1,'AEO Table 3'!$C$1:$AJ$1,0))/10^6*dollars_2019_2012*INDEX('Tax Percentages'!$B$7:$AG$7,MATCH(Q$1,'Tax Percentages'!$B$4:$AG$4,0))</f>
        <v/>
      </c>
      <c r="R2" s="99">
        <f>INDEX('AEO Table 3'!$C$45:$AJ$45,MATCH(R$1,'AEO Table 3'!$C$1:$AJ$1,0))/10^6*dollars_2019_2012*INDEX('Tax Percentages'!$B$7:$AG$7,MATCH(R$1,'Tax Percentages'!$B$4:$AG$4,0))</f>
        <v/>
      </c>
      <c r="S2" s="99">
        <f>INDEX('AEO Table 3'!$C$45:$AJ$45,MATCH(S$1,'AEO Table 3'!$C$1:$AJ$1,0))/10^6*dollars_2019_2012*INDEX('Tax Percentages'!$B$7:$AG$7,MATCH(S$1,'Tax Percentages'!$B$4:$AG$4,0))</f>
        <v/>
      </c>
      <c r="T2" s="99">
        <f>INDEX('AEO Table 3'!$C$45:$AJ$45,MATCH(T$1,'AEO Table 3'!$C$1:$AJ$1,0))/10^6*dollars_2019_2012*INDEX('Tax Percentages'!$B$7:$AG$7,MATCH(T$1,'Tax Percentages'!$B$4:$AG$4,0))</f>
        <v/>
      </c>
      <c r="U2" s="99">
        <f>INDEX('AEO Table 3'!$C$45:$AJ$45,MATCH(U$1,'AEO Table 3'!$C$1:$AJ$1,0))/10^6*dollars_2019_2012*INDEX('Tax Percentages'!$B$7:$AG$7,MATCH(U$1,'Tax Percentages'!$B$4:$AG$4,0))</f>
        <v/>
      </c>
      <c r="V2" s="99">
        <f>INDEX('AEO Table 3'!$C$45:$AJ$45,MATCH(V$1,'AEO Table 3'!$C$1:$AJ$1,0))/10^6*dollars_2019_2012*INDEX('Tax Percentages'!$B$7:$AG$7,MATCH(V$1,'Tax Percentages'!$B$4:$AG$4,0))</f>
        <v/>
      </c>
      <c r="W2" s="99">
        <f>INDEX('AEO Table 3'!$C$45:$AJ$45,MATCH(W$1,'AEO Table 3'!$C$1:$AJ$1,0))/10^6*dollars_2019_2012*INDEX('Tax Percentages'!$B$7:$AG$7,MATCH(W$1,'Tax Percentages'!$B$4:$AG$4,0))</f>
        <v/>
      </c>
      <c r="X2" s="99">
        <f>INDEX('AEO Table 3'!$C$45:$AJ$45,MATCH(X$1,'AEO Table 3'!$C$1:$AJ$1,0))/10^6*dollars_2019_2012*INDEX('Tax Percentages'!$B$7:$AG$7,MATCH(X$1,'Tax Percentages'!$B$4:$AG$4,0))</f>
        <v/>
      </c>
      <c r="Y2" s="99">
        <f>INDEX('AEO Table 3'!$C$45:$AJ$45,MATCH(Y$1,'AEO Table 3'!$C$1:$AJ$1,0))/10^6*dollars_2019_2012*INDEX('Tax Percentages'!$B$7:$AG$7,MATCH(Y$1,'Tax Percentages'!$B$4:$AG$4,0))</f>
        <v/>
      </c>
      <c r="Z2" s="99">
        <f>INDEX('AEO Table 3'!$C$45:$AJ$45,MATCH(Z$1,'AEO Table 3'!$C$1:$AJ$1,0))/10^6*dollars_2019_2012*INDEX('Tax Percentages'!$B$7:$AG$7,MATCH(Z$1,'Tax Percentages'!$B$4:$AG$4,0))</f>
        <v/>
      </c>
      <c r="AA2" s="99">
        <f>INDEX('AEO Table 3'!$C$45:$AJ$45,MATCH(AA$1,'AEO Table 3'!$C$1:$AJ$1,0))/10^6*dollars_2019_2012*INDEX('Tax Percentages'!$B$7:$AG$7,MATCH(AA$1,'Tax Percentages'!$B$4:$AG$4,0))</f>
        <v/>
      </c>
      <c r="AB2" s="99">
        <f>INDEX('AEO Table 3'!$C$45:$AJ$45,MATCH(AB$1,'AEO Table 3'!$C$1:$AJ$1,0))/10^6*dollars_2019_2012*INDEX('Tax Percentages'!$B$7:$AG$7,MATCH(AB$1,'Tax Percentages'!$B$4:$AG$4,0))</f>
        <v/>
      </c>
      <c r="AC2" s="99">
        <f>INDEX('AEO Table 3'!$C$45:$AJ$45,MATCH(AC$1,'AEO Table 3'!$C$1:$AJ$1,0))/10^6*dollars_2019_2012*INDEX('Tax Percentages'!$B$7:$AG$7,MATCH(AC$1,'Tax Percentages'!$B$4:$AG$4,0))</f>
        <v/>
      </c>
      <c r="AD2" s="99">
        <f>INDEX('AEO Table 3'!$C$45:$AJ$45,MATCH(AD$1,'AEO Table 3'!$C$1:$AJ$1,0))/10^6*dollars_2019_2012*INDEX('Tax Percentages'!$B$7:$AG$7,MATCH(AD$1,'Tax Percentages'!$B$4:$AG$4,0))</f>
        <v/>
      </c>
      <c r="AE2" s="99">
        <f>INDEX('AEO Table 3'!$C$45:$AJ$45,MATCH(AE$1,'AEO Table 3'!$C$1:$AJ$1,0))/10^6*dollars_2019_2012*INDEX('Tax Percentages'!$B$7:$AG$7,MATCH(AE$1,'Tax Percentages'!$B$4:$AG$4,0))</f>
        <v/>
      </c>
      <c r="AF2" s="99">
        <f>INDEX('AEO Table 3'!$C$45:$AJ$45,MATCH(AF$1,'AEO Table 3'!$C$1:$AJ$1,0))/10^6*dollars_2019_2012*INDEX('Tax Percentages'!$B$7:$AG$7,MATCH(AF$1,'Tax Percentages'!$B$4:$AG$4,0))</f>
        <v/>
      </c>
    </row>
    <row r="3">
      <c r="A3" s="71" t="inlineStr">
        <is>
          <t>Electricity Sector</t>
        </is>
      </c>
      <c r="B3" s="99">
        <f>INDEX('AEO Table 3'!51:51,MATCH(B1,'AEO Table 3'!13:13,0))/10^6*dollars_2019_2012*INDEX('Tax Percentages'!$B$7:$AG$7,MATCH(B$1,'Tax Percentages'!$B$4:$AG$4,0))</f>
        <v/>
      </c>
      <c r="C3" s="99">
        <f>INDEX('AEO Table 3'!51:51,MATCH(C1,'AEO Table 3'!13:13,0))/10^6*dollars_2019_2012*INDEX('Tax Percentages'!$B$7:$AG$7,MATCH(C$1,'Tax Percentages'!$B$4:$AG$4,0))</f>
        <v/>
      </c>
      <c r="D3" s="99">
        <f>INDEX('AEO Table 3'!51:51,MATCH(D1,'AEO Table 3'!13:13,0))/10^6*dollars_2019_2012*INDEX('Tax Percentages'!$B$7:$AG$7,MATCH(D$1,'Tax Percentages'!$B$4:$AG$4,0))</f>
        <v/>
      </c>
      <c r="E3" s="99">
        <f>INDEX('AEO Table 3'!51:51,MATCH(E1,'AEO Table 3'!13:13,0))/10^6*dollars_2019_2012*INDEX('Tax Percentages'!$B$7:$AG$7,MATCH(E$1,'Tax Percentages'!$B$4:$AG$4,0))</f>
        <v/>
      </c>
      <c r="F3" s="99">
        <f>INDEX('AEO Table 3'!51:51,MATCH(F1,'AEO Table 3'!13:13,0))/10^6*dollars_2019_2012*INDEX('Tax Percentages'!$B$7:$AG$7,MATCH(F$1,'Tax Percentages'!$B$4:$AG$4,0))</f>
        <v/>
      </c>
      <c r="G3" s="99">
        <f>INDEX('AEO Table 3'!51:51,MATCH(G1,'AEO Table 3'!13:13,0))/10^6*dollars_2019_2012*INDEX('Tax Percentages'!$B$7:$AG$7,MATCH(G$1,'Tax Percentages'!$B$4:$AG$4,0))</f>
        <v/>
      </c>
      <c r="H3" s="99">
        <f>INDEX('AEO Table 3'!51:51,MATCH(H1,'AEO Table 3'!13:13,0))/10^6*dollars_2019_2012*INDEX('Tax Percentages'!$B$7:$AG$7,MATCH(H$1,'Tax Percentages'!$B$4:$AG$4,0))</f>
        <v/>
      </c>
      <c r="I3" s="99">
        <f>INDEX('AEO Table 3'!51:51,MATCH(I1,'AEO Table 3'!13:13,0))/10^6*dollars_2019_2012*INDEX('Tax Percentages'!$B$7:$AG$7,MATCH(I$1,'Tax Percentages'!$B$4:$AG$4,0))</f>
        <v/>
      </c>
      <c r="J3" s="99">
        <f>INDEX('AEO Table 3'!51:51,MATCH(J1,'AEO Table 3'!13:13,0))/10^6*dollars_2019_2012*INDEX('Tax Percentages'!$B$7:$AG$7,MATCH(J$1,'Tax Percentages'!$B$4:$AG$4,0))</f>
        <v/>
      </c>
      <c r="K3" s="99">
        <f>INDEX('AEO Table 3'!51:51,MATCH(K1,'AEO Table 3'!13:13,0))/10^6*dollars_2019_2012*INDEX('Tax Percentages'!$B$7:$AG$7,MATCH(K$1,'Tax Percentages'!$B$4:$AG$4,0))</f>
        <v/>
      </c>
      <c r="L3" s="99">
        <f>INDEX('AEO Table 3'!51:51,MATCH(L1,'AEO Table 3'!13:13,0))/10^6*dollars_2019_2012*INDEX('Tax Percentages'!$B$7:$AG$7,MATCH(L$1,'Tax Percentages'!$B$4:$AG$4,0))</f>
        <v/>
      </c>
      <c r="M3" s="99">
        <f>INDEX('AEO Table 3'!51:51,MATCH(M1,'AEO Table 3'!13:13,0))/10^6*dollars_2019_2012*INDEX('Tax Percentages'!$B$7:$AG$7,MATCH(M$1,'Tax Percentages'!$B$4:$AG$4,0))</f>
        <v/>
      </c>
      <c r="N3" s="99">
        <f>INDEX('AEO Table 3'!51:51,MATCH(N1,'AEO Table 3'!13:13,0))/10^6*dollars_2019_2012*INDEX('Tax Percentages'!$B$7:$AG$7,MATCH(N$1,'Tax Percentages'!$B$4:$AG$4,0))</f>
        <v/>
      </c>
      <c r="O3" s="99">
        <f>INDEX('AEO Table 3'!51:51,MATCH(O1,'AEO Table 3'!13:13,0))/10^6*dollars_2019_2012*INDEX('Tax Percentages'!$B$7:$AG$7,MATCH(O$1,'Tax Percentages'!$B$4:$AG$4,0))</f>
        <v/>
      </c>
      <c r="P3" s="99">
        <f>INDEX('AEO Table 3'!51:51,MATCH(P1,'AEO Table 3'!13:13,0))/10^6*dollars_2019_2012*INDEX('Tax Percentages'!$B$7:$AG$7,MATCH(P$1,'Tax Percentages'!$B$4:$AG$4,0))</f>
        <v/>
      </c>
      <c r="Q3" s="99">
        <f>INDEX('AEO Table 3'!51:51,MATCH(Q1,'AEO Table 3'!13:13,0))/10^6*dollars_2019_2012*INDEX('Tax Percentages'!$B$7:$AG$7,MATCH(Q$1,'Tax Percentages'!$B$4:$AG$4,0))</f>
        <v/>
      </c>
      <c r="R3" s="99">
        <f>INDEX('AEO Table 3'!51:51,MATCH(R1,'AEO Table 3'!13:13,0))/10^6*dollars_2019_2012*INDEX('Tax Percentages'!$B$7:$AG$7,MATCH(R$1,'Tax Percentages'!$B$4:$AG$4,0))</f>
        <v/>
      </c>
      <c r="S3" s="99">
        <f>INDEX('AEO Table 3'!51:51,MATCH(S1,'AEO Table 3'!13:13,0))/10^6*dollars_2019_2012*INDEX('Tax Percentages'!$B$7:$AG$7,MATCH(S$1,'Tax Percentages'!$B$4:$AG$4,0))</f>
        <v/>
      </c>
      <c r="T3" s="99">
        <f>INDEX('AEO Table 3'!51:51,MATCH(T1,'AEO Table 3'!13:13,0))/10^6*dollars_2019_2012*INDEX('Tax Percentages'!$B$7:$AG$7,MATCH(T$1,'Tax Percentages'!$B$4:$AG$4,0))</f>
        <v/>
      </c>
      <c r="U3" s="99">
        <f>INDEX('AEO Table 3'!51:51,MATCH(U1,'AEO Table 3'!13:13,0))/10^6*dollars_2019_2012*INDEX('Tax Percentages'!$B$7:$AG$7,MATCH(U$1,'Tax Percentages'!$B$4:$AG$4,0))</f>
        <v/>
      </c>
      <c r="V3" s="99">
        <f>INDEX('AEO Table 3'!51:51,MATCH(V1,'AEO Table 3'!13:13,0))/10^6*dollars_2019_2012*INDEX('Tax Percentages'!$B$7:$AG$7,MATCH(V$1,'Tax Percentages'!$B$4:$AG$4,0))</f>
        <v/>
      </c>
      <c r="W3" s="99">
        <f>INDEX('AEO Table 3'!51:51,MATCH(W1,'AEO Table 3'!13:13,0))/10^6*dollars_2019_2012*INDEX('Tax Percentages'!$B$7:$AG$7,MATCH(W$1,'Tax Percentages'!$B$4:$AG$4,0))</f>
        <v/>
      </c>
      <c r="X3" s="99">
        <f>INDEX('AEO Table 3'!51:51,MATCH(X1,'AEO Table 3'!13:13,0))/10^6*dollars_2019_2012*INDEX('Tax Percentages'!$B$7:$AG$7,MATCH(X$1,'Tax Percentages'!$B$4:$AG$4,0))</f>
        <v/>
      </c>
      <c r="Y3" s="99">
        <f>INDEX('AEO Table 3'!51:51,MATCH(Y1,'AEO Table 3'!13:13,0))/10^6*dollars_2019_2012*INDEX('Tax Percentages'!$B$7:$AG$7,MATCH(Y$1,'Tax Percentages'!$B$4:$AG$4,0))</f>
        <v/>
      </c>
      <c r="Z3" s="99">
        <f>INDEX('AEO Table 3'!51:51,MATCH(Z1,'AEO Table 3'!13:13,0))/10^6*dollars_2019_2012*INDEX('Tax Percentages'!$B$7:$AG$7,MATCH(Z$1,'Tax Percentages'!$B$4:$AG$4,0))</f>
        <v/>
      </c>
      <c r="AA3" s="99">
        <f>INDEX('AEO Table 3'!51:51,MATCH(AA1,'AEO Table 3'!13:13,0))/10^6*dollars_2019_2012*INDEX('Tax Percentages'!$B$7:$AG$7,MATCH(AA$1,'Tax Percentages'!$B$4:$AG$4,0))</f>
        <v/>
      </c>
      <c r="AB3" s="99">
        <f>INDEX('AEO Table 3'!51:51,MATCH(AB1,'AEO Table 3'!13:13,0))/10^6*dollars_2019_2012*INDEX('Tax Percentages'!$B$7:$AG$7,MATCH(AB$1,'Tax Percentages'!$B$4:$AG$4,0))</f>
        <v/>
      </c>
      <c r="AC3" s="99">
        <f>INDEX('AEO Table 3'!51:51,MATCH(AC1,'AEO Table 3'!13:13,0))/10^6*dollars_2019_2012*INDEX('Tax Percentages'!$B$7:$AG$7,MATCH(AC$1,'Tax Percentages'!$B$4:$AG$4,0))</f>
        <v/>
      </c>
      <c r="AD3" s="99">
        <f>INDEX('AEO Table 3'!51:51,MATCH(AD1,'AEO Table 3'!13:13,0))/10^6*dollars_2019_2012*INDEX('Tax Percentages'!$B$7:$AG$7,MATCH(AD$1,'Tax Percentages'!$B$4:$AG$4,0))</f>
        <v/>
      </c>
      <c r="AE3" s="99">
        <f>INDEX('AEO Table 3'!51:51,MATCH(AE1,'AEO Table 3'!13:13,0))/10^6*dollars_2019_2012*INDEX('Tax Percentages'!$B$7:$AG$7,MATCH(AE$1,'Tax Percentages'!$B$4:$AG$4,0))</f>
        <v/>
      </c>
      <c r="AF3" s="99">
        <f>INDEX('AEO Table 3'!51:51,MATCH(AF1,'AEO Table 3'!13:13,0))/10^6*dollars_2019_2012*INDEX('Tax Percentages'!$B$7:$AG$7,MATCH(AF$1,'Tax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3'!$C$18:$AJ$18,MATCH(B$1,'AEO Table 3'!$C$1:$AJ$1,0))/10^6*dollars_2019_2012*INDEX('Tax Percentages'!$B$7:$AG$7,MATCH(B$1,'Tax Percentages'!$B$4:$AG$4,0))</f>
        <v/>
      </c>
      <c r="C4" s="99">
        <f>INDEX('AEO Table 3'!$C$18:$AJ$18,MATCH(C$1,'AEO Table 3'!$C$1:$AJ$1,0))/10^6*dollars_2019_2012*INDEX('Tax Percentages'!$B$7:$AG$7,MATCH(C$1,'Tax Percentages'!$B$4:$AG$4,0))</f>
        <v/>
      </c>
      <c r="D4" s="99">
        <f>INDEX('AEO Table 3'!$C$18:$AJ$18,MATCH(D$1,'AEO Table 3'!$C$1:$AJ$1,0))/10^6*dollars_2019_2012*INDEX('Tax Percentages'!$B$7:$AG$7,MATCH(D$1,'Tax Percentages'!$B$4:$AG$4,0))</f>
        <v/>
      </c>
      <c r="E4" s="99">
        <f>INDEX('AEO Table 3'!$C$18:$AJ$18,MATCH(E$1,'AEO Table 3'!$C$1:$AJ$1,0))/10^6*dollars_2019_2012*INDEX('Tax Percentages'!$B$7:$AG$7,MATCH(E$1,'Tax Percentages'!$B$4:$AG$4,0))</f>
        <v/>
      </c>
      <c r="F4" s="99">
        <f>INDEX('AEO Table 3'!$C$18:$AJ$18,MATCH(F$1,'AEO Table 3'!$C$1:$AJ$1,0))/10^6*dollars_2019_2012*INDEX('Tax Percentages'!$B$7:$AG$7,MATCH(F$1,'Tax Percentages'!$B$4:$AG$4,0))</f>
        <v/>
      </c>
      <c r="G4" s="99">
        <f>INDEX('AEO Table 3'!$C$18:$AJ$18,MATCH(G$1,'AEO Table 3'!$C$1:$AJ$1,0))/10^6*dollars_2019_2012*INDEX('Tax Percentages'!$B$7:$AG$7,MATCH(G$1,'Tax Percentages'!$B$4:$AG$4,0))</f>
        <v/>
      </c>
      <c r="H4" s="99">
        <f>INDEX('AEO Table 3'!$C$18:$AJ$18,MATCH(H$1,'AEO Table 3'!$C$1:$AJ$1,0))/10^6*dollars_2019_2012*INDEX('Tax Percentages'!$B$7:$AG$7,MATCH(H$1,'Tax Percentages'!$B$4:$AG$4,0))</f>
        <v/>
      </c>
      <c r="I4" s="99">
        <f>INDEX('AEO Table 3'!$C$18:$AJ$18,MATCH(I$1,'AEO Table 3'!$C$1:$AJ$1,0))/10^6*dollars_2019_2012*INDEX('Tax Percentages'!$B$7:$AG$7,MATCH(I$1,'Tax Percentages'!$B$4:$AG$4,0))</f>
        <v/>
      </c>
      <c r="J4" s="99">
        <f>INDEX('AEO Table 3'!$C$18:$AJ$18,MATCH(J$1,'AEO Table 3'!$C$1:$AJ$1,0))/10^6*dollars_2019_2012*INDEX('Tax Percentages'!$B$7:$AG$7,MATCH(J$1,'Tax Percentages'!$B$4:$AG$4,0))</f>
        <v/>
      </c>
      <c r="K4" s="99">
        <f>INDEX('AEO Table 3'!$C$18:$AJ$18,MATCH(K$1,'AEO Table 3'!$C$1:$AJ$1,0))/10^6*dollars_2019_2012*INDEX('Tax Percentages'!$B$7:$AG$7,MATCH(K$1,'Tax Percentages'!$B$4:$AG$4,0))</f>
        <v/>
      </c>
      <c r="L4" s="99">
        <f>INDEX('AEO Table 3'!$C$18:$AJ$18,MATCH(L$1,'AEO Table 3'!$C$1:$AJ$1,0))/10^6*dollars_2019_2012*INDEX('Tax Percentages'!$B$7:$AG$7,MATCH(L$1,'Tax Percentages'!$B$4:$AG$4,0))</f>
        <v/>
      </c>
      <c r="M4" s="99">
        <f>INDEX('AEO Table 3'!$C$18:$AJ$18,MATCH(M$1,'AEO Table 3'!$C$1:$AJ$1,0))/10^6*dollars_2019_2012*INDEX('Tax Percentages'!$B$7:$AG$7,MATCH(M$1,'Tax Percentages'!$B$4:$AG$4,0))</f>
        <v/>
      </c>
      <c r="N4" s="99">
        <f>INDEX('AEO Table 3'!$C$18:$AJ$18,MATCH(N$1,'AEO Table 3'!$C$1:$AJ$1,0))/10^6*dollars_2019_2012*INDEX('Tax Percentages'!$B$7:$AG$7,MATCH(N$1,'Tax Percentages'!$B$4:$AG$4,0))</f>
        <v/>
      </c>
      <c r="O4" s="99">
        <f>INDEX('AEO Table 3'!$C$18:$AJ$18,MATCH(O$1,'AEO Table 3'!$C$1:$AJ$1,0))/10^6*dollars_2019_2012*INDEX('Tax Percentages'!$B$7:$AG$7,MATCH(O$1,'Tax Percentages'!$B$4:$AG$4,0))</f>
        <v/>
      </c>
      <c r="P4" s="99">
        <f>INDEX('AEO Table 3'!$C$18:$AJ$18,MATCH(P$1,'AEO Table 3'!$C$1:$AJ$1,0))/10^6*dollars_2019_2012*INDEX('Tax Percentages'!$B$7:$AG$7,MATCH(P$1,'Tax Percentages'!$B$4:$AG$4,0))</f>
        <v/>
      </c>
      <c r="Q4" s="99">
        <f>INDEX('AEO Table 3'!$C$18:$AJ$18,MATCH(Q$1,'AEO Table 3'!$C$1:$AJ$1,0))/10^6*dollars_2019_2012*INDEX('Tax Percentages'!$B$7:$AG$7,MATCH(Q$1,'Tax Percentages'!$B$4:$AG$4,0))</f>
        <v/>
      </c>
      <c r="R4" s="99">
        <f>INDEX('AEO Table 3'!$C$18:$AJ$18,MATCH(R$1,'AEO Table 3'!$C$1:$AJ$1,0))/10^6*dollars_2019_2012*INDEX('Tax Percentages'!$B$7:$AG$7,MATCH(R$1,'Tax Percentages'!$B$4:$AG$4,0))</f>
        <v/>
      </c>
      <c r="S4" s="99">
        <f>INDEX('AEO Table 3'!$C$18:$AJ$18,MATCH(S$1,'AEO Table 3'!$C$1:$AJ$1,0))/10^6*dollars_2019_2012*INDEX('Tax Percentages'!$B$7:$AG$7,MATCH(S$1,'Tax Percentages'!$B$4:$AG$4,0))</f>
        <v/>
      </c>
      <c r="T4" s="99">
        <f>INDEX('AEO Table 3'!$C$18:$AJ$18,MATCH(T$1,'AEO Table 3'!$C$1:$AJ$1,0))/10^6*dollars_2019_2012*INDEX('Tax Percentages'!$B$7:$AG$7,MATCH(T$1,'Tax Percentages'!$B$4:$AG$4,0))</f>
        <v/>
      </c>
      <c r="U4" s="99">
        <f>INDEX('AEO Table 3'!$C$18:$AJ$18,MATCH(U$1,'AEO Table 3'!$C$1:$AJ$1,0))/10^6*dollars_2019_2012*INDEX('Tax Percentages'!$B$7:$AG$7,MATCH(U$1,'Tax Percentages'!$B$4:$AG$4,0))</f>
        <v/>
      </c>
      <c r="V4" s="99">
        <f>INDEX('AEO Table 3'!$C$18:$AJ$18,MATCH(V$1,'AEO Table 3'!$C$1:$AJ$1,0))/10^6*dollars_2019_2012*INDEX('Tax Percentages'!$B$7:$AG$7,MATCH(V$1,'Tax Percentages'!$B$4:$AG$4,0))</f>
        <v/>
      </c>
      <c r="W4" s="99">
        <f>INDEX('AEO Table 3'!$C$18:$AJ$18,MATCH(W$1,'AEO Table 3'!$C$1:$AJ$1,0))/10^6*dollars_2019_2012*INDEX('Tax Percentages'!$B$7:$AG$7,MATCH(W$1,'Tax Percentages'!$B$4:$AG$4,0))</f>
        <v/>
      </c>
      <c r="X4" s="99">
        <f>INDEX('AEO Table 3'!$C$18:$AJ$18,MATCH(X$1,'AEO Table 3'!$C$1:$AJ$1,0))/10^6*dollars_2019_2012*INDEX('Tax Percentages'!$B$7:$AG$7,MATCH(X$1,'Tax Percentages'!$B$4:$AG$4,0))</f>
        <v/>
      </c>
      <c r="Y4" s="99">
        <f>INDEX('AEO Table 3'!$C$18:$AJ$18,MATCH(Y$1,'AEO Table 3'!$C$1:$AJ$1,0))/10^6*dollars_2019_2012*INDEX('Tax Percentages'!$B$7:$AG$7,MATCH(Y$1,'Tax Percentages'!$B$4:$AG$4,0))</f>
        <v/>
      </c>
      <c r="Z4" s="99">
        <f>INDEX('AEO Table 3'!$C$18:$AJ$18,MATCH(Z$1,'AEO Table 3'!$C$1:$AJ$1,0))/10^6*dollars_2019_2012*INDEX('Tax Percentages'!$B$7:$AG$7,MATCH(Z$1,'Tax Percentages'!$B$4:$AG$4,0))</f>
        <v/>
      </c>
      <c r="AA4" s="99">
        <f>INDEX('AEO Table 3'!$C$18:$AJ$18,MATCH(AA$1,'AEO Table 3'!$C$1:$AJ$1,0))/10^6*dollars_2019_2012*INDEX('Tax Percentages'!$B$7:$AG$7,MATCH(AA$1,'Tax Percentages'!$B$4:$AG$4,0))</f>
        <v/>
      </c>
      <c r="AB4" s="99">
        <f>INDEX('AEO Table 3'!$C$18:$AJ$18,MATCH(AB$1,'AEO Table 3'!$C$1:$AJ$1,0))/10^6*dollars_2019_2012*INDEX('Tax Percentages'!$B$7:$AG$7,MATCH(AB$1,'Tax Percentages'!$B$4:$AG$4,0))</f>
        <v/>
      </c>
      <c r="AC4" s="99">
        <f>INDEX('AEO Table 3'!$C$18:$AJ$18,MATCH(AC$1,'AEO Table 3'!$C$1:$AJ$1,0))/10^6*dollars_2019_2012*INDEX('Tax Percentages'!$B$7:$AG$7,MATCH(AC$1,'Tax Percentages'!$B$4:$AG$4,0))</f>
        <v/>
      </c>
      <c r="AD4" s="99">
        <f>INDEX('AEO Table 3'!$C$18:$AJ$18,MATCH(AD$1,'AEO Table 3'!$C$1:$AJ$1,0))/10^6*dollars_2019_2012*INDEX('Tax Percentages'!$B$7:$AG$7,MATCH(AD$1,'Tax Percentages'!$B$4:$AG$4,0))</f>
        <v/>
      </c>
      <c r="AE4" s="99">
        <f>INDEX('AEO Table 3'!$C$18:$AJ$18,MATCH(AE$1,'AEO Table 3'!$C$1:$AJ$1,0))/10^6*dollars_2019_2012*INDEX('Tax Percentages'!$B$7:$AG$7,MATCH(AE$1,'Tax Percentages'!$B$4:$AG$4,0))</f>
        <v/>
      </c>
      <c r="AF4" s="99">
        <f>INDEX('AEO Table 3'!$C$18:$AJ$18,MATCH(AF$1,'AEO Table 3'!$C$1:$AJ$1,0))/10^6*dollars_2019_2012*INDEX('Tax Percentages'!$B$7:$AG$7,MATCH(AF$1,'Tax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3'!$C$25:$AJ$25,MATCH(B$1,'AEO Table 3'!$C$1:$AJ$1,0))/10^6*dollars_2019_2012*INDEX('Tax Percentages'!$B$7:$AG$7,MATCH(B$1,'Tax Percentages'!$B$4:$AG$4,0))</f>
        <v/>
      </c>
      <c r="C5" s="99">
        <f>INDEX('AEO Table 3'!$C$25:$AJ$25,MATCH(C$1,'AEO Table 3'!$C$1:$AJ$1,0))/10^6*dollars_2019_2012*INDEX('Tax Percentages'!$B$7:$AG$7,MATCH(C$1,'Tax Percentages'!$B$4:$AG$4,0))</f>
        <v/>
      </c>
      <c r="D5" s="99">
        <f>INDEX('AEO Table 3'!$C$25:$AJ$25,MATCH(D$1,'AEO Table 3'!$C$1:$AJ$1,0))/10^6*dollars_2019_2012*INDEX('Tax Percentages'!$B$7:$AG$7,MATCH(D$1,'Tax Percentages'!$B$4:$AG$4,0))</f>
        <v/>
      </c>
      <c r="E5" s="99">
        <f>INDEX('AEO Table 3'!$C$25:$AJ$25,MATCH(E$1,'AEO Table 3'!$C$1:$AJ$1,0))/10^6*dollars_2019_2012*INDEX('Tax Percentages'!$B$7:$AG$7,MATCH(E$1,'Tax Percentages'!$B$4:$AG$4,0))</f>
        <v/>
      </c>
      <c r="F5" s="99">
        <f>INDEX('AEO Table 3'!$C$25:$AJ$25,MATCH(F$1,'AEO Table 3'!$C$1:$AJ$1,0))/10^6*dollars_2019_2012*INDEX('Tax Percentages'!$B$7:$AG$7,MATCH(F$1,'Tax Percentages'!$B$4:$AG$4,0))</f>
        <v/>
      </c>
      <c r="G5" s="99">
        <f>INDEX('AEO Table 3'!$C$25:$AJ$25,MATCH(G$1,'AEO Table 3'!$C$1:$AJ$1,0))/10^6*dollars_2019_2012*INDEX('Tax Percentages'!$B$7:$AG$7,MATCH(G$1,'Tax Percentages'!$B$4:$AG$4,0))</f>
        <v/>
      </c>
      <c r="H5" s="99">
        <f>INDEX('AEO Table 3'!$C$25:$AJ$25,MATCH(H$1,'AEO Table 3'!$C$1:$AJ$1,0))/10^6*dollars_2019_2012*INDEX('Tax Percentages'!$B$7:$AG$7,MATCH(H$1,'Tax Percentages'!$B$4:$AG$4,0))</f>
        <v/>
      </c>
      <c r="I5" s="99">
        <f>INDEX('AEO Table 3'!$C$25:$AJ$25,MATCH(I$1,'AEO Table 3'!$C$1:$AJ$1,0))/10^6*dollars_2019_2012*INDEX('Tax Percentages'!$B$7:$AG$7,MATCH(I$1,'Tax Percentages'!$B$4:$AG$4,0))</f>
        <v/>
      </c>
      <c r="J5" s="99">
        <f>INDEX('AEO Table 3'!$C$25:$AJ$25,MATCH(J$1,'AEO Table 3'!$C$1:$AJ$1,0))/10^6*dollars_2019_2012*INDEX('Tax Percentages'!$B$7:$AG$7,MATCH(J$1,'Tax Percentages'!$B$4:$AG$4,0))</f>
        <v/>
      </c>
      <c r="K5" s="99">
        <f>INDEX('AEO Table 3'!$C$25:$AJ$25,MATCH(K$1,'AEO Table 3'!$C$1:$AJ$1,0))/10^6*dollars_2019_2012*INDEX('Tax Percentages'!$B$7:$AG$7,MATCH(K$1,'Tax Percentages'!$B$4:$AG$4,0))</f>
        <v/>
      </c>
      <c r="L5" s="99">
        <f>INDEX('AEO Table 3'!$C$25:$AJ$25,MATCH(L$1,'AEO Table 3'!$C$1:$AJ$1,0))/10^6*dollars_2019_2012*INDEX('Tax Percentages'!$B$7:$AG$7,MATCH(L$1,'Tax Percentages'!$B$4:$AG$4,0))</f>
        <v/>
      </c>
      <c r="M5" s="99">
        <f>INDEX('AEO Table 3'!$C$25:$AJ$25,MATCH(M$1,'AEO Table 3'!$C$1:$AJ$1,0))/10^6*dollars_2019_2012*INDEX('Tax Percentages'!$B$7:$AG$7,MATCH(M$1,'Tax Percentages'!$B$4:$AG$4,0))</f>
        <v/>
      </c>
      <c r="N5" s="99">
        <f>INDEX('AEO Table 3'!$C$25:$AJ$25,MATCH(N$1,'AEO Table 3'!$C$1:$AJ$1,0))/10^6*dollars_2019_2012*INDEX('Tax Percentages'!$B$7:$AG$7,MATCH(N$1,'Tax Percentages'!$B$4:$AG$4,0))</f>
        <v/>
      </c>
      <c r="O5" s="99">
        <f>INDEX('AEO Table 3'!$C$25:$AJ$25,MATCH(O$1,'AEO Table 3'!$C$1:$AJ$1,0))/10^6*dollars_2019_2012*INDEX('Tax Percentages'!$B$7:$AG$7,MATCH(O$1,'Tax Percentages'!$B$4:$AG$4,0))</f>
        <v/>
      </c>
      <c r="P5" s="99">
        <f>INDEX('AEO Table 3'!$C$25:$AJ$25,MATCH(P$1,'AEO Table 3'!$C$1:$AJ$1,0))/10^6*dollars_2019_2012*INDEX('Tax Percentages'!$B$7:$AG$7,MATCH(P$1,'Tax Percentages'!$B$4:$AG$4,0))</f>
        <v/>
      </c>
      <c r="Q5" s="99">
        <f>INDEX('AEO Table 3'!$C$25:$AJ$25,MATCH(Q$1,'AEO Table 3'!$C$1:$AJ$1,0))/10^6*dollars_2019_2012*INDEX('Tax Percentages'!$B$7:$AG$7,MATCH(Q$1,'Tax Percentages'!$B$4:$AG$4,0))</f>
        <v/>
      </c>
      <c r="R5" s="99">
        <f>INDEX('AEO Table 3'!$C$25:$AJ$25,MATCH(R$1,'AEO Table 3'!$C$1:$AJ$1,0))/10^6*dollars_2019_2012*INDEX('Tax Percentages'!$B$7:$AG$7,MATCH(R$1,'Tax Percentages'!$B$4:$AG$4,0))</f>
        <v/>
      </c>
      <c r="S5" s="99">
        <f>INDEX('AEO Table 3'!$C$25:$AJ$25,MATCH(S$1,'AEO Table 3'!$C$1:$AJ$1,0))/10^6*dollars_2019_2012*INDEX('Tax Percentages'!$B$7:$AG$7,MATCH(S$1,'Tax Percentages'!$B$4:$AG$4,0))</f>
        <v/>
      </c>
      <c r="T5" s="99">
        <f>INDEX('AEO Table 3'!$C$25:$AJ$25,MATCH(T$1,'AEO Table 3'!$C$1:$AJ$1,0))/10^6*dollars_2019_2012*INDEX('Tax Percentages'!$B$7:$AG$7,MATCH(T$1,'Tax Percentages'!$B$4:$AG$4,0))</f>
        <v/>
      </c>
      <c r="U5" s="99">
        <f>INDEX('AEO Table 3'!$C$25:$AJ$25,MATCH(U$1,'AEO Table 3'!$C$1:$AJ$1,0))/10^6*dollars_2019_2012*INDEX('Tax Percentages'!$B$7:$AG$7,MATCH(U$1,'Tax Percentages'!$B$4:$AG$4,0))</f>
        <v/>
      </c>
      <c r="V5" s="99">
        <f>INDEX('AEO Table 3'!$C$25:$AJ$25,MATCH(V$1,'AEO Table 3'!$C$1:$AJ$1,0))/10^6*dollars_2019_2012*INDEX('Tax Percentages'!$B$7:$AG$7,MATCH(V$1,'Tax Percentages'!$B$4:$AG$4,0))</f>
        <v/>
      </c>
      <c r="W5" s="99">
        <f>INDEX('AEO Table 3'!$C$25:$AJ$25,MATCH(W$1,'AEO Table 3'!$C$1:$AJ$1,0))/10^6*dollars_2019_2012*INDEX('Tax Percentages'!$B$7:$AG$7,MATCH(W$1,'Tax Percentages'!$B$4:$AG$4,0))</f>
        <v/>
      </c>
      <c r="X5" s="99">
        <f>INDEX('AEO Table 3'!$C$25:$AJ$25,MATCH(X$1,'AEO Table 3'!$C$1:$AJ$1,0))/10^6*dollars_2019_2012*INDEX('Tax Percentages'!$B$7:$AG$7,MATCH(X$1,'Tax Percentages'!$B$4:$AG$4,0))</f>
        <v/>
      </c>
      <c r="Y5" s="99">
        <f>INDEX('AEO Table 3'!$C$25:$AJ$25,MATCH(Y$1,'AEO Table 3'!$C$1:$AJ$1,0))/10^6*dollars_2019_2012*INDEX('Tax Percentages'!$B$7:$AG$7,MATCH(Y$1,'Tax Percentages'!$B$4:$AG$4,0))</f>
        <v/>
      </c>
      <c r="Z5" s="99">
        <f>INDEX('AEO Table 3'!$C$25:$AJ$25,MATCH(Z$1,'AEO Table 3'!$C$1:$AJ$1,0))/10^6*dollars_2019_2012*INDEX('Tax Percentages'!$B$7:$AG$7,MATCH(Z$1,'Tax Percentages'!$B$4:$AG$4,0))</f>
        <v/>
      </c>
      <c r="AA5" s="99">
        <f>INDEX('AEO Table 3'!$C$25:$AJ$25,MATCH(AA$1,'AEO Table 3'!$C$1:$AJ$1,0))/10^6*dollars_2019_2012*INDEX('Tax Percentages'!$B$7:$AG$7,MATCH(AA$1,'Tax Percentages'!$B$4:$AG$4,0))</f>
        <v/>
      </c>
      <c r="AB5" s="99">
        <f>INDEX('AEO Table 3'!$C$25:$AJ$25,MATCH(AB$1,'AEO Table 3'!$C$1:$AJ$1,0))/10^6*dollars_2019_2012*INDEX('Tax Percentages'!$B$7:$AG$7,MATCH(AB$1,'Tax Percentages'!$B$4:$AG$4,0))</f>
        <v/>
      </c>
      <c r="AC5" s="99">
        <f>INDEX('AEO Table 3'!$C$25:$AJ$25,MATCH(AC$1,'AEO Table 3'!$C$1:$AJ$1,0))/10^6*dollars_2019_2012*INDEX('Tax Percentages'!$B$7:$AG$7,MATCH(AC$1,'Tax Percentages'!$B$4:$AG$4,0))</f>
        <v/>
      </c>
      <c r="AD5" s="99">
        <f>INDEX('AEO Table 3'!$C$25:$AJ$25,MATCH(AD$1,'AEO Table 3'!$C$1:$AJ$1,0))/10^6*dollars_2019_2012*INDEX('Tax Percentages'!$B$7:$AG$7,MATCH(AD$1,'Tax Percentages'!$B$4:$AG$4,0))</f>
        <v/>
      </c>
      <c r="AE5" s="99">
        <f>INDEX('AEO Table 3'!$C$25:$AJ$25,MATCH(AE$1,'AEO Table 3'!$C$1:$AJ$1,0))/10^6*dollars_2019_2012*INDEX('Tax Percentages'!$B$7:$AG$7,MATCH(AE$1,'Tax Percentages'!$B$4:$AG$4,0))</f>
        <v/>
      </c>
      <c r="AF5" s="99">
        <f>INDEX('AEO Table 3'!$C$25:$AJ$25,MATCH(AF$1,'AEO Table 3'!$C$1:$AJ$1,0))/10^6*dollars_2019_2012*INDEX('Tax Percentages'!$B$7:$AG$7,MATCH(AF$1,'Tax Percentages'!$B$4:$AG$4,0))</f>
        <v/>
      </c>
    </row>
    <row r="6">
      <c r="A6" s="71" t="inlineStr">
        <is>
          <t>Industry Sector</t>
        </is>
      </c>
      <c r="B6" s="99">
        <f>INDEX('AEO Table 3'!$C$32:$AJ$32,MATCH(B$1,'AEO Table 3'!$C$1:$AJ$1,0))/10^6*dollars_2019_2012*INDEX('Tax Percentages'!$B$7:$AG$7,MATCH(B$1,'Tax Percentages'!$B$4:$AG$4,0))</f>
        <v/>
      </c>
      <c r="C6" s="99">
        <f>INDEX('AEO Table 3'!$C$32:$AJ$32,MATCH(C$1,'AEO Table 3'!$C$1:$AJ$1,0))/10^6*dollars_2019_2012*INDEX('Tax Percentages'!$B$7:$AG$7,MATCH(C$1,'Tax Percentages'!$B$4:$AG$4,0))</f>
        <v/>
      </c>
      <c r="D6" s="99">
        <f>INDEX('AEO Table 3'!$C$32:$AJ$32,MATCH(D$1,'AEO Table 3'!$C$1:$AJ$1,0))/10^6*dollars_2019_2012*INDEX('Tax Percentages'!$B$7:$AG$7,MATCH(D$1,'Tax Percentages'!$B$4:$AG$4,0))</f>
        <v/>
      </c>
      <c r="E6" s="99">
        <f>INDEX('AEO Table 3'!$C$32:$AJ$32,MATCH(E$1,'AEO Table 3'!$C$1:$AJ$1,0))/10^6*dollars_2019_2012*INDEX('Tax Percentages'!$B$7:$AG$7,MATCH(E$1,'Tax Percentages'!$B$4:$AG$4,0))</f>
        <v/>
      </c>
      <c r="F6" s="99">
        <f>INDEX('AEO Table 3'!$C$32:$AJ$32,MATCH(F$1,'AEO Table 3'!$C$1:$AJ$1,0))/10^6*dollars_2019_2012*INDEX('Tax Percentages'!$B$7:$AG$7,MATCH(F$1,'Tax Percentages'!$B$4:$AG$4,0))</f>
        <v/>
      </c>
      <c r="G6" s="99">
        <f>INDEX('AEO Table 3'!$C$32:$AJ$32,MATCH(G$1,'AEO Table 3'!$C$1:$AJ$1,0))/10^6*dollars_2019_2012*INDEX('Tax Percentages'!$B$7:$AG$7,MATCH(G$1,'Tax Percentages'!$B$4:$AG$4,0))</f>
        <v/>
      </c>
      <c r="H6" s="99">
        <f>INDEX('AEO Table 3'!$C$32:$AJ$32,MATCH(H$1,'AEO Table 3'!$C$1:$AJ$1,0))/10^6*dollars_2019_2012*INDEX('Tax Percentages'!$B$7:$AG$7,MATCH(H$1,'Tax Percentages'!$B$4:$AG$4,0))</f>
        <v/>
      </c>
      <c r="I6" s="99">
        <f>INDEX('AEO Table 3'!$C$32:$AJ$32,MATCH(I$1,'AEO Table 3'!$C$1:$AJ$1,0))/10^6*dollars_2019_2012*INDEX('Tax Percentages'!$B$7:$AG$7,MATCH(I$1,'Tax Percentages'!$B$4:$AG$4,0))</f>
        <v/>
      </c>
      <c r="J6" s="99">
        <f>INDEX('AEO Table 3'!$C$32:$AJ$32,MATCH(J$1,'AEO Table 3'!$C$1:$AJ$1,0))/10^6*dollars_2019_2012*INDEX('Tax Percentages'!$B$7:$AG$7,MATCH(J$1,'Tax Percentages'!$B$4:$AG$4,0))</f>
        <v/>
      </c>
      <c r="K6" s="99">
        <f>INDEX('AEO Table 3'!$C$32:$AJ$32,MATCH(K$1,'AEO Table 3'!$C$1:$AJ$1,0))/10^6*dollars_2019_2012*INDEX('Tax Percentages'!$B$7:$AG$7,MATCH(K$1,'Tax Percentages'!$B$4:$AG$4,0))</f>
        <v/>
      </c>
      <c r="L6" s="99">
        <f>INDEX('AEO Table 3'!$C$32:$AJ$32,MATCH(L$1,'AEO Table 3'!$C$1:$AJ$1,0))/10^6*dollars_2019_2012*INDEX('Tax Percentages'!$B$7:$AG$7,MATCH(L$1,'Tax Percentages'!$B$4:$AG$4,0))</f>
        <v/>
      </c>
      <c r="M6" s="99">
        <f>INDEX('AEO Table 3'!$C$32:$AJ$32,MATCH(M$1,'AEO Table 3'!$C$1:$AJ$1,0))/10^6*dollars_2019_2012*INDEX('Tax Percentages'!$B$7:$AG$7,MATCH(M$1,'Tax Percentages'!$B$4:$AG$4,0))</f>
        <v/>
      </c>
      <c r="N6" s="99">
        <f>INDEX('AEO Table 3'!$C$32:$AJ$32,MATCH(N$1,'AEO Table 3'!$C$1:$AJ$1,0))/10^6*dollars_2019_2012*INDEX('Tax Percentages'!$B$7:$AG$7,MATCH(N$1,'Tax Percentages'!$B$4:$AG$4,0))</f>
        <v/>
      </c>
      <c r="O6" s="99">
        <f>INDEX('AEO Table 3'!$C$32:$AJ$32,MATCH(O$1,'AEO Table 3'!$C$1:$AJ$1,0))/10^6*dollars_2019_2012*INDEX('Tax Percentages'!$B$7:$AG$7,MATCH(O$1,'Tax Percentages'!$B$4:$AG$4,0))</f>
        <v/>
      </c>
      <c r="P6" s="99">
        <f>INDEX('AEO Table 3'!$C$32:$AJ$32,MATCH(P$1,'AEO Table 3'!$C$1:$AJ$1,0))/10^6*dollars_2019_2012*INDEX('Tax Percentages'!$B$7:$AG$7,MATCH(P$1,'Tax Percentages'!$B$4:$AG$4,0))</f>
        <v/>
      </c>
      <c r="Q6" s="99">
        <f>INDEX('AEO Table 3'!$C$32:$AJ$32,MATCH(Q$1,'AEO Table 3'!$C$1:$AJ$1,0))/10^6*dollars_2019_2012*INDEX('Tax Percentages'!$B$7:$AG$7,MATCH(Q$1,'Tax Percentages'!$B$4:$AG$4,0))</f>
        <v/>
      </c>
      <c r="R6" s="99">
        <f>INDEX('AEO Table 3'!$C$32:$AJ$32,MATCH(R$1,'AEO Table 3'!$C$1:$AJ$1,0))/10^6*dollars_2019_2012*INDEX('Tax Percentages'!$B$7:$AG$7,MATCH(R$1,'Tax Percentages'!$B$4:$AG$4,0))</f>
        <v/>
      </c>
      <c r="S6" s="99">
        <f>INDEX('AEO Table 3'!$C$32:$AJ$32,MATCH(S$1,'AEO Table 3'!$C$1:$AJ$1,0))/10^6*dollars_2019_2012*INDEX('Tax Percentages'!$B$7:$AG$7,MATCH(S$1,'Tax Percentages'!$B$4:$AG$4,0))</f>
        <v/>
      </c>
      <c r="T6" s="99">
        <f>INDEX('AEO Table 3'!$C$32:$AJ$32,MATCH(T$1,'AEO Table 3'!$C$1:$AJ$1,0))/10^6*dollars_2019_2012*INDEX('Tax Percentages'!$B$7:$AG$7,MATCH(T$1,'Tax Percentages'!$B$4:$AG$4,0))</f>
        <v/>
      </c>
      <c r="U6" s="99">
        <f>INDEX('AEO Table 3'!$C$32:$AJ$32,MATCH(U$1,'AEO Table 3'!$C$1:$AJ$1,0))/10^6*dollars_2019_2012*INDEX('Tax Percentages'!$B$7:$AG$7,MATCH(U$1,'Tax Percentages'!$B$4:$AG$4,0))</f>
        <v/>
      </c>
      <c r="V6" s="99">
        <f>INDEX('AEO Table 3'!$C$32:$AJ$32,MATCH(V$1,'AEO Table 3'!$C$1:$AJ$1,0))/10^6*dollars_2019_2012*INDEX('Tax Percentages'!$B$7:$AG$7,MATCH(V$1,'Tax Percentages'!$B$4:$AG$4,0))</f>
        <v/>
      </c>
      <c r="W6" s="99">
        <f>INDEX('AEO Table 3'!$C$32:$AJ$32,MATCH(W$1,'AEO Table 3'!$C$1:$AJ$1,0))/10^6*dollars_2019_2012*INDEX('Tax Percentages'!$B$7:$AG$7,MATCH(W$1,'Tax Percentages'!$B$4:$AG$4,0))</f>
        <v/>
      </c>
      <c r="X6" s="99">
        <f>INDEX('AEO Table 3'!$C$32:$AJ$32,MATCH(X$1,'AEO Table 3'!$C$1:$AJ$1,0))/10^6*dollars_2019_2012*INDEX('Tax Percentages'!$B$7:$AG$7,MATCH(X$1,'Tax Percentages'!$B$4:$AG$4,0))</f>
        <v/>
      </c>
      <c r="Y6" s="99">
        <f>INDEX('AEO Table 3'!$C$32:$AJ$32,MATCH(Y$1,'AEO Table 3'!$C$1:$AJ$1,0))/10^6*dollars_2019_2012*INDEX('Tax Percentages'!$B$7:$AG$7,MATCH(Y$1,'Tax Percentages'!$B$4:$AG$4,0))</f>
        <v/>
      </c>
      <c r="Z6" s="99">
        <f>INDEX('AEO Table 3'!$C$32:$AJ$32,MATCH(Z$1,'AEO Table 3'!$C$1:$AJ$1,0))/10^6*dollars_2019_2012*INDEX('Tax Percentages'!$B$7:$AG$7,MATCH(Z$1,'Tax Percentages'!$B$4:$AG$4,0))</f>
        <v/>
      </c>
      <c r="AA6" s="99">
        <f>INDEX('AEO Table 3'!$C$32:$AJ$32,MATCH(AA$1,'AEO Table 3'!$C$1:$AJ$1,0))/10^6*dollars_2019_2012*INDEX('Tax Percentages'!$B$7:$AG$7,MATCH(AA$1,'Tax Percentages'!$B$4:$AG$4,0))</f>
        <v/>
      </c>
      <c r="AB6" s="99">
        <f>INDEX('AEO Table 3'!$C$32:$AJ$32,MATCH(AB$1,'AEO Table 3'!$C$1:$AJ$1,0))/10^6*dollars_2019_2012*INDEX('Tax Percentages'!$B$7:$AG$7,MATCH(AB$1,'Tax Percentages'!$B$4:$AG$4,0))</f>
        <v/>
      </c>
      <c r="AC6" s="99">
        <f>INDEX('AEO Table 3'!$C$32:$AJ$32,MATCH(AC$1,'AEO Table 3'!$C$1:$AJ$1,0))/10^6*dollars_2019_2012*INDEX('Tax Percentages'!$B$7:$AG$7,MATCH(AC$1,'Tax Percentages'!$B$4:$AG$4,0))</f>
        <v/>
      </c>
      <c r="AD6" s="99">
        <f>INDEX('AEO Table 3'!$C$32:$AJ$32,MATCH(AD$1,'AEO Table 3'!$C$1:$AJ$1,0))/10^6*dollars_2019_2012*INDEX('Tax Percentages'!$B$7:$AG$7,MATCH(AD$1,'Tax Percentages'!$B$4:$AG$4,0))</f>
        <v/>
      </c>
      <c r="AE6" s="99">
        <f>INDEX('AEO Table 3'!$C$32:$AJ$32,MATCH(AE$1,'AEO Table 3'!$C$1:$AJ$1,0))/10^6*dollars_2019_2012*INDEX('Tax Percentages'!$B$7:$AG$7,MATCH(AE$1,'Tax Percentages'!$B$4:$AG$4,0))</f>
        <v/>
      </c>
      <c r="AF6" s="99">
        <f>INDEX('AEO Table 3'!$C$32:$AJ$32,MATCH(AF$1,'AEO Table 3'!$C$1:$AJ$1,0))/10^6*dollars_2019_2012*INDEX('Tax Percentages'!$B$7:$AG$7,MATCH(AF$1,'Tax Percentages'!$B$4:$AG$4,0))</f>
        <v/>
      </c>
    </row>
    <row r="7">
      <c r="A7" s="71" t="inlineStr">
        <is>
          <t>District Heating Sector</t>
        </is>
      </c>
      <c r="B7" s="99">
        <f>B3</f>
        <v/>
      </c>
      <c r="C7" s="99">
        <f>C3</f>
        <v/>
      </c>
      <c r="D7" s="99">
        <f>D3</f>
        <v/>
      </c>
      <c r="E7" s="99">
        <f>E3</f>
        <v/>
      </c>
      <c r="F7" s="99">
        <f>F3</f>
        <v/>
      </c>
      <c r="G7" s="99">
        <f>G3</f>
        <v/>
      </c>
      <c r="H7" s="99">
        <f>H3</f>
        <v/>
      </c>
      <c r="I7" s="99">
        <f>I3</f>
        <v/>
      </c>
      <c r="J7" s="99">
        <f>J3</f>
        <v/>
      </c>
      <c r="K7" s="99">
        <f>K3</f>
        <v/>
      </c>
      <c r="L7" s="99">
        <f>L3</f>
        <v/>
      </c>
      <c r="M7" s="99">
        <f>M3</f>
        <v/>
      </c>
      <c r="N7" s="99">
        <f>N3</f>
        <v/>
      </c>
      <c r="O7" s="99">
        <f>O3</f>
        <v/>
      </c>
      <c r="P7" s="99">
        <f>P3</f>
        <v/>
      </c>
      <c r="Q7" s="99">
        <f>Q3</f>
        <v/>
      </c>
      <c r="R7" s="99">
        <f>R3</f>
        <v/>
      </c>
      <c r="S7" s="99">
        <f>S3</f>
        <v/>
      </c>
      <c r="T7" s="99">
        <f>T3</f>
        <v/>
      </c>
      <c r="U7" s="99">
        <f>U3</f>
        <v/>
      </c>
      <c r="V7" s="99">
        <f>V3</f>
        <v/>
      </c>
      <c r="W7" s="99">
        <f>W3</f>
        <v/>
      </c>
      <c r="X7" s="99">
        <f>X3</f>
        <v/>
      </c>
      <c r="Y7" s="99">
        <f>Y3</f>
        <v/>
      </c>
      <c r="Z7" s="99">
        <f>Z3</f>
        <v/>
      </c>
      <c r="AA7" s="99">
        <f>AA3</f>
        <v/>
      </c>
      <c r="AB7" s="99">
        <f>AB3</f>
        <v/>
      </c>
      <c r="AC7" s="99">
        <f>AC3</f>
        <v/>
      </c>
      <c r="AD7" s="99">
        <f>AD3</f>
        <v/>
      </c>
      <c r="AE7" s="99">
        <f>AE3</f>
        <v/>
      </c>
      <c r="AF7" s="99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3'!$C$53:$AJ$53,MATCH(B$1,'AEO Table 3'!$C$1:$AJ$1,0))/10^6*dollars_2019_2012*INDEX('Tax Percentages'!$B$8:$AG$8,MATCH(B$1,'Tax Percentages'!$B$4:$AG$4,0))</f>
        <v/>
      </c>
      <c r="C3" s="99">
        <f>INDEX('AEO Table 3'!$C$53:$AJ$53,MATCH(C$1,'AEO Table 3'!$C$1:$AJ$1,0))/10^6*dollars_2019_2012*INDEX('Tax Percentages'!$B$8:$AG$8,MATCH(C$1,'Tax Percentages'!$B$4:$AG$4,0))</f>
        <v/>
      </c>
      <c r="D3" s="99">
        <f>INDEX('AEO Table 3'!$C$53:$AJ$53,MATCH(D$1,'AEO Table 3'!$C$1:$AJ$1,0))/10^6*dollars_2019_2012*INDEX('Tax Percentages'!$B$8:$AG$8,MATCH(D$1,'Tax Percentages'!$B$4:$AG$4,0))</f>
        <v/>
      </c>
      <c r="E3" s="99">
        <f>INDEX('AEO Table 3'!$C$53:$AJ$53,MATCH(E$1,'AEO Table 3'!$C$1:$AJ$1,0))/10^6*dollars_2019_2012*INDEX('Tax Percentages'!$B$8:$AG$8,MATCH(E$1,'Tax Percentages'!$B$4:$AG$4,0))</f>
        <v/>
      </c>
      <c r="F3" s="99">
        <f>INDEX('AEO Table 3'!$C$53:$AJ$53,MATCH(F$1,'AEO Table 3'!$C$1:$AJ$1,0))/10^6*dollars_2019_2012*INDEX('Tax Percentages'!$B$8:$AG$8,MATCH(F$1,'Tax Percentages'!$B$4:$AG$4,0))</f>
        <v/>
      </c>
      <c r="G3" s="99">
        <f>INDEX('AEO Table 3'!$C$53:$AJ$53,MATCH(G$1,'AEO Table 3'!$C$1:$AJ$1,0))/10^6*dollars_2019_2012*INDEX('Tax Percentages'!$B$8:$AG$8,MATCH(G$1,'Tax Percentages'!$B$4:$AG$4,0))</f>
        <v/>
      </c>
      <c r="H3" s="99">
        <f>INDEX('AEO Table 3'!$C$53:$AJ$53,MATCH(H$1,'AEO Table 3'!$C$1:$AJ$1,0))/10^6*dollars_2019_2012*INDEX('Tax Percentages'!$B$8:$AG$8,MATCH(H$1,'Tax Percentages'!$B$4:$AG$4,0))</f>
        <v/>
      </c>
      <c r="I3" s="99">
        <f>INDEX('AEO Table 3'!$C$53:$AJ$53,MATCH(I$1,'AEO Table 3'!$C$1:$AJ$1,0))/10^6*dollars_2019_2012*INDEX('Tax Percentages'!$B$8:$AG$8,MATCH(I$1,'Tax Percentages'!$B$4:$AG$4,0))</f>
        <v/>
      </c>
      <c r="J3" s="99">
        <f>INDEX('AEO Table 3'!$C$53:$AJ$53,MATCH(J$1,'AEO Table 3'!$C$1:$AJ$1,0))/10^6*dollars_2019_2012*INDEX('Tax Percentages'!$B$8:$AG$8,MATCH(J$1,'Tax Percentages'!$B$4:$AG$4,0))</f>
        <v/>
      </c>
      <c r="K3" s="99">
        <f>INDEX('AEO Table 3'!$C$53:$AJ$53,MATCH(K$1,'AEO Table 3'!$C$1:$AJ$1,0))/10^6*dollars_2019_2012*INDEX('Tax Percentages'!$B$8:$AG$8,MATCH(K$1,'Tax Percentages'!$B$4:$AG$4,0))</f>
        <v/>
      </c>
      <c r="L3" s="99">
        <f>INDEX('AEO Table 3'!$C$53:$AJ$53,MATCH(L$1,'AEO Table 3'!$C$1:$AJ$1,0))/10^6*dollars_2019_2012*INDEX('Tax Percentages'!$B$8:$AG$8,MATCH(L$1,'Tax Percentages'!$B$4:$AG$4,0))</f>
        <v/>
      </c>
      <c r="M3" s="99">
        <f>INDEX('AEO Table 3'!$C$53:$AJ$53,MATCH(M$1,'AEO Table 3'!$C$1:$AJ$1,0))/10^6*dollars_2019_2012*INDEX('Tax Percentages'!$B$8:$AG$8,MATCH(M$1,'Tax Percentages'!$B$4:$AG$4,0))</f>
        <v/>
      </c>
      <c r="N3" s="99">
        <f>INDEX('AEO Table 3'!$C$53:$AJ$53,MATCH(N$1,'AEO Table 3'!$C$1:$AJ$1,0))/10^6*dollars_2019_2012*INDEX('Tax Percentages'!$B$8:$AG$8,MATCH(N$1,'Tax Percentages'!$B$4:$AG$4,0))</f>
        <v/>
      </c>
      <c r="O3" s="99">
        <f>INDEX('AEO Table 3'!$C$53:$AJ$53,MATCH(O$1,'AEO Table 3'!$C$1:$AJ$1,0))/10^6*dollars_2019_2012*INDEX('Tax Percentages'!$B$8:$AG$8,MATCH(O$1,'Tax Percentages'!$B$4:$AG$4,0))</f>
        <v/>
      </c>
      <c r="P3" s="99">
        <f>INDEX('AEO Table 3'!$C$53:$AJ$53,MATCH(P$1,'AEO Table 3'!$C$1:$AJ$1,0))/10^6*dollars_2019_2012*INDEX('Tax Percentages'!$B$8:$AG$8,MATCH(P$1,'Tax Percentages'!$B$4:$AG$4,0))</f>
        <v/>
      </c>
      <c r="Q3" s="99">
        <f>INDEX('AEO Table 3'!$C$53:$AJ$53,MATCH(Q$1,'AEO Table 3'!$C$1:$AJ$1,0))/10^6*dollars_2019_2012*INDEX('Tax Percentages'!$B$8:$AG$8,MATCH(Q$1,'Tax Percentages'!$B$4:$AG$4,0))</f>
        <v/>
      </c>
      <c r="R3" s="99">
        <f>INDEX('AEO Table 3'!$C$53:$AJ$53,MATCH(R$1,'AEO Table 3'!$C$1:$AJ$1,0))/10^6*dollars_2019_2012*INDEX('Tax Percentages'!$B$8:$AG$8,MATCH(R$1,'Tax Percentages'!$B$4:$AG$4,0))</f>
        <v/>
      </c>
      <c r="S3" s="99">
        <f>INDEX('AEO Table 3'!$C$53:$AJ$53,MATCH(S$1,'AEO Table 3'!$C$1:$AJ$1,0))/10^6*dollars_2019_2012*INDEX('Tax Percentages'!$B$8:$AG$8,MATCH(S$1,'Tax Percentages'!$B$4:$AG$4,0))</f>
        <v/>
      </c>
      <c r="T3" s="99">
        <f>INDEX('AEO Table 3'!$C$53:$AJ$53,MATCH(T$1,'AEO Table 3'!$C$1:$AJ$1,0))/10^6*dollars_2019_2012*INDEX('Tax Percentages'!$B$8:$AG$8,MATCH(T$1,'Tax Percentages'!$B$4:$AG$4,0))</f>
        <v/>
      </c>
      <c r="U3" s="99">
        <f>INDEX('AEO Table 3'!$C$53:$AJ$53,MATCH(U$1,'AEO Table 3'!$C$1:$AJ$1,0))/10^6*dollars_2019_2012*INDEX('Tax Percentages'!$B$8:$AG$8,MATCH(U$1,'Tax Percentages'!$B$4:$AG$4,0))</f>
        <v/>
      </c>
      <c r="V3" s="99">
        <f>INDEX('AEO Table 3'!$C$53:$AJ$53,MATCH(V$1,'AEO Table 3'!$C$1:$AJ$1,0))/10^6*dollars_2019_2012*INDEX('Tax Percentages'!$B$8:$AG$8,MATCH(V$1,'Tax Percentages'!$B$4:$AG$4,0))</f>
        <v/>
      </c>
      <c r="W3" s="99">
        <f>INDEX('AEO Table 3'!$C$53:$AJ$53,MATCH(W$1,'AEO Table 3'!$C$1:$AJ$1,0))/10^6*dollars_2019_2012*INDEX('Tax Percentages'!$B$8:$AG$8,MATCH(W$1,'Tax Percentages'!$B$4:$AG$4,0))</f>
        <v/>
      </c>
      <c r="X3" s="99">
        <f>INDEX('AEO Table 3'!$C$53:$AJ$53,MATCH(X$1,'AEO Table 3'!$C$1:$AJ$1,0))/10^6*dollars_2019_2012*INDEX('Tax Percentages'!$B$8:$AG$8,MATCH(X$1,'Tax Percentages'!$B$4:$AG$4,0))</f>
        <v/>
      </c>
      <c r="Y3" s="99">
        <f>INDEX('AEO Table 3'!$C$53:$AJ$53,MATCH(Y$1,'AEO Table 3'!$C$1:$AJ$1,0))/10^6*dollars_2019_2012*INDEX('Tax Percentages'!$B$8:$AG$8,MATCH(Y$1,'Tax Percentages'!$B$4:$AG$4,0))</f>
        <v/>
      </c>
      <c r="Z3" s="99">
        <f>INDEX('AEO Table 3'!$C$53:$AJ$53,MATCH(Z$1,'AEO Table 3'!$C$1:$AJ$1,0))/10^6*dollars_2019_2012*INDEX('Tax Percentages'!$B$8:$AG$8,MATCH(Z$1,'Tax Percentages'!$B$4:$AG$4,0))</f>
        <v/>
      </c>
      <c r="AA3" s="99">
        <f>INDEX('AEO Table 3'!$C$53:$AJ$53,MATCH(AA$1,'AEO Table 3'!$C$1:$AJ$1,0))/10^6*dollars_2019_2012*INDEX('Tax Percentages'!$B$8:$AG$8,MATCH(AA$1,'Tax Percentages'!$B$4:$AG$4,0))</f>
        <v/>
      </c>
      <c r="AB3" s="99">
        <f>INDEX('AEO Table 3'!$C$53:$AJ$53,MATCH(AB$1,'AEO Table 3'!$C$1:$AJ$1,0))/10^6*dollars_2019_2012*INDEX('Tax Percentages'!$B$8:$AG$8,MATCH(AB$1,'Tax Percentages'!$B$4:$AG$4,0))</f>
        <v/>
      </c>
      <c r="AC3" s="99">
        <f>INDEX('AEO Table 3'!$C$53:$AJ$53,MATCH(AC$1,'AEO Table 3'!$C$1:$AJ$1,0))/10^6*dollars_2019_2012*INDEX('Tax Percentages'!$B$8:$AG$8,MATCH(AC$1,'Tax Percentages'!$B$4:$AG$4,0))</f>
        <v/>
      </c>
      <c r="AD3" s="99">
        <f>INDEX('AEO Table 3'!$C$53:$AJ$53,MATCH(AD$1,'AEO Table 3'!$C$1:$AJ$1,0))/10^6*dollars_2019_2012*INDEX('Tax Percentages'!$B$8:$AG$8,MATCH(AD$1,'Tax Percentages'!$B$4:$AG$4,0))</f>
        <v/>
      </c>
      <c r="AE3" s="99">
        <f>INDEX('AEO Table 3'!$C$53:$AJ$53,MATCH(AE$1,'AEO Table 3'!$C$1:$AJ$1,0))/10^6*dollars_2019_2012*INDEX('Tax Percentages'!$B$8:$AG$8,MATCH(AE$1,'Tax Percentages'!$B$4:$AG$4,0))</f>
        <v/>
      </c>
      <c r="AF3" s="99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Fuels'!D21*About!$A$101*INDEX('Tax Percentages'!$B$12:$AG$12,MATCH(B$1,'Tax Percentages'!$B$4:$AG$4,0))</f>
        <v/>
      </c>
      <c r="C3" s="43">
        <f>'Other Fuels'!E21*About!$A$101*INDEX('Tax Percentages'!$B$12:$AG$12,MATCH(C$1,'Tax Percentages'!$B$4:$AG$4,0))</f>
        <v/>
      </c>
      <c r="D3" s="43">
        <f>'Other Fuels'!F21*About!$A$101*INDEX('Tax Percentages'!$B$12:$AG$12,MATCH(D$1,'Tax Percentages'!$B$4:$AG$4,0))</f>
        <v/>
      </c>
      <c r="E3" s="43">
        <f>'Other Fuels'!G21*About!$A$101*INDEX('Tax Percentages'!$B$12:$AG$12,MATCH(E$1,'Tax Percentages'!$B$4:$AG$4,0))</f>
        <v/>
      </c>
      <c r="F3" s="43">
        <f>'Other Fuels'!H21*About!$A$101*INDEX('Tax Percentages'!$B$12:$AG$12,MATCH(F$1,'Tax Percentages'!$B$4:$AG$4,0))</f>
        <v/>
      </c>
      <c r="G3" s="43">
        <f>'Other Fuels'!I21*About!$A$101*INDEX('Tax Percentages'!$B$12:$AG$12,MATCH(G$1,'Tax Percentages'!$B$4:$AG$4,0))</f>
        <v/>
      </c>
      <c r="H3" s="43">
        <f>'Other Fuels'!J21*About!$A$101*INDEX('Tax Percentages'!$B$12:$AG$12,MATCH(H$1,'Tax Percentages'!$B$4:$AG$4,0))</f>
        <v/>
      </c>
      <c r="I3" s="43">
        <f>'Other Fuels'!K21*About!$A$101*INDEX('Tax Percentages'!$B$12:$AG$12,MATCH(I$1,'Tax Percentages'!$B$4:$AG$4,0))</f>
        <v/>
      </c>
      <c r="J3" s="43">
        <f>'Other Fuels'!L21*About!$A$101*INDEX('Tax Percentages'!$B$12:$AG$12,MATCH(J$1,'Tax Percentages'!$B$4:$AG$4,0))</f>
        <v/>
      </c>
      <c r="K3" s="43">
        <f>'Other Fuels'!M21*About!$A$101*INDEX('Tax Percentages'!$B$12:$AG$12,MATCH(K$1,'Tax Percentages'!$B$4:$AG$4,0))</f>
        <v/>
      </c>
      <c r="L3" s="43">
        <f>'Other Fuels'!N21*About!$A$101*INDEX('Tax Percentages'!$B$12:$AG$12,MATCH(L$1,'Tax Percentages'!$B$4:$AG$4,0))</f>
        <v/>
      </c>
      <c r="M3" s="43">
        <f>'Other Fuels'!O21*About!$A$101*INDEX('Tax Percentages'!$B$12:$AG$12,MATCH(M$1,'Tax Percentages'!$B$4:$AG$4,0))</f>
        <v/>
      </c>
      <c r="N3" s="43">
        <f>'Other Fuels'!P21*About!$A$101*INDEX('Tax Percentages'!$B$12:$AG$12,MATCH(N$1,'Tax Percentages'!$B$4:$AG$4,0))</f>
        <v/>
      </c>
      <c r="O3" s="43">
        <f>'Other Fuels'!Q21*About!$A$101*INDEX('Tax Percentages'!$B$12:$AG$12,MATCH(O$1,'Tax Percentages'!$B$4:$AG$4,0))</f>
        <v/>
      </c>
      <c r="P3" s="43">
        <f>'Other Fuels'!R21*About!$A$101*INDEX('Tax Percentages'!$B$12:$AG$12,MATCH(P$1,'Tax Percentages'!$B$4:$AG$4,0))</f>
        <v/>
      </c>
      <c r="Q3" s="43">
        <f>'Other Fuels'!S21*About!$A$101*INDEX('Tax Percentages'!$B$12:$AG$12,MATCH(Q$1,'Tax Percentages'!$B$4:$AG$4,0))</f>
        <v/>
      </c>
      <c r="R3" s="43">
        <f>'Other Fuels'!T21*About!$A$101*INDEX('Tax Percentages'!$B$12:$AG$12,MATCH(R$1,'Tax Percentages'!$B$4:$AG$4,0))</f>
        <v/>
      </c>
      <c r="S3" s="43">
        <f>'Other Fuels'!U21*About!$A$101*INDEX('Tax Percentages'!$B$12:$AG$12,MATCH(S$1,'Tax Percentages'!$B$4:$AG$4,0))</f>
        <v/>
      </c>
      <c r="T3" s="43">
        <f>'Other Fuels'!V21*About!$A$101*INDEX('Tax Percentages'!$B$12:$AG$12,MATCH(T$1,'Tax Percentages'!$B$4:$AG$4,0))</f>
        <v/>
      </c>
      <c r="U3" s="43">
        <f>'Other Fuels'!W21*About!$A$101*INDEX('Tax Percentages'!$B$12:$AG$12,MATCH(U$1,'Tax Percentages'!$B$4:$AG$4,0))</f>
        <v/>
      </c>
      <c r="V3" s="43">
        <f>'Other Fuels'!X21*About!$A$101*INDEX('Tax Percentages'!$B$12:$AG$12,MATCH(V$1,'Tax Percentages'!$B$4:$AG$4,0))</f>
        <v/>
      </c>
      <c r="W3" s="43">
        <f>'Other Fuels'!Y21*About!$A$101*INDEX('Tax Percentages'!$B$12:$AG$12,MATCH(W$1,'Tax Percentages'!$B$4:$AG$4,0))</f>
        <v/>
      </c>
      <c r="X3" s="43">
        <f>'Other Fuels'!Z21*About!$A$101*INDEX('Tax Percentages'!$B$12:$AG$12,MATCH(X$1,'Tax Percentages'!$B$4:$AG$4,0))</f>
        <v/>
      </c>
      <c r="Y3" s="43">
        <f>'Other Fuels'!AA21*About!$A$101*INDEX('Tax Percentages'!$B$12:$AG$12,MATCH(Y$1,'Tax Percentages'!$B$4:$AG$4,0))</f>
        <v/>
      </c>
      <c r="Z3" s="43">
        <f>'Other Fuels'!AB21*About!$A$101*INDEX('Tax Percentages'!$B$12:$AG$12,MATCH(Z$1,'Tax Percentages'!$B$4:$AG$4,0))</f>
        <v/>
      </c>
      <c r="AA3" s="43">
        <f>'Other Fuels'!AC21*About!$A$101*INDEX('Tax Percentages'!$B$12:$AG$12,MATCH(AA$1,'Tax Percentages'!$B$4:$AG$4,0))</f>
        <v/>
      </c>
      <c r="AB3" s="43">
        <f>'Other Fuels'!AD21*About!$A$101*INDEX('Tax Percentages'!$B$12:$AG$12,MATCH(AB$1,'Tax Percentages'!$B$4:$AG$4,0))</f>
        <v/>
      </c>
      <c r="AC3" s="43">
        <f>'Other Fuels'!AE21*About!$A$101*INDEX('Tax Percentages'!$B$12:$AG$12,MATCH(AC$1,'Tax Percentages'!$B$4:$AG$4,0))</f>
        <v/>
      </c>
      <c r="AD3" s="43">
        <f>'Other Fuels'!AF21*About!$A$101*INDEX('Tax Percentages'!$B$12:$AG$12,MATCH(AD$1,'Tax Percentages'!$B$4:$AG$4,0))</f>
        <v/>
      </c>
      <c r="AE3" s="43">
        <f>'Other Fuels'!AG21*About!$A$101*INDEX('Tax Percentages'!$B$12:$AG$12,MATCH(AE$1,'Tax Percentages'!$B$4:$AG$4,0))</f>
        <v/>
      </c>
      <c r="AF3" s="43">
        <f>'Other Fuels'!AH21*About!$A$101*INDEX('Tax Percentages'!$B$12:$AG$12,MATCH(AF$1,'Tax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Fuels'!D22*About!$A$101*INDEX('Tax Percentages'!$B$12:$AG$12,MATCH(B$1,'Tax Percentages'!$B$4:$AG$4,0))</f>
        <v/>
      </c>
      <c r="C4" s="43">
        <f>'Other Fuels'!E22*About!$A$101*INDEX('Tax Percentages'!$B$12:$AG$12,MATCH(C$1,'Tax Percentages'!$B$4:$AG$4,0))</f>
        <v/>
      </c>
      <c r="D4" s="43">
        <f>'Other Fuels'!F22*About!$A$101*INDEX('Tax Percentages'!$B$12:$AG$12,MATCH(D$1,'Tax Percentages'!$B$4:$AG$4,0))</f>
        <v/>
      </c>
      <c r="E4" s="43">
        <f>'Other Fuels'!G22*About!$A$101*INDEX('Tax Percentages'!$B$12:$AG$12,MATCH(E$1,'Tax Percentages'!$B$4:$AG$4,0))</f>
        <v/>
      </c>
      <c r="F4" s="43">
        <f>'Other Fuels'!H22*About!$A$101*INDEX('Tax Percentages'!$B$12:$AG$12,MATCH(F$1,'Tax Percentages'!$B$4:$AG$4,0))</f>
        <v/>
      </c>
      <c r="G4" s="43">
        <f>'Other Fuels'!I22*About!$A$101*INDEX('Tax Percentages'!$B$12:$AG$12,MATCH(G$1,'Tax Percentages'!$B$4:$AG$4,0))</f>
        <v/>
      </c>
      <c r="H4" s="43">
        <f>'Other Fuels'!J22*About!$A$101*INDEX('Tax Percentages'!$B$12:$AG$12,MATCH(H$1,'Tax Percentages'!$B$4:$AG$4,0))</f>
        <v/>
      </c>
      <c r="I4" s="43">
        <f>'Other Fuels'!K22*About!$A$101*INDEX('Tax Percentages'!$B$12:$AG$12,MATCH(I$1,'Tax Percentages'!$B$4:$AG$4,0))</f>
        <v/>
      </c>
      <c r="J4" s="43">
        <f>'Other Fuels'!L22*About!$A$101*INDEX('Tax Percentages'!$B$12:$AG$12,MATCH(J$1,'Tax Percentages'!$B$4:$AG$4,0))</f>
        <v/>
      </c>
      <c r="K4" s="43">
        <f>'Other Fuels'!M22*About!$A$101*INDEX('Tax Percentages'!$B$12:$AG$12,MATCH(K$1,'Tax Percentages'!$B$4:$AG$4,0))</f>
        <v/>
      </c>
      <c r="L4" s="43">
        <f>'Other Fuels'!N22*About!$A$101*INDEX('Tax Percentages'!$B$12:$AG$12,MATCH(L$1,'Tax Percentages'!$B$4:$AG$4,0))</f>
        <v/>
      </c>
      <c r="M4" s="43">
        <f>'Other Fuels'!O22*About!$A$101*INDEX('Tax Percentages'!$B$12:$AG$12,MATCH(M$1,'Tax Percentages'!$B$4:$AG$4,0))</f>
        <v/>
      </c>
      <c r="N4" s="43">
        <f>'Other Fuels'!P22*About!$A$101*INDEX('Tax Percentages'!$B$12:$AG$12,MATCH(N$1,'Tax Percentages'!$B$4:$AG$4,0))</f>
        <v/>
      </c>
      <c r="O4" s="43">
        <f>'Other Fuels'!Q22*About!$A$101*INDEX('Tax Percentages'!$B$12:$AG$12,MATCH(O$1,'Tax Percentages'!$B$4:$AG$4,0))</f>
        <v/>
      </c>
      <c r="P4" s="43">
        <f>'Other Fuels'!R22*About!$A$101*INDEX('Tax Percentages'!$B$12:$AG$12,MATCH(P$1,'Tax Percentages'!$B$4:$AG$4,0))</f>
        <v/>
      </c>
      <c r="Q4" s="43">
        <f>'Other Fuels'!S22*About!$A$101*INDEX('Tax Percentages'!$B$12:$AG$12,MATCH(Q$1,'Tax Percentages'!$B$4:$AG$4,0))</f>
        <v/>
      </c>
      <c r="R4" s="43">
        <f>'Other Fuels'!T22*About!$A$101*INDEX('Tax Percentages'!$B$12:$AG$12,MATCH(R$1,'Tax Percentages'!$B$4:$AG$4,0))</f>
        <v/>
      </c>
      <c r="S4" s="43">
        <f>'Other Fuels'!U22*About!$A$101*INDEX('Tax Percentages'!$B$12:$AG$12,MATCH(S$1,'Tax Percentages'!$B$4:$AG$4,0))</f>
        <v/>
      </c>
      <c r="T4" s="43">
        <f>'Other Fuels'!V22*About!$A$101*INDEX('Tax Percentages'!$B$12:$AG$12,MATCH(T$1,'Tax Percentages'!$B$4:$AG$4,0))</f>
        <v/>
      </c>
      <c r="U4" s="43">
        <f>'Other Fuels'!W22*About!$A$101*INDEX('Tax Percentages'!$B$12:$AG$12,MATCH(U$1,'Tax Percentages'!$B$4:$AG$4,0))</f>
        <v/>
      </c>
      <c r="V4" s="43">
        <f>'Other Fuels'!X22*About!$A$101*INDEX('Tax Percentages'!$B$12:$AG$12,MATCH(V$1,'Tax Percentages'!$B$4:$AG$4,0))</f>
        <v/>
      </c>
      <c r="W4" s="43">
        <f>'Other Fuels'!Y22*About!$A$101*INDEX('Tax Percentages'!$B$12:$AG$12,MATCH(W$1,'Tax Percentages'!$B$4:$AG$4,0))</f>
        <v/>
      </c>
      <c r="X4" s="43">
        <f>'Other Fuels'!Z22*About!$A$101*INDEX('Tax Percentages'!$B$12:$AG$12,MATCH(X$1,'Tax Percentages'!$B$4:$AG$4,0))</f>
        <v/>
      </c>
      <c r="Y4" s="43">
        <f>'Other Fuels'!AA22*About!$A$101*INDEX('Tax Percentages'!$B$12:$AG$12,MATCH(Y$1,'Tax Percentages'!$B$4:$AG$4,0))</f>
        <v/>
      </c>
      <c r="Z4" s="43">
        <f>'Other Fuels'!AB22*About!$A$101*INDEX('Tax Percentages'!$B$12:$AG$12,MATCH(Z$1,'Tax Percentages'!$B$4:$AG$4,0))</f>
        <v/>
      </c>
      <c r="AA4" s="43">
        <f>'Other Fuels'!AC22*About!$A$101*INDEX('Tax Percentages'!$B$12:$AG$12,MATCH(AA$1,'Tax Percentages'!$B$4:$AG$4,0))</f>
        <v/>
      </c>
      <c r="AB4" s="43">
        <f>'Other Fuels'!AD22*About!$A$101*INDEX('Tax Percentages'!$B$12:$AG$12,MATCH(AB$1,'Tax Percentages'!$B$4:$AG$4,0))</f>
        <v/>
      </c>
      <c r="AC4" s="43">
        <f>'Other Fuels'!AE22*About!$A$101*INDEX('Tax Percentages'!$B$12:$AG$12,MATCH(AC$1,'Tax Percentages'!$B$4:$AG$4,0))</f>
        <v/>
      </c>
      <c r="AD4" s="43">
        <f>'Other Fuels'!AF22*About!$A$101*INDEX('Tax Percentages'!$B$12:$AG$12,MATCH(AD$1,'Tax Percentages'!$B$4:$AG$4,0))</f>
        <v/>
      </c>
      <c r="AE4" s="43">
        <f>'Other Fuels'!AG22*About!$A$101*INDEX('Tax Percentages'!$B$12:$AG$12,MATCH(AE$1,'Tax Percentages'!$B$4:$AG$4,0))</f>
        <v/>
      </c>
      <c r="AF4" s="43">
        <f>'Other Fuels'!AH22*About!$A$101*INDEX('Tax Percentages'!$B$12:$AG$12,MATCH(AF$1,'Tax Percentages'!$B$4:$AG$4,0))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Fuels'!D23*About!$A$101*INDEX('Tax Percentages'!$B$12:$AG$12,MATCH(B$1,'Tax Percentages'!$B$4:$AG$4,0))</f>
        <v/>
      </c>
      <c r="C5" s="43">
        <f>'Other Fuels'!E23*About!$A$101*INDEX('Tax Percentages'!$B$12:$AG$12,MATCH(C$1,'Tax Percentages'!$B$4:$AG$4,0))</f>
        <v/>
      </c>
      <c r="D5" s="43">
        <f>'Other Fuels'!F23*About!$A$101*INDEX('Tax Percentages'!$B$12:$AG$12,MATCH(D$1,'Tax Percentages'!$B$4:$AG$4,0))</f>
        <v/>
      </c>
      <c r="E5" s="43">
        <f>'Other Fuels'!G23*About!$A$101*INDEX('Tax Percentages'!$B$12:$AG$12,MATCH(E$1,'Tax Percentages'!$B$4:$AG$4,0))</f>
        <v/>
      </c>
      <c r="F5" s="43">
        <f>'Other Fuels'!H23*About!$A$101*INDEX('Tax Percentages'!$B$12:$AG$12,MATCH(F$1,'Tax Percentages'!$B$4:$AG$4,0))</f>
        <v/>
      </c>
      <c r="G5" s="43">
        <f>'Other Fuels'!I23*About!$A$101*INDEX('Tax Percentages'!$B$12:$AG$12,MATCH(G$1,'Tax Percentages'!$B$4:$AG$4,0))</f>
        <v/>
      </c>
      <c r="H5" s="43">
        <f>'Other Fuels'!J23*About!$A$101*INDEX('Tax Percentages'!$B$12:$AG$12,MATCH(H$1,'Tax Percentages'!$B$4:$AG$4,0))</f>
        <v/>
      </c>
      <c r="I5" s="43">
        <f>'Other Fuels'!K23*About!$A$101*INDEX('Tax Percentages'!$B$12:$AG$12,MATCH(I$1,'Tax Percentages'!$B$4:$AG$4,0))</f>
        <v/>
      </c>
      <c r="J5" s="43">
        <f>'Other Fuels'!L23*About!$A$101*INDEX('Tax Percentages'!$B$12:$AG$12,MATCH(J$1,'Tax Percentages'!$B$4:$AG$4,0))</f>
        <v/>
      </c>
      <c r="K5" s="43">
        <f>'Other Fuels'!M23*About!$A$101*INDEX('Tax Percentages'!$B$12:$AG$12,MATCH(K$1,'Tax Percentages'!$B$4:$AG$4,0))</f>
        <v/>
      </c>
      <c r="L5" s="43">
        <f>'Other Fuels'!N23*About!$A$101*INDEX('Tax Percentages'!$B$12:$AG$12,MATCH(L$1,'Tax Percentages'!$B$4:$AG$4,0))</f>
        <v/>
      </c>
      <c r="M5" s="43">
        <f>'Other Fuels'!O23*About!$A$101*INDEX('Tax Percentages'!$B$12:$AG$12,MATCH(M$1,'Tax Percentages'!$B$4:$AG$4,0))</f>
        <v/>
      </c>
      <c r="N5" s="43">
        <f>'Other Fuels'!P23*About!$A$101*INDEX('Tax Percentages'!$B$12:$AG$12,MATCH(N$1,'Tax Percentages'!$B$4:$AG$4,0))</f>
        <v/>
      </c>
      <c r="O5" s="43">
        <f>'Other Fuels'!Q23*About!$A$101*INDEX('Tax Percentages'!$B$12:$AG$12,MATCH(O$1,'Tax Percentages'!$B$4:$AG$4,0))</f>
        <v/>
      </c>
      <c r="P5" s="43">
        <f>'Other Fuels'!R23*About!$A$101*INDEX('Tax Percentages'!$B$12:$AG$12,MATCH(P$1,'Tax Percentages'!$B$4:$AG$4,0))</f>
        <v/>
      </c>
      <c r="Q5" s="43">
        <f>'Other Fuels'!S23*About!$A$101*INDEX('Tax Percentages'!$B$12:$AG$12,MATCH(Q$1,'Tax Percentages'!$B$4:$AG$4,0))</f>
        <v/>
      </c>
      <c r="R5" s="43">
        <f>'Other Fuels'!T23*About!$A$101*INDEX('Tax Percentages'!$B$12:$AG$12,MATCH(R$1,'Tax Percentages'!$B$4:$AG$4,0))</f>
        <v/>
      </c>
      <c r="S5" s="43">
        <f>'Other Fuels'!U23*About!$A$101*INDEX('Tax Percentages'!$B$12:$AG$12,MATCH(S$1,'Tax Percentages'!$B$4:$AG$4,0))</f>
        <v/>
      </c>
      <c r="T5" s="43">
        <f>'Other Fuels'!V23*About!$A$101*INDEX('Tax Percentages'!$B$12:$AG$12,MATCH(T$1,'Tax Percentages'!$B$4:$AG$4,0))</f>
        <v/>
      </c>
      <c r="U5" s="43">
        <f>'Other Fuels'!W23*About!$A$101*INDEX('Tax Percentages'!$B$12:$AG$12,MATCH(U$1,'Tax Percentages'!$B$4:$AG$4,0))</f>
        <v/>
      </c>
      <c r="V5" s="43">
        <f>'Other Fuels'!X23*About!$A$101*INDEX('Tax Percentages'!$B$12:$AG$12,MATCH(V$1,'Tax Percentages'!$B$4:$AG$4,0))</f>
        <v/>
      </c>
      <c r="W5" s="43">
        <f>'Other Fuels'!Y23*About!$A$101*INDEX('Tax Percentages'!$B$12:$AG$12,MATCH(W$1,'Tax Percentages'!$B$4:$AG$4,0))</f>
        <v/>
      </c>
      <c r="X5" s="43">
        <f>'Other Fuels'!Z23*About!$A$101*INDEX('Tax Percentages'!$B$12:$AG$12,MATCH(X$1,'Tax Percentages'!$B$4:$AG$4,0))</f>
        <v/>
      </c>
      <c r="Y5" s="43">
        <f>'Other Fuels'!AA23*About!$A$101*INDEX('Tax Percentages'!$B$12:$AG$12,MATCH(Y$1,'Tax Percentages'!$B$4:$AG$4,0))</f>
        <v/>
      </c>
      <c r="Z5" s="43">
        <f>'Other Fuels'!AB23*About!$A$101*INDEX('Tax Percentages'!$B$12:$AG$12,MATCH(Z$1,'Tax Percentages'!$B$4:$AG$4,0))</f>
        <v/>
      </c>
      <c r="AA5" s="43">
        <f>'Other Fuels'!AC23*About!$A$101*INDEX('Tax Percentages'!$B$12:$AG$12,MATCH(AA$1,'Tax Percentages'!$B$4:$AG$4,0))</f>
        <v/>
      </c>
      <c r="AB5" s="43">
        <f>'Other Fuels'!AD23*About!$A$101*INDEX('Tax Percentages'!$B$12:$AG$12,MATCH(AB$1,'Tax Percentages'!$B$4:$AG$4,0))</f>
        <v/>
      </c>
      <c r="AC5" s="43">
        <f>'Other Fuels'!AE23*About!$A$101*INDEX('Tax Percentages'!$B$12:$AG$12,MATCH(AC$1,'Tax Percentages'!$B$4:$AG$4,0))</f>
        <v/>
      </c>
      <c r="AD5" s="43">
        <f>'Other Fuels'!AF23*About!$A$101*INDEX('Tax Percentages'!$B$12:$AG$12,MATCH(AD$1,'Tax Percentages'!$B$4:$AG$4,0))</f>
        <v/>
      </c>
      <c r="AE5" s="43">
        <f>'Other Fuels'!AG23*About!$A$101*INDEX('Tax Percentages'!$B$12:$AG$12,MATCH(AE$1,'Tax Percentages'!$B$4:$AG$4,0))</f>
        <v/>
      </c>
      <c r="AF5" s="43">
        <f>'Other Fuels'!AH23*About!$A$101*INDEX('Tax Percentages'!$B$12:$AG$12,MATCH(AF$1,'Tax Percentages'!$B$4:$AG$4,0))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Fuels'!D24*About!$A$101*INDEX('Tax Percentages'!$B$12:$AG$12,MATCH(B$1,'Tax Percentages'!$B$4:$AG$4,0))</f>
        <v/>
      </c>
      <c r="C6" s="43">
        <f>'Other Fuels'!E24*About!$A$101*INDEX('Tax Percentages'!$B$12:$AG$12,MATCH(C$1,'Tax Percentages'!$B$4:$AG$4,0))</f>
        <v/>
      </c>
      <c r="D6" s="43">
        <f>'Other Fuels'!F24*About!$A$101*INDEX('Tax Percentages'!$B$12:$AG$12,MATCH(D$1,'Tax Percentages'!$B$4:$AG$4,0))</f>
        <v/>
      </c>
      <c r="E6" s="43">
        <f>'Other Fuels'!G24*About!$A$101*INDEX('Tax Percentages'!$B$12:$AG$12,MATCH(E$1,'Tax Percentages'!$B$4:$AG$4,0))</f>
        <v/>
      </c>
      <c r="F6" s="43">
        <f>'Other Fuels'!H24*About!$A$101*INDEX('Tax Percentages'!$B$12:$AG$12,MATCH(F$1,'Tax Percentages'!$B$4:$AG$4,0))</f>
        <v/>
      </c>
      <c r="G6" s="43">
        <f>'Other Fuels'!I24*About!$A$101*INDEX('Tax Percentages'!$B$12:$AG$12,MATCH(G$1,'Tax Percentages'!$B$4:$AG$4,0))</f>
        <v/>
      </c>
      <c r="H6" s="43">
        <f>'Other Fuels'!J24*About!$A$101*INDEX('Tax Percentages'!$B$12:$AG$12,MATCH(H$1,'Tax Percentages'!$B$4:$AG$4,0))</f>
        <v/>
      </c>
      <c r="I6" s="43">
        <f>'Other Fuels'!K24*About!$A$101*INDEX('Tax Percentages'!$B$12:$AG$12,MATCH(I$1,'Tax Percentages'!$B$4:$AG$4,0))</f>
        <v/>
      </c>
      <c r="J6" s="43">
        <f>'Other Fuels'!L24*About!$A$101*INDEX('Tax Percentages'!$B$12:$AG$12,MATCH(J$1,'Tax Percentages'!$B$4:$AG$4,0))</f>
        <v/>
      </c>
      <c r="K6" s="43">
        <f>'Other Fuels'!M24*About!$A$101*INDEX('Tax Percentages'!$B$12:$AG$12,MATCH(K$1,'Tax Percentages'!$B$4:$AG$4,0))</f>
        <v/>
      </c>
      <c r="L6" s="43">
        <f>'Other Fuels'!N24*About!$A$101*INDEX('Tax Percentages'!$B$12:$AG$12,MATCH(L$1,'Tax Percentages'!$B$4:$AG$4,0))</f>
        <v/>
      </c>
      <c r="M6" s="43">
        <f>'Other Fuels'!O24*About!$A$101*INDEX('Tax Percentages'!$B$12:$AG$12,MATCH(M$1,'Tax Percentages'!$B$4:$AG$4,0))</f>
        <v/>
      </c>
      <c r="N6" s="43">
        <f>'Other Fuels'!P24*About!$A$101*INDEX('Tax Percentages'!$B$12:$AG$12,MATCH(N$1,'Tax Percentages'!$B$4:$AG$4,0))</f>
        <v/>
      </c>
      <c r="O6" s="43">
        <f>'Other Fuels'!Q24*About!$A$101*INDEX('Tax Percentages'!$B$12:$AG$12,MATCH(O$1,'Tax Percentages'!$B$4:$AG$4,0))</f>
        <v/>
      </c>
      <c r="P6" s="43">
        <f>'Other Fuels'!R24*About!$A$101*INDEX('Tax Percentages'!$B$12:$AG$12,MATCH(P$1,'Tax Percentages'!$B$4:$AG$4,0))</f>
        <v/>
      </c>
      <c r="Q6" s="43">
        <f>'Other Fuels'!S24*About!$A$101*INDEX('Tax Percentages'!$B$12:$AG$12,MATCH(Q$1,'Tax Percentages'!$B$4:$AG$4,0))</f>
        <v/>
      </c>
      <c r="R6" s="43">
        <f>'Other Fuels'!T24*About!$A$101*INDEX('Tax Percentages'!$B$12:$AG$12,MATCH(R$1,'Tax Percentages'!$B$4:$AG$4,0))</f>
        <v/>
      </c>
      <c r="S6" s="43">
        <f>'Other Fuels'!U24*About!$A$101*INDEX('Tax Percentages'!$B$12:$AG$12,MATCH(S$1,'Tax Percentages'!$B$4:$AG$4,0))</f>
        <v/>
      </c>
      <c r="T6" s="43">
        <f>'Other Fuels'!V24*About!$A$101*INDEX('Tax Percentages'!$B$12:$AG$12,MATCH(T$1,'Tax Percentages'!$B$4:$AG$4,0))</f>
        <v/>
      </c>
      <c r="U6" s="43">
        <f>'Other Fuels'!W24*About!$A$101*INDEX('Tax Percentages'!$B$12:$AG$12,MATCH(U$1,'Tax Percentages'!$B$4:$AG$4,0))</f>
        <v/>
      </c>
      <c r="V6" s="43">
        <f>'Other Fuels'!X24*About!$A$101*INDEX('Tax Percentages'!$B$12:$AG$12,MATCH(V$1,'Tax Percentages'!$B$4:$AG$4,0))</f>
        <v/>
      </c>
      <c r="W6" s="43">
        <f>'Other Fuels'!Y24*About!$A$101*INDEX('Tax Percentages'!$B$12:$AG$12,MATCH(W$1,'Tax Percentages'!$B$4:$AG$4,0))</f>
        <v/>
      </c>
      <c r="X6" s="43">
        <f>'Other Fuels'!Z24*About!$A$101*INDEX('Tax Percentages'!$B$12:$AG$12,MATCH(X$1,'Tax Percentages'!$B$4:$AG$4,0))</f>
        <v/>
      </c>
      <c r="Y6" s="43">
        <f>'Other Fuels'!AA24*About!$A$101*INDEX('Tax Percentages'!$B$12:$AG$12,MATCH(Y$1,'Tax Percentages'!$B$4:$AG$4,0))</f>
        <v/>
      </c>
      <c r="Z6" s="43">
        <f>'Other Fuels'!AB24*About!$A$101*INDEX('Tax Percentages'!$B$12:$AG$12,MATCH(Z$1,'Tax Percentages'!$B$4:$AG$4,0))</f>
        <v/>
      </c>
      <c r="AA6" s="43">
        <f>'Other Fuels'!AC24*About!$A$101*INDEX('Tax Percentages'!$B$12:$AG$12,MATCH(AA$1,'Tax Percentages'!$B$4:$AG$4,0))</f>
        <v/>
      </c>
      <c r="AB6" s="43">
        <f>'Other Fuels'!AD24*About!$A$101*INDEX('Tax Percentages'!$B$12:$AG$12,MATCH(AB$1,'Tax Percentages'!$B$4:$AG$4,0))</f>
        <v/>
      </c>
      <c r="AC6" s="43">
        <f>'Other Fuels'!AE24*About!$A$101*INDEX('Tax Percentages'!$B$12:$AG$12,MATCH(AC$1,'Tax Percentages'!$B$4:$AG$4,0))</f>
        <v/>
      </c>
      <c r="AD6" s="43">
        <f>'Other Fuels'!AF24*About!$A$101*INDEX('Tax Percentages'!$B$12:$AG$12,MATCH(AD$1,'Tax Percentages'!$B$4:$AG$4,0))</f>
        <v/>
      </c>
      <c r="AE6" s="43">
        <f>'Other Fuels'!AG24*About!$A$101*INDEX('Tax Percentages'!$B$12:$AG$12,MATCH(AE$1,'Tax Percentages'!$B$4:$AG$4,0))</f>
        <v/>
      </c>
      <c r="AF6" s="43">
        <f>'Other Fuels'!AH24*About!$A$101*INDEX('Tax Percentages'!$B$12:$AG$12,MATCH(AF$1,'Tax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3'!$C$41:$AJ$41,MATCH(B$1,'AEO Table 3'!$C$1:$AJ$1,0))/10^6*dollars_2019_2012*INDEX('Tax Percentages'!$B$13:$AG$13,MATCH(B$1,'Tax Percentages'!$B$4:$AG$4,0))</f>
        <v/>
      </c>
      <c r="C2" s="99">
        <f>INDEX('AEO Table 3'!$C$41:$AJ$41,MATCH(C$1,'AEO Table 3'!$C$1:$AJ$1,0))/10^6*dollars_2019_2012*INDEX('Tax Percentages'!$B$13:$AG$13,MATCH(C$1,'Tax Percentages'!$B$4:$AG$4,0))</f>
        <v/>
      </c>
      <c r="D2" s="99">
        <f>INDEX('AEO Table 3'!$C$41:$AJ$41,MATCH(D$1,'AEO Table 3'!$C$1:$AJ$1,0))/10^6*dollars_2019_2012*INDEX('Tax Percentages'!$B$13:$AG$13,MATCH(D$1,'Tax Percentages'!$B$4:$AG$4,0))</f>
        <v/>
      </c>
      <c r="E2" s="99">
        <f>INDEX('AEO Table 3'!$C$41:$AJ$41,MATCH(E$1,'AEO Table 3'!$C$1:$AJ$1,0))/10^6*dollars_2019_2012*INDEX('Tax Percentages'!$B$13:$AG$13,MATCH(E$1,'Tax Percentages'!$B$4:$AG$4,0))</f>
        <v/>
      </c>
      <c r="F2" s="99">
        <f>INDEX('AEO Table 3'!$C$41:$AJ$41,MATCH(F$1,'AEO Table 3'!$C$1:$AJ$1,0))/10^6*dollars_2019_2012*INDEX('Tax Percentages'!$B$13:$AG$13,MATCH(F$1,'Tax Percentages'!$B$4:$AG$4,0))</f>
        <v/>
      </c>
      <c r="G2" s="99">
        <f>INDEX('AEO Table 3'!$C$41:$AJ$41,MATCH(G$1,'AEO Table 3'!$C$1:$AJ$1,0))/10^6*dollars_2019_2012*INDEX('Tax Percentages'!$B$13:$AG$13,MATCH(G$1,'Tax Percentages'!$B$4:$AG$4,0))</f>
        <v/>
      </c>
      <c r="H2" s="99">
        <f>INDEX('AEO Table 3'!$C$41:$AJ$41,MATCH(H$1,'AEO Table 3'!$C$1:$AJ$1,0))/10^6*dollars_2019_2012*INDEX('Tax Percentages'!$B$13:$AG$13,MATCH(H$1,'Tax Percentages'!$B$4:$AG$4,0))</f>
        <v/>
      </c>
      <c r="I2" s="99">
        <f>INDEX('AEO Table 3'!$C$41:$AJ$41,MATCH(I$1,'AEO Table 3'!$C$1:$AJ$1,0))/10^6*dollars_2019_2012*INDEX('Tax Percentages'!$B$13:$AG$13,MATCH(I$1,'Tax Percentages'!$B$4:$AG$4,0))</f>
        <v/>
      </c>
      <c r="J2" s="99">
        <f>INDEX('AEO Table 3'!$C$41:$AJ$41,MATCH(J$1,'AEO Table 3'!$C$1:$AJ$1,0))/10^6*dollars_2019_2012*INDEX('Tax Percentages'!$B$13:$AG$13,MATCH(J$1,'Tax Percentages'!$B$4:$AG$4,0))</f>
        <v/>
      </c>
      <c r="K2" s="99">
        <f>INDEX('AEO Table 3'!$C$41:$AJ$41,MATCH(K$1,'AEO Table 3'!$C$1:$AJ$1,0))/10^6*dollars_2019_2012*INDEX('Tax Percentages'!$B$13:$AG$13,MATCH(K$1,'Tax Percentages'!$B$4:$AG$4,0))</f>
        <v/>
      </c>
      <c r="L2" s="99">
        <f>INDEX('AEO Table 3'!$C$41:$AJ$41,MATCH(L$1,'AEO Table 3'!$C$1:$AJ$1,0))/10^6*dollars_2019_2012*INDEX('Tax Percentages'!$B$13:$AG$13,MATCH(L$1,'Tax Percentages'!$B$4:$AG$4,0))</f>
        <v/>
      </c>
      <c r="M2" s="99">
        <f>INDEX('AEO Table 3'!$C$41:$AJ$41,MATCH(M$1,'AEO Table 3'!$C$1:$AJ$1,0))/10^6*dollars_2019_2012*INDEX('Tax Percentages'!$B$13:$AG$13,MATCH(M$1,'Tax Percentages'!$B$4:$AG$4,0))</f>
        <v/>
      </c>
      <c r="N2" s="99">
        <f>INDEX('AEO Table 3'!$C$41:$AJ$41,MATCH(N$1,'AEO Table 3'!$C$1:$AJ$1,0))/10^6*dollars_2019_2012*INDEX('Tax Percentages'!$B$13:$AG$13,MATCH(N$1,'Tax Percentages'!$B$4:$AG$4,0))</f>
        <v/>
      </c>
      <c r="O2" s="99">
        <f>INDEX('AEO Table 3'!$C$41:$AJ$41,MATCH(O$1,'AEO Table 3'!$C$1:$AJ$1,0))/10^6*dollars_2019_2012*INDEX('Tax Percentages'!$B$13:$AG$13,MATCH(O$1,'Tax Percentages'!$B$4:$AG$4,0))</f>
        <v/>
      </c>
      <c r="P2" s="99">
        <f>INDEX('AEO Table 3'!$C$41:$AJ$41,MATCH(P$1,'AEO Table 3'!$C$1:$AJ$1,0))/10^6*dollars_2019_2012*INDEX('Tax Percentages'!$B$13:$AG$13,MATCH(P$1,'Tax Percentages'!$B$4:$AG$4,0))</f>
        <v/>
      </c>
      <c r="Q2" s="99">
        <f>INDEX('AEO Table 3'!$C$41:$AJ$41,MATCH(Q$1,'AEO Table 3'!$C$1:$AJ$1,0))/10^6*dollars_2019_2012*INDEX('Tax Percentages'!$B$13:$AG$13,MATCH(Q$1,'Tax Percentages'!$B$4:$AG$4,0))</f>
        <v/>
      </c>
      <c r="R2" s="99">
        <f>INDEX('AEO Table 3'!$C$41:$AJ$41,MATCH(R$1,'AEO Table 3'!$C$1:$AJ$1,0))/10^6*dollars_2019_2012*INDEX('Tax Percentages'!$B$13:$AG$13,MATCH(R$1,'Tax Percentages'!$B$4:$AG$4,0))</f>
        <v/>
      </c>
      <c r="S2" s="99">
        <f>INDEX('AEO Table 3'!$C$41:$AJ$41,MATCH(S$1,'AEO Table 3'!$C$1:$AJ$1,0))/10^6*dollars_2019_2012*INDEX('Tax Percentages'!$B$13:$AG$13,MATCH(S$1,'Tax Percentages'!$B$4:$AG$4,0))</f>
        <v/>
      </c>
      <c r="T2" s="99">
        <f>INDEX('AEO Table 3'!$C$41:$AJ$41,MATCH(T$1,'AEO Table 3'!$C$1:$AJ$1,0))/10^6*dollars_2019_2012*INDEX('Tax Percentages'!$B$13:$AG$13,MATCH(T$1,'Tax Percentages'!$B$4:$AG$4,0))</f>
        <v/>
      </c>
      <c r="U2" s="99">
        <f>INDEX('AEO Table 3'!$C$41:$AJ$41,MATCH(U$1,'AEO Table 3'!$C$1:$AJ$1,0))/10^6*dollars_2019_2012*INDEX('Tax Percentages'!$B$13:$AG$13,MATCH(U$1,'Tax Percentages'!$B$4:$AG$4,0))</f>
        <v/>
      </c>
      <c r="V2" s="99">
        <f>INDEX('AEO Table 3'!$C$41:$AJ$41,MATCH(V$1,'AEO Table 3'!$C$1:$AJ$1,0))/10^6*dollars_2019_2012*INDEX('Tax Percentages'!$B$13:$AG$13,MATCH(V$1,'Tax Percentages'!$B$4:$AG$4,0))</f>
        <v/>
      </c>
      <c r="W2" s="99">
        <f>INDEX('AEO Table 3'!$C$41:$AJ$41,MATCH(W$1,'AEO Table 3'!$C$1:$AJ$1,0))/10^6*dollars_2019_2012*INDEX('Tax Percentages'!$B$13:$AG$13,MATCH(W$1,'Tax Percentages'!$B$4:$AG$4,0))</f>
        <v/>
      </c>
      <c r="X2" s="99">
        <f>INDEX('AEO Table 3'!$C$41:$AJ$41,MATCH(X$1,'AEO Table 3'!$C$1:$AJ$1,0))/10^6*dollars_2019_2012*INDEX('Tax Percentages'!$B$13:$AG$13,MATCH(X$1,'Tax Percentages'!$B$4:$AG$4,0))</f>
        <v/>
      </c>
      <c r="Y2" s="99">
        <f>INDEX('AEO Table 3'!$C$41:$AJ$41,MATCH(Y$1,'AEO Table 3'!$C$1:$AJ$1,0))/10^6*dollars_2019_2012*INDEX('Tax Percentages'!$B$13:$AG$13,MATCH(Y$1,'Tax Percentages'!$B$4:$AG$4,0))</f>
        <v/>
      </c>
      <c r="Z2" s="99">
        <f>INDEX('AEO Table 3'!$C$41:$AJ$41,MATCH(Z$1,'AEO Table 3'!$C$1:$AJ$1,0))/10^6*dollars_2019_2012*INDEX('Tax Percentages'!$B$13:$AG$13,MATCH(Z$1,'Tax Percentages'!$B$4:$AG$4,0))</f>
        <v/>
      </c>
      <c r="AA2" s="99">
        <f>INDEX('AEO Table 3'!$C$41:$AJ$41,MATCH(AA$1,'AEO Table 3'!$C$1:$AJ$1,0))/10^6*dollars_2019_2012*INDEX('Tax Percentages'!$B$13:$AG$13,MATCH(AA$1,'Tax Percentages'!$B$4:$AG$4,0))</f>
        <v/>
      </c>
      <c r="AB2" s="99">
        <f>INDEX('AEO Table 3'!$C$41:$AJ$41,MATCH(AB$1,'AEO Table 3'!$C$1:$AJ$1,0))/10^6*dollars_2019_2012*INDEX('Tax Percentages'!$B$13:$AG$13,MATCH(AB$1,'Tax Percentages'!$B$4:$AG$4,0))</f>
        <v/>
      </c>
      <c r="AC2" s="99">
        <f>INDEX('AEO Table 3'!$C$41:$AJ$41,MATCH(AC$1,'AEO Table 3'!$C$1:$AJ$1,0))/10^6*dollars_2019_2012*INDEX('Tax Percentages'!$B$13:$AG$13,MATCH(AC$1,'Tax Percentages'!$B$4:$AG$4,0))</f>
        <v/>
      </c>
      <c r="AD2" s="99">
        <f>INDEX('AEO Table 3'!$C$41:$AJ$41,MATCH(AD$1,'AEO Table 3'!$C$1:$AJ$1,0))/10^6*dollars_2019_2012*INDEX('Tax Percentages'!$B$13:$AG$13,MATCH(AD$1,'Tax Percentages'!$B$4:$AG$4,0))</f>
        <v/>
      </c>
      <c r="AE2" s="99">
        <f>INDEX('AEO Table 3'!$C$41:$AJ$41,MATCH(AE$1,'AEO Table 3'!$C$1:$AJ$1,0))/10^6*dollars_2019_2012*INDEX('Tax Percentages'!$B$13:$AG$13,MATCH(AE$1,'Tax Percentages'!$B$4:$AG$4,0))</f>
        <v/>
      </c>
      <c r="AF2" s="99">
        <f>INDEX('AEO Table 3'!$C$41:$AJ$41,MATCH(AF$1,'AEO Table 3'!$C$1:$AJ$1,0))/10^6*dollars_2019_2012*INDEX('Tax Percentages'!$B$13:$AG$13,MATCH(AF$1,'Tax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Fuels'!D25*dollars_2019_2012*INDEX('Tax Percentages'!$B$16:$AG$16,MATCH(B$1,'Tax Percentages'!$B$4:$AG$4,0))</f>
        <v/>
      </c>
      <c r="C2" s="99">
        <f>'Other Fuels'!E25*dollars_2019_2012*INDEX('Tax Percentages'!$B$16:$AG$16,MATCH(C$1,'Tax Percentages'!$B$4:$AG$4,0))</f>
        <v/>
      </c>
      <c r="D2" s="99">
        <f>'Other Fuels'!F25*dollars_2019_2012*INDEX('Tax Percentages'!$B$16:$AG$16,MATCH(D$1,'Tax Percentages'!$B$4:$AG$4,0))</f>
        <v/>
      </c>
      <c r="E2" s="99">
        <f>'Other Fuels'!G25*dollars_2019_2012*INDEX('Tax Percentages'!$B$16:$AG$16,MATCH(E$1,'Tax Percentages'!$B$4:$AG$4,0))</f>
        <v/>
      </c>
      <c r="F2" s="99">
        <f>'Other Fuels'!H25*dollars_2019_2012*INDEX('Tax Percentages'!$B$16:$AG$16,MATCH(F$1,'Tax Percentages'!$B$4:$AG$4,0))</f>
        <v/>
      </c>
      <c r="G2" s="99">
        <f>'Other Fuels'!I25*dollars_2019_2012*INDEX('Tax Percentages'!$B$16:$AG$16,MATCH(G$1,'Tax Percentages'!$B$4:$AG$4,0))</f>
        <v/>
      </c>
      <c r="H2" s="99">
        <f>'Other Fuels'!J25*dollars_2019_2012*INDEX('Tax Percentages'!$B$16:$AG$16,MATCH(H$1,'Tax Percentages'!$B$4:$AG$4,0))</f>
        <v/>
      </c>
      <c r="I2" s="99">
        <f>'Other Fuels'!K25*dollars_2019_2012*INDEX('Tax Percentages'!$B$16:$AG$16,MATCH(I$1,'Tax Percentages'!$B$4:$AG$4,0))</f>
        <v/>
      </c>
      <c r="J2" s="99">
        <f>'Other Fuels'!L25*dollars_2019_2012*INDEX('Tax Percentages'!$B$16:$AG$16,MATCH(J$1,'Tax Percentages'!$B$4:$AG$4,0))</f>
        <v/>
      </c>
      <c r="K2" s="99">
        <f>'Other Fuels'!M25*dollars_2019_2012*INDEX('Tax Percentages'!$B$16:$AG$16,MATCH(K$1,'Tax Percentages'!$B$4:$AG$4,0))</f>
        <v/>
      </c>
      <c r="L2" s="99">
        <f>'Other Fuels'!N25*dollars_2019_2012*INDEX('Tax Percentages'!$B$16:$AG$16,MATCH(L$1,'Tax Percentages'!$B$4:$AG$4,0))</f>
        <v/>
      </c>
      <c r="M2" s="99">
        <f>'Other Fuels'!O25*dollars_2019_2012*INDEX('Tax Percentages'!$B$16:$AG$16,MATCH(M$1,'Tax Percentages'!$B$4:$AG$4,0))</f>
        <v/>
      </c>
      <c r="N2" s="99">
        <f>'Other Fuels'!P25*dollars_2019_2012*INDEX('Tax Percentages'!$B$16:$AG$16,MATCH(N$1,'Tax Percentages'!$B$4:$AG$4,0))</f>
        <v/>
      </c>
      <c r="O2" s="99">
        <f>'Other Fuels'!Q25*dollars_2019_2012*INDEX('Tax Percentages'!$B$16:$AG$16,MATCH(O$1,'Tax Percentages'!$B$4:$AG$4,0))</f>
        <v/>
      </c>
      <c r="P2" s="99">
        <f>'Other Fuels'!R25*dollars_2019_2012*INDEX('Tax Percentages'!$B$16:$AG$16,MATCH(P$1,'Tax Percentages'!$B$4:$AG$4,0))</f>
        <v/>
      </c>
      <c r="Q2" s="99">
        <f>'Other Fuels'!S25*dollars_2019_2012*INDEX('Tax Percentages'!$B$16:$AG$16,MATCH(Q$1,'Tax Percentages'!$B$4:$AG$4,0))</f>
        <v/>
      </c>
      <c r="R2" s="99">
        <f>'Other Fuels'!T25*dollars_2019_2012*INDEX('Tax Percentages'!$B$16:$AG$16,MATCH(R$1,'Tax Percentages'!$B$4:$AG$4,0))</f>
        <v/>
      </c>
      <c r="S2" s="99">
        <f>'Other Fuels'!U25*dollars_2019_2012*INDEX('Tax Percentages'!$B$16:$AG$16,MATCH(S$1,'Tax Percentages'!$B$4:$AG$4,0))</f>
        <v/>
      </c>
      <c r="T2" s="99">
        <f>'Other Fuels'!V25*dollars_2019_2012*INDEX('Tax Percentages'!$B$16:$AG$16,MATCH(T$1,'Tax Percentages'!$B$4:$AG$4,0))</f>
        <v/>
      </c>
      <c r="U2" s="99">
        <f>'Other Fuels'!W25*dollars_2019_2012*INDEX('Tax Percentages'!$B$16:$AG$16,MATCH(U$1,'Tax Percentages'!$B$4:$AG$4,0))</f>
        <v/>
      </c>
      <c r="V2" s="99">
        <f>'Other Fuels'!X25*dollars_2019_2012*INDEX('Tax Percentages'!$B$16:$AG$16,MATCH(V$1,'Tax Percentages'!$B$4:$AG$4,0))</f>
        <v/>
      </c>
      <c r="W2" s="99">
        <f>'Other Fuels'!Y25*dollars_2019_2012*INDEX('Tax Percentages'!$B$16:$AG$16,MATCH(W$1,'Tax Percentages'!$B$4:$AG$4,0))</f>
        <v/>
      </c>
      <c r="X2" s="99">
        <f>'Other Fuels'!Z25*dollars_2019_2012*INDEX('Tax Percentages'!$B$16:$AG$16,MATCH(X$1,'Tax Percentages'!$B$4:$AG$4,0))</f>
        <v/>
      </c>
      <c r="Y2" s="99">
        <f>'Other Fuels'!AA25*dollars_2019_2012*INDEX('Tax Percentages'!$B$16:$AG$16,MATCH(Y$1,'Tax Percentages'!$B$4:$AG$4,0))</f>
        <v/>
      </c>
      <c r="Z2" s="99">
        <f>'Other Fuels'!AB25*dollars_2019_2012*INDEX('Tax Percentages'!$B$16:$AG$16,MATCH(Z$1,'Tax Percentages'!$B$4:$AG$4,0))</f>
        <v/>
      </c>
      <c r="AA2" s="99">
        <f>'Other Fuels'!AC25*dollars_2019_2012*INDEX('Tax Percentages'!$B$16:$AG$16,MATCH(AA$1,'Tax Percentages'!$B$4:$AG$4,0))</f>
        <v/>
      </c>
      <c r="AB2" s="99">
        <f>'Other Fuels'!AD25*dollars_2019_2012*INDEX('Tax Percentages'!$B$16:$AG$16,MATCH(AB$1,'Tax Percentages'!$B$4:$AG$4,0))</f>
        <v/>
      </c>
      <c r="AC2" s="99">
        <f>'Other Fuels'!AE25*dollars_2019_2012*INDEX('Tax Percentages'!$B$16:$AG$16,MATCH(AC$1,'Tax Percentages'!$B$4:$AG$4,0))</f>
        <v/>
      </c>
      <c r="AD2" s="99">
        <f>'Other Fuels'!AF25*dollars_2019_2012*INDEX('Tax Percentages'!$B$16:$AG$16,MATCH(AD$1,'Tax Percentages'!$B$4:$AG$4,0))</f>
        <v/>
      </c>
      <c r="AE2" s="99">
        <f>'Other Fuels'!AG25*dollars_2019_2012*INDEX('Tax Percentages'!$B$16:$AG$16,MATCH(AE$1,'Tax Percentages'!$B$4:$AG$4,0))</f>
        <v/>
      </c>
      <c r="AF2" s="99">
        <f>'Other Fuels'!AH25*dollars_2019_2012*INDEX('Tax Percentages'!$B$16:$AG$16,MATCH(AF$1,'Tax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3'!$C$43:$AJ$43,MATCH(B$1,'AEO Table 3'!$C$1:$AJ$1,0))/10^6*dollars_2019_2012*INDEX('Tax Percentages'!$B$14:$AG$14,MATCH(B$1,'Tax Percentages'!$B$4:$AG$4,0))</f>
        <v/>
      </c>
      <c r="C2" s="99">
        <f>INDEX('AEO Table 3'!$C$43:$AJ$43,MATCH(C$1,'AEO Table 3'!$C$1:$AJ$1,0))/10^6*dollars_2019_2012*INDEX('Tax Percentages'!$B$14:$AG$14,MATCH(C$1,'Tax Percentages'!$B$4:$AG$4,0))</f>
        <v/>
      </c>
      <c r="D2" s="99">
        <f>INDEX('AEO Table 3'!$C$43:$AJ$43,MATCH(D$1,'AEO Table 3'!$C$1:$AJ$1,0))/10^6*dollars_2019_2012*INDEX('Tax Percentages'!$B$14:$AG$14,MATCH(D$1,'Tax Percentages'!$B$4:$AG$4,0))</f>
        <v/>
      </c>
      <c r="E2" s="99">
        <f>INDEX('AEO Table 3'!$C$43:$AJ$43,MATCH(E$1,'AEO Table 3'!$C$1:$AJ$1,0))/10^6*dollars_2019_2012*INDEX('Tax Percentages'!$B$14:$AG$14,MATCH(E$1,'Tax Percentages'!$B$4:$AG$4,0))</f>
        <v/>
      </c>
      <c r="F2" s="99">
        <f>INDEX('AEO Table 3'!$C$43:$AJ$43,MATCH(F$1,'AEO Table 3'!$C$1:$AJ$1,0))/10^6*dollars_2019_2012*INDEX('Tax Percentages'!$B$14:$AG$14,MATCH(F$1,'Tax Percentages'!$B$4:$AG$4,0))</f>
        <v/>
      </c>
      <c r="G2" s="99">
        <f>INDEX('AEO Table 3'!$C$43:$AJ$43,MATCH(G$1,'AEO Table 3'!$C$1:$AJ$1,0))/10^6*dollars_2019_2012*INDEX('Tax Percentages'!$B$14:$AG$14,MATCH(G$1,'Tax Percentages'!$B$4:$AG$4,0))</f>
        <v/>
      </c>
      <c r="H2" s="99">
        <f>INDEX('AEO Table 3'!$C$43:$AJ$43,MATCH(H$1,'AEO Table 3'!$C$1:$AJ$1,0))/10^6*dollars_2019_2012*INDEX('Tax Percentages'!$B$14:$AG$14,MATCH(H$1,'Tax Percentages'!$B$4:$AG$4,0))</f>
        <v/>
      </c>
      <c r="I2" s="99">
        <f>INDEX('AEO Table 3'!$C$43:$AJ$43,MATCH(I$1,'AEO Table 3'!$C$1:$AJ$1,0))/10^6*dollars_2019_2012*INDEX('Tax Percentages'!$B$14:$AG$14,MATCH(I$1,'Tax Percentages'!$B$4:$AG$4,0))</f>
        <v/>
      </c>
      <c r="J2" s="99">
        <f>INDEX('AEO Table 3'!$C$43:$AJ$43,MATCH(J$1,'AEO Table 3'!$C$1:$AJ$1,0))/10^6*dollars_2019_2012*INDEX('Tax Percentages'!$B$14:$AG$14,MATCH(J$1,'Tax Percentages'!$B$4:$AG$4,0))</f>
        <v/>
      </c>
      <c r="K2" s="99">
        <f>INDEX('AEO Table 3'!$C$43:$AJ$43,MATCH(K$1,'AEO Table 3'!$C$1:$AJ$1,0))/10^6*dollars_2019_2012*INDEX('Tax Percentages'!$B$14:$AG$14,MATCH(K$1,'Tax Percentages'!$B$4:$AG$4,0))</f>
        <v/>
      </c>
      <c r="L2" s="99">
        <f>INDEX('AEO Table 3'!$C$43:$AJ$43,MATCH(L$1,'AEO Table 3'!$C$1:$AJ$1,0))/10^6*dollars_2019_2012*INDEX('Tax Percentages'!$B$14:$AG$14,MATCH(L$1,'Tax Percentages'!$B$4:$AG$4,0))</f>
        <v/>
      </c>
      <c r="M2" s="99">
        <f>INDEX('AEO Table 3'!$C$43:$AJ$43,MATCH(M$1,'AEO Table 3'!$C$1:$AJ$1,0))/10^6*dollars_2019_2012*INDEX('Tax Percentages'!$B$14:$AG$14,MATCH(M$1,'Tax Percentages'!$B$4:$AG$4,0))</f>
        <v/>
      </c>
      <c r="N2" s="99">
        <f>INDEX('AEO Table 3'!$C$43:$AJ$43,MATCH(N$1,'AEO Table 3'!$C$1:$AJ$1,0))/10^6*dollars_2019_2012*INDEX('Tax Percentages'!$B$14:$AG$14,MATCH(N$1,'Tax Percentages'!$B$4:$AG$4,0))</f>
        <v/>
      </c>
      <c r="O2" s="99">
        <f>INDEX('AEO Table 3'!$C$43:$AJ$43,MATCH(O$1,'AEO Table 3'!$C$1:$AJ$1,0))/10^6*dollars_2019_2012*INDEX('Tax Percentages'!$B$14:$AG$14,MATCH(O$1,'Tax Percentages'!$B$4:$AG$4,0))</f>
        <v/>
      </c>
      <c r="P2" s="99">
        <f>INDEX('AEO Table 3'!$C$43:$AJ$43,MATCH(P$1,'AEO Table 3'!$C$1:$AJ$1,0))/10^6*dollars_2019_2012*INDEX('Tax Percentages'!$B$14:$AG$14,MATCH(P$1,'Tax Percentages'!$B$4:$AG$4,0))</f>
        <v/>
      </c>
      <c r="Q2" s="99">
        <f>INDEX('AEO Table 3'!$C$43:$AJ$43,MATCH(Q$1,'AEO Table 3'!$C$1:$AJ$1,0))/10^6*dollars_2019_2012*INDEX('Tax Percentages'!$B$14:$AG$14,MATCH(Q$1,'Tax Percentages'!$B$4:$AG$4,0))</f>
        <v/>
      </c>
      <c r="R2" s="99">
        <f>INDEX('AEO Table 3'!$C$43:$AJ$43,MATCH(R$1,'AEO Table 3'!$C$1:$AJ$1,0))/10^6*dollars_2019_2012*INDEX('Tax Percentages'!$B$14:$AG$14,MATCH(R$1,'Tax Percentages'!$B$4:$AG$4,0))</f>
        <v/>
      </c>
      <c r="S2" s="99">
        <f>INDEX('AEO Table 3'!$C$43:$AJ$43,MATCH(S$1,'AEO Table 3'!$C$1:$AJ$1,0))/10^6*dollars_2019_2012*INDEX('Tax Percentages'!$B$14:$AG$14,MATCH(S$1,'Tax Percentages'!$B$4:$AG$4,0))</f>
        <v/>
      </c>
      <c r="T2" s="99">
        <f>INDEX('AEO Table 3'!$C$43:$AJ$43,MATCH(T$1,'AEO Table 3'!$C$1:$AJ$1,0))/10^6*dollars_2019_2012*INDEX('Tax Percentages'!$B$14:$AG$14,MATCH(T$1,'Tax Percentages'!$B$4:$AG$4,0))</f>
        <v/>
      </c>
      <c r="U2" s="99">
        <f>INDEX('AEO Table 3'!$C$43:$AJ$43,MATCH(U$1,'AEO Table 3'!$C$1:$AJ$1,0))/10^6*dollars_2019_2012*INDEX('Tax Percentages'!$B$14:$AG$14,MATCH(U$1,'Tax Percentages'!$B$4:$AG$4,0))</f>
        <v/>
      </c>
      <c r="V2" s="99">
        <f>INDEX('AEO Table 3'!$C$43:$AJ$43,MATCH(V$1,'AEO Table 3'!$C$1:$AJ$1,0))/10^6*dollars_2019_2012*INDEX('Tax Percentages'!$B$14:$AG$14,MATCH(V$1,'Tax Percentages'!$B$4:$AG$4,0))</f>
        <v/>
      </c>
      <c r="W2" s="99">
        <f>INDEX('AEO Table 3'!$C$43:$AJ$43,MATCH(W$1,'AEO Table 3'!$C$1:$AJ$1,0))/10^6*dollars_2019_2012*INDEX('Tax Percentages'!$B$14:$AG$14,MATCH(W$1,'Tax Percentages'!$B$4:$AG$4,0))</f>
        <v/>
      </c>
      <c r="X2" s="99">
        <f>INDEX('AEO Table 3'!$C$43:$AJ$43,MATCH(X$1,'AEO Table 3'!$C$1:$AJ$1,0))/10^6*dollars_2019_2012*INDEX('Tax Percentages'!$B$14:$AG$14,MATCH(X$1,'Tax Percentages'!$B$4:$AG$4,0))</f>
        <v/>
      </c>
      <c r="Y2" s="99">
        <f>INDEX('AEO Table 3'!$C$43:$AJ$43,MATCH(Y$1,'AEO Table 3'!$C$1:$AJ$1,0))/10^6*dollars_2019_2012*INDEX('Tax Percentages'!$B$14:$AG$14,MATCH(Y$1,'Tax Percentages'!$B$4:$AG$4,0))</f>
        <v/>
      </c>
      <c r="Z2" s="99">
        <f>INDEX('AEO Table 3'!$C$43:$AJ$43,MATCH(Z$1,'AEO Table 3'!$C$1:$AJ$1,0))/10^6*dollars_2019_2012*INDEX('Tax Percentages'!$B$14:$AG$14,MATCH(Z$1,'Tax Percentages'!$B$4:$AG$4,0))</f>
        <v/>
      </c>
      <c r="AA2" s="99">
        <f>INDEX('AEO Table 3'!$C$43:$AJ$43,MATCH(AA$1,'AEO Table 3'!$C$1:$AJ$1,0))/10^6*dollars_2019_2012*INDEX('Tax Percentages'!$B$14:$AG$14,MATCH(AA$1,'Tax Percentages'!$B$4:$AG$4,0))</f>
        <v/>
      </c>
      <c r="AB2" s="99">
        <f>INDEX('AEO Table 3'!$C$43:$AJ$43,MATCH(AB$1,'AEO Table 3'!$C$1:$AJ$1,0))/10^6*dollars_2019_2012*INDEX('Tax Percentages'!$B$14:$AG$14,MATCH(AB$1,'Tax Percentages'!$B$4:$AG$4,0))</f>
        <v/>
      </c>
      <c r="AC2" s="99">
        <f>INDEX('AEO Table 3'!$C$43:$AJ$43,MATCH(AC$1,'AEO Table 3'!$C$1:$AJ$1,0))/10^6*dollars_2019_2012*INDEX('Tax Percentages'!$B$14:$AG$14,MATCH(AC$1,'Tax Percentages'!$B$4:$AG$4,0))</f>
        <v/>
      </c>
      <c r="AD2" s="99">
        <f>INDEX('AEO Table 3'!$C$43:$AJ$43,MATCH(AD$1,'AEO Table 3'!$C$1:$AJ$1,0))/10^6*dollars_2019_2012*INDEX('Tax Percentages'!$B$14:$AG$14,MATCH(AD$1,'Tax Percentages'!$B$4:$AG$4,0))</f>
        <v/>
      </c>
      <c r="AE2" s="99">
        <f>INDEX('AEO Table 3'!$C$43:$AJ$43,MATCH(AE$1,'AEO Table 3'!$C$1:$AJ$1,0))/10^6*dollars_2019_2012*INDEX('Tax Percentages'!$B$14:$AG$14,MATCH(AE$1,'Tax Percentages'!$B$4:$AG$4,0))</f>
        <v/>
      </c>
      <c r="AF2" s="99">
        <f>INDEX('AEO Table 3'!$C$43:$AJ$43,MATCH(AF$1,'AEO Table 3'!$C$1:$AJ$1,0))/10^6*dollars_2019_2012*INDEX('Tax Percentages'!$B$14:$AG$14,MATCH(AF$1,'Tax Percentages'!$B$4:$AG$4,0))</f>
        <v/>
      </c>
    </row>
    <row r="3">
      <c r="A3" s="71" t="inlineStr">
        <is>
          <t>Electricity Sector</t>
        </is>
      </c>
      <c r="B3" s="99">
        <f>INDEX('AEO Table 3'!$C$49:$AJ$49,MATCH(B$1,'AEO Table 3'!$C$1:$AJ$1,0))/10^6*dollars_2019_2012*INDEX('Tax Percentages'!$B$14:$AG$14,MATCH(B$1,'Tax Percentages'!$B$4:$AG$4,0))</f>
        <v/>
      </c>
      <c r="C3" s="99">
        <f>INDEX('AEO Table 3'!$C$49:$AJ$49,MATCH(C$1,'AEO Table 3'!$C$1:$AJ$1,0))/10^6*dollars_2019_2012*INDEX('Tax Percentages'!$B$14:$AG$14,MATCH(C$1,'Tax Percentages'!$B$4:$AG$4,0))</f>
        <v/>
      </c>
      <c r="D3" s="99">
        <f>INDEX('AEO Table 3'!$C$49:$AJ$49,MATCH(D$1,'AEO Table 3'!$C$1:$AJ$1,0))/10^6*dollars_2019_2012*INDEX('Tax Percentages'!$B$14:$AG$14,MATCH(D$1,'Tax Percentages'!$B$4:$AG$4,0))</f>
        <v/>
      </c>
      <c r="E3" s="99">
        <f>INDEX('AEO Table 3'!$C$49:$AJ$49,MATCH(E$1,'AEO Table 3'!$C$1:$AJ$1,0))/10^6*dollars_2019_2012*INDEX('Tax Percentages'!$B$14:$AG$14,MATCH(E$1,'Tax Percentages'!$B$4:$AG$4,0))</f>
        <v/>
      </c>
      <c r="F3" s="99">
        <f>INDEX('AEO Table 3'!$C$49:$AJ$49,MATCH(F$1,'AEO Table 3'!$C$1:$AJ$1,0))/10^6*dollars_2019_2012*INDEX('Tax Percentages'!$B$14:$AG$14,MATCH(F$1,'Tax Percentages'!$B$4:$AG$4,0))</f>
        <v/>
      </c>
      <c r="G3" s="99">
        <f>INDEX('AEO Table 3'!$C$49:$AJ$49,MATCH(G$1,'AEO Table 3'!$C$1:$AJ$1,0))/10^6*dollars_2019_2012*INDEX('Tax Percentages'!$B$14:$AG$14,MATCH(G$1,'Tax Percentages'!$B$4:$AG$4,0))</f>
        <v/>
      </c>
      <c r="H3" s="99">
        <f>INDEX('AEO Table 3'!$C$49:$AJ$49,MATCH(H$1,'AEO Table 3'!$C$1:$AJ$1,0))/10^6*dollars_2019_2012*INDEX('Tax Percentages'!$B$14:$AG$14,MATCH(H$1,'Tax Percentages'!$B$4:$AG$4,0))</f>
        <v/>
      </c>
      <c r="I3" s="99">
        <f>INDEX('AEO Table 3'!$C$49:$AJ$49,MATCH(I$1,'AEO Table 3'!$C$1:$AJ$1,0))/10^6*dollars_2019_2012*INDEX('Tax Percentages'!$B$14:$AG$14,MATCH(I$1,'Tax Percentages'!$B$4:$AG$4,0))</f>
        <v/>
      </c>
      <c r="J3" s="99">
        <f>INDEX('AEO Table 3'!$C$49:$AJ$49,MATCH(J$1,'AEO Table 3'!$C$1:$AJ$1,0))/10^6*dollars_2019_2012*INDEX('Tax Percentages'!$B$14:$AG$14,MATCH(J$1,'Tax Percentages'!$B$4:$AG$4,0))</f>
        <v/>
      </c>
      <c r="K3" s="99">
        <f>INDEX('AEO Table 3'!$C$49:$AJ$49,MATCH(K$1,'AEO Table 3'!$C$1:$AJ$1,0))/10^6*dollars_2019_2012*INDEX('Tax Percentages'!$B$14:$AG$14,MATCH(K$1,'Tax Percentages'!$B$4:$AG$4,0))</f>
        <v/>
      </c>
      <c r="L3" s="99">
        <f>INDEX('AEO Table 3'!$C$49:$AJ$49,MATCH(L$1,'AEO Table 3'!$C$1:$AJ$1,0))/10^6*dollars_2019_2012*INDEX('Tax Percentages'!$B$14:$AG$14,MATCH(L$1,'Tax Percentages'!$B$4:$AG$4,0))</f>
        <v/>
      </c>
      <c r="M3" s="99">
        <f>INDEX('AEO Table 3'!$C$49:$AJ$49,MATCH(M$1,'AEO Table 3'!$C$1:$AJ$1,0))/10^6*dollars_2019_2012*INDEX('Tax Percentages'!$B$14:$AG$14,MATCH(M$1,'Tax Percentages'!$B$4:$AG$4,0))</f>
        <v/>
      </c>
      <c r="N3" s="99">
        <f>INDEX('AEO Table 3'!$C$49:$AJ$49,MATCH(N$1,'AEO Table 3'!$C$1:$AJ$1,0))/10^6*dollars_2019_2012*INDEX('Tax Percentages'!$B$14:$AG$14,MATCH(N$1,'Tax Percentages'!$B$4:$AG$4,0))</f>
        <v/>
      </c>
      <c r="O3" s="99">
        <f>INDEX('AEO Table 3'!$C$49:$AJ$49,MATCH(O$1,'AEO Table 3'!$C$1:$AJ$1,0))/10^6*dollars_2019_2012*INDEX('Tax Percentages'!$B$14:$AG$14,MATCH(O$1,'Tax Percentages'!$B$4:$AG$4,0))</f>
        <v/>
      </c>
      <c r="P3" s="99">
        <f>INDEX('AEO Table 3'!$C$49:$AJ$49,MATCH(P$1,'AEO Table 3'!$C$1:$AJ$1,0))/10^6*dollars_2019_2012*INDEX('Tax Percentages'!$B$14:$AG$14,MATCH(P$1,'Tax Percentages'!$B$4:$AG$4,0))</f>
        <v/>
      </c>
      <c r="Q3" s="99">
        <f>INDEX('AEO Table 3'!$C$49:$AJ$49,MATCH(Q$1,'AEO Table 3'!$C$1:$AJ$1,0))/10^6*dollars_2019_2012*INDEX('Tax Percentages'!$B$14:$AG$14,MATCH(Q$1,'Tax Percentages'!$B$4:$AG$4,0))</f>
        <v/>
      </c>
      <c r="R3" s="99">
        <f>INDEX('AEO Table 3'!$C$49:$AJ$49,MATCH(R$1,'AEO Table 3'!$C$1:$AJ$1,0))/10^6*dollars_2019_2012*INDEX('Tax Percentages'!$B$14:$AG$14,MATCH(R$1,'Tax Percentages'!$B$4:$AG$4,0))</f>
        <v/>
      </c>
      <c r="S3" s="99">
        <f>INDEX('AEO Table 3'!$C$49:$AJ$49,MATCH(S$1,'AEO Table 3'!$C$1:$AJ$1,0))/10^6*dollars_2019_2012*INDEX('Tax Percentages'!$B$14:$AG$14,MATCH(S$1,'Tax Percentages'!$B$4:$AG$4,0))</f>
        <v/>
      </c>
      <c r="T3" s="99">
        <f>INDEX('AEO Table 3'!$C$49:$AJ$49,MATCH(T$1,'AEO Table 3'!$C$1:$AJ$1,0))/10^6*dollars_2019_2012*INDEX('Tax Percentages'!$B$14:$AG$14,MATCH(T$1,'Tax Percentages'!$B$4:$AG$4,0))</f>
        <v/>
      </c>
      <c r="U3" s="99">
        <f>INDEX('AEO Table 3'!$C$49:$AJ$49,MATCH(U$1,'AEO Table 3'!$C$1:$AJ$1,0))/10^6*dollars_2019_2012*INDEX('Tax Percentages'!$B$14:$AG$14,MATCH(U$1,'Tax Percentages'!$B$4:$AG$4,0))</f>
        <v/>
      </c>
      <c r="V3" s="99">
        <f>INDEX('AEO Table 3'!$C$49:$AJ$49,MATCH(V$1,'AEO Table 3'!$C$1:$AJ$1,0))/10^6*dollars_2019_2012*INDEX('Tax Percentages'!$B$14:$AG$14,MATCH(V$1,'Tax Percentages'!$B$4:$AG$4,0))</f>
        <v/>
      </c>
      <c r="W3" s="99">
        <f>INDEX('AEO Table 3'!$C$49:$AJ$49,MATCH(W$1,'AEO Table 3'!$C$1:$AJ$1,0))/10^6*dollars_2019_2012*INDEX('Tax Percentages'!$B$14:$AG$14,MATCH(W$1,'Tax Percentages'!$B$4:$AG$4,0))</f>
        <v/>
      </c>
      <c r="X3" s="99">
        <f>INDEX('AEO Table 3'!$C$49:$AJ$49,MATCH(X$1,'AEO Table 3'!$C$1:$AJ$1,0))/10^6*dollars_2019_2012*INDEX('Tax Percentages'!$B$14:$AG$14,MATCH(X$1,'Tax Percentages'!$B$4:$AG$4,0))</f>
        <v/>
      </c>
      <c r="Y3" s="99">
        <f>INDEX('AEO Table 3'!$C$49:$AJ$49,MATCH(Y$1,'AEO Table 3'!$C$1:$AJ$1,0))/10^6*dollars_2019_2012*INDEX('Tax Percentages'!$B$14:$AG$14,MATCH(Y$1,'Tax Percentages'!$B$4:$AG$4,0))</f>
        <v/>
      </c>
      <c r="Z3" s="99">
        <f>INDEX('AEO Table 3'!$C$49:$AJ$49,MATCH(Z$1,'AEO Table 3'!$C$1:$AJ$1,0))/10^6*dollars_2019_2012*INDEX('Tax Percentages'!$B$14:$AG$14,MATCH(Z$1,'Tax Percentages'!$B$4:$AG$4,0))</f>
        <v/>
      </c>
      <c r="AA3" s="99">
        <f>INDEX('AEO Table 3'!$C$49:$AJ$49,MATCH(AA$1,'AEO Table 3'!$C$1:$AJ$1,0))/10^6*dollars_2019_2012*INDEX('Tax Percentages'!$B$14:$AG$14,MATCH(AA$1,'Tax Percentages'!$B$4:$AG$4,0))</f>
        <v/>
      </c>
      <c r="AB3" s="99">
        <f>INDEX('AEO Table 3'!$C$49:$AJ$49,MATCH(AB$1,'AEO Table 3'!$C$1:$AJ$1,0))/10^6*dollars_2019_2012*INDEX('Tax Percentages'!$B$14:$AG$14,MATCH(AB$1,'Tax Percentages'!$B$4:$AG$4,0))</f>
        <v/>
      </c>
      <c r="AC3" s="99">
        <f>INDEX('AEO Table 3'!$C$49:$AJ$49,MATCH(AC$1,'AEO Table 3'!$C$1:$AJ$1,0))/10^6*dollars_2019_2012*INDEX('Tax Percentages'!$B$14:$AG$14,MATCH(AC$1,'Tax Percentages'!$B$4:$AG$4,0))</f>
        <v/>
      </c>
      <c r="AD3" s="99">
        <f>INDEX('AEO Table 3'!$C$49:$AJ$49,MATCH(AD$1,'AEO Table 3'!$C$1:$AJ$1,0))/10^6*dollars_2019_2012*INDEX('Tax Percentages'!$B$14:$AG$14,MATCH(AD$1,'Tax Percentages'!$B$4:$AG$4,0))</f>
        <v/>
      </c>
      <c r="AE3" s="99">
        <f>INDEX('AEO Table 3'!$C$49:$AJ$49,MATCH(AE$1,'AEO Table 3'!$C$1:$AJ$1,0))/10^6*dollars_2019_2012*INDEX('Tax Percentages'!$B$14:$AG$14,MATCH(AE$1,'Tax Percentages'!$B$4:$AG$4,0))</f>
        <v/>
      </c>
      <c r="AF3" s="99">
        <f>INDEX('AEO Table 3'!$C$49:$AJ$49,MATCH(AF$1,'AEO Table 3'!$C$1:$AJ$1,0))/10^6*dollars_2019_2012*INDEX('Tax Percentages'!$B$14:$AG$14,MATCH(AF$1,'Tax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Percentages'!$B$14:$AG$14,MATCH(B$1,'Tax Percentages'!$B$4:$AG$4,0))</f>
        <v/>
      </c>
      <c r="C4" s="99">
        <f>INDEX('AEO Table 3'!$C$17:$AJ$17,MATCH(C$1,'AEO Table 3'!$C$1:$AJ$1,0))/10^6*dollars_2019_2012*INDEX('Tax Percentages'!$B$14:$AG$14,MATCH(C$1,'Tax Percentages'!$B$4:$AG$4,0))</f>
        <v/>
      </c>
      <c r="D4" s="99">
        <f>INDEX('AEO Table 3'!$C$17:$AJ$17,MATCH(D$1,'AEO Table 3'!$C$1:$AJ$1,0))/10^6*dollars_2019_2012*INDEX('Tax Percentages'!$B$14:$AG$14,MATCH(D$1,'Tax Percentages'!$B$4:$AG$4,0))</f>
        <v/>
      </c>
      <c r="E4" s="99">
        <f>INDEX('AEO Table 3'!$C$17:$AJ$17,MATCH(E$1,'AEO Table 3'!$C$1:$AJ$1,0))/10^6*dollars_2019_2012*INDEX('Tax Percentages'!$B$14:$AG$14,MATCH(E$1,'Tax Percentages'!$B$4:$AG$4,0))</f>
        <v/>
      </c>
      <c r="F4" s="99">
        <f>INDEX('AEO Table 3'!$C$17:$AJ$17,MATCH(F$1,'AEO Table 3'!$C$1:$AJ$1,0))/10^6*dollars_2019_2012*INDEX('Tax Percentages'!$B$14:$AG$14,MATCH(F$1,'Tax Percentages'!$B$4:$AG$4,0))</f>
        <v/>
      </c>
      <c r="G4" s="99">
        <f>INDEX('AEO Table 3'!$C$17:$AJ$17,MATCH(G$1,'AEO Table 3'!$C$1:$AJ$1,0))/10^6*dollars_2019_2012*INDEX('Tax Percentages'!$B$14:$AG$14,MATCH(G$1,'Tax Percentages'!$B$4:$AG$4,0))</f>
        <v/>
      </c>
      <c r="H4" s="99">
        <f>INDEX('AEO Table 3'!$C$17:$AJ$17,MATCH(H$1,'AEO Table 3'!$C$1:$AJ$1,0))/10^6*dollars_2019_2012*INDEX('Tax Percentages'!$B$14:$AG$14,MATCH(H$1,'Tax Percentages'!$B$4:$AG$4,0))</f>
        <v/>
      </c>
      <c r="I4" s="99">
        <f>INDEX('AEO Table 3'!$C$17:$AJ$17,MATCH(I$1,'AEO Table 3'!$C$1:$AJ$1,0))/10^6*dollars_2019_2012*INDEX('Tax Percentages'!$B$14:$AG$14,MATCH(I$1,'Tax Percentages'!$B$4:$AG$4,0))</f>
        <v/>
      </c>
      <c r="J4" s="99">
        <f>INDEX('AEO Table 3'!$C$17:$AJ$17,MATCH(J$1,'AEO Table 3'!$C$1:$AJ$1,0))/10^6*dollars_2019_2012*INDEX('Tax Percentages'!$B$14:$AG$14,MATCH(J$1,'Tax Percentages'!$B$4:$AG$4,0))</f>
        <v/>
      </c>
      <c r="K4" s="99">
        <f>INDEX('AEO Table 3'!$C$17:$AJ$17,MATCH(K$1,'AEO Table 3'!$C$1:$AJ$1,0))/10^6*dollars_2019_2012*INDEX('Tax Percentages'!$B$14:$AG$14,MATCH(K$1,'Tax Percentages'!$B$4:$AG$4,0))</f>
        <v/>
      </c>
      <c r="L4" s="99">
        <f>INDEX('AEO Table 3'!$C$17:$AJ$17,MATCH(L$1,'AEO Table 3'!$C$1:$AJ$1,0))/10^6*dollars_2019_2012*INDEX('Tax Percentages'!$B$14:$AG$14,MATCH(L$1,'Tax Percentages'!$B$4:$AG$4,0))</f>
        <v/>
      </c>
      <c r="M4" s="99">
        <f>INDEX('AEO Table 3'!$C$17:$AJ$17,MATCH(M$1,'AEO Table 3'!$C$1:$AJ$1,0))/10^6*dollars_2019_2012*INDEX('Tax Percentages'!$B$14:$AG$14,MATCH(M$1,'Tax Percentages'!$B$4:$AG$4,0))</f>
        <v/>
      </c>
      <c r="N4" s="99">
        <f>INDEX('AEO Table 3'!$C$17:$AJ$17,MATCH(N$1,'AEO Table 3'!$C$1:$AJ$1,0))/10^6*dollars_2019_2012*INDEX('Tax Percentages'!$B$14:$AG$14,MATCH(N$1,'Tax Percentages'!$B$4:$AG$4,0))</f>
        <v/>
      </c>
      <c r="O4" s="99">
        <f>INDEX('AEO Table 3'!$C$17:$AJ$17,MATCH(O$1,'AEO Table 3'!$C$1:$AJ$1,0))/10^6*dollars_2019_2012*INDEX('Tax Percentages'!$B$14:$AG$14,MATCH(O$1,'Tax Percentages'!$B$4:$AG$4,0))</f>
        <v/>
      </c>
      <c r="P4" s="99">
        <f>INDEX('AEO Table 3'!$C$17:$AJ$17,MATCH(P$1,'AEO Table 3'!$C$1:$AJ$1,0))/10^6*dollars_2019_2012*INDEX('Tax Percentages'!$B$14:$AG$14,MATCH(P$1,'Tax Percentages'!$B$4:$AG$4,0))</f>
        <v/>
      </c>
      <c r="Q4" s="99">
        <f>INDEX('AEO Table 3'!$C$17:$AJ$17,MATCH(Q$1,'AEO Table 3'!$C$1:$AJ$1,0))/10^6*dollars_2019_2012*INDEX('Tax Percentages'!$B$14:$AG$14,MATCH(Q$1,'Tax Percentages'!$B$4:$AG$4,0))</f>
        <v/>
      </c>
      <c r="R4" s="99">
        <f>INDEX('AEO Table 3'!$C$17:$AJ$17,MATCH(R$1,'AEO Table 3'!$C$1:$AJ$1,0))/10^6*dollars_2019_2012*INDEX('Tax Percentages'!$B$14:$AG$14,MATCH(R$1,'Tax Percentages'!$B$4:$AG$4,0))</f>
        <v/>
      </c>
      <c r="S4" s="99">
        <f>INDEX('AEO Table 3'!$C$17:$AJ$17,MATCH(S$1,'AEO Table 3'!$C$1:$AJ$1,0))/10^6*dollars_2019_2012*INDEX('Tax Percentages'!$B$14:$AG$14,MATCH(S$1,'Tax Percentages'!$B$4:$AG$4,0))</f>
        <v/>
      </c>
      <c r="T4" s="99">
        <f>INDEX('AEO Table 3'!$C$17:$AJ$17,MATCH(T$1,'AEO Table 3'!$C$1:$AJ$1,0))/10^6*dollars_2019_2012*INDEX('Tax Percentages'!$B$14:$AG$14,MATCH(T$1,'Tax Percentages'!$B$4:$AG$4,0))</f>
        <v/>
      </c>
      <c r="U4" s="99">
        <f>INDEX('AEO Table 3'!$C$17:$AJ$17,MATCH(U$1,'AEO Table 3'!$C$1:$AJ$1,0))/10^6*dollars_2019_2012*INDEX('Tax Percentages'!$B$14:$AG$14,MATCH(U$1,'Tax Percentages'!$B$4:$AG$4,0))</f>
        <v/>
      </c>
      <c r="V4" s="99">
        <f>INDEX('AEO Table 3'!$C$17:$AJ$17,MATCH(V$1,'AEO Table 3'!$C$1:$AJ$1,0))/10^6*dollars_2019_2012*INDEX('Tax Percentages'!$B$14:$AG$14,MATCH(V$1,'Tax Percentages'!$B$4:$AG$4,0))</f>
        <v/>
      </c>
      <c r="W4" s="99">
        <f>INDEX('AEO Table 3'!$C$17:$AJ$17,MATCH(W$1,'AEO Table 3'!$C$1:$AJ$1,0))/10^6*dollars_2019_2012*INDEX('Tax Percentages'!$B$14:$AG$14,MATCH(W$1,'Tax Percentages'!$B$4:$AG$4,0))</f>
        <v/>
      </c>
      <c r="X4" s="99">
        <f>INDEX('AEO Table 3'!$C$17:$AJ$17,MATCH(X$1,'AEO Table 3'!$C$1:$AJ$1,0))/10^6*dollars_2019_2012*INDEX('Tax Percentages'!$B$14:$AG$14,MATCH(X$1,'Tax Percentages'!$B$4:$AG$4,0))</f>
        <v/>
      </c>
      <c r="Y4" s="99">
        <f>INDEX('AEO Table 3'!$C$17:$AJ$17,MATCH(Y$1,'AEO Table 3'!$C$1:$AJ$1,0))/10^6*dollars_2019_2012*INDEX('Tax Percentages'!$B$14:$AG$14,MATCH(Y$1,'Tax Percentages'!$B$4:$AG$4,0))</f>
        <v/>
      </c>
      <c r="Z4" s="99">
        <f>INDEX('AEO Table 3'!$C$17:$AJ$17,MATCH(Z$1,'AEO Table 3'!$C$1:$AJ$1,0))/10^6*dollars_2019_2012*INDEX('Tax Percentages'!$B$14:$AG$14,MATCH(Z$1,'Tax Percentages'!$B$4:$AG$4,0))</f>
        <v/>
      </c>
      <c r="AA4" s="99">
        <f>INDEX('AEO Table 3'!$C$17:$AJ$17,MATCH(AA$1,'AEO Table 3'!$C$1:$AJ$1,0))/10^6*dollars_2019_2012*INDEX('Tax Percentages'!$B$14:$AG$14,MATCH(AA$1,'Tax Percentages'!$B$4:$AG$4,0))</f>
        <v/>
      </c>
      <c r="AB4" s="99">
        <f>INDEX('AEO Table 3'!$C$17:$AJ$17,MATCH(AB$1,'AEO Table 3'!$C$1:$AJ$1,0))/10^6*dollars_2019_2012*INDEX('Tax Percentages'!$B$14:$AG$14,MATCH(AB$1,'Tax Percentages'!$B$4:$AG$4,0))</f>
        <v/>
      </c>
      <c r="AC4" s="99">
        <f>INDEX('AEO Table 3'!$C$17:$AJ$17,MATCH(AC$1,'AEO Table 3'!$C$1:$AJ$1,0))/10^6*dollars_2019_2012*INDEX('Tax Percentages'!$B$14:$AG$14,MATCH(AC$1,'Tax Percentages'!$B$4:$AG$4,0))</f>
        <v/>
      </c>
      <c r="AD4" s="99">
        <f>INDEX('AEO Table 3'!$C$17:$AJ$17,MATCH(AD$1,'AEO Table 3'!$C$1:$AJ$1,0))/10^6*dollars_2019_2012*INDEX('Tax Percentages'!$B$14:$AG$14,MATCH(AD$1,'Tax Percentages'!$B$4:$AG$4,0))</f>
        <v/>
      </c>
      <c r="AE4" s="99">
        <f>INDEX('AEO Table 3'!$C$17:$AJ$17,MATCH(AE$1,'AEO Table 3'!$C$1:$AJ$1,0))/10^6*dollars_2019_2012*INDEX('Tax Percentages'!$B$14:$AG$14,MATCH(AE$1,'Tax Percentages'!$B$4:$AG$4,0))</f>
        <v/>
      </c>
      <c r="AF4" s="99">
        <f>INDEX('AEO Table 3'!$C$17:$AJ$17,MATCH(AF$1,'AEO Table 3'!$C$1:$AJ$1,0))/10^6*dollars_2019_2012*INDEX('Tax Percentages'!$B$14:$AG$14,MATCH(AF$1,'Tax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Percentages'!$B$14:$AG$14,MATCH(B$1,'Tax Percentages'!$B$4:$AG$4,0))</f>
        <v/>
      </c>
      <c r="C5" s="99">
        <f>INDEX('AEO Table 3'!$C$23:$AJ$23,MATCH(C$1,'AEO Table 3'!$C$1:$AJ$1,0))/10^6*dollars_2019_2012*INDEX('Tax Percentages'!$B$14:$AG$14,MATCH(C$1,'Tax Percentages'!$B$4:$AG$4,0))</f>
        <v/>
      </c>
      <c r="D5" s="99">
        <f>INDEX('AEO Table 3'!$C$23:$AJ$23,MATCH(D$1,'AEO Table 3'!$C$1:$AJ$1,0))/10^6*dollars_2019_2012*INDEX('Tax Percentages'!$B$14:$AG$14,MATCH(D$1,'Tax Percentages'!$B$4:$AG$4,0))</f>
        <v/>
      </c>
      <c r="E5" s="99">
        <f>INDEX('AEO Table 3'!$C$23:$AJ$23,MATCH(E$1,'AEO Table 3'!$C$1:$AJ$1,0))/10^6*dollars_2019_2012*INDEX('Tax Percentages'!$B$14:$AG$14,MATCH(E$1,'Tax Percentages'!$B$4:$AG$4,0))</f>
        <v/>
      </c>
      <c r="F5" s="99">
        <f>INDEX('AEO Table 3'!$C$23:$AJ$23,MATCH(F$1,'AEO Table 3'!$C$1:$AJ$1,0))/10^6*dollars_2019_2012*INDEX('Tax Percentages'!$B$14:$AG$14,MATCH(F$1,'Tax Percentages'!$B$4:$AG$4,0))</f>
        <v/>
      </c>
      <c r="G5" s="99">
        <f>INDEX('AEO Table 3'!$C$23:$AJ$23,MATCH(G$1,'AEO Table 3'!$C$1:$AJ$1,0))/10^6*dollars_2019_2012*INDEX('Tax Percentages'!$B$14:$AG$14,MATCH(G$1,'Tax Percentages'!$B$4:$AG$4,0))</f>
        <v/>
      </c>
      <c r="H5" s="99">
        <f>INDEX('AEO Table 3'!$C$23:$AJ$23,MATCH(H$1,'AEO Table 3'!$C$1:$AJ$1,0))/10^6*dollars_2019_2012*INDEX('Tax Percentages'!$B$14:$AG$14,MATCH(H$1,'Tax Percentages'!$B$4:$AG$4,0))</f>
        <v/>
      </c>
      <c r="I5" s="99">
        <f>INDEX('AEO Table 3'!$C$23:$AJ$23,MATCH(I$1,'AEO Table 3'!$C$1:$AJ$1,0))/10^6*dollars_2019_2012*INDEX('Tax Percentages'!$B$14:$AG$14,MATCH(I$1,'Tax Percentages'!$B$4:$AG$4,0))</f>
        <v/>
      </c>
      <c r="J5" s="99">
        <f>INDEX('AEO Table 3'!$C$23:$AJ$23,MATCH(J$1,'AEO Table 3'!$C$1:$AJ$1,0))/10^6*dollars_2019_2012*INDEX('Tax Percentages'!$B$14:$AG$14,MATCH(J$1,'Tax Percentages'!$B$4:$AG$4,0))</f>
        <v/>
      </c>
      <c r="K5" s="99">
        <f>INDEX('AEO Table 3'!$C$23:$AJ$23,MATCH(K$1,'AEO Table 3'!$C$1:$AJ$1,0))/10^6*dollars_2019_2012*INDEX('Tax Percentages'!$B$14:$AG$14,MATCH(K$1,'Tax Percentages'!$B$4:$AG$4,0))</f>
        <v/>
      </c>
      <c r="L5" s="99">
        <f>INDEX('AEO Table 3'!$C$23:$AJ$23,MATCH(L$1,'AEO Table 3'!$C$1:$AJ$1,0))/10^6*dollars_2019_2012*INDEX('Tax Percentages'!$B$14:$AG$14,MATCH(L$1,'Tax Percentages'!$B$4:$AG$4,0))</f>
        <v/>
      </c>
      <c r="M5" s="99">
        <f>INDEX('AEO Table 3'!$C$23:$AJ$23,MATCH(M$1,'AEO Table 3'!$C$1:$AJ$1,0))/10^6*dollars_2019_2012*INDEX('Tax Percentages'!$B$14:$AG$14,MATCH(M$1,'Tax Percentages'!$B$4:$AG$4,0))</f>
        <v/>
      </c>
      <c r="N5" s="99">
        <f>INDEX('AEO Table 3'!$C$23:$AJ$23,MATCH(N$1,'AEO Table 3'!$C$1:$AJ$1,0))/10^6*dollars_2019_2012*INDEX('Tax Percentages'!$B$14:$AG$14,MATCH(N$1,'Tax Percentages'!$B$4:$AG$4,0))</f>
        <v/>
      </c>
      <c r="O5" s="99">
        <f>INDEX('AEO Table 3'!$C$23:$AJ$23,MATCH(O$1,'AEO Table 3'!$C$1:$AJ$1,0))/10^6*dollars_2019_2012*INDEX('Tax Percentages'!$B$14:$AG$14,MATCH(O$1,'Tax Percentages'!$B$4:$AG$4,0))</f>
        <v/>
      </c>
      <c r="P5" s="99">
        <f>INDEX('AEO Table 3'!$C$23:$AJ$23,MATCH(P$1,'AEO Table 3'!$C$1:$AJ$1,0))/10^6*dollars_2019_2012*INDEX('Tax Percentages'!$B$14:$AG$14,MATCH(P$1,'Tax Percentages'!$B$4:$AG$4,0))</f>
        <v/>
      </c>
      <c r="Q5" s="99">
        <f>INDEX('AEO Table 3'!$C$23:$AJ$23,MATCH(Q$1,'AEO Table 3'!$C$1:$AJ$1,0))/10^6*dollars_2019_2012*INDEX('Tax Percentages'!$B$14:$AG$14,MATCH(Q$1,'Tax Percentages'!$B$4:$AG$4,0))</f>
        <v/>
      </c>
      <c r="R5" s="99">
        <f>INDEX('AEO Table 3'!$C$23:$AJ$23,MATCH(R$1,'AEO Table 3'!$C$1:$AJ$1,0))/10^6*dollars_2019_2012*INDEX('Tax Percentages'!$B$14:$AG$14,MATCH(R$1,'Tax Percentages'!$B$4:$AG$4,0))</f>
        <v/>
      </c>
      <c r="S5" s="99">
        <f>INDEX('AEO Table 3'!$C$23:$AJ$23,MATCH(S$1,'AEO Table 3'!$C$1:$AJ$1,0))/10^6*dollars_2019_2012*INDEX('Tax Percentages'!$B$14:$AG$14,MATCH(S$1,'Tax Percentages'!$B$4:$AG$4,0))</f>
        <v/>
      </c>
      <c r="T5" s="99">
        <f>INDEX('AEO Table 3'!$C$23:$AJ$23,MATCH(T$1,'AEO Table 3'!$C$1:$AJ$1,0))/10^6*dollars_2019_2012*INDEX('Tax Percentages'!$B$14:$AG$14,MATCH(T$1,'Tax Percentages'!$B$4:$AG$4,0))</f>
        <v/>
      </c>
      <c r="U5" s="99">
        <f>INDEX('AEO Table 3'!$C$23:$AJ$23,MATCH(U$1,'AEO Table 3'!$C$1:$AJ$1,0))/10^6*dollars_2019_2012*INDEX('Tax Percentages'!$B$14:$AG$14,MATCH(U$1,'Tax Percentages'!$B$4:$AG$4,0))</f>
        <v/>
      </c>
      <c r="V5" s="99">
        <f>INDEX('AEO Table 3'!$C$23:$AJ$23,MATCH(V$1,'AEO Table 3'!$C$1:$AJ$1,0))/10^6*dollars_2019_2012*INDEX('Tax Percentages'!$B$14:$AG$14,MATCH(V$1,'Tax Percentages'!$B$4:$AG$4,0))</f>
        <v/>
      </c>
      <c r="W5" s="99">
        <f>INDEX('AEO Table 3'!$C$23:$AJ$23,MATCH(W$1,'AEO Table 3'!$C$1:$AJ$1,0))/10^6*dollars_2019_2012*INDEX('Tax Percentages'!$B$14:$AG$14,MATCH(W$1,'Tax Percentages'!$B$4:$AG$4,0))</f>
        <v/>
      </c>
      <c r="X5" s="99">
        <f>INDEX('AEO Table 3'!$C$23:$AJ$23,MATCH(X$1,'AEO Table 3'!$C$1:$AJ$1,0))/10^6*dollars_2019_2012*INDEX('Tax Percentages'!$B$14:$AG$14,MATCH(X$1,'Tax Percentages'!$B$4:$AG$4,0))</f>
        <v/>
      </c>
      <c r="Y5" s="99">
        <f>INDEX('AEO Table 3'!$C$23:$AJ$23,MATCH(Y$1,'AEO Table 3'!$C$1:$AJ$1,0))/10^6*dollars_2019_2012*INDEX('Tax Percentages'!$B$14:$AG$14,MATCH(Y$1,'Tax Percentages'!$B$4:$AG$4,0))</f>
        <v/>
      </c>
      <c r="Z5" s="99">
        <f>INDEX('AEO Table 3'!$C$23:$AJ$23,MATCH(Z$1,'AEO Table 3'!$C$1:$AJ$1,0))/10^6*dollars_2019_2012*INDEX('Tax Percentages'!$B$14:$AG$14,MATCH(Z$1,'Tax Percentages'!$B$4:$AG$4,0))</f>
        <v/>
      </c>
      <c r="AA5" s="99">
        <f>INDEX('AEO Table 3'!$C$23:$AJ$23,MATCH(AA$1,'AEO Table 3'!$C$1:$AJ$1,0))/10^6*dollars_2019_2012*INDEX('Tax Percentages'!$B$14:$AG$14,MATCH(AA$1,'Tax Percentages'!$B$4:$AG$4,0))</f>
        <v/>
      </c>
      <c r="AB5" s="99">
        <f>INDEX('AEO Table 3'!$C$23:$AJ$23,MATCH(AB$1,'AEO Table 3'!$C$1:$AJ$1,0))/10^6*dollars_2019_2012*INDEX('Tax Percentages'!$B$14:$AG$14,MATCH(AB$1,'Tax Percentages'!$B$4:$AG$4,0))</f>
        <v/>
      </c>
      <c r="AC5" s="99">
        <f>INDEX('AEO Table 3'!$C$23:$AJ$23,MATCH(AC$1,'AEO Table 3'!$C$1:$AJ$1,0))/10^6*dollars_2019_2012*INDEX('Tax Percentages'!$B$14:$AG$14,MATCH(AC$1,'Tax Percentages'!$B$4:$AG$4,0))</f>
        <v/>
      </c>
      <c r="AD5" s="99">
        <f>INDEX('AEO Table 3'!$C$23:$AJ$23,MATCH(AD$1,'AEO Table 3'!$C$1:$AJ$1,0))/10^6*dollars_2019_2012*INDEX('Tax Percentages'!$B$14:$AG$14,MATCH(AD$1,'Tax Percentages'!$B$4:$AG$4,0))</f>
        <v/>
      </c>
      <c r="AE5" s="99">
        <f>INDEX('AEO Table 3'!$C$23:$AJ$23,MATCH(AE$1,'AEO Table 3'!$C$1:$AJ$1,0))/10^6*dollars_2019_2012*INDEX('Tax Percentages'!$B$14:$AG$14,MATCH(AE$1,'Tax Percentages'!$B$4:$AG$4,0))</f>
        <v/>
      </c>
      <c r="AF5" s="99">
        <f>INDEX('AEO Table 3'!$C$23:$AJ$23,MATCH(AF$1,'AEO Table 3'!$C$1:$AJ$1,0))/10^6*dollars_2019_2012*INDEX('Tax Percentages'!$B$14:$AG$14,MATCH(AF$1,'Tax Percentages'!$B$4:$AG$4,0))</f>
        <v/>
      </c>
    </row>
    <row r="6">
      <c r="A6" s="71" t="inlineStr">
        <is>
          <t>Industry Sector</t>
        </is>
      </c>
      <c r="B6" s="99">
        <f>INDEX('AEO Table 3'!$C$30:$AJ$30,MATCH(B$1,'AEO Table 3'!$C$1:$AJ$1,0))/10^6*dollars_2019_2012*INDEX('Tax Percentages'!$B$14:$AG$14,MATCH(B$1,'Tax Percentages'!$B$4:$AG$4,0))</f>
        <v/>
      </c>
      <c r="C6" s="99">
        <f>INDEX('AEO Table 3'!$C$30:$AJ$30,MATCH(C$1,'AEO Table 3'!$C$1:$AJ$1,0))/10^6*dollars_2019_2012*INDEX('Tax Percentages'!$B$14:$AG$14,MATCH(C$1,'Tax Percentages'!$B$4:$AG$4,0))</f>
        <v/>
      </c>
      <c r="D6" s="99">
        <f>INDEX('AEO Table 3'!$C$30:$AJ$30,MATCH(D$1,'AEO Table 3'!$C$1:$AJ$1,0))/10^6*dollars_2019_2012*INDEX('Tax Percentages'!$B$14:$AG$14,MATCH(D$1,'Tax Percentages'!$B$4:$AG$4,0))</f>
        <v/>
      </c>
      <c r="E6" s="99">
        <f>INDEX('AEO Table 3'!$C$30:$AJ$30,MATCH(E$1,'AEO Table 3'!$C$1:$AJ$1,0))/10^6*dollars_2019_2012*INDEX('Tax Percentages'!$B$14:$AG$14,MATCH(E$1,'Tax Percentages'!$B$4:$AG$4,0))</f>
        <v/>
      </c>
      <c r="F6" s="99">
        <f>INDEX('AEO Table 3'!$C$30:$AJ$30,MATCH(F$1,'AEO Table 3'!$C$1:$AJ$1,0))/10^6*dollars_2019_2012*INDEX('Tax Percentages'!$B$14:$AG$14,MATCH(F$1,'Tax Percentages'!$B$4:$AG$4,0))</f>
        <v/>
      </c>
      <c r="G6" s="99">
        <f>INDEX('AEO Table 3'!$C$30:$AJ$30,MATCH(G$1,'AEO Table 3'!$C$1:$AJ$1,0))/10^6*dollars_2019_2012*INDEX('Tax Percentages'!$B$14:$AG$14,MATCH(G$1,'Tax Percentages'!$B$4:$AG$4,0))</f>
        <v/>
      </c>
      <c r="H6" s="99">
        <f>INDEX('AEO Table 3'!$C$30:$AJ$30,MATCH(H$1,'AEO Table 3'!$C$1:$AJ$1,0))/10^6*dollars_2019_2012*INDEX('Tax Percentages'!$B$14:$AG$14,MATCH(H$1,'Tax Percentages'!$B$4:$AG$4,0))</f>
        <v/>
      </c>
      <c r="I6" s="99">
        <f>INDEX('AEO Table 3'!$C$30:$AJ$30,MATCH(I$1,'AEO Table 3'!$C$1:$AJ$1,0))/10^6*dollars_2019_2012*INDEX('Tax Percentages'!$B$14:$AG$14,MATCH(I$1,'Tax Percentages'!$B$4:$AG$4,0))</f>
        <v/>
      </c>
      <c r="J6" s="99">
        <f>INDEX('AEO Table 3'!$C$30:$AJ$30,MATCH(J$1,'AEO Table 3'!$C$1:$AJ$1,0))/10^6*dollars_2019_2012*INDEX('Tax Percentages'!$B$14:$AG$14,MATCH(J$1,'Tax Percentages'!$B$4:$AG$4,0))</f>
        <v/>
      </c>
      <c r="K6" s="99">
        <f>INDEX('AEO Table 3'!$C$30:$AJ$30,MATCH(K$1,'AEO Table 3'!$C$1:$AJ$1,0))/10^6*dollars_2019_2012*INDEX('Tax Percentages'!$B$14:$AG$14,MATCH(K$1,'Tax Percentages'!$B$4:$AG$4,0))</f>
        <v/>
      </c>
      <c r="L6" s="99">
        <f>INDEX('AEO Table 3'!$C$30:$AJ$30,MATCH(L$1,'AEO Table 3'!$C$1:$AJ$1,0))/10^6*dollars_2019_2012*INDEX('Tax Percentages'!$B$14:$AG$14,MATCH(L$1,'Tax Percentages'!$B$4:$AG$4,0))</f>
        <v/>
      </c>
      <c r="M6" s="99">
        <f>INDEX('AEO Table 3'!$C$30:$AJ$30,MATCH(M$1,'AEO Table 3'!$C$1:$AJ$1,0))/10^6*dollars_2019_2012*INDEX('Tax Percentages'!$B$14:$AG$14,MATCH(M$1,'Tax Percentages'!$B$4:$AG$4,0))</f>
        <v/>
      </c>
      <c r="N6" s="99">
        <f>INDEX('AEO Table 3'!$C$30:$AJ$30,MATCH(N$1,'AEO Table 3'!$C$1:$AJ$1,0))/10^6*dollars_2019_2012*INDEX('Tax Percentages'!$B$14:$AG$14,MATCH(N$1,'Tax Percentages'!$B$4:$AG$4,0))</f>
        <v/>
      </c>
      <c r="O6" s="99">
        <f>INDEX('AEO Table 3'!$C$30:$AJ$30,MATCH(O$1,'AEO Table 3'!$C$1:$AJ$1,0))/10^6*dollars_2019_2012*INDEX('Tax Percentages'!$B$14:$AG$14,MATCH(O$1,'Tax Percentages'!$B$4:$AG$4,0))</f>
        <v/>
      </c>
      <c r="P6" s="99">
        <f>INDEX('AEO Table 3'!$C$30:$AJ$30,MATCH(P$1,'AEO Table 3'!$C$1:$AJ$1,0))/10^6*dollars_2019_2012*INDEX('Tax Percentages'!$B$14:$AG$14,MATCH(P$1,'Tax Percentages'!$B$4:$AG$4,0))</f>
        <v/>
      </c>
      <c r="Q6" s="99">
        <f>INDEX('AEO Table 3'!$C$30:$AJ$30,MATCH(Q$1,'AEO Table 3'!$C$1:$AJ$1,0))/10^6*dollars_2019_2012*INDEX('Tax Percentages'!$B$14:$AG$14,MATCH(Q$1,'Tax Percentages'!$B$4:$AG$4,0))</f>
        <v/>
      </c>
      <c r="R6" s="99">
        <f>INDEX('AEO Table 3'!$C$30:$AJ$30,MATCH(R$1,'AEO Table 3'!$C$1:$AJ$1,0))/10^6*dollars_2019_2012*INDEX('Tax Percentages'!$B$14:$AG$14,MATCH(R$1,'Tax Percentages'!$B$4:$AG$4,0))</f>
        <v/>
      </c>
      <c r="S6" s="99">
        <f>INDEX('AEO Table 3'!$C$30:$AJ$30,MATCH(S$1,'AEO Table 3'!$C$1:$AJ$1,0))/10^6*dollars_2019_2012*INDEX('Tax Percentages'!$B$14:$AG$14,MATCH(S$1,'Tax Percentages'!$B$4:$AG$4,0))</f>
        <v/>
      </c>
      <c r="T6" s="99">
        <f>INDEX('AEO Table 3'!$C$30:$AJ$30,MATCH(T$1,'AEO Table 3'!$C$1:$AJ$1,0))/10^6*dollars_2019_2012*INDEX('Tax Percentages'!$B$14:$AG$14,MATCH(T$1,'Tax Percentages'!$B$4:$AG$4,0))</f>
        <v/>
      </c>
      <c r="U6" s="99">
        <f>INDEX('AEO Table 3'!$C$30:$AJ$30,MATCH(U$1,'AEO Table 3'!$C$1:$AJ$1,0))/10^6*dollars_2019_2012*INDEX('Tax Percentages'!$B$14:$AG$14,MATCH(U$1,'Tax Percentages'!$B$4:$AG$4,0))</f>
        <v/>
      </c>
      <c r="V6" s="99">
        <f>INDEX('AEO Table 3'!$C$30:$AJ$30,MATCH(V$1,'AEO Table 3'!$C$1:$AJ$1,0))/10^6*dollars_2019_2012*INDEX('Tax Percentages'!$B$14:$AG$14,MATCH(V$1,'Tax Percentages'!$B$4:$AG$4,0))</f>
        <v/>
      </c>
      <c r="W6" s="99">
        <f>INDEX('AEO Table 3'!$C$30:$AJ$30,MATCH(W$1,'AEO Table 3'!$C$1:$AJ$1,0))/10^6*dollars_2019_2012*INDEX('Tax Percentages'!$B$14:$AG$14,MATCH(W$1,'Tax Percentages'!$B$4:$AG$4,0))</f>
        <v/>
      </c>
      <c r="X6" s="99">
        <f>INDEX('AEO Table 3'!$C$30:$AJ$30,MATCH(X$1,'AEO Table 3'!$C$1:$AJ$1,0))/10^6*dollars_2019_2012*INDEX('Tax Percentages'!$B$14:$AG$14,MATCH(X$1,'Tax Percentages'!$B$4:$AG$4,0))</f>
        <v/>
      </c>
      <c r="Y6" s="99">
        <f>INDEX('AEO Table 3'!$C$30:$AJ$30,MATCH(Y$1,'AEO Table 3'!$C$1:$AJ$1,0))/10^6*dollars_2019_2012*INDEX('Tax Percentages'!$B$14:$AG$14,MATCH(Y$1,'Tax Percentages'!$B$4:$AG$4,0))</f>
        <v/>
      </c>
      <c r="Z6" s="99">
        <f>INDEX('AEO Table 3'!$C$30:$AJ$30,MATCH(Z$1,'AEO Table 3'!$C$1:$AJ$1,0))/10^6*dollars_2019_2012*INDEX('Tax Percentages'!$B$14:$AG$14,MATCH(Z$1,'Tax Percentages'!$B$4:$AG$4,0))</f>
        <v/>
      </c>
      <c r="AA6" s="99">
        <f>INDEX('AEO Table 3'!$C$30:$AJ$30,MATCH(AA$1,'AEO Table 3'!$C$1:$AJ$1,0))/10^6*dollars_2019_2012*INDEX('Tax Percentages'!$B$14:$AG$14,MATCH(AA$1,'Tax Percentages'!$B$4:$AG$4,0))</f>
        <v/>
      </c>
      <c r="AB6" s="99">
        <f>INDEX('AEO Table 3'!$C$30:$AJ$30,MATCH(AB$1,'AEO Table 3'!$C$1:$AJ$1,0))/10^6*dollars_2019_2012*INDEX('Tax Percentages'!$B$14:$AG$14,MATCH(AB$1,'Tax Percentages'!$B$4:$AG$4,0))</f>
        <v/>
      </c>
      <c r="AC6" s="99">
        <f>INDEX('AEO Table 3'!$C$30:$AJ$30,MATCH(AC$1,'AEO Table 3'!$C$1:$AJ$1,0))/10^6*dollars_2019_2012*INDEX('Tax Percentages'!$B$14:$AG$14,MATCH(AC$1,'Tax Percentages'!$B$4:$AG$4,0))</f>
        <v/>
      </c>
      <c r="AD6" s="99">
        <f>INDEX('AEO Table 3'!$C$30:$AJ$30,MATCH(AD$1,'AEO Table 3'!$C$1:$AJ$1,0))/10^6*dollars_2019_2012*INDEX('Tax Percentages'!$B$14:$AG$14,MATCH(AD$1,'Tax Percentages'!$B$4:$AG$4,0))</f>
        <v/>
      </c>
      <c r="AE6" s="99">
        <f>INDEX('AEO Table 3'!$C$30:$AJ$30,MATCH(AE$1,'AEO Table 3'!$C$1:$AJ$1,0))/10^6*dollars_2019_2012*INDEX('Tax Percentages'!$B$14:$AG$14,MATCH(AE$1,'Tax Percentages'!$B$4:$AG$4,0))</f>
        <v/>
      </c>
      <c r="AF6" s="99">
        <f>INDEX('AEO Table 3'!$C$30:$AJ$30,MATCH(AF$1,'AEO Table 3'!$C$1:$AJ$1,0))/10^6*dollars_2019_2012*INDEX('Tax Percentages'!$B$14:$AG$14,MATCH(AF$1,'Tax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3'!$C$1:$AJ$1,0))/10^6*dollars_2019_2012*INDEX('Tax Percentages'!$B$15:$AG$15,MATCH(B$1,'Tax Percentages'!$B$4:$AG$4,0))</f>
        <v/>
      </c>
      <c r="C2" s="99">
        <f>INDEX('AEO Table 3'!$C$40:$AJ$40,MATCH(C$1,'AEO Table 3'!$C$1:$AJ$1,0))/10^6*dollars_2019_2012*INDEX('Tax Percentages'!$B$15:$AG$15,MATCH(C$1,'Tax Percentages'!$B$4:$AG$4,0))</f>
        <v/>
      </c>
      <c r="D2" s="99">
        <f>INDEX('AEO Table 3'!$C$40:$AJ$40,MATCH(D$1,'AEO Table 3'!$C$1:$AJ$1,0))/10^6*dollars_2019_2012*INDEX('Tax Percentages'!$B$15:$AG$15,MATCH(D$1,'Tax Percentages'!$B$4:$AG$4,0))</f>
        <v/>
      </c>
      <c r="E2" s="99">
        <f>INDEX('AEO Table 3'!$C$40:$AJ$40,MATCH(E$1,'AEO Table 3'!$C$1:$AJ$1,0))/10^6*dollars_2019_2012*INDEX('Tax Percentages'!$B$15:$AG$15,MATCH(E$1,'Tax Percentages'!$B$4:$AG$4,0))</f>
        <v/>
      </c>
      <c r="F2" s="99">
        <f>INDEX('AEO Table 3'!$C$40:$AJ$40,MATCH(F$1,'AEO Table 3'!$C$1:$AJ$1,0))/10^6*dollars_2019_2012*INDEX('Tax Percentages'!$B$15:$AG$15,MATCH(F$1,'Tax Percentages'!$B$4:$AG$4,0))</f>
        <v/>
      </c>
      <c r="G2" s="99">
        <f>INDEX('AEO Table 3'!$C$40:$AJ$40,MATCH(G$1,'AEO Table 3'!$C$1:$AJ$1,0))/10^6*dollars_2019_2012*INDEX('Tax Percentages'!$B$15:$AG$15,MATCH(G$1,'Tax Percentages'!$B$4:$AG$4,0))</f>
        <v/>
      </c>
      <c r="H2" s="99">
        <f>INDEX('AEO Table 3'!$C$40:$AJ$40,MATCH(H$1,'AEO Table 3'!$C$1:$AJ$1,0))/10^6*dollars_2019_2012*INDEX('Tax Percentages'!$B$15:$AG$15,MATCH(H$1,'Tax Percentages'!$B$4:$AG$4,0))</f>
        <v/>
      </c>
      <c r="I2" s="99">
        <f>INDEX('AEO Table 3'!$C$40:$AJ$40,MATCH(I$1,'AEO Table 3'!$C$1:$AJ$1,0))/10^6*dollars_2019_2012*INDEX('Tax Percentages'!$B$15:$AG$15,MATCH(I$1,'Tax Percentages'!$B$4:$AG$4,0))</f>
        <v/>
      </c>
      <c r="J2" s="99">
        <f>INDEX('AEO Table 3'!$C$40:$AJ$40,MATCH(J$1,'AEO Table 3'!$C$1:$AJ$1,0))/10^6*dollars_2019_2012*INDEX('Tax Percentages'!$B$15:$AG$15,MATCH(J$1,'Tax Percentages'!$B$4:$AG$4,0))</f>
        <v/>
      </c>
      <c r="K2" s="99">
        <f>INDEX('AEO Table 3'!$C$40:$AJ$40,MATCH(K$1,'AEO Table 3'!$C$1:$AJ$1,0))/10^6*dollars_2019_2012*INDEX('Tax Percentages'!$B$15:$AG$15,MATCH(K$1,'Tax Percentages'!$B$4:$AG$4,0))</f>
        <v/>
      </c>
      <c r="L2" s="99">
        <f>INDEX('AEO Table 3'!$C$40:$AJ$40,MATCH(L$1,'AEO Table 3'!$C$1:$AJ$1,0))/10^6*dollars_2019_2012*INDEX('Tax Percentages'!$B$15:$AG$15,MATCH(L$1,'Tax Percentages'!$B$4:$AG$4,0))</f>
        <v/>
      </c>
      <c r="M2" s="99">
        <f>INDEX('AEO Table 3'!$C$40:$AJ$40,MATCH(M$1,'AEO Table 3'!$C$1:$AJ$1,0))/10^6*dollars_2019_2012*INDEX('Tax Percentages'!$B$15:$AG$15,MATCH(M$1,'Tax Percentages'!$B$4:$AG$4,0))</f>
        <v/>
      </c>
      <c r="N2" s="99">
        <f>INDEX('AEO Table 3'!$C$40:$AJ$40,MATCH(N$1,'AEO Table 3'!$C$1:$AJ$1,0))/10^6*dollars_2019_2012*INDEX('Tax Percentages'!$B$15:$AG$15,MATCH(N$1,'Tax Percentages'!$B$4:$AG$4,0))</f>
        <v/>
      </c>
      <c r="O2" s="99">
        <f>INDEX('AEO Table 3'!$C$40:$AJ$40,MATCH(O$1,'AEO Table 3'!$C$1:$AJ$1,0))/10^6*dollars_2019_2012*INDEX('Tax Percentages'!$B$15:$AG$15,MATCH(O$1,'Tax Percentages'!$B$4:$AG$4,0))</f>
        <v/>
      </c>
      <c r="P2" s="99">
        <f>INDEX('AEO Table 3'!$C$40:$AJ$40,MATCH(P$1,'AEO Table 3'!$C$1:$AJ$1,0))/10^6*dollars_2019_2012*INDEX('Tax Percentages'!$B$15:$AG$15,MATCH(P$1,'Tax Percentages'!$B$4:$AG$4,0))</f>
        <v/>
      </c>
      <c r="Q2" s="99">
        <f>INDEX('AEO Table 3'!$C$40:$AJ$40,MATCH(Q$1,'AEO Table 3'!$C$1:$AJ$1,0))/10^6*dollars_2019_2012*INDEX('Tax Percentages'!$B$15:$AG$15,MATCH(Q$1,'Tax Percentages'!$B$4:$AG$4,0))</f>
        <v/>
      </c>
      <c r="R2" s="99">
        <f>INDEX('AEO Table 3'!$C$40:$AJ$40,MATCH(R$1,'AEO Table 3'!$C$1:$AJ$1,0))/10^6*dollars_2019_2012*INDEX('Tax Percentages'!$B$15:$AG$15,MATCH(R$1,'Tax Percentages'!$B$4:$AG$4,0))</f>
        <v/>
      </c>
      <c r="S2" s="99">
        <f>INDEX('AEO Table 3'!$C$40:$AJ$40,MATCH(S$1,'AEO Table 3'!$C$1:$AJ$1,0))/10^6*dollars_2019_2012*INDEX('Tax Percentages'!$B$15:$AG$15,MATCH(S$1,'Tax Percentages'!$B$4:$AG$4,0))</f>
        <v/>
      </c>
      <c r="T2" s="99">
        <f>INDEX('AEO Table 3'!$C$40:$AJ$40,MATCH(T$1,'AEO Table 3'!$C$1:$AJ$1,0))/10^6*dollars_2019_2012*INDEX('Tax Percentages'!$B$15:$AG$15,MATCH(T$1,'Tax Percentages'!$B$4:$AG$4,0))</f>
        <v/>
      </c>
      <c r="U2" s="99">
        <f>INDEX('AEO Table 3'!$C$40:$AJ$40,MATCH(U$1,'AEO Table 3'!$C$1:$AJ$1,0))/10^6*dollars_2019_2012*INDEX('Tax Percentages'!$B$15:$AG$15,MATCH(U$1,'Tax Percentages'!$B$4:$AG$4,0))</f>
        <v/>
      </c>
      <c r="V2" s="99">
        <f>INDEX('AEO Table 3'!$C$40:$AJ$40,MATCH(V$1,'AEO Table 3'!$C$1:$AJ$1,0))/10^6*dollars_2019_2012*INDEX('Tax Percentages'!$B$15:$AG$15,MATCH(V$1,'Tax Percentages'!$B$4:$AG$4,0))</f>
        <v/>
      </c>
      <c r="W2" s="99">
        <f>INDEX('AEO Table 3'!$C$40:$AJ$40,MATCH(W$1,'AEO Table 3'!$C$1:$AJ$1,0))/10^6*dollars_2019_2012*INDEX('Tax Percentages'!$B$15:$AG$15,MATCH(W$1,'Tax Percentages'!$B$4:$AG$4,0))</f>
        <v/>
      </c>
      <c r="X2" s="99">
        <f>INDEX('AEO Table 3'!$C$40:$AJ$40,MATCH(X$1,'AEO Table 3'!$C$1:$AJ$1,0))/10^6*dollars_2019_2012*INDEX('Tax Percentages'!$B$15:$AG$15,MATCH(X$1,'Tax Percentages'!$B$4:$AG$4,0))</f>
        <v/>
      </c>
      <c r="Y2" s="99">
        <f>INDEX('AEO Table 3'!$C$40:$AJ$40,MATCH(Y$1,'AEO Table 3'!$C$1:$AJ$1,0))/10^6*dollars_2019_2012*INDEX('Tax Percentages'!$B$15:$AG$15,MATCH(Y$1,'Tax Percentages'!$B$4:$AG$4,0))</f>
        <v/>
      </c>
      <c r="Z2" s="99">
        <f>INDEX('AEO Table 3'!$C$40:$AJ$40,MATCH(Z$1,'AEO Table 3'!$C$1:$AJ$1,0))/10^6*dollars_2019_2012*INDEX('Tax Percentages'!$B$15:$AG$15,MATCH(Z$1,'Tax Percentages'!$B$4:$AG$4,0))</f>
        <v/>
      </c>
      <c r="AA2" s="99">
        <f>INDEX('AEO Table 3'!$C$40:$AJ$40,MATCH(AA$1,'AEO Table 3'!$C$1:$AJ$1,0))/10^6*dollars_2019_2012*INDEX('Tax Percentages'!$B$15:$AG$15,MATCH(AA$1,'Tax Percentages'!$B$4:$AG$4,0))</f>
        <v/>
      </c>
      <c r="AB2" s="99">
        <f>INDEX('AEO Table 3'!$C$40:$AJ$40,MATCH(AB$1,'AEO Table 3'!$C$1:$AJ$1,0))/10^6*dollars_2019_2012*INDEX('Tax Percentages'!$B$15:$AG$15,MATCH(AB$1,'Tax Percentages'!$B$4:$AG$4,0))</f>
        <v/>
      </c>
      <c r="AC2" s="99">
        <f>INDEX('AEO Table 3'!$C$40:$AJ$40,MATCH(AC$1,'AEO Table 3'!$C$1:$AJ$1,0))/10^6*dollars_2019_2012*INDEX('Tax Percentages'!$B$15:$AG$15,MATCH(AC$1,'Tax Percentages'!$B$4:$AG$4,0))</f>
        <v/>
      </c>
      <c r="AD2" s="99">
        <f>INDEX('AEO Table 3'!$C$40:$AJ$40,MATCH(AD$1,'AEO Table 3'!$C$1:$AJ$1,0))/10^6*dollars_2019_2012*INDEX('Tax Percentages'!$B$15:$AG$15,MATCH(AD$1,'Tax Percentages'!$B$4:$AG$4,0))</f>
        <v/>
      </c>
      <c r="AE2" s="99">
        <f>INDEX('AEO Table 3'!$C$40:$AJ$40,MATCH(AE$1,'AEO Table 3'!$C$1:$AJ$1,0))/10^6*dollars_2019_2012*INDEX('Tax Percentages'!$B$15:$AG$15,MATCH(AE$1,'Tax Percentages'!$B$4:$AG$4,0))</f>
        <v/>
      </c>
      <c r="AF2" s="99">
        <f>INDEX('AEO Table 3'!$C$40:$AJ$40,MATCH(AF$1,'AEO Table 3'!$C$1:$AJ$1,0))/10^6*dollars_2019_2012*INDEX('Tax Percentages'!$B$15:$AG$15,MATCH(AF$1,'Tax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3'!$C$42:$AJ$42,MATCH(B$1,'AEO Table 3'!$C$1:$AJ$1,0))/10^6*dollars_2019_2012*INDEX('Tax Percentages'!$B$17:$AG$17,MATCH(B$1,'Tax Percentages'!$B$4:$AG$4,0))</f>
        <v/>
      </c>
      <c r="C2" s="99">
        <f>INDEX('AEO Table 3'!$C$42:$AJ$42,MATCH(C$1,'AEO Table 3'!$C$1:$AJ$1,0))/10^6*dollars_2019_2012*INDEX('Tax Percentages'!$B$17:$AG$17,MATCH(C$1,'Tax Percentages'!$B$4:$AG$4,0))</f>
        <v/>
      </c>
      <c r="D2" s="99">
        <f>INDEX('AEO Table 3'!$C$42:$AJ$42,MATCH(D$1,'AEO Table 3'!$C$1:$AJ$1,0))/10^6*dollars_2019_2012*INDEX('Tax Percentages'!$B$17:$AG$17,MATCH(D$1,'Tax Percentages'!$B$4:$AG$4,0))</f>
        <v/>
      </c>
      <c r="E2" s="99">
        <f>INDEX('AEO Table 3'!$C$42:$AJ$42,MATCH(E$1,'AEO Table 3'!$C$1:$AJ$1,0))/10^6*dollars_2019_2012*INDEX('Tax Percentages'!$B$17:$AG$17,MATCH(E$1,'Tax Percentages'!$B$4:$AG$4,0))</f>
        <v/>
      </c>
      <c r="F2" s="99">
        <f>INDEX('AEO Table 3'!$C$42:$AJ$42,MATCH(F$1,'AEO Table 3'!$C$1:$AJ$1,0))/10^6*dollars_2019_2012*INDEX('Tax Percentages'!$B$17:$AG$17,MATCH(F$1,'Tax Percentages'!$B$4:$AG$4,0))</f>
        <v/>
      </c>
      <c r="G2" s="99">
        <f>INDEX('AEO Table 3'!$C$42:$AJ$42,MATCH(G$1,'AEO Table 3'!$C$1:$AJ$1,0))/10^6*dollars_2019_2012*INDEX('Tax Percentages'!$B$17:$AG$17,MATCH(G$1,'Tax Percentages'!$B$4:$AG$4,0))</f>
        <v/>
      </c>
      <c r="H2" s="99">
        <f>INDEX('AEO Table 3'!$C$42:$AJ$42,MATCH(H$1,'AEO Table 3'!$C$1:$AJ$1,0))/10^6*dollars_2019_2012*INDEX('Tax Percentages'!$B$17:$AG$17,MATCH(H$1,'Tax Percentages'!$B$4:$AG$4,0))</f>
        <v/>
      </c>
      <c r="I2" s="99">
        <f>INDEX('AEO Table 3'!$C$42:$AJ$42,MATCH(I$1,'AEO Table 3'!$C$1:$AJ$1,0))/10^6*dollars_2019_2012*INDEX('Tax Percentages'!$B$17:$AG$17,MATCH(I$1,'Tax Percentages'!$B$4:$AG$4,0))</f>
        <v/>
      </c>
      <c r="J2" s="99">
        <f>INDEX('AEO Table 3'!$C$42:$AJ$42,MATCH(J$1,'AEO Table 3'!$C$1:$AJ$1,0))/10^6*dollars_2019_2012*INDEX('Tax Percentages'!$B$17:$AG$17,MATCH(J$1,'Tax Percentages'!$B$4:$AG$4,0))</f>
        <v/>
      </c>
      <c r="K2" s="99">
        <f>INDEX('AEO Table 3'!$C$42:$AJ$42,MATCH(K$1,'AEO Table 3'!$C$1:$AJ$1,0))/10^6*dollars_2019_2012*INDEX('Tax Percentages'!$B$17:$AG$17,MATCH(K$1,'Tax Percentages'!$B$4:$AG$4,0))</f>
        <v/>
      </c>
      <c r="L2" s="99">
        <f>INDEX('AEO Table 3'!$C$42:$AJ$42,MATCH(L$1,'AEO Table 3'!$C$1:$AJ$1,0))/10^6*dollars_2019_2012*INDEX('Tax Percentages'!$B$17:$AG$17,MATCH(L$1,'Tax Percentages'!$B$4:$AG$4,0))</f>
        <v/>
      </c>
      <c r="M2" s="99">
        <f>INDEX('AEO Table 3'!$C$42:$AJ$42,MATCH(M$1,'AEO Table 3'!$C$1:$AJ$1,0))/10^6*dollars_2019_2012*INDEX('Tax Percentages'!$B$17:$AG$17,MATCH(M$1,'Tax Percentages'!$B$4:$AG$4,0))</f>
        <v/>
      </c>
      <c r="N2" s="99">
        <f>INDEX('AEO Table 3'!$C$42:$AJ$42,MATCH(N$1,'AEO Table 3'!$C$1:$AJ$1,0))/10^6*dollars_2019_2012*INDEX('Tax Percentages'!$B$17:$AG$17,MATCH(N$1,'Tax Percentages'!$B$4:$AG$4,0))</f>
        <v/>
      </c>
      <c r="O2" s="99">
        <f>INDEX('AEO Table 3'!$C$42:$AJ$42,MATCH(O$1,'AEO Table 3'!$C$1:$AJ$1,0))/10^6*dollars_2019_2012*INDEX('Tax Percentages'!$B$17:$AG$17,MATCH(O$1,'Tax Percentages'!$B$4:$AG$4,0))</f>
        <v/>
      </c>
      <c r="P2" s="99">
        <f>INDEX('AEO Table 3'!$C$42:$AJ$42,MATCH(P$1,'AEO Table 3'!$C$1:$AJ$1,0))/10^6*dollars_2019_2012*INDEX('Tax Percentages'!$B$17:$AG$17,MATCH(P$1,'Tax Percentages'!$B$4:$AG$4,0))</f>
        <v/>
      </c>
      <c r="Q2" s="99">
        <f>INDEX('AEO Table 3'!$C$42:$AJ$42,MATCH(Q$1,'AEO Table 3'!$C$1:$AJ$1,0))/10^6*dollars_2019_2012*INDEX('Tax Percentages'!$B$17:$AG$17,MATCH(Q$1,'Tax Percentages'!$B$4:$AG$4,0))</f>
        <v/>
      </c>
      <c r="R2" s="99">
        <f>INDEX('AEO Table 3'!$C$42:$AJ$42,MATCH(R$1,'AEO Table 3'!$C$1:$AJ$1,0))/10^6*dollars_2019_2012*INDEX('Tax Percentages'!$B$17:$AG$17,MATCH(R$1,'Tax Percentages'!$B$4:$AG$4,0))</f>
        <v/>
      </c>
      <c r="S2" s="99">
        <f>INDEX('AEO Table 3'!$C$42:$AJ$42,MATCH(S$1,'AEO Table 3'!$C$1:$AJ$1,0))/10^6*dollars_2019_2012*INDEX('Tax Percentages'!$B$17:$AG$17,MATCH(S$1,'Tax Percentages'!$B$4:$AG$4,0))</f>
        <v/>
      </c>
      <c r="T2" s="99">
        <f>INDEX('AEO Table 3'!$C$42:$AJ$42,MATCH(T$1,'AEO Table 3'!$C$1:$AJ$1,0))/10^6*dollars_2019_2012*INDEX('Tax Percentages'!$B$17:$AG$17,MATCH(T$1,'Tax Percentages'!$B$4:$AG$4,0))</f>
        <v/>
      </c>
      <c r="U2" s="99">
        <f>INDEX('AEO Table 3'!$C$42:$AJ$42,MATCH(U$1,'AEO Table 3'!$C$1:$AJ$1,0))/10^6*dollars_2019_2012*INDEX('Tax Percentages'!$B$17:$AG$17,MATCH(U$1,'Tax Percentages'!$B$4:$AG$4,0))</f>
        <v/>
      </c>
      <c r="V2" s="99">
        <f>INDEX('AEO Table 3'!$C$42:$AJ$42,MATCH(V$1,'AEO Table 3'!$C$1:$AJ$1,0))/10^6*dollars_2019_2012*INDEX('Tax Percentages'!$B$17:$AG$17,MATCH(V$1,'Tax Percentages'!$B$4:$AG$4,0))</f>
        <v/>
      </c>
      <c r="W2" s="99">
        <f>INDEX('AEO Table 3'!$C$42:$AJ$42,MATCH(W$1,'AEO Table 3'!$C$1:$AJ$1,0))/10^6*dollars_2019_2012*INDEX('Tax Percentages'!$B$17:$AG$17,MATCH(W$1,'Tax Percentages'!$B$4:$AG$4,0))</f>
        <v/>
      </c>
      <c r="X2" s="99">
        <f>INDEX('AEO Table 3'!$C$42:$AJ$42,MATCH(X$1,'AEO Table 3'!$C$1:$AJ$1,0))/10^6*dollars_2019_2012*INDEX('Tax Percentages'!$B$17:$AG$17,MATCH(X$1,'Tax Percentages'!$B$4:$AG$4,0))</f>
        <v/>
      </c>
      <c r="Y2" s="99">
        <f>INDEX('AEO Table 3'!$C$42:$AJ$42,MATCH(Y$1,'AEO Table 3'!$C$1:$AJ$1,0))/10^6*dollars_2019_2012*INDEX('Tax Percentages'!$B$17:$AG$17,MATCH(Y$1,'Tax Percentages'!$B$4:$AG$4,0))</f>
        <v/>
      </c>
      <c r="Z2" s="99">
        <f>INDEX('AEO Table 3'!$C$42:$AJ$42,MATCH(Z$1,'AEO Table 3'!$C$1:$AJ$1,0))/10^6*dollars_2019_2012*INDEX('Tax Percentages'!$B$17:$AG$17,MATCH(Z$1,'Tax Percentages'!$B$4:$AG$4,0))</f>
        <v/>
      </c>
      <c r="AA2" s="99">
        <f>INDEX('AEO Table 3'!$C$42:$AJ$42,MATCH(AA$1,'AEO Table 3'!$C$1:$AJ$1,0))/10^6*dollars_2019_2012*INDEX('Tax Percentages'!$B$17:$AG$17,MATCH(AA$1,'Tax Percentages'!$B$4:$AG$4,0))</f>
        <v/>
      </c>
      <c r="AB2" s="99">
        <f>INDEX('AEO Table 3'!$C$42:$AJ$42,MATCH(AB$1,'AEO Table 3'!$C$1:$AJ$1,0))/10^6*dollars_2019_2012*INDEX('Tax Percentages'!$B$17:$AG$17,MATCH(AB$1,'Tax Percentages'!$B$4:$AG$4,0))</f>
        <v/>
      </c>
      <c r="AC2" s="99">
        <f>INDEX('AEO Table 3'!$C$42:$AJ$42,MATCH(AC$1,'AEO Table 3'!$C$1:$AJ$1,0))/10^6*dollars_2019_2012*INDEX('Tax Percentages'!$B$17:$AG$17,MATCH(AC$1,'Tax Percentages'!$B$4:$AG$4,0))</f>
        <v/>
      </c>
      <c r="AD2" s="99">
        <f>INDEX('AEO Table 3'!$C$42:$AJ$42,MATCH(AD$1,'AEO Table 3'!$C$1:$AJ$1,0))/10^6*dollars_2019_2012*INDEX('Tax Percentages'!$B$17:$AG$17,MATCH(AD$1,'Tax Percentages'!$B$4:$AG$4,0))</f>
        <v/>
      </c>
      <c r="AE2" s="99">
        <f>INDEX('AEO Table 3'!$C$42:$AJ$42,MATCH(AE$1,'AEO Table 3'!$C$1:$AJ$1,0))/10^6*dollars_2019_2012*INDEX('Tax Percentages'!$B$17:$AG$17,MATCH(AE$1,'Tax Percentages'!$B$4:$AG$4,0))</f>
        <v/>
      </c>
      <c r="AF2" s="99">
        <f>INDEX('AEO Table 3'!$C$42:$AJ$42,MATCH(AF$1,'AEO Table 3'!$C$1:$AJ$1,0))/10^6*dollars_2019_2012*INDEX('Tax Percentages'!$B$17:$AG$17,MATCH(AF$1,'Tax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Percentages'!$B$17:$AG$17,MATCH(B$1,'Tax Percentages'!$B$4:$AG$4,0))</f>
        <v/>
      </c>
      <c r="C4" s="99">
        <f>INDEX('AEO Table 3'!$C$17:$AJ$17,MATCH(C$1,'AEO Table 3'!$C$1:$AJ$1,0))/10^6*dollars_2019_2012*INDEX('Tax Percentages'!$B$17:$AG$17,MATCH(C$1,'Tax Percentages'!$B$4:$AG$4,0))</f>
        <v/>
      </c>
      <c r="D4" s="99">
        <f>INDEX('AEO Table 3'!$C$17:$AJ$17,MATCH(D$1,'AEO Table 3'!$C$1:$AJ$1,0))/10^6*dollars_2019_2012*INDEX('Tax Percentages'!$B$17:$AG$17,MATCH(D$1,'Tax Percentages'!$B$4:$AG$4,0))</f>
        <v/>
      </c>
      <c r="E4" s="99">
        <f>INDEX('AEO Table 3'!$C$17:$AJ$17,MATCH(E$1,'AEO Table 3'!$C$1:$AJ$1,0))/10^6*dollars_2019_2012*INDEX('Tax Percentages'!$B$17:$AG$17,MATCH(E$1,'Tax Percentages'!$B$4:$AG$4,0))</f>
        <v/>
      </c>
      <c r="F4" s="99">
        <f>INDEX('AEO Table 3'!$C$17:$AJ$17,MATCH(F$1,'AEO Table 3'!$C$1:$AJ$1,0))/10^6*dollars_2019_2012*INDEX('Tax Percentages'!$B$17:$AG$17,MATCH(F$1,'Tax Percentages'!$B$4:$AG$4,0))</f>
        <v/>
      </c>
      <c r="G4" s="99">
        <f>INDEX('AEO Table 3'!$C$17:$AJ$17,MATCH(G$1,'AEO Table 3'!$C$1:$AJ$1,0))/10^6*dollars_2019_2012*INDEX('Tax Percentages'!$B$17:$AG$17,MATCH(G$1,'Tax Percentages'!$B$4:$AG$4,0))</f>
        <v/>
      </c>
      <c r="H4" s="99">
        <f>INDEX('AEO Table 3'!$C$17:$AJ$17,MATCH(H$1,'AEO Table 3'!$C$1:$AJ$1,0))/10^6*dollars_2019_2012*INDEX('Tax Percentages'!$B$17:$AG$17,MATCH(H$1,'Tax Percentages'!$B$4:$AG$4,0))</f>
        <v/>
      </c>
      <c r="I4" s="99">
        <f>INDEX('AEO Table 3'!$C$17:$AJ$17,MATCH(I$1,'AEO Table 3'!$C$1:$AJ$1,0))/10^6*dollars_2019_2012*INDEX('Tax Percentages'!$B$17:$AG$17,MATCH(I$1,'Tax Percentages'!$B$4:$AG$4,0))</f>
        <v/>
      </c>
      <c r="J4" s="99">
        <f>INDEX('AEO Table 3'!$C$17:$AJ$17,MATCH(J$1,'AEO Table 3'!$C$1:$AJ$1,0))/10^6*dollars_2019_2012*INDEX('Tax Percentages'!$B$17:$AG$17,MATCH(J$1,'Tax Percentages'!$B$4:$AG$4,0))</f>
        <v/>
      </c>
      <c r="K4" s="99">
        <f>INDEX('AEO Table 3'!$C$17:$AJ$17,MATCH(K$1,'AEO Table 3'!$C$1:$AJ$1,0))/10^6*dollars_2019_2012*INDEX('Tax Percentages'!$B$17:$AG$17,MATCH(K$1,'Tax Percentages'!$B$4:$AG$4,0))</f>
        <v/>
      </c>
      <c r="L4" s="99">
        <f>INDEX('AEO Table 3'!$C$17:$AJ$17,MATCH(L$1,'AEO Table 3'!$C$1:$AJ$1,0))/10^6*dollars_2019_2012*INDEX('Tax Percentages'!$B$17:$AG$17,MATCH(L$1,'Tax Percentages'!$B$4:$AG$4,0))</f>
        <v/>
      </c>
      <c r="M4" s="99">
        <f>INDEX('AEO Table 3'!$C$17:$AJ$17,MATCH(M$1,'AEO Table 3'!$C$1:$AJ$1,0))/10^6*dollars_2019_2012*INDEX('Tax Percentages'!$B$17:$AG$17,MATCH(M$1,'Tax Percentages'!$B$4:$AG$4,0))</f>
        <v/>
      </c>
      <c r="N4" s="99">
        <f>INDEX('AEO Table 3'!$C$17:$AJ$17,MATCH(N$1,'AEO Table 3'!$C$1:$AJ$1,0))/10^6*dollars_2019_2012*INDEX('Tax Percentages'!$B$17:$AG$17,MATCH(N$1,'Tax Percentages'!$B$4:$AG$4,0))</f>
        <v/>
      </c>
      <c r="O4" s="99">
        <f>INDEX('AEO Table 3'!$C$17:$AJ$17,MATCH(O$1,'AEO Table 3'!$C$1:$AJ$1,0))/10^6*dollars_2019_2012*INDEX('Tax Percentages'!$B$17:$AG$17,MATCH(O$1,'Tax Percentages'!$B$4:$AG$4,0))</f>
        <v/>
      </c>
      <c r="P4" s="99">
        <f>INDEX('AEO Table 3'!$C$17:$AJ$17,MATCH(P$1,'AEO Table 3'!$C$1:$AJ$1,0))/10^6*dollars_2019_2012*INDEX('Tax Percentages'!$B$17:$AG$17,MATCH(P$1,'Tax Percentages'!$B$4:$AG$4,0))</f>
        <v/>
      </c>
      <c r="Q4" s="99">
        <f>INDEX('AEO Table 3'!$C$17:$AJ$17,MATCH(Q$1,'AEO Table 3'!$C$1:$AJ$1,0))/10^6*dollars_2019_2012*INDEX('Tax Percentages'!$B$17:$AG$17,MATCH(Q$1,'Tax Percentages'!$B$4:$AG$4,0))</f>
        <v/>
      </c>
      <c r="R4" s="99">
        <f>INDEX('AEO Table 3'!$C$17:$AJ$17,MATCH(R$1,'AEO Table 3'!$C$1:$AJ$1,0))/10^6*dollars_2019_2012*INDEX('Tax Percentages'!$B$17:$AG$17,MATCH(R$1,'Tax Percentages'!$B$4:$AG$4,0))</f>
        <v/>
      </c>
      <c r="S4" s="99">
        <f>INDEX('AEO Table 3'!$C$17:$AJ$17,MATCH(S$1,'AEO Table 3'!$C$1:$AJ$1,0))/10^6*dollars_2019_2012*INDEX('Tax Percentages'!$B$17:$AG$17,MATCH(S$1,'Tax Percentages'!$B$4:$AG$4,0))</f>
        <v/>
      </c>
      <c r="T4" s="99">
        <f>INDEX('AEO Table 3'!$C$17:$AJ$17,MATCH(T$1,'AEO Table 3'!$C$1:$AJ$1,0))/10^6*dollars_2019_2012*INDEX('Tax Percentages'!$B$17:$AG$17,MATCH(T$1,'Tax Percentages'!$B$4:$AG$4,0))</f>
        <v/>
      </c>
      <c r="U4" s="99">
        <f>INDEX('AEO Table 3'!$C$17:$AJ$17,MATCH(U$1,'AEO Table 3'!$C$1:$AJ$1,0))/10^6*dollars_2019_2012*INDEX('Tax Percentages'!$B$17:$AG$17,MATCH(U$1,'Tax Percentages'!$B$4:$AG$4,0))</f>
        <v/>
      </c>
      <c r="V4" s="99">
        <f>INDEX('AEO Table 3'!$C$17:$AJ$17,MATCH(V$1,'AEO Table 3'!$C$1:$AJ$1,0))/10^6*dollars_2019_2012*INDEX('Tax Percentages'!$B$17:$AG$17,MATCH(V$1,'Tax Percentages'!$B$4:$AG$4,0))</f>
        <v/>
      </c>
      <c r="W4" s="99">
        <f>INDEX('AEO Table 3'!$C$17:$AJ$17,MATCH(W$1,'AEO Table 3'!$C$1:$AJ$1,0))/10^6*dollars_2019_2012*INDEX('Tax Percentages'!$B$17:$AG$17,MATCH(W$1,'Tax Percentages'!$B$4:$AG$4,0))</f>
        <v/>
      </c>
      <c r="X4" s="99">
        <f>INDEX('AEO Table 3'!$C$17:$AJ$17,MATCH(X$1,'AEO Table 3'!$C$1:$AJ$1,0))/10^6*dollars_2019_2012*INDEX('Tax Percentages'!$B$17:$AG$17,MATCH(X$1,'Tax Percentages'!$B$4:$AG$4,0))</f>
        <v/>
      </c>
      <c r="Y4" s="99">
        <f>INDEX('AEO Table 3'!$C$17:$AJ$17,MATCH(Y$1,'AEO Table 3'!$C$1:$AJ$1,0))/10^6*dollars_2019_2012*INDEX('Tax Percentages'!$B$17:$AG$17,MATCH(Y$1,'Tax Percentages'!$B$4:$AG$4,0))</f>
        <v/>
      </c>
      <c r="Z4" s="99">
        <f>INDEX('AEO Table 3'!$C$17:$AJ$17,MATCH(Z$1,'AEO Table 3'!$C$1:$AJ$1,0))/10^6*dollars_2019_2012*INDEX('Tax Percentages'!$B$17:$AG$17,MATCH(Z$1,'Tax Percentages'!$B$4:$AG$4,0))</f>
        <v/>
      </c>
      <c r="AA4" s="99">
        <f>INDEX('AEO Table 3'!$C$17:$AJ$17,MATCH(AA$1,'AEO Table 3'!$C$1:$AJ$1,0))/10^6*dollars_2019_2012*INDEX('Tax Percentages'!$B$17:$AG$17,MATCH(AA$1,'Tax Percentages'!$B$4:$AG$4,0))</f>
        <v/>
      </c>
      <c r="AB4" s="99">
        <f>INDEX('AEO Table 3'!$C$17:$AJ$17,MATCH(AB$1,'AEO Table 3'!$C$1:$AJ$1,0))/10^6*dollars_2019_2012*INDEX('Tax Percentages'!$B$17:$AG$17,MATCH(AB$1,'Tax Percentages'!$B$4:$AG$4,0))</f>
        <v/>
      </c>
      <c r="AC4" s="99">
        <f>INDEX('AEO Table 3'!$C$17:$AJ$17,MATCH(AC$1,'AEO Table 3'!$C$1:$AJ$1,0))/10^6*dollars_2019_2012*INDEX('Tax Percentages'!$B$17:$AG$17,MATCH(AC$1,'Tax Percentages'!$B$4:$AG$4,0))</f>
        <v/>
      </c>
      <c r="AD4" s="99">
        <f>INDEX('AEO Table 3'!$C$17:$AJ$17,MATCH(AD$1,'AEO Table 3'!$C$1:$AJ$1,0))/10^6*dollars_2019_2012*INDEX('Tax Percentages'!$B$17:$AG$17,MATCH(AD$1,'Tax Percentages'!$B$4:$AG$4,0))</f>
        <v/>
      </c>
      <c r="AE4" s="99">
        <f>INDEX('AEO Table 3'!$C$17:$AJ$17,MATCH(AE$1,'AEO Table 3'!$C$1:$AJ$1,0))/10^6*dollars_2019_2012*INDEX('Tax Percentages'!$B$17:$AG$17,MATCH(AE$1,'Tax Percentages'!$B$4:$AG$4,0))</f>
        <v/>
      </c>
      <c r="AF4" s="99">
        <f>INDEX('AEO Table 3'!$C$17:$AJ$17,MATCH(AF$1,'AEO Table 3'!$C$1:$AJ$1,0))/10^6*dollars_2019_2012*INDEX('Tax Percentages'!$B$17:$AG$17,MATCH(AF$1,'Tax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Percentages'!$B$17:$AG$17,MATCH(B$1,'Tax Percentages'!$B$4:$AG$4,0))</f>
        <v/>
      </c>
      <c r="C5" s="99">
        <f>INDEX('AEO Table 3'!$C$23:$AJ$23,MATCH(C$1,'AEO Table 3'!$C$1:$AJ$1,0))/10^6*dollars_2019_2012*INDEX('Tax Percentages'!$B$17:$AG$17,MATCH(C$1,'Tax Percentages'!$B$4:$AG$4,0))</f>
        <v/>
      </c>
      <c r="D5" s="99">
        <f>INDEX('AEO Table 3'!$C$23:$AJ$23,MATCH(D$1,'AEO Table 3'!$C$1:$AJ$1,0))/10^6*dollars_2019_2012*INDEX('Tax Percentages'!$B$17:$AG$17,MATCH(D$1,'Tax Percentages'!$B$4:$AG$4,0))</f>
        <v/>
      </c>
      <c r="E5" s="99">
        <f>INDEX('AEO Table 3'!$C$23:$AJ$23,MATCH(E$1,'AEO Table 3'!$C$1:$AJ$1,0))/10^6*dollars_2019_2012*INDEX('Tax Percentages'!$B$17:$AG$17,MATCH(E$1,'Tax Percentages'!$B$4:$AG$4,0))</f>
        <v/>
      </c>
      <c r="F5" s="99">
        <f>INDEX('AEO Table 3'!$C$23:$AJ$23,MATCH(F$1,'AEO Table 3'!$C$1:$AJ$1,0))/10^6*dollars_2019_2012*INDEX('Tax Percentages'!$B$17:$AG$17,MATCH(F$1,'Tax Percentages'!$B$4:$AG$4,0))</f>
        <v/>
      </c>
      <c r="G5" s="99">
        <f>INDEX('AEO Table 3'!$C$23:$AJ$23,MATCH(G$1,'AEO Table 3'!$C$1:$AJ$1,0))/10^6*dollars_2019_2012*INDEX('Tax Percentages'!$B$17:$AG$17,MATCH(G$1,'Tax Percentages'!$B$4:$AG$4,0))</f>
        <v/>
      </c>
      <c r="H5" s="99">
        <f>INDEX('AEO Table 3'!$C$23:$AJ$23,MATCH(H$1,'AEO Table 3'!$C$1:$AJ$1,0))/10^6*dollars_2019_2012*INDEX('Tax Percentages'!$B$17:$AG$17,MATCH(H$1,'Tax Percentages'!$B$4:$AG$4,0))</f>
        <v/>
      </c>
      <c r="I5" s="99">
        <f>INDEX('AEO Table 3'!$C$23:$AJ$23,MATCH(I$1,'AEO Table 3'!$C$1:$AJ$1,0))/10^6*dollars_2019_2012*INDEX('Tax Percentages'!$B$17:$AG$17,MATCH(I$1,'Tax Percentages'!$B$4:$AG$4,0))</f>
        <v/>
      </c>
      <c r="J5" s="99">
        <f>INDEX('AEO Table 3'!$C$23:$AJ$23,MATCH(J$1,'AEO Table 3'!$C$1:$AJ$1,0))/10^6*dollars_2019_2012*INDEX('Tax Percentages'!$B$17:$AG$17,MATCH(J$1,'Tax Percentages'!$B$4:$AG$4,0))</f>
        <v/>
      </c>
      <c r="K5" s="99">
        <f>INDEX('AEO Table 3'!$C$23:$AJ$23,MATCH(K$1,'AEO Table 3'!$C$1:$AJ$1,0))/10^6*dollars_2019_2012*INDEX('Tax Percentages'!$B$17:$AG$17,MATCH(K$1,'Tax Percentages'!$B$4:$AG$4,0))</f>
        <v/>
      </c>
      <c r="L5" s="99">
        <f>INDEX('AEO Table 3'!$C$23:$AJ$23,MATCH(L$1,'AEO Table 3'!$C$1:$AJ$1,0))/10^6*dollars_2019_2012*INDEX('Tax Percentages'!$B$17:$AG$17,MATCH(L$1,'Tax Percentages'!$B$4:$AG$4,0))</f>
        <v/>
      </c>
      <c r="M5" s="99">
        <f>INDEX('AEO Table 3'!$C$23:$AJ$23,MATCH(M$1,'AEO Table 3'!$C$1:$AJ$1,0))/10^6*dollars_2019_2012*INDEX('Tax Percentages'!$B$17:$AG$17,MATCH(M$1,'Tax Percentages'!$B$4:$AG$4,0))</f>
        <v/>
      </c>
      <c r="N5" s="99">
        <f>INDEX('AEO Table 3'!$C$23:$AJ$23,MATCH(N$1,'AEO Table 3'!$C$1:$AJ$1,0))/10^6*dollars_2019_2012*INDEX('Tax Percentages'!$B$17:$AG$17,MATCH(N$1,'Tax Percentages'!$B$4:$AG$4,0))</f>
        <v/>
      </c>
      <c r="O5" s="99">
        <f>INDEX('AEO Table 3'!$C$23:$AJ$23,MATCH(O$1,'AEO Table 3'!$C$1:$AJ$1,0))/10^6*dollars_2019_2012*INDEX('Tax Percentages'!$B$17:$AG$17,MATCH(O$1,'Tax Percentages'!$B$4:$AG$4,0))</f>
        <v/>
      </c>
      <c r="P5" s="99">
        <f>INDEX('AEO Table 3'!$C$23:$AJ$23,MATCH(P$1,'AEO Table 3'!$C$1:$AJ$1,0))/10^6*dollars_2019_2012*INDEX('Tax Percentages'!$B$17:$AG$17,MATCH(P$1,'Tax Percentages'!$B$4:$AG$4,0))</f>
        <v/>
      </c>
      <c r="Q5" s="99">
        <f>INDEX('AEO Table 3'!$C$23:$AJ$23,MATCH(Q$1,'AEO Table 3'!$C$1:$AJ$1,0))/10^6*dollars_2019_2012*INDEX('Tax Percentages'!$B$17:$AG$17,MATCH(Q$1,'Tax Percentages'!$B$4:$AG$4,0))</f>
        <v/>
      </c>
      <c r="R5" s="99">
        <f>INDEX('AEO Table 3'!$C$23:$AJ$23,MATCH(R$1,'AEO Table 3'!$C$1:$AJ$1,0))/10^6*dollars_2019_2012*INDEX('Tax Percentages'!$B$17:$AG$17,MATCH(R$1,'Tax Percentages'!$B$4:$AG$4,0))</f>
        <v/>
      </c>
      <c r="S5" s="99">
        <f>INDEX('AEO Table 3'!$C$23:$AJ$23,MATCH(S$1,'AEO Table 3'!$C$1:$AJ$1,0))/10^6*dollars_2019_2012*INDEX('Tax Percentages'!$B$17:$AG$17,MATCH(S$1,'Tax Percentages'!$B$4:$AG$4,0))</f>
        <v/>
      </c>
      <c r="T5" s="99">
        <f>INDEX('AEO Table 3'!$C$23:$AJ$23,MATCH(T$1,'AEO Table 3'!$C$1:$AJ$1,0))/10^6*dollars_2019_2012*INDEX('Tax Percentages'!$B$17:$AG$17,MATCH(T$1,'Tax Percentages'!$B$4:$AG$4,0))</f>
        <v/>
      </c>
      <c r="U5" s="99">
        <f>INDEX('AEO Table 3'!$C$23:$AJ$23,MATCH(U$1,'AEO Table 3'!$C$1:$AJ$1,0))/10^6*dollars_2019_2012*INDEX('Tax Percentages'!$B$17:$AG$17,MATCH(U$1,'Tax Percentages'!$B$4:$AG$4,0))</f>
        <v/>
      </c>
      <c r="V5" s="99">
        <f>INDEX('AEO Table 3'!$C$23:$AJ$23,MATCH(V$1,'AEO Table 3'!$C$1:$AJ$1,0))/10^6*dollars_2019_2012*INDEX('Tax Percentages'!$B$17:$AG$17,MATCH(V$1,'Tax Percentages'!$B$4:$AG$4,0))</f>
        <v/>
      </c>
      <c r="W5" s="99">
        <f>INDEX('AEO Table 3'!$C$23:$AJ$23,MATCH(W$1,'AEO Table 3'!$C$1:$AJ$1,0))/10^6*dollars_2019_2012*INDEX('Tax Percentages'!$B$17:$AG$17,MATCH(W$1,'Tax Percentages'!$B$4:$AG$4,0))</f>
        <v/>
      </c>
      <c r="X5" s="99">
        <f>INDEX('AEO Table 3'!$C$23:$AJ$23,MATCH(X$1,'AEO Table 3'!$C$1:$AJ$1,0))/10^6*dollars_2019_2012*INDEX('Tax Percentages'!$B$17:$AG$17,MATCH(X$1,'Tax Percentages'!$B$4:$AG$4,0))</f>
        <v/>
      </c>
      <c r="Y5" s="99">
        <f>INDEX('AEO Table 3'!$C$23:$AJ$23,MATCH(Y$1,'AEO Table 3'!$C$1:$AJ$1,0))/10^6*dollars_2019_2012*INDEX('Tax Percentages'!$B$17:$AG$17,MATCH(Y$1,'Tax Percentages'!$B$4:$AG$4,0))</f>
        <v/>
      </c>
      <c r="Z5" s="99">
        <f>INDEX('AEO Table 3'!$C$23:$AJ$23,MATCH(Z$1,'AEO Table 3'!$C$1:$AJ$1,0))/10^6*dollars_2019_2012*INDEX('Tax Percentages'!$B$17:$AG$17,MATCH(Z$1,'Tax Percentages'!$B$4:$AG$4,0))</f>
        <v/>
      </c>
      <c r="AA5" s="99">
        <f>INDEX('AEO Table 3'!$C$23:$AJ$23,MATCH(AA$1,'AEO Table 3'!$C$1:$AJ$1,0))/10^6*dollars_2019_2012*INDEX('Tax Percentages'!$B$17:$AG$17,MATCH(AA$1,'Tax Percentages'!$B$4:$AG$4,0))</f>
        <v/>
      </c>
      <c r="AB5" s="99">
        <f>INDEX('AEO Table 3'!$C$23:$AJ$23,MATCH(AB$1,'AEO Table 3'!$C$1:$AJ$1,0))/10^6*dollars_2019_2012*INDEX('Tax Percentages'!$B$17:$AG$17,MATCH(AB$1,'Tax Percentages'!$B$4:$AG$4,0))</f>
        <v/>
      </c>
      <c r="AC5" s="99">
        <f>INDEX('AEO Table 3'!$C$23:$AJ$23,MATCH(AC$1,'AEO Table 3'!$C$1:$AJ$1,0))/10^6*dollars_2019_2012*INDEX('Tax Percentages'!$B$17:$AG$17,MATCH(AC$1,'Tax Percentages'!$B$4:$AG$4,0))</f>
        <v/>
      </c>
      <c r="AD5" s="99">
        <f>INDEX('AEO Table 3'!$C$23:$AJ$23,MATCH(AD$1,'AEO Table 3'!$C$1:$AJ$1,0))/10^6*dollars_2019_2012*INDEX('Tax Percentages'!$B$17:$AG$17,MATCH(AD$1,'Tax Percentages'!$B$4:$AG$4,0))</f>
        <v/>
      </c>
      <c r="AE5" s="99">
        <f>INDEX('AEO Table 3'!$C$23:$AJ$23,MATCH(AE$1,'AEO Table 3'!$C$1:$AJ$1,0))/10^6*dollars_2019_2012*INDEX('Tax Percentages'!$B$17:$AG$17,MATCH(AE$1,'Tax Percentages'!$B$4:$AG$4,0))</f>
        <v/>
      </c>
      <c r="AF5" s="99">
        <f>INDEX('AEO Table 3'!$C$23:$AJ$23,MATCH(AF$1,'AEO Table 3'!$C$1:$AJ$1,0))/10^6*dollars_2019_2012*INDEX('Tax Percentages'!$B$17:$AG$17,MATCH(AF$1,'Tax Percentages'!$B$4:$AG$4,0))</f>
        <v/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Fuels'!D$26*About!$A$103*INDEX('Tax Percentages'!$B$18:$AG$18,MATCH(B$1,'Tax Percentages'!$B$4:$AG$4,0))</f>
        <v/>
      </c>
      <c r="C4" s="43">
        <f>'Other Fuels'!E$26*About!$A$103*INDEX('Tax Percentages'!$B$18:$AG$18,MATCH(C$1,'Tax Percentages'!$B$4:$AG$4,0))</f>
        <v/>
      </c>
      <c r="D4" s="43">
        <f>'Other Fuels'!F$26*About!$A$103*INDEX('Tax Percentages'!$B$18:$AG$18,MATCH(D$1,'Tax Percentages'!$B$4:$AG$4,0))</f>
        <v/>
      </c>
      <c r="E4" s="43">
        <f>'Other Fuels'!G$26*About!$A$103*INDEX('Tax Percentages'!$B$18:$AG$18,MATCH(E$1,'Tax Percentages'!$B$4:$AG$4,0))</f>
        <v/>
      </c>
      <c r="F4" s="43">
        <f>'Other Fuels'!H$26*About!$A$103*INDEX('Tax Percentages'!$B$18:$AG$18,MATCH(F$1,'Tax Percentages'!$B$4:$AG$4,0))</f>
        <v/>
      </c>
      <c r="G4" s="43">
        <f>'Other Fuels'!I$26*About!$A$103*INDEX('Tax Percentages'!$B$18:$AG$18,MATCH(G$1,'Tax Percentages'!$B$4:$AG$4,0))</f>
        <v/>
      </c>
      <c r="H4" s="43">
        <f>'Other Fuels'!J$26*About!$A$103*INDEX('Tax Percentages'!$B$18:$AG$18,MATCH(H$1,'Tax Percentages'!$B$4:$AG$4,0))</f>
        <v/>
      </c>
      <c r="I4" s="43">
        <f>'Other Fuels'!K$26*About!$A$103*INDEX('Tax Percentages'!$B$18:$AG$18,MATCH(I$1,'Tax Percentages'!$B$4:$AG$4,0))</f>
        <v/>
      </c>
      <c r="J4" s="43">
        <f>'Other Fuels'!L$26*About!$A$103*INDEX('Tax Percentages'!$B$18:$AG$18,MATCH(J$1,'Tax Percentages'!$B$4:$AG$4,0))</f>
        <v/>
      </c>
      <c r="K4" s="43">
        <f>'Other Fuels'!M$26*About!$A$103*INDEX('Tax Percentages'!$B$18:$AG$18,MATCH(K$1,'Tax Percentages'!$B$4:$AG$4,0))</f>
        <v/>
      </c>
      <c r="L4" s="43">
        <f>'Other Fuels'!N$26*About!$A$103*INDEX('Tax Percentages'!$B$18:$AG$18,MATCH(L$1,'Tax Percentages'!$B$4:$AG$4,0))</f>
        <v/>
      </c>
      <c r="M4" s="43">
        <f>'Other Fuels'!O$26*About!$A$103*INDEX('Tax Percentages'!$B$18:$AG$18,MATCH(M$1,'Tax Percentages'!$B$4:$AG$4,0))</f>
        <v/>
      </c>
      <c r="N4" s="43">
        <f>'Other Fuels'!P$26*About!$A$103*INDEX('Tax Percentages'!$B$18:$AG$18,MATCH(N$1,'Tax Percentages'!$B$4:$AG$4,0))</f>
        <v/>
      </c>
      <c r="O4" s="43">
        <f>'Other Fuels'!Q$26*About!$A$103*INDEX('Tax Percentages'!$B$18:$AG$18,MATCH(O$1,'Tax Percentages'!$B$4:$AG$4,0))</f>
        <v/>
      </c>
      <c r="P4" s="43">
        <f>'Other Fuels'!R$26*About!$A$103*INDEX('Tax Percentages'!$B$18:$AG$18,MATCH(P$1,'Tax Percentages'!$B$4:$AG$4,0))</f>
        <v/>
      </c>
      <c r="Q4" s="43">
        <f>'Other Fuels'!S$26*About!$A$103*INDEX('Tax Percentages'!$B$18:$AG$18,MATCH(Q$1,'Tax Percentages'!$B$4:$AG$4,0))</f>
        <v/>
      </c>
      <c r="R4" s="43">
        <f>'Other Fuels'!T$26*About!$A$103*INDEX('Tax Percentages'!$B$18:$AG$18,MATCH(R$1,'Tax Percentages'!$B$4:$AG$4,0))</f>
        <v/>
      </c>
      <c r="S4" s="43">
        <f>'Other Fuels'!U$26*About!$A$103*INDEX('Tax Percentages'!$B$18:$AG$18,MATCH(S$1,'Tax Percentages'!$B$4:$AG$4,0))</f>
        <v/>
      </c>
      <c r="T4" s="43">
        <f>'Other Fuels'!V$26*About!$A$103*INDEX('Tax Percentages'!$B$18:$AG$18,MATCH(T$1,'Tax Percentages'!$B$4:$AG$4,0))</f>
        <v/>
      </c>
      <c r="U4" s="43">
        <f>'Other Fuels'!W$26*About!$A$103*INDEX('Tax Percentages'!$B$18:$AG$18,MATCH(U$1,'Tax Percentages'!$B$4:$AG$4,0))</f>
        <v/>
      </c>
      <c r="V4" s="43">
        <f>'Other Fuels'!X$26*About!$A$103*INDEX('Tax Percentages'!$B$18:$AG$18,MATCH(V$1,'Tax Percentages'!$B$4:$AG$4,0))</f>
        <v/>
      </c>
      <c r="W4" s="43">
        <f>'Other Fuels'!Y$26*About!$A$103*INDEX('Tax Percentages'!$B$18:$AG$18,MATCH(W$1,'Tax Percentages'!$B$4:$AG$4,0))</f>
        <v/>
      </c>
      <c r="X4" s="43">
        <f>'Other Fuels'!Z$26*About!$A$103*INDEX('Tax Percentages'!$B$18:$AG$18,MATCH(X$1,'Tax Percentages'!$B$4:$AG$4,0))</f>
        <v/>
      </c>
      <c r="Y4" s="43">
        <f>'Other Fuels'!AA$26*About!$A$103*INDEX('Tax Percentages'!$B$18:$AG$18,MATCH(Y$1,'Tax Percentages'!$B$4:$AG$4,0))</f>
        <v/>
      </c>
      <c r="Z4" s="43">
        <f>'Other Fuels'!AB$26*About!$A$103*INDEX('Tax Percentages'!$B$18:$AG$18,MATCH(Z$1,'Tax Percentages'!$B$4:$AG$4,0))</f>
        <v/>
      </c>
      <c r="AA4" s="43">
        <f>'Other Fuels'!AC$26*About!$A$103*INDEX('Tax Percentages'!$B$18:$AG$18,MATCH(AA$1,'Tax Percentages'!$B$4:$AG$4,0))</f>
        <v/>
      </c>
      <c r="AB4" s="43">
        <f>'Other Fuels'!AD$26*About!$A$103*INDEX('Tax Percentages'!$B$18:$AG$18,MATCH(AB$1,'Tax Percentages'!$B$4:$AG$4,0))</f>
        <v/>
      </c>
      <c r="AC4" s="43">
        <f>'Other Fuels'!AE$26*About!$A$103*INDEX('Tax Percentages'!$B$18:$AG$18,MATCH(AC$1,'Tax Percentages'!$B$4:$AG$4,0))</f>
        <v/>
      </c>
      <c r="AD4" s="43">
        <f>'Other Fuels'!AF$26*About!$A$103*INDEX('Tax Percentages'!$B$18:$AG$18,MATCH(AD$1,'Tax Percentages'!$B$4:$AG$4,0))</f>
        <v/>
      </c>
      <c r="AE4" s="43">
        <f>'Other Fuels'!AG$26*About!$A$103*INDEX('Tax Percentages'!$B$18:$AG$18,MATCH(AE$1,'Tax Percentages'!$B$4:$AG$4,0))</f>
        <v/>
      </c>
      <c r="AF4" s="43">
        <f>'Other Fuels'!AH$26*About!$A$103*INDEX('Tax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Fuels'!D$26*About!$A$103*INDEX('Tax Percentages'!$B$18:$AG$18,MATCH(B$1,'Tax Percentages'!$B$4:$AG$4,0))</f>
        <v/>
      </c>
      <c r="C5" s="43">
        <f>'Other Fuels'!E$26*About!$A$103*INDEX('Tax Percentages'!$B$18:$AG$18,MATCH(C$1,'Tax Percentages'!$B$4:$AG$4,0))</f>
        <v/>
      </c>
      <c r="D5" s="43">
        <f>'Other Fuels'!F$26*About!$A$103*INDEX('Tax Percentages'!$B$18:$AG$18,MATCH(D$1,'Tax Percentages'!$B$4:$AG$4,0))</f>
        <v/>
      </c>
      <c r="E5" s="43">
        <f>'Other Fuels'!G$26*About!$A$103*INDEX('Tax Percentages'!$B$18:$AG$18,MATCH(E$1,'Tax Percentages'!$B$4:$AG$4,0))</f>
        <v/>
      </c>
      <c r="F5" s="43">
        <f>'Other Fuels'!H$26*About!$A$103*INDEX('Tax Percentages'!$B$18:$AG$18,MATCH(F$1,'Tax Percentages'!$B$4:$AG$4,0))</f>
        <v/>
      </c>
      <c r="G5" s="43">
        <f>'Other Fuels'!I$26*About!$A$103*INDEX('Tax Percentages'!$B$18:$AG$18,MATCH(G$1,'Tax Percentages'!$B$4:$AG$4,0))</f>
        <v/>
      </c>
      <c r="H5" s="43">
        <f>'Other Fuels'!J$26*About!$A$103*INDEX('Tax Percentages'!$B$18:$AG$18,MATCH(H$1,'Tax Percentages'!$B$4:$AG$4,0))</f>
        <v/>
      </c>
      <c r="I5" s="43">
        <f>'Other Fuels'!K$26*About!$A$103*INDEX('Tax Percentages'!$B$18:$AG$18,MATCH(I$1,'Tax Percentages'!$B$4:$AG$4,0))</f>
        <v/>
      </c>
      <c r="J5" s="43">
        <f>'Other Fuels'!L$26*About!$A$103*INDEX('Tax Percentages'!$B$18:$AG$18,MATCH(J$1,'Tax Percentages'!$B$4:$AG$4,0))</f>
        <v/>
      </c>
      <c r="K5" s="43">
        <f>'Other Fuels'!M$26*About!$A$103*INDEX('Tax Percentages'!$B$18:$AG$18,MATCH(K$1,'Tax Percentages'!$B$4:$AG$4,0))</f>
        <v/>
      </c>
      <c r="L5" s="43">
        <f>'Other Fuels'!N$26*About!$A$103*INDEX('Tax Percentages'!$B$18:$AG$18,MATCH(L$1,'Tax Percentages'!$B$4:$AG$4,0))</f>
        <v/>
      </c>
      <c r="M5" s="43">
        <f>'Other Fuels'!O$26*About!$A$103*INDEX('Tax Percentages'!$B$18:$AG$18,MATCH(M$1,'Tax Percentages'!$B$4:$AG$4,0))</f>
        <v/>
      </c>
      <c r="N5" s="43">
        <f>'Other Fuels'!P$26*About!$A$103*INDEX('Tax Percentages'!$B$18:$AG$18,MATCH(N$1,'Tax Percentages'!$B$4:$AG$4,0))</f>
        <v/>
      </c>
      <c r="O5" s="43">
        <f>'Other Fuels'!Q$26*About!$A$103*INDEX('Tax Percentages'!$B$18:$AG$18,MATCH(O$1,'Tax Percentages'!$B$4:$AG$4,0))</f>
        <v/>
      </c>
      <c r="P5" s="43">
        <f>'Other Fuels'!R$26*About!$A$103*INDEX('Tax Percentages'!$B$18:$AG$18,MATCH(P$1,'Tax Percentages'!$B$4:$AG$4,0))</f>
        <v/>
      </c>
      <c r="Q5" s="43">
        <f>'Other Fuels'!S$26*About!$A$103*INDEX('Tax Percentages'!$B$18:$AG$18,MATCH(Q$1,'Tax Percentages'!$B$4:$AG$4,0))</f>
        <v/>
      </c>
      <c r="R5" s="43">
        <f>'Other Fuels'!T$26*About!$A$103*INDEX('Tax Percentages'!$B$18:$AG$18,MATCH(R$1,'Tax Percentages'!$B$4:$AG$4,0))</f>
        <v/>
      </c>
      <c r="S5" s="43">
        <f>'Other Fuels'!U$26*About!$A$103*INDEX('Tax Percentages'!$B$18:$AG$18,MATCH(S$1,'Tax Percentages'!$B$4:$AG$4,0))</f>
        <v/>
      </c>
      <c r="T5" s="43">
        <f>'Other Fuels'!V$26*About!$A$103*INDEX('Tax Percentages'!$B$18:$AG$18,MATCH(T$1,'Tax Percentages'!$B$4:$AG$4,0))</f>
        <v/>
      </c>
      <c r="U5" s="43">
        <f>'Other Fuels'!W$26*About!$A$103*INDEX('Tax Percentages'!$B$18:$AG$18,MATCH(U$1,'Tax Percentages'!$B$4:$AG$4,0))</f>
        <v/>
      </c>
      <c r="V5" s="43">
        <f>'Other Fuels'!X$26*About!$A$103*INDEX('Tax Percentages'!$B$18:$AG$18,MATCH(V$1,'Tax Percentages'!$B$4:$AG$4,0))</f>
        <v/>
      </c>
      <c r="W5" s="43">
        <f>'Other Fuels'!Y$26*About!$A$103*INDEX('Tax Percentages'!$B$18:$AG$18,MATCH(W$1,'Tax Percentages'!$B$4:$AG$4,0))</f>
        <v/>
      </c>
      <c r="X5" s="43">
        <f>'Other Fuels'!Z$26*About!$A$103*INDEX('Tax Percentages'!$B$18:$AG$18,MATCH(X$1,'Tax Percentages'!$B$4:$AG$4,0))</f>
        <v/>
      </c>
      <c r="Y5" s="43">
        <f>'Other Fuels'!AA$26*About!$A$103*INDEX('Tax Percentages'!$B$18:$AG$18,MATCH(Y$1,'Tax Percentages'!$B$4:$AG$4,0))</f>
        <v/>
      </c>
      <c r="Z5" s="43">
        <f>'Other Fuels'!AB$26*About!$A$103*INDEX('Tax Percentages'!$B$18:$AG$18,MATCH(Z$1,'Tax Percentages'!$B$4:$AG$4,0))</f>
        <v/>
      </c>
      <c r="AA5" s="43">
        <f>'Other Fuels'!AC$26*About!$A$103*INDEX('Tax Percentages'!$B$18:$AG$18,MATCH(AA$1,'Tax Percentages'!$B$4:$AG$4,0))</f>
        <v/>
      </c>
      <c r="AB5" s="43">
        <f>'Other Fuels'!AD$26*About!$A$103*INDEX('Tax Percentages'!$B$18:$AG$18,MATCH(AB$1,'Tax Percentages'!$B$4:$AG$4,0))</f>
        <v/>
      </c>
      <c r="AC5" s="43">
        <f>'Other Fuels'!AE$26*About!$A$103*INDEX('Tax Percentages'!$B$18:$AG$18,MATCH(AC$1,'Tax Percentages'!$B$4:$AG$4,0))</f>
        <v/>
      </c>
      <c r="AD5" s="43">
        <f>'Other Fuels'!AF$26*About!$A$103*INDEX('Tax Percentages'!$B$18:$AG$18,MATCH(AD$1,'Tax Percentages'!$B$4:$AG$4,0))</f>
        <v/>
      </c>
      <c r="AE5" s="43">
        <f>'Other Fuels'!AG$26*About!$A$103*INDEX('Tax Percentages'!$B$18:$AG$18,MATCH(AE$1,'Tax Percentages'!$B$4:$AG$4,0))</f>
        <v/>
      </c>
      <c r="AF5" s="43">
        <f>'Other Fuels'!AH$26*About!$A$103*INDEX('Tax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Fuels'!D$26*About!$A$103*INDEX('Tax Percentages'!$B$18:$AG$18,MATCH(B$1,'Tax Percentages'!$B$4:$AG$4,0))</f>
        <v/>
      </c>
      <c r="C6" s="43">
        <f>'Other Fuels'!E$26*About!$A$103*INDEX('Tax Percentages'!$B$18:$AG$18,MATCH(C$1,'Tax Percentages'!$B$4:$AG$4,0))</f>
        <v/>
      </c>
      <c r="D6" s="43">
        <f>'Other Fuels'!F$26*About!$A$103*INDEX('Tax Percentages'!$B$18:$AG$18,MATCH(D$1,'Tax Percentages'!$B$4:$AG$4,0))</f>
        <v/>
      </c>
      <c r="E6" s="43">
        <f>'Other Fuels'!G$26*About!$A$103*INDEX('Tax Percentages'!$B$18:$AG$18,MATCH(E$1,'Tax Percentages'!$B$4:$AG$4,0))</f>
        <v/>
      </c>
      <c r="F6" s="43">
        <f>'Other Fuels'!H$26*About!$A$103*INDEX('Tax Percentages'!$B$18:$AG$18,MATCH(F$1,'Tax Percentages'!$B$4:$AG$4,0))</f>
        <v/>
      </c>
      <c r="G6" s="43">
        <f>'Other Fuels'!I$26*About!$A$103*INDEX('Tax Percentages'!$B$18:$AG$18,MATCH(G$1,'Tax Percentages'!$B$4:$AG$4,0))</f>
        <v/>
      </c>
      <c r="H6" s="43">
        <f>'Other Fuels'!J$26*About!$A$103*INDEX('Tax Percentages'!$B$18:$AG$18,MATCH(H$1,'Tax Percentages'!$B$4:$AG$4,0))</f>
        <v/>
      </c>
      <c r="I6" s="43">
        <f>'Other Fuels'!K$26*About!$A$103*INDEX('Tax Percentages'!$B$18:$AG$18,MATCH(I$1,'Tax Percentages'!$B$4:$AG$4,0))</f>
        <v/>
      </c>
      <c r="J6" s="43">
        <f>'Other Fuels'!L$26*About!$A$103*INDEX('Tax Percentages'!$B$18:$AG$18,MATCH(J$1,'Tax Percentages'!$B$4:$AG$4,0))</f>
        <v/>
      </c>
      <c r="K6" s="43">
        <f>'Other Fuels'!M$26*About!$A$103*INDEX('Tax Percentages'!$B$18:$AG$18,MATCH(K$1,'Tax Percentages'!$B$4:$AG$4,0))</f>
        <v/>
      </c>
      <c r="L6" s="43">
        <f>'Other Fuels'!N$26*About!$A$103*INDEX('Tax Percentages'!$B$18:$AG$18,MATCH(L$1,'Tax Percentages'!$B$4:$AG$4,0))</f>
        <v/>
      </c>
      <c r="M6" s="43">
        <f>'Other Fuels'!O$26*About!$A$103*INDEX('Tax Percentages'!$B$18:$AG$18,MATCH(M$1,'Tax Percentages'!$B$4:$AG$4,0))</f>
        <v/>
      </c>
      <c r="N6" s="43">
        <f>'Other Fuels'!P$26*About!$A$103*INDEX('Tax Percentages'!$B$18:$AG$18,MATCH(N$1,'Tax Percentages'!$B$4:$AG$4,0))</f>
        <v/>
      </c>
      <c r="O6" s="43">
        <f>'Other Fuels'!Q$26*About!$A$103*INDEX('Tax Percentages'!$B$18:$AG$18,MATCH(O$1,'Tax Percentages'!$B$4:$AG$4,0))</f>
        <v/>
      </c>
      <c r="P6" s="43">
        <f>'Other Fuels'!R$26*About!$A$103*INDEX('Tax Percentages'!$B$18:$AG$18,MATCH(P$1,'Tax Percentages'!$B$4:$AG$4,0))</f>
        <v/>
      </c>
      <c r="Q6" s="43">
        <f>'Other Fuels'!S$26*About!$A$103*INDEX('Tax Percentages'!$B$18:$AG$18,MATCH(Q$1,'Tax Percentages'!$B$4:$AG$4,0))</f>
        <v/>
      </c>
      <c r="R6" s="43">
        <f>'Other Fuels'!T$26*About!$A$103*INDEX('Tax Percentages'!$B$18:$AG$18,MATCH(R$1,'Tax Percentages'!$B$4:$AG$4,0))</f>
        <v/>
      </c>
      <c r="S6" s="43">
        <f>'Other Fuels'!U$26*About!$A$103*INDEX('Tax Percentages'!$B$18:$AG$18,MATCH(S$1,'Tax Percentages'!$B$4:$AG$4,0))</f>
        <v/>
      </c>
      <c r="T6" s="43">
        <f>'Other Fuels'!V$26*About!$A$103*INDEX('Tax Percentages'!$B$18:$AG$18,MATCH(T$1,'Tax Percentages'!$B$4:$AG$4,0))</f>
        <v/>
      </c>
      <c r="U6" s="43">
        <f>'Other Fuels'!W$26*About!$A$103*INDEX('Tax Percentages'!$B$18:$AG$18,MATCH(U$1,'Tax Percentages'!$B$4:$AG$4,0))</f>
        <v/>
      </c>
      <c r="V6" s="43">
        <f>'Other Fuels'!X$26*About!$A$103*INDEX('Tax Percentages'!$B$18:$AG$18,MATCH(V$1,'Tax Percentages'!$B$4:$AG$4,0))</f>
        <v/>
      </c>
      <c r="W6" s="43">
        <f>'Other Fuels'!Y$26*About!$A$103*INDEX('Tax Percentages'!$B$18:$AG$18,MATCH(W$1,'Tax Percentages'!$B$4:$AG$4,0))</f>
        <v/>
      </c>
      <c r="X6" s="43">
        <f>'Other Fuels'!Z$26*About!$A$103*INDEX('Tax Percentages'!$B$18:$AG$18,MATCH(X$1,'Tax Percentages'!$B$4:$AG$4,0))</f>
        <v/>
      </c>
      <c r="Y6" s="43">
        <f>'Other Fuels'!AA$26*About!$A$103*INDEX('Tax Percentages'!$B$18:$AG$18,MATCH(Y$1,'Tax Percentages'!$B$4:$AG$4,0))</f>
        <v/>
      </c>
      <c r="Z6" s="43">
        <f>'Other Fuels'!AB$26*About!$A$103*INDEX('Tax Percentages'!$B$18:$AG$18,MATCH(Z$1,'Tax Percentages'!$B$4:$AG$4,0))</f>
        <v/>
      </c>
      <c r="AA6" s="43">
        <f>'Other Fuels'!AC$26*About!$A$103*INDEX('Tax Percentages'!$B$18:$AG$18,MATCH(AA$1,'Tax Percentages'!$B$4:$AG$4,0))</f>
        <v/>
      </c>
      <c r="AB6" s="43">
        <f>'Other Fuels'!AD$26*About!$A$103*INDEX('Tax Percentages'!$B$18:$AG$18,MATCH(AB$1,'Tax Percentages'!$B$4:$AG$4,0))</f>
        <v/>
      </c>
      <c r="AC6" s="43">
        <f>'Other Fuels'!AE$26*About!$A$103*INDEX('Tax Percentages'!$B$18:$AG$18,MATCH(AC$1,'Tax Percentages'!$B$4:$AG$4,0))</f>
        <v/>
      </c>
      <c r="AD6" s="43">
        <f>'Other Fuels'!AF$26*About!$A$103*INDEX('Tax Percentages'!$B$18:$AG$18,MATCH(AD$1,'Tax Percentages'!$B$4:$AG$4,0))</f>
        <v/>
      </c>
      <c r="AE6" s="43">
        <f>'Other Fuels'!AG$26*About!$A$103*INDEX('Tax Percentages'!$B$18:$AG$18,MATCH(AE$1,'Tax Percentages'!$B$4:$AG$4,0))</f>
        <v/>
      </c>
      <c r="AF6" s="43">
        <f>'Other Fuels'!AH$26*About!$A$103*INDEX('Tax Percentages'!$B$18:$AG$18,MATCH(AF$1,'Tax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3'!52:52,MATCH('BFPaT-fueltax-coal'!B1,'AEO Table 3'!13:13,0))/10^6*dollars_2019_2012*lignite_multiplier*INDEX('Tax Percentages'!$B$20:$AG$20,MATCH(B$1,'Tax Percentages'!$B$4:$AG$4,0))</f>
        <v/>
      </c>
      <c r="C3" s="99">
        <f>INDEX('AEO Table 3'!52:52,MATCH('BFPaT-fueltax-coal'!C1,'AEO Table 3'!13:13,0))/10^6*dollars_2019_2012*lignite_multiplier*INDEX('Tax Percentages'!$B$20:$AG$20,MATCH(C$1,'Tax Percentages'!$B$4:$AG$4,0))</f>
        <v/>
      </c>
      <c r="D3" s="99">
        <f>INDEX('AEO Table 3'!52:52,MATCH('BFPaT-fueltax-coal'!D1,'AEO Table 3'!13:13,0))/10^6*dollars_2019_2012*lignite_multiplier*INDEX('Tax Percentages'!$B$20:$AG$20,MATCH(D$1,'Tax Percentages'!$B$4:$AG$4,0))</f>
        <v/>
      </c>
      <c r="E3" s="99">
        <f>INDEX('AEO Table 3'!52:52,MATCH('BFPaT-fueltax-coal'!E1,'AEO Table 3'!13:13,0))/10^6*dollars_2019_2012*lignite_multiplier*INDEX('Tax Percentages'!$B$20:$AG$20,MATCH(E$1,'Tax Percentages'!$B$4:$AG$4,0))</f>
        <v/>
      </c>
      <c r="F3" s="99">
        <f>INDEX('AEO Table 3'!52:52,MATCH('BFPaT-fueltax-coal'!F1,'AEO Table 3'!13:13,0))/10^6*dollars_2019_2012*lignite_multiplier*INDEX('Tax Percentages'!$B$20:$AG$20,MATCH(F$1,'Tax Percentages'!$B$4:$AG$4,0))</f>
        <v/>
      </c>
      <c r="G3" s="99">
        <f>INDEX('AEO Table 3'!52:52,MATCH('BFPaT-fueltax-coal'!G1,'AEO Table 3'!13:13,0))/10^6*dollars_2019_2012*lignite_multiplier*INDEX('Tax Percentages'!$B$20:$AG$20,MATCH(G$1,'Tax Percentages'!$B$4:$AG$4,0))</f>
        <v/>
      </c>
      <c r="H3" s="99">
        <f>INDEX('AEO Table 3'!52:52,MATCH('BFPaT-fueltax-coal'!H1,'AEO Table 3'!13:13,0))/10^6*dollars_2019_2012*lignite_multiplier*INDEX('Tax Percentages'!$B$20:$AG$20,MATCH(H$1,'Tax Percentages'!$B$4:$AG$4,0))</f>
        <v/>
      </c>
      <c r="I3" s="99">
        <f>INDEX('AEO Table 3'!52:52,MATCH('BFPaT-fueltax-coal'!I1,'AEO Table 3'!13:13,0))/10^6*dollars_2019_2012*lignite_multiplier*INDEX('Tax Percentages'!$B$20:$AG$20,MATCH(I$1,'Tax Percentages'!$B$4:$AG$4,0))</f>
        <v/>
      </c>
      <c r="J3" s="99">
        <f>INDEX('AEO Table 3'!52:52,MATCH('BFPaT-fueltax-coal'!J1,'AEO Table 3'!13:13,0))/10^6*dollars_2019_2012*lignite_multiplier*INDEX('Tax Percentages'!$B$20:$AG$20,MATCH(J$1,'Tax Percentages'!$B$4:$AG$4,0))</f>
        <v/>
      </c>
      <c r="K3" s="99">
        <f>INDEX('AEO Table 3'!52:52,MATCH('BFPaT-fueltax-coal'!K1,'AEO Table 3'!13:13,0))/10^6*dollars_2019_2012*lignite_multiplier*INDEX('Tax Percentages'!$B$20:$AG$20,MATCH(K$1,'Tax Percentages'!$B$4:$AG$4,0))</f>
        <v/>
      </c>
      <c r="L3" s="99">
        <f>INDEX('AEO Table 3'!52:52,MATCH('BFPaT-fueltax-coal'!L1,'AEO Table 3'!13:13,0))/10^6*dollars_2019_2012*lignite_multiplier*INDEX('Tax Percentages'!$B$20:$AG$20,MATCH(L$1,'Tax Percentages'!$B$4:$AG$4,0))</f>
        <v/>
      </c>
      <c r="M3" s="99">
        <f>INDEX('AEO Table 3'!52:52,MATCH('BFPaT-fueltax-coal'!M1,'AEO Table 3'!13:13,0))/10^6*dollars_2019_2012*lignite_multiplier*INDEX('Tax Percentages'!$B$20:$AG$20,MATCH(M$1,'Tax Percentages'!$B$4:$AG$4,0))</f>
        <v/>
      </c>
      <c r="N3" s="99">
        <f>INDEX('AEO Table 3'!52:52,MATCH('BFPaT-fueltax-coal'!N1,'AEO Table 3'!13:13,0))/10^6*dollars_2019_2012*lignite_multiplier*INDEX('Tax Percentages'!$B$20:$AG$20,MATCH(N$1,'Tax Percentages'!$B$4:$AG$4,0))</f>
        <v/>
      </c>
      <c r="O3" s="99">
        <f>INDEX('AEO Table 3'!52:52,MATCH('BFPaT-fueltax-coal'!O1,'AEO Table 3'!13:13,0))/10^6*dollars_2019_2012*lignite_multiplier*INDEX('Tax Percentages'!$B$20:$AG$20,MATCH(O$1,'Tax Percentages'!$B$4:$AG$4,0))</f>
        <v/>
      </c>
      <c r="P3" s="99">
        <f>INDEX('AEO Table 3'!52:52,MATCH('BFPaT-fueltax-coal'!P1,'AEO Table 3'!13:13,0))/10^6*dollars_2019_2012*lignite_multiplier*INDEX('Tax Percentages'!$B$20:$AG$20,MATCH(P$1,'Tax Percentages'!$B$4:$AG$4,0))</f>
        <v/>
      </c>
      <c r="Q3" s="99">
        <f>INDEX('AEO Table 3'!52:52,MATCH('BFPaT-fueltax-coal'!Q1,'AEO Table 3'!13:13,0))/10^6*dollars_2019_2012*lignite_multiplier*INDEX('Tax Percentages'!$B$20:$AG$20,MATCH(Q$1,'Tax Percentages'!$B$4:$AG$4,0))</f>
        <v/>
      </c>
      <c r="R3" s="99">
        <f>INDEX('AEO Table 3'!52:52,MATCH('BFPaT-fueltax-coal'!R1,'AEO Table 3'!13:13,0))/10^6*dollars_2019_2012*lignite_multiplier*INDEX('Tax Percentages'!$B$20:$AG$20,MATCH(R$1,'Tax Percentages'!$B$4:$AG$4,0))</f>
        <v/>
      </c>
      <c r="S3" s="99">
        <f>INDEX('AEO Table 3'!52:52,MATCH('BFPaT-fueltax-coal'!S1,'AEO Table 3'!13:13,0))/10^6*dollars_2019_2012*lignite_multiplier*INDEX('Tax Percentages'!$B$20:$AG$20,MATCH(S$1,'Tax Percentages'!$B$4:$AG$4,0))</f>
        <v/>
      </c>
      <c r="T3" s="99">
        <f>INDEX('AEO Table 3'!52:52,MATCH('BFPaT-fueltax-coal'!T1,'AEO Table 3'!13:13,0))/10^6*dollars_2019_2012*lignite_multiplier*INDEX('Tax Percentages'!$B$20:$AG$20,MATCH(T$1,'Tax Percentages'!$B$4:$AG$4,0))</f>
        <v/>
      </c>
      <c r="U3" s="99">
        <f>INDEX('AEO Table 3'!52:52,MATCH('BFPaT-fueltax-coal'!U1,'AEO Table 3'!13:13,0))/10^6*dollars_2019_2012*lignite_multiplier*INDEX('Tax Percentages'!$B$20:$AG$20,MATCH(U$1,'Tax Percentages'!$B$4:$AG$4,0))</f>
        <v/>
      </c>
      <c r="V3" s="99">
        <f>INDEX('AEO Table 3'!52:52,MATCH('BFPaT-fueltax-coal'!V1,'AEO Table 3'!13:13,0))/10^6*dollars_2019_2012*lignite_multiplier*INDEX('Tax Percentages'!$B$20:$AG$20,MATCH(V$1,'Tax Percentages'!$B$4:$AG$4,0))</f>
        <v/>
      </c>
      <c r="W3" s="99">
        <f>INDEX('AEO Table 3'!52:52,MATCH('BFPaT-fueltax-coal'!W1,'AEO Table 3'!13:13,0))/10^6*dollars_2019_2012*lignite_multiplier*INDEX('Tax Percentages'!$B$20:$AG$20,MATCH(W$1,'Tax Percentages'!$B$4:$AG$4,0))</f>
        <v/>
      </c>
      <c r="X3" s="99">
        <f>INDEX('AEO Table 3'!52:52,MATCH('BFPaT-fueltax-coal'!X1,'AEO Table 3'!13:13,0))/10^6*dollars_2019_2012*lignite_multiplier*INDEX('Tax Percentages'!$B$20:$AG$20,MATCH(X$1,'Tax Percentages'!$B$4:$AG$4,0))</f>
        <v/>
      </c>
      <c r="Y3" s="99">
        <f>INDEX('AEO Table 3'!52:52,MATCH('BFPaT-fueltax-coal'!Y1,'AEO Table 3'!13:13,0))/10^6*dollars_2019_2012*lignite_multiplier*INDEX('Tax Percentages'!$B$20:$AG$20,MATCH(Y$1,'Tax Percentages'!$B$4:$AG$4,0))</f>
        <v/>
      </c>
      <c r="Z3" s="99">
        <f>INDEX('AEO Table 3'!52:52,MATCH('BFPaT-fueltax-coal'!Z1,'AEO Table 3'!13:13,0))/10^6*dollars_2019_2012*lignite_multiplier*INDEX('Tax Percentages'!$B$20:$AG$20,MATCH(Z$1,'Tax Percentages'!$B$4:$AG$4,0))</f>
        <v/>
      </c>
      <c r="AA3" s="99">
        <f>INDEX('AEO Table 3'!52:52,MATCH('BFPaT-fueltax-coal'!AA1,'AEO Table 3'!13:13,0))/10^6*dollars_2019_2012*lignite_multiplier*INDEX('Tax Percentages'!$B$20:$AG$20,MATCH(AA$1,'Tax Percentages'!$B$4:$AG$4,0))</f>
        <v/>
      </c>
      <c r="AB3" s="99">
        <f>INDEX('AEO Table 3'!52:52,MATCH('BFPaT-fueltax-coal'!AB1,'AEO Table 3'!13:13,0))/10^6*dollars_2019_2012*lignite_multiplier*INDEX('Tax Percentages'!$B$20:$AG$20,MATCH(AB$1,'Tax Percentages'!$B$4:$AG$4,0))</f>
        <v/>
      </c>
      <c r="AC3" s="99">
        <f>INDEX('AEO Table 3'!52:52,MATCH('BFPaT-fueltax-coal'!AC1,'AEO Table 3'!13:13,0))/10^6*dollars_2019_2012*lignite_multiplier*INDEX('Tax Percentages'!$B$20:$AG$20,MATCH(AC$1,'Tax Percentages'!$B$4:$AG$4,0))</f>
        <v/>
      </c>
      <c r="AD3" s="99">
        <f>INDEX('AEO Table 3'!52:52,MATCH('BFPaT-fueltax-coal'!AD1,'AEO Table 3'!13:13,0))/10^6*dollars_2019_2012*lignite_multiplier*INDEX('Tax Percentages'!$B$20:$AG$20,MATCH(AD$1,'Tax Percentages'!$B$4:$AG$4,0))</f>
        <v/>
      </c>
      <c r="AE3" s="99">
        <f>INDEX('AEO Table 3'!52:52,MATCH('BFPaT-fueltax-coal'!AE1,'AEO Table 3'!13:13,0))/10^6*dollars_2019_2012*lignite_multiplier*INDEX('Tax Percentages'!$B$20:$AG$20,MATCH(AE$1,'Tax Percentages'!$B$4:$AG$4,0))</f>
        <v/>
      </c>
      <c r="AF3" s="99">
        <f>INDEX('AEO Table 3'!52:52,MATCH('BFPaT-fueltax-coal'!AF1,'AEO Table 3'!13:13,0))/10^6*dollars_2019_2012*lignite_multiplier*INDEX('Tax Percentages'!$B$20:$AG$20,MATCH(AF$1,'Tax Percentages'!$B$4:$AG$4,0))</f>
        <v/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12'!$C$1:$AJ$1,0))/10^6/About!$A$108*dollars_2019_2012*INDEX('Tax Percentages'!$B$21:$AG$21,MATCH(B$1,'Tax Percentages'!$B$4:$AG$4,0))</f>
        <v/>
      </c>
      <c r="C3" s="99">
        <f>INDEX('AEO Table 12'!$C$17:$AJ$17,MATCH(C$1,'AEO Table 12'!$C$1:$AJ$1,0))/10^6/About!$A$108*dollars_2019_2012*INDEX('Tax Percentages'!$B$21:$AG$21,MATCH(C$1,'Tax Percentages'!$B$4:$AG$4,0))</f>
        <v/>
      </c>
      <c r="D3" s="99">
        <f>INDEX('AEO Table 12'!$C$17:$AJ$17,MATCH(D$1,'AEO Table 12'!$C$1:$AJ$1,0))/10^6/About!$A$108*dollars_2019_2012*INDEX('Tax Percentages'!$B$21:$AG$21,MATCH(D$1,'Tax Percentages'!$B$4:$AG$4,0))</f>
        <v/>
      </c>
      <c r="E3" s="99">
        <f>INDEX('AEO Table 12'!$C$17:$AJ$17,MATCH(E$1,'AEO Table 12'!$C$1:$AJ$1,0))/10^6/About!$A$108*dollars_2019_2012*INDEX('Tax Percentages'!$B$21:$AG$21,MATCH(E$1,'Tax Percentages'!$B$4:$AG$4,0))</f>
        <v/>
      </c>
      <c r="F3" s="99">
        <f>INDEX('AEO Table 12'!$C$17:$AJ$17,MATCH(F$1,'AEO Table 12'!$C$1:$AJ$1,0))/10^6/About!$A$108*dollars_2019_2012*INDEX('Tax Percentages'!$B$21:$AG$21,MATCH(F$1,'Tax Percentages'!$B$4:$AG$4,0))</f>
        <v/>
      </c>
      <c r="G3" s="99">
        <f>INDEX('AEO Table 12'!$C$17:$AJ$17,MATCH(G$1,'AEO Table 12'!$C$1:$AJ$1,0))/10^6/About!$A$108*dollars_2019_2012*INDEX('Tax Percentages'!$B$21:$AG$21,MATCH(G$1,'Tax Percentages'!$B$4:$AG$4,0))</f>
        <v/>
      </c>
      <c r="H3" s="99">
        <f>INDEX('AEO Table 12'!$C$17:$AJ$17,MATCH(H$1,'AEO Table 12'!$C$1:$AJ$1,0))/10^6/About!$A$108*dollars_2019_2012*INDEX('Tax Percentages'!$B$21:$AG$21,MATCH(H$1,'Tax Percentages'!$B$4:$AG$4,0))</f>
        <v/>
      </c>
      <c r="I3" s="99">
        <f>INDEX('AEO Table 12'!$C$17:$AJ$17,MATCH(I$1,'AEO Table 12'!$C$1:$AJ$1,0))/10^6/About!$A$108*dollars_2019_2012*INDEX('Tax Percentages'!$B$21:$AG$21,MATCH(I$1,'Tax Percentages'!$B$4:$AG$4,0))</f>
        <v/>
      </c>
      <c r="J3" s="99">
        <f>INDEX('AEO Table 12'!$C$17:$AJ$17,MATCH(J$1,'AEO Table 12'!$C$1:$AJ$1,0))/10^6/About!$A$108*dollars_2019_2012*INDEX('Tax Percentages'!$B$21:$AG$21,MATCH(J$1,'Tax Percentages'!$B$4:$AG$4,0))</f>
        <v/>
      </c>
      <c r="K3" s="99">
        <f>INDEX('AEO Table 12'!$C$17:$AJ$17,MATCH(K$1,'AEO Table 12'!$C$1:$AJ$1,0))/10^6/About!$A$108*dollars_2019_2012*INDEX('Tax Percentages'!$B$21:$AG$21,MATCH(K$1,'Tax Percentages'!$B$4:$AG$4,0))</f>
        <v/>
      </c>
      <c r="L3" s="99">
        <f>INDEX('AEO Table 12'!$C$17:$AJ$17,MATCH(L$1,'AEO Table 12'!$C$1:$AJ$1,0))/10^6/About!$A$108*dollars_2019_2012*INDEX('Tax Percentages'!$B$21:$AG$21,MATCH(L$1,'Tax Percentages'!$B$4:$AG$4,0))</f>
        <v/>
      </c>
      <c r="M3" s="99">
        <f>INDEX('AEO Table 12'!$C$17:$AJ$17,MATCH(M$1,'AEO Table 12'!$C$1:$AJ$1,0))/10^6/About!$A$108*dollars_2019_2012*INDEX('Tax Percentages'!$B$21:$AG$21,MATCH(M$1,'Tax Percentages'!$B$4:$AG$4,0))</f>
        <v/>
      </c>
      <c r="N3" s="99">
        <f>INDEX('AEO Table 12'!$C$17:$AJ$17,MATCH(N$1,'AEO Table 12'!$C$1:$AJ$1,0))/10^6/About!$A$108*dollars_2019_2012*INDEX('Tax Percentages'!$B$21:$AG$21,MATCH(N$1,'Tax Percentages'!$B$4:$AG$4,0))</f>
        <v/>
      </c>
      <c r="O3" s="99">
        <f>INDEX('AEO Table 12'!$C$17:$AJ$17,MATCH(O$1,'AEO Table 12'!$C$1:$AJ$1,0))/10^6/About!$A$108*dollars_2019_2012*INDEX('Tax Percentages'!$B$21:$AG$21,MATCH(O$1,'Tax Percentages'!$B$4:$AG$4,0))</f>
        <v/>
      </c>
      <c r="P3" s="99">
        <f>INDEX('AEO Table 12'!$C$17:$AJ$17,MATCH(P$1,'AEO Table 12'!$C$1:$AJ$1,0))/10^6/About!$A$108*dollars_2019_2012*INDEX('Tax Percentages'!$B$21:$AG$21,MATCH(P$1,'Tax Percentages'!$B$4:$AG$4,0))</f>
        <v/>
      </c>
      <c r="Q3" s="99">
        <f>INDEX('AEO Table 12'!$C$17:$AJ$17,MATCH(Q$1,'AEO Table 12'!$C$1:$AJ$1,0))/10^6/About!$A$108*dollars_2019_2012*INDEX('Tax Percentages'!$B$21:$AG$21,MATCH(Q$1,'Tax Percentages'!$B$4:$AG$4,0))</f>
        <v/>
      </c>
      <c r="R3" s="99">
        <f>INDEX('AEO Table 12'!$C$17:$AJ$17,MATCH(R$1,'AEO Table 12'!$C$1:$AJ$1,0))/10^6/About!$A$108*dollars_2019_2012*INDEX('Tax Percentages'!$B$21:$AG$21,MATCH(R$1,'Tax Percentages'!$B$4:$AG$4,0))</f>
        <v/>
      </c>
      <c r="S3" s="99">
        <f>INDEX('AEO Table 12'!$C$17:$AJ$17,MATCH(S$1,'AEO Table 12'!$C$1:$AJ$1,0))/10^6/About!$A$108*dollars_2019_2012*INDEX('Tax Percentages'!$B$21:$AG$21,MATCH(S$1,'Tax Percentages'!$B$4:$AG$4,0))</f>
        <v/>
      </c>
      <c r="T3" s="99">
        <f>INDEX('AEO Table 12'!$C$17:$AJ$17,MATCH(T$1,'AEO Table 12'!$C$1:$AJ$1,0))/10^6/About!$A$108*dollars_2019_2012*INDEX('Tax Percentages'!$B$21:$AG$21,MATCH(T$1,'Tax Percentages'!$B$4:$AG$4,0))</f>
        <v/>
      </c>
      <c r="U3" s="99">
        <f>INDEX('AEO Table 12'!$C$17:$AJ$17,MATCH(U$1,'AEO Table 12'!$C$1:$AJ$1,0))/10^6/About!$A$108*dollars_2019_2012*INDEX('Tax Percentages'!$B$21:$AG$21,MATCH(U$1,'Tax Percentages'!$B$4:$AG$4,0))</f>
        <v/>
      </c>
      <c r="V3" s="99">
        <f>INDEX('AEO Table 12'!$C$17:$AJ$17,MATCH(V$1,'AEO Table 12'!$C$1:$AJ$1,0))/10^6/About!$A$108*dollars_2019_2012*INDEX('Tax Percentages'!$B$21:$AG$21,MATCH(V$1,'Tax Percentages'!$B$4:$AG$4,0))</f>
        <v/>
      </c>
      <c r="W3" s="99">
        <f>INDEX('AEO Table 12'!$C$17:$AJ$17,MATCH(W$1,'AEO Table 12'!$C$1:$AJ$1,0))/10^6/About!$A$108*dollars_2019_2012*INDEX('Tax Percentages'!$B$21:$AG$21,MATCH(W$1,'Tax Percentages'!$B$4:$AG$4,0))</f>
        <v/>
      </c>
      <c r="X3" s="99">
        <f>INDEX('AEO Table 12'!$C$17:$AJ$17,MATCH(X$1,'AEO Table 12'!$C$1:$AJ$1,0))/10^6/About!$A$108*dollars_2019_2012*INDEX('Tax Percentages'!$B$21:$AG$21,MATCH(X$1,'Tax Percentages'!$B$4:$AG$4,0))</f>
        <v/>
      </c>
      <c r="Y3" s="99">
        <f>INDEX('AEO Table 12'!$C$17:$AJ$17,MATCH(Y$1,'AEO Table 12'!$C$1:$AJ$1,0))/10^6/About!$A$108*dollars_2019_2012*INDEX('Tax Percentages'!$B$21:$AG$21,MATCH(Y$1,'Tax Percentages'!$B$4:$AG$4,0))</f>
        <v/>
      </c>
      <c r="Z3" s="99">
        <f>INDEX('AEO Table 12'!$C$17:$AJ$17,MATCH(Z$1,'AEO Table 12'!$C$1:$AJ$1,0))/10^6/About!$A$108*dollars_2019_2012*INDEX('Tax Percentages'!$B$21:$AG$21,MATCH(Z$1,'Tax Percentages'!$B$4:$AG$4,0))</f>
        <v/>
      </c>
      <c r="AA3" s="99">
        <f>INDEX('AEO Table 12'!$C$17:$AJ$17,MATCH(AA$1,'AEO Table 12'!$C$1:$AJ$1,0))/10^6/About!$A$108*dollars_2019_2012*INDEX('Tax Percentages'!$B$21:$AG$21,MATCH(AA$1,'Tax Percentages'!$B$4:$AG$4,0))</f>
        <v/>
      </c>
      <c r="AB3" s="99">
        <f>INDEX('AEO Table 12'!$C$17:$AJ$17,MATCH(AB$1,'AEO Table 12'!$C$1:$AJ$1,0))/10^6/About!$A$108*dollars_2019_2012*INDEX('Tax Percentages'!$B$21:$AG$21,MATCH(AB$1,'Tax Percentages'!$B$4:$AG$4,0))</f>
        <v/>
      </c>
      <c r="AC3" s="99">
        <f>INDEX('AEO Table 12'!$C$17:$AJ$17,MATCH(AC$1,'AEO Table 12'!$C$1:$AJ$1,0))/10^6/About!$A$108*dollars_2019_2012*INDEX('Tax Percentages'!$B$21:$AG$21,MATCH(AC$1,'Tax Percentages'!$B$4:$AG$4,0))</f>
        <v/>
      </c>
      <c r="AD3" s="99">
        <f>INDEX('AEO Table 12'!$C$17:$AJ$17,MATCH(AD$1,'AEO Table 12'!$C$1:$AJ$1,0))/10^6/About!$A$108*dollars_2019_2012*INDEX('Tax Percentages'!$B$21:$AG$21,MATCH(AD$1,'Tax Percentages'!$B$4:$AG$4,0))</f>
        <v/>
      </c>
      <c r="AE3" s="99">
        <f>INDEX('AEO Table 12'!$C$17:$AJ$17,MATCH(AE$1,'AEO Table 12'!$C$1:$AJ$1,0))/10^6/About!$A$108*dollars_2019_2012*INDEX('Tax Percentages'!$B$21:$AG$21,MATCH(AE$1,'Tax Percentages'!$B$4:$AG$4,0))</f>
        <v/>
      </c>
      <c r="AF3" s="99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12'!$C$1:$AJ$1,0))/10^6/About!$A$108*dollars_2019_2012*INDEX('Tax Percentages'!$B$21:$AG$21,MATCH(B$1,'Tax Percentages'!$B$4:$AG$4,0))</f>
        <v/>
      </c>
      <c r="C6" s="99">
        <f>INDEX('AEO Table 12'!$C$17:$AJ$17,MATCH(C$1,'AEO Table 12'!$C$1:$AJ$1,0))/10^6/About!$A$108*dollars_2019_2012*INDEX('Tax Percentages'!$B$21:$AG$21,MATCH(C$1,'Tax Percentages'!$B$4:$AG$4,0))</f>
        <v/>
      </c>
      <c r="D6" s="99">
        <f>INDEX('AEO Table 12'!$C$17:$AJ$17,MATCH(D$1,'AEO Table 12'!$C$1:$AJ$1,0))/10^6/About!$A$108*dollars_2019_2012*INDEX('Tax Percentages'!$B$21:$AG$21,MATCH(D$1,'Tax Percentages'!$B$4:$AG$4,0))</f>
        <v/>
      </c>
      <c r="E6" s="99">
        <f>INDEX('AEO Table 12'!$C$17:$AJ$17,MATCH(E$1,'AEO Table 12'!$C$1:$AJ$1,0))/10^6/About!$A$108*dollars_2019_2012*INDEX('Tax Percentages'!$B$21:$AG$21,MATCH(E$1,'Tax Percentages'!$B$4:$AG$4,0))</f>
        <v/>
      </c>
      <c r="F6" s="99">
        <f>INDEX('AEO Table 12'!$C$17:$AJ$17,MATCH(F$1,'AEO Table 12'!$C$1:$AJ$1,0))/10^6/About!$A$108*dollars_2019_2012*INDEX('Tax Percentages'!$B$21:$AG$21,MATCH(F$1,'Tax Percentages'!$B$4:$AG$4,0))</f>
        <v/>
      </c>
      <c r="G6" s="99">
        <f>INDEX('AEO Table 12'!$C$17:$AJ$17,MATCH(G$1,'AEO Table 12'!$C$1:$AJ$1,0))/10^6/About!$A$108*dollars_2019_2012*INDEX('Tax Percentages'!$B$21:$AG$21,MATCH(G$1,'Tax Percentages'!$B$4:$AG$4,0))</f>
        <v/>
      </c>
      <c r="H6" s="99">
        <f>INDEX('AEO Table 12'!$C$17:$AJ$17,MATCH(H$1,'AEO Table 12'!$C$1:$AJ$1,0))/10^6/About!$A$108*dollars_2019_2012*INDEX('Tax Percentages'!$B$21:$AG$21,MATCH(H$1,'Tax Percentages'!$B$4:$AG$4,0))</f>
        <v/>
      </c>
      <c r="I6" s="99">
        <f>INDEX('AEO Table 12'!$C$17:$AJ$17,MATCH(I$1,'AEO Table 12'!$C$1:$AJ$1,0))/10^6/About!$A$108*dollars_2019_2012*INDEX('Tax Percentages'!$B$21:$AG$21,MATCH(I$1,'Tax Percentages'!$B$4:$AG$4,0))</f>
        <v/>
      </c>
      <c r="J6" s="99">
        <f>INDEX('AEO Table 12'!$C$17:$AJ$17,MATCH(J$1,'AEO Table 12'!$C$1:$AJ$1,0))/10^6/About!$A$108*dollars_2019_2012*INDEX('Tax Percentages'!$B$21:$AG$21,MATCH(J$1,'Tax Percentages'!$B$4:$AG$4,0))</f>
        <v/>
      </c>
      <c r="K6" s="99">
        <f>INDEX('AEO Table 12'!$C$17:$AJ$17,MATCH(K$1,'AEO Table 12'!$C$1:$AJ$1,0))/10^6/About!$A$108*dollars_2019_2012*INDEX('Tax Percentages'!$B$21:$AG$21,MATCH(K$1,'Tax Percentages'!$B$4:$AG$4,0))</f>
        <v/>
      </c>
      <c r="L6" s="99">
        <f>INDEX('AEO Table 12'!$C$17:$AJ$17,MATCH(L$1,'AEO Table 12'!$C$1:$AJ$1,0))/10^6/About!$A$108*dollars_2019_2012*INDEX('Tax Percentages'!$B$21:$AG$21,MATCH(L$1,'Tax Percentages'!$B$4:$AG$4,0))</f>
        <v/>
      </c>
      <c r="M6" s="99">
        <f>INDEX('AEO Table 12'!$C$17:$AJ$17,MATCH(M$1,'AEO Table 12'!$C$1:$AJ$1,0))/10^6/About!$A$108*dollars_2019_2012*INDEX('Tax Percentages'!$B$21:$AG$21,MATCH(M$1,'Tax Percentages'!$B$4:$AG$4,0))</f>
        <v/>
      </c>
      <c r="N6" s="99">
        <f>INDEX('AEO Table 12'!$C$17:$AJ$17,MATCH(N$1,'AEO Table 12'!$C$1:$AJ$1,0))/10^6/About!$A$108*dollars_2019_2012*INDEX('Tax Percentages'!$B$21:$AG$21,MATCH(N$1,'Tax Percentages'!$B$4:$AG$4,0))</f>
        <v/>
      </c>
      <c r="O6" s="99">
        <f>INDEX('AEO Table 12'!$C$17:$AJ$17,MATCH(O$1,'AEO Table 12'!$C$1:$AJ$1,0))/10^6/About!$A$108*dollars_2019_2012*INDEX('Tax Percentages'!$B$21:$AG$21,MATCH(O$1,'Tax Percentages'!$B$4:$AG$4,0))</f>
        <v/>
      </c>
      <c r="P6" s="99">
        <f>INDEX('AEO Table 12'!$C$17:$AJ$17,MATCH(P$1,'AEO Table 12'!$C$1:$AJ$1,0))/10^6/About!$A$108*dollars_2019_2012*INDEX('Tax Percentages'!$B$21:$AG$21,MATCH(P$1,'Tax Percentages'!$B$4:$AG$4,0))</f>
        <v/>
      </c>
      <c r="Q6" s="99">
        <f>INDEX('AEO Table 12'!$C$17:$AJ$17,MATCH(Q$1,'AEO Table 12'!$C$1:$AJ$1,0))/10^6/About!$A$108*dollars_2019_2012*INDEX('Tax Percentages'!$B$21:$AG$21,MATCH(Q$1,'Tax Percentages'!$B$4:$AG$4,0))</f>
        <v/>
      </c>
      <c r="R6" s="99">
        <f>INDEX('AEO Table 12'!$C$17:$AJ$17,MATCH(R$1,'AEO Table 12'!$C$1:$AJ$1,0))/10^6/About!$A$108*dollars_2019_2012*INDEX('Tax Percentages'!$B$21:$AG$21,MATCH(R$1,'Tax Percentages'!$B$4:$AG$4,0))</f>
        <v/>
      </c>
      <c r="S6" s="99">
        <f>INDEX('AEO Table 12'!$C$17:$AJ$17,MATCH(S$1,'AEO Table 12'!$C$1:$AJ$1,0))/10^6/About!$A$108*dollars_2019_2012*INDEX('Tax Percentages'!$B$21:$AG$21,MATCH(S$1,'Tax Percentages'!$B$4:$AG$4,0))</f>
        <v/>
      </c>
      <c r="T6" s="99">
        <f>INDEX('AEO Table 12'!$C$17:$AJ$17,MATCH(T$1,'AEO Table 12'!$C$1:$AJ$1,0))/10^6/About!$A$108*dollars_2019_2012*INDEX('Tax Percentages'!$B$21:$AG$21,MATCH(T$1,'Tax Percentages'!$B$4:$AG$4,0))</f>
        <v/>
      </c>
      <c r="U6" s="99">
        <f>INDEX('AEO Table 12'!$C$17:$AJ$17,MATCH(U$1,'AEO Table 12'!$C$1:$AJ$1,0))/10^6/About!$A$108*dollars_2019_2012*INDEX('Tax Percentages'!$B$21:$AG$21,MATCH(U$1,'Tax Percentages'!$B$4:$AG$4,0))</f>
        <v/>
      </c>
      <c r="V6" s="99">
        <f>INDEX('AEO Table 12'!$C$17:$AJ$17,MATCH(V$1,'AEO Table 12'!$C$1:$AJ$1,0))/10^6/About!$A$108*dollars_2019_2012*INDEX('Tax Percentages'!$B$21:$AG$21,MATCH(V$1,'Tax Percentages'!$B$4:$AG$4,0))</f>
        <v/>
      </c>
      <c r="W6" s="99">
        <f>INDEX('AEO Table 12'!$C$17:$AJ$17,MATCH(W$1,'AEO Table 12'!$C$1:$AJ$1,0))/10^6/About!$A$108*dollars_2019_2012*INDEX('Tax Percentages'!$B$21:$AG$21,MATCH(W$1,'Tax Percentages'!$B$4:$AG$4,0))</f>
        <v/>
      </c>
      <c r="X6" s="99">
        <f>INDEX('AEO Table 12'!$C$17:$AJ$17,MATCH(X$1,'AEO Table 12'!$C$1:$AJ$1,0))/10^6/About!$A$108*dollars_2019_2012*INDEX('Tax Percentages'!$B$21:$AG$21,MATCH(X$1,'Tax Percentages'!$B$4:$AG$4,0))</f>
        <v/>
      </c>
      <c r="Y6" s="99">
        <f>INDEX('AEO Table 12'!$C$17:$AJ$17,MATCH(Y$1,'AEO Table 12'!$C$1:$AJ$1,0))/10^6/About!$A$108*dollars_2019_2012*INDEX('Tax Percentages'!$B$21:$AG$21,MATCH(Y$1,'Tax Percentages'!$B$4:$AG$4,0))</f>
        <v/>
      </c>
      <c r="Z6" s="99">
        <f>INDEX('AEO Table 12'!$C$17:$AJ$17,MATCH(Z$1,'AEO Table 12'!$C$1:$AJ$1,0))/10^6/About!$A$108*dollars_2019_2012*INDEX('Tax Percentages'!$B$21:$AG$21,MATCH(Z$1,'Tax Percentages'!$B$4:$AG$4,0))</f>
        <v/>
      </c>
      <c r="AA6" s="99">
        <f>INDEX('AEO Table 12'!$C$17:$AJ$17,MATCH(AA$1,'AEO Table 12'!$C$1:$AJ$1,0))/10^6/About!$A$108*dollars_2019_2012*INDEX('Tax Percentages'!$B$21:$AG$21,MATCH(AA$1,'Tax Percentages'!$B$4:$AG$4,0))</f>
        <v/>
      </c>
      <c r="AB6" s="99">
        <f>INDEX('AEO Table 12'!$C$17:$AJ$17,MATCH(AB$1,'AEO Table 12'!$C$1:$AJ$1,0))/10^6/About!$A$108*dollars_2019_2012*INDEX('Tax Percentages'!$B$21:$AG$21,MATCH(AB$1,'Tax Percentages'!$B$4:$AG$4,0))</f>
        <v/>
      </c>
      <c r="AC6" s="99">
        <f>INDEX('AEO Table 12'!$C$17:$AJ$17,MATCH(AC$1,'AEO Table 12'!$C$1:$AJ$1,0))/10^6/About!$A$108*dollars_2019_2012*INDEX('Tax Percentages'!$B$21:$AG$21,MATCH(AC$1,'Tax Percentages'!$B$4:$AG$4,0))</f>
        <v/>
      </c>
      <c r="AD6" s="99">
        <f>INDEX('AEO Table 12'!$C$17:$AJ$17,MATCH(AD$1,'AEO Table 12'!$C$1:$AJ$1,0))/10^6/About!$A$108*dollars_2019_2012*INDEX('Tax Percentages'!$B$21:$AG$21,MATCH(AD$1,'Tax Percentages'!$B$4:$AG$4,0))</f>
        <v/>
      </c>
      <c r="AE6" s="99">
        <f>INDEX('AEO Table 12'!$C$17:$AJ$17,MATCH(AE$1,'AEO Table 12'!$C$1:$AJ$1,0))/10^6/About!$A$108*dollars_2019_2012*INDEX('Tax Percentages'!$B$21:$AG$21,MATCH(AE$1,'Tax Percentages'!$B$4:$AG$4,0))</f>
        <v/>
      </c>
      <c r="AF6" s="99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3'!$C$44:$AJ$44,MATCH(B$1,'AEO Table 3'!$C$1:$AJ$1,0))/10^6*dollars_2019_2012*INDEX('Tax Percentages'!$B$22:$AG$22,MATCH(B$1,'Tax Percentages'!$B$4:$AG$4,0))</f>
        <v/>
      </c>
      <c r="C2" s="99">
        <f>INDEX('AEO Table 3'!$C$44:$AJ$44,MATCH(C$1,'AEO Table 3'!$C$1:$AJ$1,0))/10^6*dollars_2019_2012*INDEX('Tax Percentages'!$B$22:$AG$22,MATCH(C$1,'Tax Percentages'!$B$4:$AG$4,0))</f>
        <v/>
      </c>
      <c r="D2" s="99">
        <f>INDEX('AEO Table 3'!$C$44:$AJ$44,MATCH(D$1,'AEO Table 3'!$C$1:$AJ$1,0))/10^6*dollars_2019_2012*INDEX('Tax Percentages'!$B$22:$AG$22,MATCH(D$1,'Tax Percentages'!$B$4:$AG$4,0))</f>
        <v/>
      </c>
      <c r="E2" s="99">
        <f>INDEX('AEO Table 3'!$C$44:$AJ$44,MATCH(E$1,'AEO Table 3'!$C$1:$AJ$1,0))/10^6*dollars_2019_2012*INDEX('Tax Percentages'!$B$22:$AG$22,MATCH(E$1,'Tax Percentages'!$B$4:$AG$4,0))</f>
        <v/>
      </c>
      <c r="F2" s="99">
        <f>INDEX('AEO Table 3'!$C$44:$AJ$44,MATCH(F$1,'AEO Table 3'!$C$1:$AJ$1,0))/10^6*dollars_2019_2012*INDEX('Tax Percentages'!$B$22:$AG$22,MATCH(F$1,'Tax Percentages'!$B$4:$AG$4,0))</f>
        <v/>
      </c>
      <c r="G2" s="99">
        <f>INDEX('AEO Table 3'!$C$44:$AJ$44,MATCH(G$1,'AEO Table 3'!$C$1:$AJ$1,0))/10^6*dollars_2019_2012*INDEX('Tax Percentages'!$B$22:$AG$22,MATCH(G$1,'Tax Percentages'!$B$4:$AG$4,0))</f>
        <v/>
      </c>
      <c r="H2" s="99">
        <f>INDEX('AEO Table 3'!$C$44:$AJ$44,MATCH(H$1,'AEO Table 3'!$C$1:$AJ$1,0))/10^6*dollars_2019_2012*INDEX('Tax Percentages'!$B$22:$AG$22,MATCH(H$1,'Tax Percentages'!$B$4:$AG$4,0))</f>
        <v/>
      </c>
      <c r="I2" s="99">
        <f>INDEX('AEO Table 3'!$C$44:$AJ$44,MATCH(I$1,'AEO Table 3'!$C$1:$AJ$1,0))/10^6*dollars_2019_2012*INDEX('Tax Percentages'!$B$22:$AG$22,MATCH(I$1,'Tax Percentages'!$B$4:$AG$4,0))</f>
        <v/>
      </c>
      <c r="J2" s="99">
        <f>INDEX('AEO Table 3'!$C$44:$AJ$44,MATCH(J$1,'AEO Table 3'!$C$1:$AJ$1,0))/10^6*dollars_2019_2012*INDEX('Tax Percentages'!$B$22:$AG$22,MATCH(J$1,'Tax Percentages'!$B$4:$AG$4,0))</f>
        <v/>
      </c>
      <c r="K2" s="99">
        <f>INDEX('AEO Table 3'!$C$44:$AJ$44,MATCH(K$1,'AEO Table 3'!$C$1:$AJ$1,0))/10^6*dollars_2019_2012*INDEX('Tax Percentages'!$B$22:$AG$22,MATCH(K$1,'Tax Percentages'!$B$4:$AG$4,0))</f>
        <v/>
      </c>
      <c r="L2" s="99">
        <f>INDEX('AEO Table 3'!$C$44:$AJ$44,MATCH(L$1,'AEO Table 3'!$C$1:$AJ$1,0))/10^6*dollars_2019_2012*INDEX('Tax Percentages'!$B$22:$AG$22,MATCH(L$1,'Tax Percentages'!$B$4:$AG$4,0))</f>
        <v/>
      </c>
      <c r="M2" s="99">
        <f>INDEX('AEO Table 3'!$C$44:$AJ$44,MATCH(M$1,'AEO Table 3'!$C$1:$AJ$1,0))/10^6*dollars_2019_2012*INDEX('Tax Percentages'!$B$22:$AG$22,MATCH(M$1,'Tax Percentages'!$B$4:$AG$4,0))</f>
        <v/>
      </c>
      <c r="N2" s="99">
        <f>INDEX('AEO Table 3'!$C$44:$AJ$44,MATCH(N$1,'AEO Table 3'!$C$1:$AJ$1,0))/10^6*dollars_2019_2012*INDEX('Tax Percentages'!$B$22:$AG$22,MATCH(N$1,'Tax Percentages'!$B$4:$AG$4,0))</f>
        <v/>
      </c>
      <c r="O2" s="99">
        <f>INDEX('AEO Table 3'!$C$44:$AJ$44,MATCH(O$1,'AEO Table 3'!$C$1:$AJ$1,0))/10^6*dollars_2019_2012*INDEX('Tax Percentages'!$B$22:$AG$22,MATCH(O$1,'Tax Percentages'!$B$4:$AG$4,0))</f>
        <v/>
      </c>
      <c r="P2" s="99">
        <f>INDEX('AEO Table 3'!$C$44:$AJ$44,MATCH(P$1,'AEO Table 3'!$C$1:$AJ$1,0))/10^6*dollars_2019_2012*INDEX('Tax Percentages'!$B$22:$AG$22,MATCH(P$1,'Tax Percentages'!$B$4:$AG$4,0))</f>
        <v/>
      </c>
      <c r="Q2" s="99">
        <f>INDEX('AEO Table 3'!$C$44:$AJ$44,MATCH(Q$1,'AEO Table 3'!$C$1:$AJ$1,0))/10^6*dollars_2019_2012*INDEX('Tax Percentages'!$B$22:$AG$22,MATCH(Q$1,'Tax Percentages'!$B$4:$AG$4,0))</f>
        <v/>
      </c>
      <c r="R2" s="99">
        <f>INDEX('AEO Table 3'!$C$44:$AJ$44,MATCH(R$1,'AEO Table 3'!$C$1:$AJ$1,0))/10^6*dollars_2019_2012*INDEX('Tax Percentages'!$B$22:$AG$22,MATCH(R$1,'Tax Percentages'!$B$4:$AG$4,0))</f>
        <v/>
      </c>
      <c r="S2" s="99">
        <f>INDEX('AEO Table 3'!$C$44:$AJ$44,MATCH(S$1,'AEO Table 3'!$C$1:$AJ$1,0))/10^6*dollars_2019_2012*INDEX('Tax Percentages'!$B$22:$AG$22,MATCH(S$1,'Tax Percentages'!$B$4:$AG$4,0))</f>
        <v/>
      </c>
      <c r="T2" s="99">
        <f>INDEX('AEO Table 3'!$C$44:$AJ$44,MATCH(T$1,'AEO Table 3'!$C$1:$AJ$1,0))/10^6*dollars_2019_2012*INDEX('Tax Percentages'!$B$22:$AG$22,MATCH(T$1,'Tax Percentages'!$B$4:$AG$4,0))</f>
        <v/>
      </c>
      <c r="U2" s="99">
        <f>INDEX('AEO Table 3'!$C$44:$AJ$44,MATCH(U$1,'AEO Table 3'!$C$1:$AJ$1,0))/10^6*dollars_2019_2012*INDEX('Tax Percentages'!$B$22:$AG$22,MATCH(U$1,'Tax Percentages'!$B$4:$AG$4,0))</f>
        <v/>
      </c>
      <c r="V2" s="99">
        <f>INDEX('AEO Table 3'!$C$44:$AJ$44,MATCH(V$1,'AEO Table 3'!$C$1:$AJ$1,0))/10^6*dollars_2019_2012*INDEX('Tax Percentages'!$B$22:$AG$22,MATCH(V$1,'Tax Percentages'!$B$4:$AG$4,0))</f>
        <v/>
      </c>
      <c r="W2" s="99">
        <f>INDEX('AEO Table 3'!$C$44:$AJ$44,MATCH(W$1,'AEO Table 3'!$C$1:$AJ$1,0))/10^6*dollars_2019_2012*INDEX('Tax Percentages'!$B$22:$AG$22,MATCH(W$1,'Tax Percentages'!$B$4:$AG$4,0))</f>
        <v/>
      </c>
      <c r="X2" s="99">
        <f>INDEX('AEO Table 3'!$C$44:$AJ$44,MATCH(X$1,'AEO Table 3'!$C$1:$AJ$1,0))/10^6*dollars_2019_2012*INDEX('Tax Percentages'!$B$22:$AG$22,MATCH(X$1,'Tax Percentages'!$B$4:$AG$4,0))</f>
        <v/>
      </c>
      <c r="Y2" s="99">
        <f>INDEX('AEO Table 3'!$C$44:$AJ$44,MATCH(Y$1,'AEO Table 3'!$C$1:$AJ$1,0))/10^6*dollars_2019_2012*INDEX('Tax Percentages'!$B$22:$AG$22,MATCH(Y$1,'Tax Percentages'!$B$4:$AG$4,0))</f>
        <v/>
      </c>
      <c r="Z2" s="99">
        <f>INDEX('AEO Table 3'!$C$44:$AJ$44,MATCH(Z$1,'AEO Table 3'!$C$1:$AJ$1,0))/10^6*dollars_2019_2012*INDEX('Tax Percentages'!$B$22:$AG$22,MATCH(Z$1,'Tax Percentages'!$B$4:$AG$4,0))</f>
        <v/>
      </c>
      <c r="AA2" s="99">
        <f>INDEX('AEO Table 3'!$C$44:$AJ$44,MATCH(AA$1,'AEO Table 3'!$C$1:$AJ$1,0))/10^6*dollars_2019_2012*INDEX('Tax Percentages'!$B$22:$AG$22,MATCH(AA$1,'Tax Percentages'!$B$4:$AG$4,0))</f>
        <v/>
      </c>
      <c r="AB2" s="99">
        <f>INDEX('AEO Table 3'!$C$44:$AJ$44,MATCH(AB$1,'AEO Table 3'!$C$1:$AJ$1,0))/10^6*dollars_2019_2012*INDEX('Tax Percentages'!$B$22:$AG$22,MATCH(AB$1,'Tax Percentages'!$B$4:$AG$4,0))</f>
        <v/>
      </c>
      <c r="AC2" s="99">
        <f>INDEX('AEO Table 3'!$C$44:$AJ$44,MATCH(AC$1,'AEO Table 3'!$C$1:$AJ$1,0))/10^6*dollars_2019_2012*INDEX('Tax Percentages'!$B$22:$AG$22,MATCH(AC$1,'Tax Percentages'!$B$4:$AG$4,0))</f>
        <v/>
      </c>
      <c r="AD2" s="99">
        <f>INDEX('AEO Table 3'!$C$44:$AJ$44,MATCH(AD$1,'AEO Table 3'!$C$1:$AJ$1,0))/10^6*dollars_2019_2012*INDEX('Tax Percentages'!$B$22:$AG$22,MATCH(AD$1,'Tax Percentages'!$B$4:$AG$4,0))</f>
        <v/>
      </c>
      <c r="AE2" s="99">
        <f>INDEX('AEO Table 3'!$C$44:$AJ$44,MATCH(AE$1,'AEO Table 3'!$C$1:$AJ$1,0))/10^6*dollars_2019_2012*INDEX('Tax Percentages'!$B$22:$AG$22,MATCH(AE$1,'Tax Percentages'!$B$4:$AG$4,0))</f>
        <v/>
      </c>
      <c r="AF2" s="99">
        <f>INDEX('AEO Table 3'!$C$44:$AJ$44,MATCH(AF$1,'AEO Table 3'!$C$1:$AJ$1,0))/10^6*dollars_2019_2012*INDEX('Tax Percentages'!$B$22:$AG$22,MATCH(AF$1,'Tax Percentages'!$B$4:$AG$4,0))</f>
        <v/>
      </c>
    </row>
    <row r="3">
      <c r="A3" s="71" t="inlineStr">
        <is>
          <t>Electricity Sector</t>
        </is>
      </c>
      <c r="B3" s="99">
        <f>INDEX('AEO Table 3'!$C$50:$AJ$50,MATCH(B$1,'AEO Table 3'!$C$1:$AJ$1,0))/10^6*dollars_2019_2012*INDEX('Tax Percentages'!$B$22:$AG$22,MATCH(B$1,'Tax Percentages'!$B$4:$AG$4,0))</f>
        <v/>
      </c>
      <c r="C3" s="99">
        <f>INDEX('AEO Table 3'!$C$50:$AJ$50,MATCH(C$1,'AEO Table 3'!$C$1:$AJ$1,0))/10^6*dollars_2019_2012*INDEX('Tax Percentages'!$B$22:$AG$22,MATCH(C$1,'Tax Percentages'!$B$4:$AG$4,0))</f>
        <v/>
      </c>
      <c r="D3" s="99">
        <f>INDEX('AEO Table 3'!$C$50:$AJ$50,MATCH(D$1,'AEO Table 3'!$C$1:$AJ$1,0))/10^6*dollars_2019_2012*INDEX('Tax Percentages'!$B$22:$AG$22,MATCH(D$1,'Tax Percentages'!$B$4:$AG$4,0))</f>
        <v/>
      </c>
      <c r="E3" s="99">
        <f>INDEX('AEO Table 3'!$C$50:$AJ$50,MATCH(E$1,'AEO Table 3'!$C$1:$AJ$1,0))/10^6*dollars_2019_2012*INDEX('Tax Percentages'!$B$22:$AG$22,MATCH(E$1,'Tax Percentages'!$B$4:$AG$4,0))</f>
        <v/>
      </c>
      <c r="F3" s="99">
        <f>INDEX('AEO Table 3'!$C$50:$AJ$50,MATCH(F$1,'AEO Table 3'!$C$1:$AJ$1,0))/10^6*dollars_2019_2012*INDEX('Tax Percentages'!$B$22:$AG$22,MATCH(F$1,'Tax Percentages'!$B$4:$AG$4,0))</f>
        <v/>
      </c>
      <c r="G3" s="99">
        <f>INDEX('AEO Table 3'!$C$50:$AJ$50,MATCH(G$1,'AEO Table 3'!$C$1:$AJ$1,0))/10^6*dollars_2019_2012*INDEX('Tax Percentages'!$B$22:$AG$22,MATCH(G$1,'Tax Percentages'!$B$4:$AG$4,0))</f>
        <v/>
      </c>
      <c r="H3" s="99">
        <f>INDEX('AEO Table 3'!$C$50:$AJ$50,MATCH(H$1,'AEO Table 3'!$C$1:$AJ$1,0))/10^6*dollars_2019_2012*INDEX('Tax Percentages'!$B$22:$AG$22,MATCH(H$1,'Tax Percentages'!$B$4:$AG$4,0))</f>
        <v/>
      </c>
      <c r="I3" s="99">
        <f>INDEX('AEO Table 3'!$C$50:$AJ$50,MATCH(I$1,'AEO Table 3'!$C$1:$AJ$1,0))/10^6*dollars_2019_2012*INDEX('Tax Percentages'!$B$22:$AG$22,MATCH(I$1,'Tax Percentages'!$B$4:$AG$4,0))</f>
        <v/>
      </c>
      <c r="J3" s="99">
        <f>INDEX('AEO Table 3'!$C$50:$AJ$50,MATCH(J$1,'AEO Table 3'!$C$1:$AJ$1,0))/10^6*dollars_2019_2012*INDEX('Tax Percentages'!$B$22:$AG$22,MATCH(J$1,'Tax Percentages'!$B$4:$AG$4,0))</f>
        <v/>
      </c>
      <c r="K3" s="99">
        <f>INDEX('AEO Table 3'!$C$50:$AJ$50,MATCH(K$1,'AEO Table 3'!$C$1:$AJ$1,0))/10^6*dollars_2019_2012*INDEX('Tax Percentages'!$B$22:$AG$22,MATCH(K$1,'Tax Percentages'!$B$4:$AG$4,0))</f>
        <v/>
      </c>
      <c r="L3" s="99">
        <f>INDEX('AEO Table 3'!$C$50:$AJ$50,MATCH(L$1,'AEO Table 3'!$C$1:$AJ$1,0))/10^6*dollars_2019_2012*INDEX('Tax Percentages'!$B$22:$AG$22,MATCH(L$1,'Tax Percentages'!$B$4:$AG$4,0))</f>
        <v/>
      </c>
      <c r="M3" s="99">
        <f>INDEX('AEO Table 3'!$C$50:$AJ$50,MATCH(M$1,'AEO Table 3'!$C$1:$AJ$1,0))/10^6*dollars_2019_2012*INDEX('Tax Percentages'!$B$22:$AG$22,MATCH(M$1,'Tax Percentages'!$B$4:$AG$4,0))</f>
        <v/>
      </c>
      <c r="N3" s="99">
        <f>INDEX('AEO Table 3'!$C$50:$AJ$50,MATCH(N$1,'AEO Table 3'!$C$1:$AJ$1,0))/10^6*dollars_2019_2012*INDEX('Tax Percentages'!$B$22:$AG$22,MATCH(N$1,'Tax Percentages'!$B$4:$AG$4,0))</f>
        <v/>
      </c>
      <c r="O3" s="99">
        <f>INDEX('AEO Table 3'!$C$50:$AJ$50,MATCH(O$1,'AEO Table 3'!$C$1:$AJ$1,0))/10^6*dollars_2019_2012*INDEX('Tax Percentages'!$B$22:$AG$22,MATCH(O$1,'Tax Percentages'!$B$4:$AG$4,0))</f>
        <v/>
      </c>
      <c r="P3" s="99">
        <f>INDEX('AEO Table 3'!$C$50:$AJ$50,MATCH(P$1,'AEO Table 3'!$C$1:$AJ$1,0))/10^6*dollars_2019_2012*INDEX('Tax Percentages'!$B$22:$AG$22,MATCH(P$1,'Tax Percentages'!$B$4:$AG$4,0))</f>
        <v/>
      </c>
      <c r="Q3" s="99">
        <f>INDEX('AEO Table 3'!$C$50:$AJ$50,MATCH(Q$1,'AEO Table 3'!$C$1:$AJ$1,0))/10^6*dollars_2019_2012*INDEX('Tax Percentages'!$B$22:$AG$22,MATCH(Q$1,'Tax Percentages'!$B$4:$AG$4,0))</f>
        <v/>
      </c>
      <c r="R3" s="99">
        <f>INDEX('AEO Table 3'!$C$50:$AJ$50,MATCH(R$1,'AEO Table 3'!$C$1:$AJ$1,0))/10^6*dollars_2019_2012*INDEX('Tax Percentages'!$B$22:$AG$22,MATCH(R$1,'Tax Percentages'!$B$4:$AG$4,0))</f>
        <v/>
      </c>
      <c r="S3" s="99">
        <f>INDEX('AEO Table 3'!$C$50:$AJ$50,MATCH(S$1,'AEO Table 3'!$C$1:$AJ$1,0))/10^6*dollars_2019_2012*INDEX('Tax Percentages'!$B$22:$AG$22,MATCH(S$1,'Tax Percentages'!$B$4:$AG$4,0))</f>
        <v/>
      </c>
      <c r="T3" s="99">
        <f>INDEX('AEO Table 3'!$C$50:$AJ$50,MATCH(T$1,'AEO Table 3'!$C$1:$AJ$1,0))/10^6*dollars_2019_2012*INDEX('Tax Percentages'!$B$22:$AG$22,MATCH(T$1,'Tax Percentages'!$B$4:$AG$4,0))</f>
        <v/>
      </c>
      <c r="U3" s="99">
        <f>INDEX('AEO Table 3'!$C$50:$AJ$50,MATCH(U$1,'AEO Table 3'!$C$1:$AJ$1,0))/10^6*dollars_2019_2012*INDEX('Tax Percentages'!$B$22:$AG$22,MATCH(U$1,'Tax Percentages'!$B$4:$AG$4,0))</f>
        <v/>
      </c>
      <c r="V3" s="99">
        <f>INDEX('AEO Table 3'!$C$50:$AJ$50,MATCH(V$1,'AEO Table 3'!$C$1:$AJ$1,0))/10^6*dollars_2019_2012*INDEX('Tax Percentages'!$B$22:$AG$22,MATCH(V$1,'Tax Percentages'!$B$4:$AG$4,0))</f>
        <v/>
      </c>
      <c r="W3" s="99">
        <f>INDEX('AEO Table 3'!$C$50:$AJ$50,MATCH(W$1,'AEO Table 3'!$C$1:$AJ$1,0))/10^6*dollars_2019_2012*INDEX('Tax Percentages'!$B$22:$AG$22,MATCH(W$1,'Tax Percentages'!$B$4:$AG$4,0))</f>
        <v/>
      </c>
      <c r="X3" s="99">
        <f>INDEX('AEO Table 3'!$C$50:$AJ$50,MATCH(X$1,'AEO Table 3'!$C$1:$AJ$1,0))/10^6*dollars_2019_2012*INDEX('Tax Percentages'!$B$22:$AG$22,MATCH(X$1,'Tax Percentages'!$B$4:$AG$4,0))</f>
        <v/>
      </c>
      <c r="Y3" s="99">
        <f>INDEX('AEO Table 3'!$C$50:$AJ$50,MATCH(Y$1,'AEO Table 3'!$C$1:$AJ$1,0))/10^6*dollars_2019_2012*INDEX('Tax Percentages'!$B$22:$AG$22,MATCH(Y$1,'Tax Percentages'!$B$4:$AG$4,0))</f>
        <v/>
      </c>
      <c r="Z3" s="99">
        <f>INDEX('AEO Table 3'!$C$50:$AJ$50,MATCH(Z$1,'AEO Table 3'!$C$1:$AJ$1,0))/10^6*dollars_2019_2012*INDEX('Tax Percentages'!$B$22:$AG$22,MATCH(Z$1,'Tax Percentages'!$B$4:$AG$4,0))</f>
        <v/>
      </c>
      <c r="AA3" s="99">
        <f>INDEX('AEO Table 3'!$C$50:$AJ$50,MATCH(AA$1,'AEO Table 3'!$C$1:$AJ$1,0))/10^6*dollars_2019_2012*INDEX('Tax Percentages'!$B$22:$AG$22,MATCH(AA$1,'Tax Percentages'!$B$4:$AG$4,0))</f>
        <v/>
      </c>
      <c r="AB3" s="99">
        <f>INDEX('AEO Table 3'!$C$50:$AJ$50,MATCH(AB$1,'AEO Table 3'!$C$1:$AJ$1,0))/10^6*dollars_2019_2012*INDEX('Tax Percentages'!$B$22:$AG$22,MATCH(AB$1,'Tax Percentages'!$B$4:$AG$4,0))</f>
        <v/>
      </c>
      <c r="AC3" s="99">
        <f>INDEX('AEO Table 3'!$C$50:$AJ$50,MATCH(AC$1,'AEO Table 3'!$C$1:$AJ$1,0))/10^6*dollars_2019_2012*INDEX('Tax Percentages'!$B$22:$AG$22,MATCH(AC$1,'Tax Percentages'!$B$4:$AG$4,0))</f>
        <v/>
      </c>
      <c r="AD3" s="99">
        <f>INDEX('AEO Table 3'!$C$50:$AJ$50,MATCH(AD$1,'AEO Table 3'!$C$1:$AJ$1,0))/10^6*dollars_2019_2012*INDEX('Tax Percentages'!$B$22:$AG$22,MATCH(AD$1,'Tax Percentages'!$B$4:$AG$4,0))</f>
        <v/>
      </c>
      <c r="AE3" s="99">
        <f>INDEX('AEO Table 3'!$C$50:$AJ$50,MATCH(AE$1,'AEO Table 3'!$C$1:$AJ$1,0))/10^6*dollars_2019_2012*INDEX('Tax Percentages'!$B$22:$AG$22,MATCH(AE$1,'Tax Percentages'!$B$4:$AG$4,0))</f>
        <v/>
      </c>
      <c r="AF3" s="99">
        <f>INDEX('AEO Table 3'!$C$50:$AJ$50,MATCH(AF$1,'AEO Table 3'!$C$1:$AJ$1,0))/10^6*dollars_2019_2012*INDEX('Tax Percentages'!$B$22:$AG$22,MATCH(AF$1,'Tax Percentages'!$B$4:$AG$4,0))</f>
        <v/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>
        <f>INDEX('AEO Table 3'!$C$24:$AJ$24,MATCH(B$1,'AEO Table 3'!$C$1:$AJ$1,0))/10^6*dollars_2019_2012*INDEX('Tax Percentages'!$B$22:$AG$22,MATCH(B$1,'Tax Percentages'!$B$4:$AG$4,0))</f>
        <v/>
      </c>
      <c r="C5" s="99">
        <f>INDEX('AEO Table 3'!$C$24:$AJ$24,MATCH(C$1,'AEO Table 3'!$C$1:$AJ$1,0))/10^6*dollars_2019_2012*INDEX('Tax Percentages'!$B$22:$AG$22,MATCH(C$1,'Tax Percentages'!$B$4:$AG$4,0))</f>
        <v/>
      </c>
      <c r="D5" s="99">
        <f>INDEX('AEO Table 3'!$C$24:$AJ$24,MATCH(D$1,'AEO Table 3'!$C$1:$AJ$1,0))/10^6*dollars_2019_2012*INDEX('Tax Percentages'!$B$22:$AG$22,MATCH(D$1,'Tax Percentages'!$B$4:$AG$4,0))</f>
        <v/>
      </c>
      <c r="E5" s="99">
        <f>INDEX('AEO Table 3'!$C$24:$AJ$24,MATCH(E$1,'AEO Table 3'!$C$1:$AJ$1,0))/10^6*dollars_2019_2012*INDEX('Tax Percentages'!$B$22:$AG$22,MATCH(E$1,'Tax Percentages'!$B$4:$AG$4,0))</f>
        <v/>
      </c>
      <c r="F5" s="99">
        <f>INDEX('AEO Table 3'!$C$24:$AJ$24,MATCH(F$1,'AEO Table 3'!$C$1:$AJ$1,0))/10^6*dollars_2019_2012*INDEX('Tax Percentages'!$B$22:$AG$22,MATCH(F$1,'Tax Percentages'!$B$4:$AG$4,0))</f>
        <v/>
      </c>
      <c r="G5" s="99">
        <f>INDEX('AEO Table 3'!$C$24:$AJ$24,MATCH(G$1,'AEO Table 3'!$C$1:$AJ$1,0))/10^6*dollars_2019_2012*INDEX('Tax Percentages'!$B$22:$AG$22,MATCH(G$1,'Tax Percentages'!$B$4:$AG$4,0))</f>
        <v/>
      </c>
      <c r="H5" s="99">
        <f>INDEX('AEO Table 3'!$C$24:$AJ$24,MATCH(H$1,'AEO Table 3'!$C$1:$AJ$1,0))/10^6*dollars_2019_2012*INDEX('Tax Percentages'!$B$22:$AG$22,MATCH(H$1,'Tax Percentages'!$B$4:$AG$4,0))</f>
        <v/>
      </c>
      <c r="I5" s="99">
        <f>INDEX('AEO Table 3'!$C$24:$AJ$24,MATCH(I$1,'AEO Table 3'!$C$1:$AJ$1,0))/10^6*dollars_2019_2012*INDEX('Tax Percentages'!$B$22:$AG$22,MATCH(I$1,'Tax Percentages'!$B$4:$AG$4,0))</f>
        <v/>
      </c>
      <c r="J5" s="99">
        <f>INDEX('AEO Table 3'!$C$24:$AJ$24,MATCH(J$1,'AEO Table 3'!$C$1:$AJ$1,0))/10^6*dollars_2019_2012*INDEX('Tax Percentages'!$B$22:$AG$22,MATCH(J$1,'Tax Percentages'!$B$4:$AG$4,0))</f>
        <v/>
      </c>
      <c r="K5" s="99">
        <f>INDEX('AEO Table 3'!$C$24:$AJ$24,MATCH(K$1,'AEO Table 3'!$C$1:$AJ$1,0))/10^6*dollars_2019_2012*INDEX('Tax Percentages'!$B$22:$AG$22,MATCH(K$1,'Tax Percentages'!$B$4:$AG$4,0))</f>
        <v/>
      </c>
      <c r="L5" s="99">
        <f>INDEX('AEO Table 3'!$C$24:$AJ$24,MATCH(L$1,'AEO Table 3'!$C$1:$AJ$1,0))/10^6*dollars_2019_2012*INDEX('Tax Percentages'!$B$22:$AG$22,MATCH(L$1,'Tax Percentages'!$B$4:$AG$4,0))</f>
        <v/>
      </c>
      <c r="M5" s="99">
        <f>INDEX('AEO Table 3'!$C$24:$AJ$24,MATCH(M$1,'AEO Table 3'!$C$1:$AJ$1,0))/10^6*dollars_2019_2012*INDEX('Tax Percentages'!$B$22:$AG$22,MATCH(M$1,'Tax Percentages'!$B$4:$AG$4,0))</f>
        <v/>
      </c>
      <c r="N5" s="99">
        <f>INDEX('AEO Table 3'!$C$24:$AJ$24,MATCH(N$1,'AEO Table 3'!$C$1:$AJ$1,0))/10^6*dollars_2019_2012*INDEX('Tax Percentages'!$B$22:$AG$22,MATCH(N$1,'Tax Percentages'!$B$4:$AG$4,0))</f>
        <v/>
      </c>
      <c r="O5" s="99">
        <f>INDEX('AEO Table 3'!$C$24:$AJ$24,MATCH(O$1,'AEO Table 3'!$C$1:$AJ$1,0))/10^6*dollars_2019_2012*INDEX('Tax Percentages'!$B$22:$AG$22,MATCH(O$1,'Tax Percentages'!$B$4:$AG$4,0))</f>
        <v/>
      </c>
      <c r="P5" s="99">
        <f>INDEX('AEO Table 3'!$C$24:$AJ$24,MATCH(P$1,'AEO Table 3'!$C$1:$AJ$1,0))/10^6*dollars_2019_2012*INDEX('Tax Percentages'!$B$22:$AG$22,MATCH(P$1,'Tax Percentages'!$B$4:$AG$4,0))</f>
        <v/>
      </c>
      <c r="Q5" s="99">
        <f>INDEX('AEO Table 3'!$C$24:$AJ$24,MATCH(Q$1,'AEO Table 3'!$C$1:$AJ$1,0))/10^6*dollars_2019_2012*INDEX('Tax Percentages'!$B$22:$AG$22,MATCH(Q$1,'Tax Percentages'!$B$4:$AG$4,0))</f>
        <v/>
      </c>
      <c r="R5" s="99">
        <f>INDEX('AEO Table 3'!$C$24:$AJ$24,MATCH(R$1,'AEO Table 3'!$C$1:$AJ$1,0))/10^6*dollars_2019_2012*INDEX('Tax Percentages'!$B$22:$AG$22,MATCH(R$1,'Tax Percentages'!$B$4:$AG$4,0))</f>
        <v/>
      </c>
      <c r="S5" s="99">
        <f>INDEX('AEO Table 3'!$C$24:$AJ$24,MATCH(S$1,'AEO Table 3'!$C$1:$AJ$1,0))/10^6*dollars_2019_2012*INDEX('Tax Percentages'!$B$22:$AG$22,MATCH(S$1,'Tax Percentages'!$B$4:$AG$4,0))</f>
        <v/>
      </c>
      <c r="T5" s="99">
        <f>INDEX('AEO Table 3'!$C$24:$AJ$24,MATCH(T$1,'AEO Table 3'!$C$1:$AJ$1,0))/10^6*dollars_2019_2012*INDEX('Tax Percentages'!$B$22:$AG$22,MATCH(T$1,'Tax Percentages'!$B$4:$AG$4,0))</f>
        <v/>
      </c>
      <c r="U5" s="99">
        <f>INDEX('AEO Table 3'!$C$24:$AJ$24,MATCH(U$1,'AEO Table 3'!$C$1:$AJ$1,0))/10^6*dollars_2019_2012*INDEX('Tax Percentages'!$B$22:$AG$22,MATCH(U$1,'Tax Percentages'!$B$4:$AG$4,0))</f>
        <v/>
      </c>
      <c r="V5" s="99">
        <f>INDEX('AEO Table 3'!$C$24:$AJ$24,MATCH(V$1,'AEO Table 3'!$C$1:$AJ$1,0))/10^6*dollars_2019_2012*INDEX('Tax Percentages'!$B$22:$AG$22,MATCH(V$1,'Tax Percentages'!$B$4:$AG$4,0))</f>
        <v/>
      </c>
      <c r="W5" s="99">
        <f>INDEX('AEO Table 3'!$C$24:$AJ$24,MATCH(W$1,'AEO Table 3'!$C$1:$AJ$1,0))/10^6*dollars_2019_2012*INDEX('Tax Percentages'!$B$22:$AG$22,MATCH(W$1,'Tax Percentages'!$B$4:$AG$4,0))</f>
        <v/>
      </c>
      <c r="X5" s="99">
        <f>INDEX('AEO Table 3'!$C$24:$AJ$24,MATCH(X$1,'AEO Table 3'!$C$1:$AJ$1,0))/10^6*dollars_2019_2012*INDEX('Tax Percentages'!$B$22:$AG$22,MATCH(X$1,'Tax Percentages'!$B$4:$AG$4,0))</f>
        <v/>
      </c>
      <c r="Y5" s="99">
        <f>INDEX('AEO Table 3'!$C$24:$AJ$24,MATCH(Y$1,'AEO Table 3'!$C$1:$AJ$1,0))/10^6*dollars_2019_2012*INDEX('Tax Percentages'!$B$22:$AG$22,MATCH(Y$1,'Tax Percentages'!$B$4:$AG$4,0))</f>
        <v/>
      </c>
      <c r="Z5" s="99">
        <f>INDEX('AEO Table 3'!$C$24:$AJ$24,MATCH(Z$1,'AEO Table 3'!$C$1:$AJ$1,0))/10^6*dollars_2019_2012*INDEX('Tax Percentages'!$B$22:$AG$22,MATCH(Z$1,'Tax Percentages'!$B$4:$AG$4,0))</f>
        <v/>
      </c>
      <c r="AA5" s="99">
        <f>INDEX('AEO Table 3'!$C$24:$AJ$24,MATCH(AA$1,'AEO Table 3'!$C$1:$AJ$1,0))/10^6*dollars_2019_2012*INDEX('Tax Percentages'!$B$22:$AG$22,MATCH(AA$1,'Tax Percentages'!$B$4:$AG$4,0))</f>
        <v/>
      </c>
      <c r="AB5" s="99">
        <f>INDEX('AEO Table 3'!$C$24:$AJ$24,MATCH(AB$1,'AEO Table 3'!$C$1:$AJ$1,0))/10^6*dollars_2019_2012*INDEX('Tax Percentages'!$B$22:$AG$22,MATCH(AB$1,'Tax Percentages'!$B$4:$AG$4,0))</f>
        <v/>
      </c>
      <c r="AC5" s="99">
        <f>INDEX('AEO Table 3'!$C$24:$AJ$24,MATCH(AC$1,'AEO Table 3'!$C$1:$AJ$1,0))/10^6*dollars_2019_2012*INDEX('Tax Percentages'!$B$22:$AG$22,MATCH(AC$1,'Tax Percentages'!$B$4:$AG$4,0))</f>
        <v/>
      </c>
      <c r="AD5" s="99">
        <f>INDEX('AEO Table 3'!$C$24:$AJ$24,MATCH(AD$1,'AEO Table 3'!$C$1:$AJ$1,0))/10^6*dollars_2019_2012*INDEX('Tax Percentages'!$B$22:$AG$22,MATCH(AD$1,'Tax Percentages'!$B$4:$AG$4,0))</f>
        <v/>
      </c>
      <c r="AE5" s="99">
        <f>INDEX('AEO Table 3'!$C$24:$AJ$24,MATCH(AE$1,'AEO Table 3'!$C$1:$AJ$1,0))/10^6*dollars_2019_2012*INDEX('Tax Percentages'!$B$22:$AG$22,MATCH(AE$1,'Tax Percentages'!$B$4:$AG$4,0))</f>
        <v/>
      </c>
      <c r="AF5" s="99">
        <f>INDEX('AEO Table 3'!$C$24:$AJ$24,MATCH(AF$1,'AEO Table 3'!$C$1:$AJ$1,0))/10^6*dollars_2019_2012*INDEX('Tax Percentages'!$B$22:$AG$22,MATCH(AF$1,'Tax Percentages'!$B$4:$AG$4,0))</f>
        <v/>
      </c>
    </row>
    <row r="6">
      <c r="A6" s="71" t="inlineStr">
        <is>
          <t>Industry Sector</t>
        </is>
      </c>
      <c r="B6" s="99">
        <f>INDEX('AEO Table 3'!$C$31:$AJ$31,MATCH(B$1,'AEO Table 3'!$C$1:$AJ$1,0))/10^6*dollars_2019_2012*INDEX('Tax Percentages'!$B$22:$AG$22,MATCH(B$1,'Tax Percentages'!$B$4:$AG$4,0))</f>
        <v/>
      </c>
      <c r="C6" s="99">
        <f>INDEX('AEO Table 3'!$C$31:$AJ$31,MATCH(C$1,'AEO Table 3'!$C$1:$AJ$1,0))/10^6*dollars_2019_2012*INDEX('Tax Percentages'!$B$22:$AG$22,MATCH(C$1,'Tax Percentages'!$B$4:$AG$4,0))</f>
        <v/>
      </c>
      <c r="D6" s="99">
        <f>INDEX('AEO Table 3'!$C$31:$AJ$31,MATCH(D$1,'AEO Table 3'!$C$1:$AJ$1,0))/10^6*dollars_2019_2012*INDEX('Tax Percentages'!$B$22:$AG$22,MATCH(D$1,'Tax Percentages'!$B$4:$AG$4,0))</f>
        <v/>
      </c>
      <c r="E6" s="99">
        <f>INDEX('AEO Table 3'!$C$31:$AJ$31,MATCH(E$1,'AEO Table 3'!$C$1:$AJ$1,0))/10^6*dollars_2019_2012*INDEX('Tax Percentages'!$B$22:$AG$22,MATCH(E$1,'Tax Percentages'!$B$4:$AG$4,0))</f>
        <v/>
      </c>
      <c r="F6" s="99">
        <f>INDEX('AEO Table 3'!$C$31:$AJ$31,MATCH(F$1,'AEO Table 3'!$C$1:$AJ$1,0))/10^6*dollars_2019_2012*INDEX('Tax Percentages'!$B$22:$AG$22,MATCH(F$1,'Tax Percentages'!$B$4:$AG$4,0))</f>
        <v/>
      </c>
      <c r="G6" s="99">
        <f>INDEX('AEO Table 3'!$C$31:$AJ$31,MATCH(G$1,'AEO Table 3'!$C$1:$AJ$1,0))/10^6*dollars_2019_2012*INDEX('Tax Percentages'!$B$22:$AG$22,MATCH(G$1,'Tax Percentages'!$B$4:$AG$4,0))</f>
        <v/>
      </c>
      <c r="H6" s="99">
        <f>INDEX('AEO Table 3'!$C$31:$AJ$31,MATCH(H$1,'AEO Table 3'!$C$1:$AJ$1,0))/10^6*dollars_2019_2012*INDEX('Tax Percentages'!$B$22:$AG$22,MATCH(H$1,'Tax Percentages'!$B$4:$AG$4,0))</f>
        <v/>
      </c>
      <c r="I6" s="99">
        <f>INDEX('AEO Table 3'!$C$31:$AJ$31,MATCH(I$1,'AEO Table 3'!$C$1:$AJ$1,0))/10^6*dollars_2019_2012*INDEX('Tax Percentages'!$B$22:$AG$22,MATCH(I$1,'Tax Percentages'!$B$4:$AG$4,0))</f>
        <v/>
      </c>
      <c r="J6" s="99">
        <f>INDEX('AEO Table 3'!$C$31:$AJ$31,MATCH(J$1,'AEO Table 3'!$C$1:$AJ$1,0))/10^6*dollars_2019_2012*INDEX('Tax Percentages'!$B$22:$AG$22,MATCH(J$1,'Tax Percentages'!$B$4:$AG$4,0))</f>
        <v/>
      </c>
      <c r="K6" s="99">
        <f>INDEX('AEO Table 3'!$C$31:$AJ$31,MATCH(K$1,'AEO Table 3'!$C$1:$AJ$1,0))/10^6*dollars_2019_2012*INDEX('Tax Percentages'!$B$22:$AG$22,MATCH(K$1,'Tax Percentages'!$B$4:$AG$4,0))</f>
        <v/>
      </c>
      <c r="L6" s="99">
        <f>INDEX('AEO Table 3'!$C$31:$AJ$31,MATCH(L$1,'AEO Table 3'!$C$1:$AJ$1,0))/10^6*dollars_2019_2012*INDEX('Tax Percentages'!$B$22:$AG$22,MATCH(L$1,'Tax Percentages'!$B$4:$AG$4,0))</f>
        <v/>
      </c>
      <c r="M6" s="99">
        <f>INDEX('AEO Table 3'!$C$31:$AJ$31,MATCH(M$1,'AEO Table 3'!$C$1:$AJ$1,0))/10^6*dollars_2019_2012*INDEX('Tax Percentages'!$B$22:$AG$22,MATCH(M$1,'Tax Percentages'!$B$4:$AG$4,0))</f>
        <v/>
      </c>
      <c r="N6" s="99">
        <f>INDEX('AEO Table 3'!$C$31:$AJ$31,MATCH(N$1,'AEO Table 3'!$C$1:$AJ$1,0))/10^6*dollars_2019_2012*INDEX('Tax Percentages'!$B$22:$AG$22,MATCH(N$1,'Tax Percentages'!$B$4:$AG$4,0))</f>
        <v/>
      </c>
      <c r="O6" s="99">
        <f>INDEX('AEO Table 3'!$C$31:$AJ$31,MATCH(O$1,'AEO Table 3'!$C$1:$AJ$1,0))/10^6*dollars_2019_2012*INDEX('Tax Percentages'!$B$22:$AG$22,MATCH(O$1,'Tax Percentages'!$B$4:$AG$4,0))</f>
        <v/>
      </c>
      <c r="P6" s="99">
        <f>INDEX('AEO Table 3'!$C$31:$AJ$31,MATCH(P$1,'AEO Table 3'!$C$1:$AJ$1,0))/10^6*dollars_2019_2012*INDEX('Tax Percentages'!$B$22:$AG$22,MATCH(P$1,'Tax Percentages'!$B$4:$AG$4,0))</f>
        <v/>
      </c>
      <c r="Q6" s="99">
        <f>INDEX('AEO Table 3'!$C$31:$AJ$31,MATCH(Q$1,'AEO Table 3'!$C$1:$AJ$1,0))/10^6*dollars_2019_2012*INDEX('Tax Percentages'!$B$22:$AG$22,MATCH(Q$1,'Tax Percentages'!$B$4:$AG$4,0))</f>
        <v/>
      </c>
      <c r="R6" s="99">
        <f>INDEX('AEO Table 3'!$C$31:$AJ$31,MATCH(R$1,'AEO Table 3'!$C$1:$AJ$1,0))/10^6*dollars_2019_2012*INDEX('Tax Percentages'!$B$22:$AG$22,MATCH(R$1,'Tax Percentages'!$B$4:$AG$4,0))</f>
        <v/>
      </c>
      <c r="S6" s="99">
        <f>INDEX('AEO Table 3'!$C$31:$AJ$31,MATCH(S$1,'AEO Table 3'!$C$1:$AJ$1,0))/10^6*dollars_2019_2012*INDEX('Tax Percentages'!$B$22:$AG$22,MATCH(S$1,'Tax Percentages'!$B$4:$AG$4,0))</f>
        <v/>
      </c>
      <c r="T6" s="99">
        <f>INDEX('AEO Table 3'!$C$31:$AJ$31,MATCH(T$1,'AEO Table 3'!$C$1:$AJ$1,0))/10^6*dollars_2019_2012*INDEX('Tax Percentages'!$B$22:$AG$22,MATCH(T$1,'Tax Percentages'!$B$4:$AG$4,0))</f>
        <v/>
      </c>
      <c r="U6" s="99">
        <f>INDEX('AEO Table 3'!$C$31:$AJ$31,MATCH(U$1,'AEO Table 3'!$C$1:$AJ$1,0))/10^6*dollars_2019_2012*INDEX('Tax Percentages'!$B$22:$AG$22,MATCH(U$1,'Tax Percentages'!$B$4:$AG$4,0))</f>
        <v/>
      </c>
      <c r="V6" s="99">
        <f>INDEX('AEO Table 3'!$C$31:$AJ$31,MATCH(V$1,'AEO Table 3'!$C$1:$AJ$1,0))/10^6*dollars_2019_2012*INDEX('Tax Percentages'!$B$22:$AG$22,MATCH(V$1,'Tax Percentages'!$B$4:$AG$4,0))</f>
        <v/>
      </c>
      <c r="W6" s="99">
        <f>INDEX('AEO Table 3'!$C$31:$AJ$31,MATCH(W$1,'AEO Table 3'!$C$1:$AJ$1,0))/10^6*dollars_2019_2012*INDEX('Tax Percentages'!$B$22:$AG$22,MATCH(W$1,'Tax Percentages'!$B$4:$AG$4,0))</f>
        <v/>
      </c>
      <c r="X6" s="99">
        <f>INDEX('AEO Table 3'!$C$31:$AJ$31,MATCH(X$1,'AEO Table 3'!$C$1:$AJ$1,0))/10^6*dollars_2019_2012*INDEX('Tax Percentages'!$B$22:$AG$22,MATCH(X$1,'Tax Percentages'!$B$4:$AG$4,0))</f>
        <v/>
      </c>
      <c r="Y6" s="99">
        <f>INDEX('AEO Table 3'!$C$31:$AJ$31,MATCH(Y$1,'AEO Table 3'!$C$1:$AJ$1,0))/10^6*dollars_2019_2012*INDEX('Tax Percentages'!$B$22:$AG$22,MATCH(Y$1,'Tax Percentages'!$B$4:$AG$4,0))</f>
        <v/>
      </c>
      <c r="Z6" s="99">
        <f>INDEX('AEO Table 3'!$C$31:$AJ$31,MATCH(Z$1,'AEO Table 3'!$C$1:$AJ$1,0))/10^6*dollars_2019_2012*INDEX('Tax Percentages'!$B$22:$AG$22,MATCH(Z$1,'Tax Percentages'!$B$4:$AG$4,0))</f>
        <v/>
      </c>
      <c r="AA6" s="99">
        <f>INDEX('AEO Table 3'!$C$31:$AJ$31,MATCH(AA$1,'AEO Table 3'!$C$1:$AJ$1,0))/10^6*dollars_2019_2012*INDEX('Tax Percentages'!$B$22:$AG$22,MATCH(AA$1,'Tax Percentages'!$B$4:$AG$4,0))</f>
        <v/>
      </c>
      <c r="AB6" s="99">
        <f>INDEX('AEO Table 3'!$C$31:$AJ$31,MATCH(AB$1,'AEO Table 3'!$C$1:$AJ$1,0))/10^6*dollars_2019_2012*INDEX('Tax Percentages'!$B$22:$AG$22,MATCH(AB$1,'Tax Percentages'!$B$4:$AG$4,0))</f>
        <v/>
      </c>
      <c r="AC6" s="99">
        <f>INDEX('AEO Table 3'!$C$31:$AJ$31,MATCH(AC$1,'AEO Table 3'!$C$1:$AJ$1,0))/10^6*dollars_2019_2012*INDEX('Tax Percentages'!$B$22:$AG$22,MATCH(AC$1,'Tax Percentages'!$B$4:$AG$4,0))</f>
        <v/>
      </c>
      <c r="AD6" s="99">
        <f>INDEX('AEO Table 3'!$C$31:$AJ$31,MATCH(AD$1,'AEO Table 3'!$C$1:$AJ$1,0))/10^6*dollars_2019_2012*INDEX('Tax Percentages'!$B$22:$AG$22,MATCH(AD$1,'Tax Percentages'!$B$4:$AG$4,0))</f>
        <v/>
      </c>
      <c r="AE6" s="99">
        <f>INDEX('AEO Table 3'!$C$31:$AJ$31,MATCH(AE$1,'AEO Table 3'!$C$1:$AJ$1,0))/10^6*dollars_2019_2012*INDEX('Tax Percentages'!$B$22:$AG$22,MATCH(AE$1,'Tax Percentages'!$B$4:$AG$4,0))</f>
        <v/>
      </c>
      <c r="AF6" s="99">
        <f>INDEX('AEO Table 3'!$C$31:$AJ$31,MATCH(AF$1,'AEO Table 3'!$C$1:$AJ$1,0))/10^6*dollars_2019_2012*INDEX('Tax Percentages'!$B$22:$AG$22,MATCH(AF$1,'Tax Percentages'!$B$4:$AG$4,0))</f>
        <v/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3'!$C$1:$AJ$1,0))/10^6*dollars_2019_2012*INDEX('Tax Percentages'!$B$22:$AG$22,MATCH(B$1,'Tax Percentages'!$B$4:$AG$4,0))</f>
        <v/>
      </c>
      <c r="C7" s="99">
        <f>INDEX('AEO Table 3'!$C$31:$AJ$31,MATCH(C$1,'AEO Table 3'!$C$1:$AJ$1,0))/10^6*dollars_2019_2012*INDEX('Tax Percentages'!$B$22:$AG$22,MATCH(C$1,'Tax Percentages'!$B$4:$AG$4,0))</f>
        <v/>
      </c>
      <c r="D7" s="99">
        <f>INDEX('AEO Table 3'!$C$31:$AJ$31,MATCH(D$1,'AEO Table 3'!$C$1:$AJ$1,0))/10^6*dollars_2019_2012*INDEX('Tax Percentages'!$B$22:$AG$22,MATCH(D$1,'Tax Percentages'!$B$4:$AG$4,0))</f>
        <v/>
      </c>
      <c r="E7" s="99">
        <f>INDEX('AEO Table 3'!$C$31:$AJ$31,MATCH(E$1,'AEO Table 3'!$C$1:$AJ$1,0))/10^6*dollars_2019_2012*INDEX('Tax Percentages'!$B$22:$AG$22,MATCH(E$1,'Tax Percentages'!$B$4:$AG$4,0))</f>
        <v/>
      </c>
      <c r="F7" s="99">
        <f>INDEX('AEO Table 3'!$C$31:$AJ$31,MATCH(F$1,'AEO Table 3'!$C$1:$AJ$1,0))/10^6*dollars_2019_2012*INDEX('Tax Percentages'!$B$22:$AG$22,MATCH(F$1,'Tax Percentages'!$B$4:$AG$4,0))</f>
        <v/>
      </c>
      <c r="G7" s="99">
        <f>INDEX('AEO Table 3'!$C$31:$AJ$31,MATCH(G$1,'AEO Table 3'!$C$1:$AJ$1,0))/10^6*dollars_2019_2012*INDEX('Tax Percentages'!$B$22:$AG$22,MATCH(G$1,'Tax Percentages'!$B$4:$AG$4,0))</f>
        <v/>
      </c>
      <c r="H7" s="99">
        <f>INDEX('AEO Table 3'!$C$31:$AJ$31,MATCH(H$1,'AEO Table 3'!$C$1:$AJ$1,0))/10^6*dollars_2019_2012*INDEX('Tax Percentages'!$B$22:$AG$22,MATCH(H$1,'Tax Percentages'!$B$4:$AG$4,0))</f>
        <v/>
      </c>
      <c r="I7" s="99">
        <f>INDEX('AEO Table 3'!$C$31:$AJ$31,MATCH(I$1,'AEO Table 3'!$C$1:$AJ$1,0))/10^6*dollars_2019_2012*INDEX('Tax Percentages'!$B$22:$AG$22,MATCH(I$1,'Tax Percentages'!$B$4:$AG$4,0))</f>
        <v/>
      </c>
      <c r="J7" s="99">
        <f>INDEX('AEO Table 3'!$C$31:$AJ$31,MATCH(J$1,'AEO Table 3'!$C$1:$AJ$1,0))/10^6*dollars_2019_2012*INDEX('Tax Percentages'!$B$22:$AG$22,MATCH(J$1,'Tax Percentages'!$B$4:$AG$4,0))</f>
        <v/>
      </c>
      <c r="K7" s="99">
        <f>INDEX('AEO Table 3'!$C$31:$AJ$31,MATCH(K$1,'AEO Table 3'!$C$1:$AJ$1,0))/10^6*dollars_2019_2012*INDEX('Tax Percentages'!$B$22:$AG$22,MATCH(K$1,'Tax Percentages'!$B$4:$AG$4,0))</f>
        <v/>
      </c>
      <c r="L7" s="99">
        <f>INDEX('AEO Table 3'!$C$31:$AJ$31,MATCH(L$1,'AEO Table 3'!$C$1:$AJ$1,0))/10^6*dollars_2019_2012*INDEX('Tax Percentages'!$B$22:$AG$22,MATCH(L$1,'Tax Percentages'!$B$4:$AG$4,0))</f>
        <v/>
      </c>
      <c r="M7" s="99">
        <f>INDEX('AEO Table 3'!$C$31:$AJ$31,MATCH(M$1,'AEO Table 3'!$C$1:$AJ$1,0))/10^6*dollars_2019_2012*INDEX('Tax Percentages'!$B$22:$AG$22,MATCH(M$1,'Tax Percentages'!$B$4:$AG$4,0))</f>
        <v/>
      </c>
      <c r="N7" s="99">
        <f>INDEX('AEO Table 3'!$C$31:$AJ$31,MATCH(N$1,'AEO Table 3'!$C$1:$AJ$1,0))/10^6*dollars_2019_2012*INDEX('Tax Percentages'!$B$22:$AG$22,MATCH(N$1,'Tax Percentages'!$B$4:$AG$4,0))</f>
        <v/>
      </c>
      <c r="O7" s="99">
        <f>INDEX('AEO Table 3'!$C$31:$AJ$31,MATCH(O$1,'AEO Table 3'!$C$1:$AJ$1,0))/10^6*dollars_2019_2012*INDEX('Tax Percentages'!$B$22:$AG$22,MATCH(O$1,'Tax Percentages'!$B$4:$AG$4,0))</f>
        <v/>
      </c>
      <c r="P7" s="99">
        <f>INDEX('AEO Table 3'!$C$31:$AJ$31,MATCH(P$1,'AEO Table 3'!$C$1:$AJ$1,0))/10^6*dollars_2019_2012*INDEX('Tax Percentages'!$B$22:$AG$22,MATCH(P$1,'Tax Percentages'!$B$4:$AG$4,0))</f>
        <v/>
      </c>
      <c r="Q7" s="99">
        <f>INDEX('AEO Table 3'!$C$31:$AJ$31,MATCH(Q$1,'AEO Table 3'!$C$1:$AJ$1,0))/10^6*dollars_2019_2012*INDEX('Tax Percentages'!$B$22:$AG$22,MATCH(Q$1,'Tax Percentages'!$B$4:$AG$4,0))</f>
        <v/>
      </c>
      <c r="R7" s="99">
        <f>INDEX('AEO Table 3'!$C$31:$AJ$31,MATCH(R$1,'AEO Table 3'!$C$1:$AJ$1,0))/10^6*dollars_2019_2012*INDEX('Tax Percentages'!$B$22:$AG$22,MATCH(R$1,'Tax Percentages'!$B$4:$AG$4,0))</f>
        <v/>
      </c>
      <c r="S7" s="99">
        <f>INDEX('AEO Table 3'!$C$31:$AJ$31,MATCH(S$1,'AEO Table 3'!$C$1:$AJ$1,0))/10^6*dollars_2019_2012*INDEX('Tax Percentages'!$B$22:$AG$22,MATCH(S$1,'Tax Percentages'!$B$4:$AG$4,0))</f>
        <v/>
      </c>
      <c r="T7" s="99">
        <f>INDEX('AEO Table 3'!$C$31:$AJ$31,MATCH(T$1,'AEO Table 3'!$C$1:$AJ$1,0))/10^6*dollars_2019_2012*INDEX('Tax Percentages'!$B$22:$AG$22,MATCH(T$1,'Tax Percentages'!$B$4:$AG$4,0))</f>
        <v/>
      </c>
      <c r="U7" s="99">
        <f>INDEX('AEO Table 3'!$C$31:$AJ$31,MATCH(U$1,'AEO Table 3'!$C$1:$AJ$1,0))/10^6*dollars_2019_2012*INDEX('Tax Percentages'!$B$22:$AG$22,MATCH(U$1,'Tax Percentages'!$B$4:$AG$4,0))</f>
        <v/>
      </c>
      <c r="V7" s="99">
        <f>INDEX('AEO Table 3'!$C$31:$AJ$31,MATCH(V$1,'AEO Table 3'!$C$1:$AJ$1,0))/10^6*dollars_2019_2012*INDEX('Tax Percentages'!$B$22:$AG$22,MATCH(V$1,'Tax Percentages'!$B$4:$AG$4,0))</f>
        <v/>
      </c>
      <c r="W7" s="99">
        <f>INDEX('AEO Table 3'!$C$31:$AJ$31,MATCH(W$1,'AEO Table 3'!$C$1:$AJ$1,0))/10^6*dollars_2019_2012*INDEX('Tax Percentages'!$B$22:$AG$22,MATCH(W$1,'Tax Percentages'!$B$4:$AG$4,0))</f>
        <v/>
      </c>
      <c r="X7" s="99">
        <f>INDEX('AEO Table 3'!$C$31:$AJ$31,MATCH(X$1,'AEO Table 3'!$C$1:$AJ$1,0))/10^6*dollars_2019_2012*INDEX('Tax Percentages'!$B$22:$AG$22,MATCH(X$1,'Tax Percentages'!$B$4:$AG$4,0))</f>
        <v/>
      </c>
      <c r="Y7" s="99">
        <f>INDEX('AEO Table 3'!$C$31:$AJ$31,MATCH(Y$1,'AEO Table 3'!$C$1:$AJ$1,0))/10^6*dollars_2019_2012*INDEX('Tax Percentages'!$B$22:$AG$22,MATCH(Y$1,'Tax Percentages'!$B$4:$AG$4,0))</f>
        <v/>
      </c>
      <c r="Z7" s="99">
        <f>INDEX('AEO Table 3'!$C$31:$AJ$31,MATCH(Z$1,'AEO Table 3'!$C$1:$AJ$1,0))/10^6*dollars_2019_2012*INDEX('Tax Percentages'!$B$22:$AG$22,MATCH(Z$1,'Tax Percentages'!$B$4:$AG$4,0))</f>
        <v/>
      </c>
      <c r="AA7" s="99">
        <f>INDEX('AEO Table 3'!$C$31:$AJ$31,MATCH(AA$1,'AEO Table 3'!$C$1:$AJ$1,0))/10^6*dollars_2019_2012*INDEX('Tax Percentages'!$B$22:$AG$22,MATCH(AA$1,'Tax Percentages'!$B$4:$AG$4,0))</f>
        <v/>
      </c>
      <c r="AB7" s="99">
        <f>INDEX('AEO Table 3'!$C$31:$AJ$31,MATCH(AB$1,'AEO Table 3'!$C$1:$AJ$1,0))/10^6*dollars_2019_2012*INDEX('Tax Percentages'!$B$22:$AG$22,MATCH(AB$1,'Tax Percentages'!$B$4:$AG$4,0))</f>
        <v/>
      </c>
      <c r="AC7" s="99">
        <f>INDEX('AEO Table 3'!$C$31:$AJ$31,MATCH(AC$1,'AEO Table 3'!$C$1:$AJ$1,0))/10^6*dollars_2019_2012*INDEX('Tax Percentages'!$B$22:$AG$22,MATCH(AC$1,'Tax Percentages'!$B$4:$AG$4,0))</f>
        <v/>
      </c>
      <c r="AD7" s="99">
        <f>INDEX('AEO Table 3'!$C$31:$AJ$31,MATCH(AD$1,'AEO Table 3'!$C$1:$AJ$1,0))/10^6*dollars_2019_2012*INDEX('Tax Percentages'!$B$22:$AG$22,MATCH(AD$1,'Tax Percentages'!$B$4:$AG$4,0))</f>
        <v/>
      </c>
      <c r="AE7" s="99">
        <f>INDEX('AEO Table 3'!$C$31:$AJ$31,MATCH(AE$1,'AEO Table 3'!$C$1:$AJ$1,0))/10^6*dollars_2019_2012*INDEX('Tax Percentages'!$B$22:$AG$22,MATCH(AE$1,'Tax Percentages'!$B$4:$AG$4,0))</f>
        <v/>
      </c>
      <c r="AF7" s="99">
        <f>INDEX('AEO Table 3'!$C$31:$AJ$31,MATCH(AF$1,'AEO Table 3'!$C$1:$AJ$1,0))/10^6*dollars_2019_2012*INDEX('Tax Percentages'!$B$22:$AG$22,MATCH(AF$1,'Tax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3'!$C$39:$AJ$39,MATCH(B$1,'AEO Table 3'!$C$1:$AJ$1,0))/10^6*dollars_2019_2012*INDEX('Tax Percentages'!$B$23:$AG$23,MATCH(B$1,'Tax Percentages'!$B$4:$AG$4,0))</f>
        <v/>
      </c>
      <c r="C2" s="99">
        <f>INDEX('AEO Table 3'!$C$39:$AJ$39,MATCH(C$1,'AEO Table 3'!$C$1:$AJ$1,0))/10^6*dollars_2019_2012*INDEX('Tax Percentages'!$B$23:$AG$23,MATCH(C$1,'Tax Percentages'!$B$4:$AG$4,0))</f>
        <v/>
      </c>
      <c r="D2" s="99">
        <f>INDEX('AEO Table 3'!$C$39:$AJ$39,MATCH(D$1,'AEO Table 3'!$C$1:$AJ$1,0))/10^6*dollars_2019_2012*INDEX('Tax Percentages'!$B$23:$AG$23,MATCH(D$1,'Tax Percentages'!$B$4:$AG$4,0))</f>
        <v/>
      </c>
      <c r="E2" s="99">
        <f>INDEX('AEO Table 3'!$C$39:$AJ$39,MATCH(E$1,'AEO Table 3'!$C$1:$AJ$1,0))/10^6*dollars_2019_2012*INDEX('Tax Percentages'!$B$23:$AG$23,MATCH(E$1,'Tax Percentages'!$B$4:$AG$4,0))</f>
        <v/>
      </c>
      <c r="F2" s="99">
        <f>INDEX('AEO Table 3'!$C$39:$AJ$39,MATCH(F$1,'AEO Table 3'!$C$1:$AJ$1,0))/10^6*dollars_2019_2012*INDEX('Tax Percentages'!$B$23:$AG$23,MATCH(F$1,'Tax Percentages'!$B$4:$AG$4,0))</f>
        <v/>
      </c>
      <c r="G2" s="99">
        <f>INDEX('AEO Table 3'!$C$39:$AJ$39,MATCH(G$1,'AEO Table 3'!$C$1:$AJ$1,0))/10^6*dollars_2019_2012*INDEX('Tax Percentages'!$B$23:$AG$23,MATCH(G$1,'Tax Percentages'!$B$4:$AG$4,0))</f>
        <v/>
      </c>
      <c r="H2" s="99">
        <f>INDEX('AEO Table 3'!$C$39:$AJ$39,MATCH(H$1,'AEO Table 3'!$C$1:$AJ$1,0))/10^6*dollars_2019_2012*INDEX('Tax Percentages'!$B$23:$AG$23,MATCH(H$1,'Tax Percentages'!$B$4:$AG$4,0))</f>
        <v/>
      </c>
      <c r="I2" s="99">
        <f>INDEX('AEO Table 3'!$C$39:$AJ$39,MATCH(I$1,'AEO Table 3'!$C$1:$AJ$1,0))/10^6*dollars_2019_2012*INDEX('Tax Percentages'!$B$23:$AG$23,MATCH(I$1,'Tax Percentages'!$B$4:$AG$4,0))</f>
        <v/>
      </c>
      <c r="J2" s="99">
        <f>INDEX('AEO Table 3'!$C$39:$AJ$39,MATCH(J$1,'AEO Table 3'!$C$1:$AJ$1,0))/10^6*dollars_2019_2012*INDEX('Tax Percentages'!$B$23:$AG$23,MATCH(J$1,'Tax Percentages'!$B$4:$AG$4,0))</f>
        <v/>
      </c>
      <c r="K2" s="99">
        <f>INDEX('AEO Table 3'!$C$39:$AJ$39,MATCH(K$1,'AEO Table 3'!$C$1:$AJ$1,0))/10^6*dollars_2019_2012*INDEX('Tax Percentages'!$B$23:$AG$23,MATCH(K$1,'Tax Percentages'!$B$4:$AG$4,0))</f>
        <v/>
      </c>
      <c r="L2" s="99">
        <f>INDEX('AEO Table 3'!$C$39:$AJ$39,MATCH(L$1,'AEO Table 3'!$C$1:$AJ$1,0))/10^6*dollars_2019_2012*INDEX('Tax Percentages'!$B$23:$AG$23,MATCH(L$1,'Tax Percentages'!$B$4:$AG$4,0))</f>
        <v/>
      </c>
      <c r="M2" s="99">
        <f>INDEX('AEO Table 3'!$C$39:$AJ$39,MATCH(M$1,'AEO Table 3'!$C$1:$AJ$1,0))/10^6*dollars_2019_2012*INDEX('Tax Percentages'!$B$23:$AG$23,MATCH(M$1,'Tax Percentages'!$B$4:$AG$4,0))</f>
        <v/>
      </c>
      <c r="N2" s="99">
        <f>INDEX('AEO Table 3'!$C$39:$AJ$39,MATCH(N$1,'AEO Table 3'!$C$1:$AJ$1,0))/10^6*dollars_2019_2012*INDEX('Tax Percentages'!$B$23:$AG$23,MATCH(N$1,'Tax Percentages'!$B$4:$AG$4,0))</f>
        <v/>
      </c>
      <c r="O2" s="99">
        <f>INDEX('AEO Table 3'!$C$39:$AJ$39,MATCH(O$1,'AEO Table 3'!$C$1:$AJ$1,0))/10^6*dollars_2019_2012*INDEX('Tax Percentages'!$B$23:$AG$23,MATCH(O$1,'Tax Percentages'!$B$4:$AG$4,0))</f>
        <v/>
      </c>
      <c r="P2" s="99">
        <f>INDEX('AEO Table 3'!$C$39:$AJ$39,MATCH(P$1,'AEO Table 3'!$C$1:$AJ$1,0))/10^6*dollars_2019_2012*INDEX('Tax Percentages'!$B$23:$AG$23,MATCH(P$1,'Tax Percentages'!$B$4:$AG$4,0))</f>
        <v/>
      </c>
      <c r="Q2" s="99">
        <f>INDEX('AEO Table 3'!$C$39:$AJ$39,MATCH(Q$1,'AEO Table 3'!$C$1:$AJ$1,0))/10^6*dollars_2019_2012*INDEX('Tax Percentages'!$B$23:$AG$23,MATCH(Q$1,'Tax Percentages'!$B$4:$AG$4,0))</f>
        <v/>
      </c>
      <c r="R2" s="99">
        <f>INDEX('AEO Table 3'!$C$39:$AJ$39,MATCH(R$1,'AEO Table 3'!$C$1:$AJ$1,0))/10^6*dollars_2019_2012*INDEX('Tax Percentages'!$B$23:$AG$23,MATCH(R$1,'Tax Percentages'!$B$4:$AG$4,0))</f>
        <v/>
      </c>
      <c r="S2" s="99">
        <f>INDEX('AEO Table 3'!$C$39:$AJ$39,MATCH(S$1,'AEO Table 3'!$C$1:$AJ$1,0))/10^6*dollars_2019_2012*INDEX('Tax Percentages'!$B$23:$AG$23,MATCH(S$1,'Tax Percentages'!$B$4:$AG$4,0))</f>
        <v/>
      </c>
      <c r="T2" s="99">
        <f>INDEX('AEO Table 3'!$C$39:$AJ$39,MATCH(T$1,'AEO Table 3'!$C$1:$AJ$1,0))/10^6*dollars_2019_2012*INDEX('Tax Percentages'!$B$23:$AG$23,MATCH(T$1,'Tax Percentages'!$B$4:$AG$4,0))</f>
        <v/>
      </c>
      <c r="U2" s="99">
        <f>INDEX('AEO Table 3'!$C$39:$AJ$39,MATCH(U$1,'AEO Table 3'!$C$1:$AJ$1,0))/10^6*dollars_2019_2012*INDEX('Tax Percentages'!$B$23:$AG$23,MATCH(U$1,'Tax Percentages'!$B$4:$AG$4,0))</f>
        <v/>
      </c>
      <c r="V2" s="99">
        <f>INDEX('AEO Table 3'!$C$39:$AJ$39,MATCH(V$1,'AEO Table 3'!$C$1:$AJ$1,0))/10^6*dollars_2019_2012*INDEX('Tax Percentages'!$B$23:$AG$23,MATCH(V$1,'Tax Percentages'!$B$4:$AG$4,0))</f>
        <v/>
      </c>
      <c r="W2" s="99">
        <f>INDEX('AEO Table 3'!$C$39:$AJ$39,MATCH(W$1,'AEO Table 3'!$C$1:$AJ$1,0))/10^6*dollars_2019_2012*INDEX('Tax Percentages'!$B$23:$AG$23,MATCH(W$1,'Tax Percentages'!$B$4:$AG$4,0))</f>
        <v/>
      </c>
      <c r="X2" s="99">
        <f>INDEX('AEO Table 3'!$C$39:$AJ$39,MATCH(X$1,'AEO Table 3'!$C$1:$AJ$1,0))/10^6*dollars_2019_2012*INDEX('Tax Percentages'!$B$23:$AG$23,MATCH(X$1,'Tax Percentages'!$B$4:$AG$4,0))</f>
        <v/>
      </c>
      <c r="Y2" s="99">
        <f>INDEX('AEO Table 3'!$C$39:$AJ$39,MATCH(Y$1,'AEO Table 3'!$C$1:$AJ$1,0))/10^6*dollars_2019_2012*INDEX('Tax Percentages'!$B$23:$AG$23,MATCH(Y$1,'Tax Percentages'!$B$4:$AG$4,0))</f>
        <v/>
      </c>
      <c r="Z2" s="99">
        <f>INDEX('AEO Table 3'!$C$39:$AJ$39,MATCH(Z$1,'AEO Table 3'!$C$1:$AJ$1,0))/10^6*dollars_2019_2012*INDEX('Tax Percentages'!$B$23:$AG$23,MATCH(Z$1,'Tax Percentages'!$B$4:$AG$4,0))</f>
        <v/>
      </c>
      <c r="AA2" s="99">
        <f>INDEX('AEO Table 3'!$C$39:$AJ$39,MATCH(AA$1,'AEO Table 3'!$C$1:$AJ$1,0))/10^6*dollars_2019_2012*INDEX('Tax Percentages'!$B$23:$AG$23,MATCH(AA$1,'Tax Percentages'!$B$4:$AG$4,0))</f>
        <v/>
      </c>
      <c r="AB2" s="99">
        <f>INDEX('AEO Table 3'!$C$39:$AJ$39,MATCH(AB$1,'AEO Table 3'!$C$1:$AJ$1,0))/10^6*dollars_2019_2012*INDEX('Tax Percentages'!$B$23:$AG$23,MATCH(AB$1,'Tax Percentages'!$B$4:$AG$4,0))</f>
        <v/>
      </c>
      <c r="AC2" s="99">
        <f>INDEX('AEO Table 3'!$C$39:$AJ$39,MATCH(AC$1,'AEO Table 3'!$C$1:$AJ$1,0))/10^6*dollars_2019_2012*INDEX('Tax Percentages'!$B$23:$AG$23,MATCH(AC$1,'Tax Percentages'!$B$4:$AG$4,0))</f>
        <v/>
      </c>
      <c r="AD2" s="99">
        <f>INDEX('AEO Table 3'!$C$39:$AJ$39,MATCH(AD$1,'AEO Table 3'!$C$1:$AJ$1,0))/10^6*dollars_2019_2012*INDEX('Tax Percentages'!$B$23:$AG$23,MATCH(AD$1,'Tax Percentages'!$B$4:$AG$4,0))</f>
        <v/>
      </c>
      <c r="AE2" s="99">
        <f>INDEX('AEO Table 3'!$C$39:$AJ$39,MATCH(AE$1,'AEO Table 3'!$C$1:$AJ$1,0))/10^6*dollars_2019_2012*INDEX('Tax Percentages'!$B$23:$AG$23,MATCH(AE$1,'Tax Percentages'!$B$4:$AG$4,0))</f>
        <v/>
      </c>
      <c r="AF2" s="99">
        <f>INDEX('AEO Table 3'!$C$39:$AJ$39,MATCH(AF$1,'AEO Table 3'!$C$1:$AJ$1,0))/10^6*dollars_2019_2012*INDEX('Tax Percentages'!$B$23:$AG$23,MATCH(AF$1,'Tax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3'!$C$16:$AJ$16,MATCH(B$1,'AEO Table 3'!$C$1:$AJ$1,0))/10^6*dollars_2019_2012*INDEX('Tax Percentages'!$B$23:$AG$23,MATCH(B$1,'Tax Percentages'!$B$4:$AG$4,0))</f>
        <v/>
      </c>
      <c r="C4" s="99">
        <f>INDEX('AEO Table 3'!$C$16:$AJ$16,MATCH(C$1,'AEO Table 3'!$C$1:$AJ$1,0))/10^6*dollars_2019_2012*INDEX('Tax Percentages'!$B$23:$AG$23,MATCH(C$1,'Tax Percentages'!$B$4:$AG$4,0))</f>
        <v/>
      </c>
      <c r="D4" s="99">
        <f>INDEX('AEO Table 3'!$C$16:$AJ$16,MATCH(D$1,'AEO Table 3'!$C$1:$AJ$1,0))/10^6*dollars_2019_2012*INDEX('Tax Percentages'!$B$23:$AG$23,MATCH(D$1,'Tax Percentages'!$B$4:$AG$4,0))</f>
        <v/>
      </c>
      <c r="E4" s="99">
        <f>INDEX('AEO Table 3'!$C$16:$AJ$16,MATCH(E$1,'AEO Table 3'!$C$1:$AJ$1,0))/10^6*dollars_2019_2012*INDEX('Tax Percentages'!$B$23:$AG$23,MATCH(E$1,'Tax Percentages'!$B$4:$AG$4,0))</f>
        <v/>
      </c>
      <c r="F4" s="99">
        <f>INDEX('AEO Table 3'!$C$16:$AJ$16,MATCH(F$1,'AEO Table 3'!$C$1:$AJ$1,0))/10^6*dollars_2019_2012*INDEX('Tax Percentages'!$B$23:$AG$23,MATCH(F$1,'Tax Percentages'!$B$4:$AG$4,0))</f>
        <v/>
      </c>
      <c r="G4" s="99">
        <f>INDEX('AEO Table 3'!$C$16:$AJ$16,MATCH(G$1,'AEO Table 3'!$C$1:$AJ$1,0))/10^6*dollars_2019_2012*INDEX('Tax Percentages'!$B$23:$AG$23,MATCH(G$1,'Tax Percentages'!$B$4:$AG$4,0))</f>
        <v/>
      </c>
      <c r="H4" s="99">
        <f>INDEX('AEO Table 3'!$C$16:$AJ$16,MATCH(H$1,'AEO Table 3'!$C$1:$AJ$1,0))/10^6*dollars_2019_2012*INDEX('Tax Percentages'!$B$23:$AG$23,MATCH(H$1,'Tax Percentages'!$B$4:$AG$4,0))</f>
        <v/>
      </c>
      <c r="I4" s="99">
        <f>INDEX('AEO Table 3'!$C$16:$AJ$16,MATCH(I$1,'AEO Table 3'!$C$1:$AJ$1,0))/10^6*dollars_2019_2012*INDEX('Tax Percentages'!$B$23:$AG$23,MATCH(I$1,'Tax Percentages'!$B$4:$AG$4,0))</f>
        <v/>
      </c>
      <c r="J4" s="99">
        <f>INDEX('AEO Table 3'!$C$16:$AJ$16,MATCH(J$1,'AEO Table 3'!$C$1:$AJ$1,0))/10^6*dollars_2019_2012*INDEX('Tax Percentages'!$B$23:$AG$23,MATCH(J$1,'Tax Percentages'!$B$4:$AG$4,0))</f>
        <v/>
      </c>
      <c r="K4" s="99">
        <f>INDEX('AEO Table 3'!$C$16:$AJ$16,MATCH(K$1,'AEO Table 3'!$C$1:$AJ$1,0))/10^6*dollars_2019_2012*INDEX('Tax Percentages'!$B$23:$AG$23,MATCH(K$1,'Tax Percentages'!$B$4:$AG$4,0))</f>
        <v/>
      </c>
      <c r="L4" s="99">
        <f>INDEX('AEO Table 3'!$C$16:$AJ$16,MATCH(L$1,'AEO Table 3'!$C$1:$AJ$1,0))/10^6*dollars_2019_2012*INDEX('Tax Percentages'!$B$23:$AG$23,MATCH(L$1,'Tax Percentages'!$B$4:$AG$4,0))</f>
        <v/>
      </c>
      <c r="M4" s="99">
        <f>INDEX('AEO Table 3'!$C$16:$AJ$16,MATCH(M$1,'AEO Table 3'!$C$1:$AJ$1,0))/10^6*dollars_2019_2012*INDEX('Tax Percentages'!$B$23:$AG$23,MATCH(M$1,'Tax Percentages'!$B$4:$AG$4,0))</f>
        <v/>
      </c>
      <c r="N4" s="99">
        <f>INDEX('AEO Table 3'!$C$16:$AJ$16,MATCH(N$1,'AEO Table 3'!$C$1:$AJ$1,0))/10^6*dollars_2019_2012*INDEX('Tax Percentages'!$B$23:$AG$23,MATCH(N$1,'Tax Percentages'!$B$4:$AG$4,0))</f>
        <v/>
      </c>
      <c r="O4" s="99">
        <f>INDEX('AEO Table 3'!$C$16:$AJ$16,MATCH(O$1,'AEO Table 3'!$C$1:$AJ$1,0))/10^6*dollars_2019_2012*INDEX('Tax Percentages'!$B$23:$AG$23,MATCH(O$1,'Tax Percentages'!$B$4:$AG$4,0))</f>
        <v/>
      </c>
      <c r="P4" s="99">
        <f>INDEX('AEO Table 3'!$C$16:$AJ$16,MATCH(P$1,'AEO Table 3'!$C$1:$AJ$1,0))/10^6*dollars_2019_2012*INDEX('Tax Percentages'!$B$23:$AG$23,MATCH(P$1,'Tax Percentages'!$B$4:$AG$4,0))</f>
        <v/>
      </c>
      <c r="Q4" s="99">
        <f>INDEX('AEO Table 3'!$C$16:$AJ$16,MATCH(Q$1,'AEO Table 3'!$C$1:$AJ$1,0))/10^6*dollars_2019_2012*INDEX('Tax Percentages'!$B$23:$AG$23,MATCH(Q$1,'Tax Percentages'!$B$4:$AG$4,0))</f>
        <v/>
      </c>
      <c r="R4" s="99">
        <f>INDEX('AEO Table 3'!$C$16:$AJ$16,MATCH(R$1,'AEO Table 3'!$C$1:$AJ$1,0))/10^6*dollars_2019_2012*INDEX('Tax Percentages'!$B$23:$AG$23,MATCH(R$1,'Tax Percentages'!$B$4:$AG$4,0))</f>
        <v/>
      </c>
      <c r="S4" s="99">
        <f>INDEX('AEO Table 3'!$C$16:$AJ$16,MATCH(S$1,'AEO Table 3'!$C$1:$AJ$1,0))/10^6*dollars_2019_2012*INDEX('Tax Percentages'!$B$23:$AG$23,MATCH(S$1,'Tax Percentages'!$B$4:$AG$4,0))</f>
        <v/>
      </c>
      <c r="T4" s="99">
        <f>INDEX('AEO Table 3'!$C$16:$AJ$16,MATCH(T$1,'AEO Table 3'!$C$1:$AJ$1,0))/10^6*dollars_2019_2012*INDEX('Tax Percentages'!$B$23:$AG$23,MATCH(T$1,'Tax Percentages'!$B$4:$AG$4,0))</f>
        <v/>
      </c>
      <c r="U4" s="99">
        <f>INDEX('AEO Table 3'!$C$16:$AJ$16,MATCH(U$1,'AEO Table 3'!$C$1:$AJ$1,0))/10^6*dollars_2019_2012*INDEX('Tax Percentages'!$B$23:$AG$23,MATCH(U$1,'Tax Percentages'!$B$4:$AG$4,0))</f>
        <v/>
      </c>
      <c r="V4" s="99">
        <f>INDEX('AEO Table 3'!$C$16:$AJ$16,MATCH(V$1,'AEO Table 3'!$C$1:$AJ$1,0))/10^6*dollars_2019_2012*INDEX('Tax Percentages'!$B$23:$AG$23,MATCH(V$1,'Tax Percentages'!$B$4:$AG$4,0))</f>
        <v/>
      </c>
      <c r="W4" s="99">
        <f>INDEX('AEO Table 3'!$C$16:$AJ$16,MATCH(W$1,'AEO Table 3'!$C$1:$AJ$1,0))/10^6*dollars_2019_2012*INDEX('Tax Percentages'!$B$23:$AG$23,MATCH(W$1,'Tax Percentages'!$B$4:$AG$4,0))</f>
        <v/>
      </c>
      <c r="X4" s="99">
        <f>INDEX('AEO Table 3'!$C$16:$AJ$16,MATCH(X$1,'AEO Table 3'!$C$1:$AJ$1,0))/10^6*dollars_2019_2012*INDEX('Tax Percentages'!$B$23:$AG$23,MATCH(X$1,'Tax Percentages'!$B$4:$AG$4,0))</f>
        <v/>
      </c>
      <c r="Y4" s="99">
        <f>INDEX('AEO Table 3'!$C$16:$AJ$16,MATCH(Y$1,'AEO Table 3'!$C$1:$AJ$1,0))/10^6*dollars_2019_2012*INDEX('Tax Percentages'!$B$23:$AG$23,MATCH(Y$1,'Tax Percentages'!$B$4:$AG$4,0))</f>
        <v/>
      </c>
      <c r="Z4" s="99">
        <f>INDEX('AEO Table 3'!$C$16:$AJ$16,MATCH(Z$1,'AEO Table 3'!$C$1:$AJ$1,0))/10^6*dollars_2019_2012*INDEX('Tax Percentages'!$B$23:$AG$23,MATCH(Z$1,'Tax Percentages'!$B$4:$AG$4,0))</f>
        <v/>
      </c>
      <c r="AA4" s="99">
        <f>INDEX('AEO Table 3'!$C$16:$AJ$16,MATCH(AA$1,'AEO Table 3'!$C$1:$AJ$1,0))/10^6*dollars_2019_2012*INDEX('Tax Percentages'!$B$23:$AG$23,MATCH(AA$1,'Tax Percentages'!$B$4:$AG$4,0))</f>
        <v/>
      </c>
      <c r="AB4" s="99">
        <f>INDEX('AEO Table 3'!$C$16:$AJ$16,MATCH(AB$1,'AEO Table 3'!$C$1:$AJ$1,0))/10^6*dollars_2019_2012*INDEX('Tax Percentages'!$B$23:$AG$23,MATCH(AB$1,'Tax Percentages'!$B$4:$AG$4,0))</f>
        <v/>
      </c>
      <c r="AC4" s="99">
        <f>INDEX('AEO Table 3'!$C$16:$AJ$16,MATCH(AC$1,'AEO Table 3'!$C$1:$AJ$1,0))/10^6*dollars_2019_2012*INDEX('Tax Percentages'!$B$23:$AG$23,MATCH(AC$1,'Tax Percentages'!$B$4:$AG$4,0))</f>
        <v/>
      </c>
      <c r="AD4" s="99">
        <f>INDEX('AEO Table 3'!$C$16:$AJ$16,MATCH(AD$1,'AEO Table 3'!$C$1:$AJ$1,0))/10^6*dollars_2019_2012*INDEX('Tax Percentages'!$B$23:$AG$23,MATCH(AD$1,'Tax Percentages'!$B$4:$AG$4,0))</f>
        <v/>
      </c>
      <c r="AE4" s="99">
        <f>INDEX('AEO Table 3'!$C$16:$AJ$16,MATCH(AE$1,'AEO Table 3'!$C$1:$AJ$1,0))/10^6*dollars_2019_2012*INDEX('Tax Percentages'!$B$23:$AG$23,MATCH(AE$1,'Tax Percentages'!$B$4:$AG$4,0))</f>
        <v/>
      </c>
      <c r="AF4" s="99">
        <f>INDEX('AEO Table 3'!$C$16:$AJ$16,MATCH(AF$1,'AEO Table 3'!$C$1:$AJ$1,0))/10^6*dollars_2019_2012*INDEX('Tax Percentages'!$B$23:$AG$23,MATCH(AF$1,'Tax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3'!$C$22:$AJ$22,MATCH(B$1,'AEO Table 3'!$C$1:$AJ$1,0))/10^6*dollars_2019_2012*INDEX('Tax Percentages'!$B$23:$AG$23,MATCH(B$1,'Tax Percentages'!$B$4:$AG$4,0))</f>
        <v/>
      </c>
      <c r="C5" s="99">
        <f>INDEX('AEO Table 3'!$C$22:$AJ$22,MATCH(C$1,'AEO Table 3'!$C$1:$AJ$1,0))/10^6*dollars_2019_2012*INDEX('Tax Percentages'!$B$23:$AG$23,MATCH(C$1,'Tax Percentages'!$B$4:$AG$4,0))</f>
        <v/>
      </c>
      <c r="D5" s="99">
        <f>INDEX('AEO Table 3'!$C$22:$AJ$22,MATCH(D$1,'AEO Table 3'!$C$1:$AJ$1,0))/10^6*dollars_2019_2012*INDEX('Tax Percentages'!$B$23:$AG$23,MATCH(D$1,'Tax Percentages'!$B$4:$AG$4,0))</f>
        <v/>
      </c>
      <c r="E5" s="99">
        <f>INDEX('AEO Table 3'!$C$22:$AJ$22,MATCH(E$1,'AEO Table 3'!$C$1:$AJ$1,0))/10^6*dollars_2019_2012*INDEX('Tax Percentages'!$B$23:$AG$23,MATCH(E$1,'Tax Percentages'!$B$4:$AG$4,0))</f>
        <v/>
      </c>
      <c r="F5" s="99">
        <f>INDEX('AEO Table 3'!$C$22:$AJ$22,MATCH(F$1,'AEO Table 3'!$C$1:$AJ$1,0))/10^6*dollars_2019_2012*INDEX('Tax Percentages'!$B$23:$AG$23,MATCH(F$1,'Tax Percentages'!$B$4:$AG$4,0))</f>
        <v/>
      </c>
      <c r="G5" s="99">
        <f>INDEX('AEO Table 3'!$C$22:$AJ$22,MATCH(G$1,'AEO Table 3'!$C$1:$AJ$1,0))/10^6*dollars_2019_2012*INDEX('Tax Percentages'!$B$23:$AG$23,MATCH(G$1,'Tax Percentages'!$B$4:$AG$4,0))</f>
        <v/>
      </c>
      <c r="H5" s="99">
        <f>INDEX('AEO Table 3'!$C$22:$AJ$22,MATCH(H$1,'AEO Table 3'!$C$1:$AJ$1,0))/10^6*dollars_2019_2012*INDEX('Tax Percentages'!$B$23:$AG$23,MATCH(H$1,'Tax Percentages'!$B$4:$AG$4,0))</f>
        <v/>
      </c>
      <c r="I5" s="99">
        <f>INDEX('AEO Table 3'!$C$22:$AJ$22,MATCH(I$1,'AEO Table 3'!$C$1:$AJ$1,0))/10^6*dollars_2019_2012*INDEX('Tax Percentages'!$B$23:$AG$23,MATCH(I$1,'Tax Percentages'!$B$4:$AG$4,0))</f>
        <v/>
      </c>
      <c r="J5" s="99">
        <f>INDEX('AEO Table 3'!$C$22:$AJ$22,MATCH(J$1,'AEO Table 3'!$C$1:$AJ$1,0))/10^6*dollars_2019_2012*INDEX('Tax Percentages'!$B$23:$AG$23,MATCH(J$1,'Tax Percentages'!$B$4:$AG$4,0))</f>
        <v/>
      </c>
      <c r="K5" s="99">
        <f>INDEX('AEO Table 3'!$C$22:$AJ$22,MATCH(K$1,'AEO Table 3'!$C$1:$AJ$1,0))/10^6*dollars_2019_2012*INDEX('Tax Percentages'!$B$23:$AG$23,MATCH(K$1,'Tax Percentages'!$B$4:$AG$4,0))</f>
        <v/>
      </c>
      <c r="L5" s="99">
        <f>INDEX('AEO Table 3'!$C$22:$AJ$22,MATCH(L$1,'AEO Table 3'!$C$1:$AJ$1,0))/10^6*dollars_2019_2012*INDEX('Tax Percentages'!$B$23:$AG$23,MATCH(L$1,'Tax Percentages'!$B$4:$AG$4,0))</f>
        <v/>
      </c>
      <c r="M5" s="99">
        <f>INDEX('AEO Table 3'!$C$22:$AJ$22,MATCH(M$1,'AEO Table 3'!$C$1:$AJ$1,0))/10^6*dollars_2019_2012*INDEX('Tax Percentages'!$B$23:$AG$23,MATCH(M$1,'Tax Percentages'!$B$4:$AG$4,0))</f>
        <v/>
      </c>
      <c r="N5" s="99">
        <f>INDEX('AEO Table 3'!$C$22:$AJ$22,MATCH(N$1,'AEO Table 3'!$C$1:$AJ$1,0))/10^6*dollars_2019_2012*INDEX('Tax Percentages'!$B$23:$AG$23,MATCH(N$1,'Tax Percentages'!$B$4:$AG$4,0))</f>
        <v/>
      </c>
      <c r="O5" s="99">
        <f>INDEX('AEO Table 3'!$C$22:$AJ$22,MATCH(O$1,'AEO Table 3'!$C$1:$AJ$1,0))/10^6*dollars_2019_2012*INDEX('Tax Percentages'!$B$23:$AG$23,MATCH(O$1,'Tax Percentages'!$B$4:$AG$4,0))</f>
        <v/>
      </c>
      <c r="P5" s="99">
        <f>INDEX('AEO Table 3'!$C$22:$AJ$22,MATCH(P$1,'AEO Table 3'!$C$1:$AJ$1,0))/10^6*dollars_2019_2012*INDEX('Tax Percentages'!$B$23:$AG$23,MATCH(P$1,'Tax Percentages'!$B$4:$AG$4,0))</f>
        <v/>
      </c>
      <c r="Q5" s="99">
        <f>INDEX('AEO Table 3'!$C$22:$AJ$22,MATCH(Q$1,'AEO Table 3'!$C$1:$AJ$1,0))/10^6*dollars_2019_2012*INDEX('Tax Percentages'!$B$23:$AG$23,MATCH(Q$1,'Tax Percentages'!$B$4:$AG$4,0))</f>
        <v/>
      </c>
      <c r="R5" s="99">
        <f>INDEX('AEO Table 3'!$C$22:$AJ$22,MATCH(R$1,'AEO Table 3'!$C$1:$AJ$1,0))/10^6*dollars_2019_2012*INDEX('Tax Percentages'!$B$23:$AG$23,MATCH(R$1,'Tax Percentages'!$B$4:$AG$4,0))</f>
        <v/>
      </c>
      <c r="S5" s="99">
        <f>INDEX('AEO Table 3'!$C$22:$AJ$22,MATCH(S$1,'AEO Table 3'!$C$1:$AJ$1,0))/10^6*dollars_2019_2012*INDEX('Tax Percentages'!$B$23:$AG$23,MATCH(S$1,'Tax Percentages'!$B$4:$AG$4,0))</f>
        <v/>
      </c>
      <c r="T5" s="99">
        <f>INDEX('AEO Table 3'!$C$22:$AJ$22,MATCH(T$1,'AEO Table 3'!$C$1:$AJ$1,0))/10^6*dollars_2019_2012*INDEX('Tax Percentages'!$B$23:$AG$23,MATCH(T$1,'Tax Percentages'!$B$4:$AG$4,0))</f>
        <v/>
      </c>
      <c r="U5" s="99">
        <f>INDEX('AEO Table 3'!$C$22:$AJ$22,MATCH(U$1,'AEO Table 3'!$C$1:$AJ$1,0))/10^6*dollars_2019_2012*INDEX('Tax Percentages'!$B$23:$AG$23,MATCH(U$1,'Tax Percentages'!$B$4:$AG$4,0))</f>
        <v/>
      </c>
      <c r="V5" s="99">
        <f>INDEX('AEO Table 3'!$C$22:$AJ$22,MATCH(V$1,'AEO Table 3'!$C$1:$AJ$1,0))/10^6*dollars_2019_2012*INDEX('Tax Percentages'!$B$23:$AG$23,MATCH(V$1,'Tax Percentages'!$B$4:$AG$4,0))</f>
        <v/>
      </c>
      <c r="W5" s="99">
        <f>INDEX('AEO Table 3'!$C$22:$AJ$22,MATCH(W$1,'AEO Table 3'!$C$1:$AJ$1,0))/10^6*dollars_2019_2012*INDEX('Tax Percentages'!$B$23:$AG$23,MATCH(W$1,'Tax Percentages'!$B$4:$AG$4,0))</f>
        <v/>
      </c>
      <c r="X5" s="99">
        <f>INDEX('AEO Table 3'!$C$22:$AJ$22,MATCH(X$1,'AEO Table 3'!$C$1:$AJ$1,0))/10^6*dollars_2019_2012*INDEX('Tax Percentages'!$B$23:$AG$23,MATCH(X$1,'Tax Percentages'!$B$4:$AG$4,0))</f>
        <v/>
      </c>
      <c r="Y5" s="99">
        <f>INDEX('AEO Table 3'!$C$22:$AJ$22,MATCH(Y$1,'AEO Table 3'!$C$1:$AJ$1,0))/10^6*dollars_2019_2012*INDEX('Tax Percentages'!$B$23:$AG$23,MATCH(Y$1,'Tax Percentages'!$B$4:$AG$4,0))</f>
        <v/>
      </c>
      <c r="Z5" s="99">
        <f>INDEX('AEO Table 3'!$C$22:$AJ$22,MATCH(Z$1,'AEO Table 3'!$C$1:$AJ$1,0))/10^6*dollars_2019_2012*INDEX('Tax Percentages'!$B$23:$AG$23,MATCH(Z$1,'Tax Percentages'!$B$4:$AG$4,0))</f>
        <v/>
      </c>
      <c r="AA5" s="99">
        <f>INDEX('AEO Table 3'!$C$22:$AJ$22,MATCH(AA$1,'AEO Table 3'!$C$1:$AJ$1,0))/10^6*dollars_2019_2012*INDEX('Tax Percentages'!$B$23:$AG$23,MATCH(AA$1,'Tax Percentages'!$B$4:$AG$4,0))</f>
        <v/>
      </c>
      <c r="AB5" s="99">
        <f>INDEX('AEO Table 3'!$C$22:$AJ$22,MATCH(AB$1,'AEO Table 3'!$C$1:$AJ$1,0))/10^6*dollars_2019_2012*INDEX('Tax Percentages'!$B$23:$AG$23,MATCH(AB$1,'Tax Percentages'!$B$4:$AG$4,0))</f>
        <v/>
      </c>
      <c r="AC5" s="99">
        <f>INDEX('AEO Table 3'!$C$22:$AJ$22,MATCH(AC$1,'AEO Table 3'!$C$1:$AJ$1,0))/10^6*dollars_2019_2012*INDEX('Tax Percentages'!$B$23:$AG$23,MATCH(AC$1,'Tax Percentages'!$B$4:$AG$4,0))</f>
        <v/>
      </c>
      <c r="AD5" s="99">
        <f>INDEX('AEO Table 3'!$C$22:$AJ$22,MATCH(AD$1,'AEO Table 3'!$C$1:$AJ$1,0))/10^6*dollars_2019_2012*INDEX('Tax Percentages'!$B$23:$AG$23,MATCH(AD$1,'Tax Percentages'!$B$4:$AG$4,0))</f>
        <v/>
      </c>
      <c r="AE5" s="99">
        <f>INDEX('AEO Table 3'!$C$22:$AJ$22,MATCH(AE$1,'AEO Table 3'!$C$1:$AJ$1,0))/10^6*dollars_2019_2012*INDEX('Tax Percentages'!$B$23:$AG$23,MATCH(AE$1,'Tax Percentages'!$B$4:$AG$4,0))</f>
        <v/>
      </c>
      <c r="AF5" s="99">
        <f>INDEX('AEO Table 3'!$C$22:$AJ$22,MATCH(AF$1,'AEO Table 3'!$C$1:$AJ$1,0))/10^6*dollars_2019_2012*INDEX('Tax Percentages'!$B$23:$AG$23,MATCH(AF$1,'Tax Percentages'!$B$4:$AG$4,0))</f>
        <v/>
      </c>
    </row>
    <row r="6">
      <c r="A6" s="71" t="inlineStr">
        <is>
          <t>Industry Sector</t>
        </is>
      </c>
      <c r="B6" s="99">
        <f>INDEX('AEO Table 3'!$C$29:$AJ$29,MATCH(B$1,'AEO Table 3'!$C$1:$AJ$1,0))/10^6*dollars_2019_2012*INDEX('Tax Percentages'!$B$23:$AG$23,MATCH(B$1,'Tax Percentages'!$B$4:$AG$4,0))</f>
        <v/>
      </c>
      <c r="C6" s="99">
        <f>INDEX('AEO Table 3'!$C$29:$AJ$29,MATCH(C$1,'AEO Table 3'!$C$1:$AJ$1,0))/10^6*dollars_2019_2012*INDEX('Tax Percentages'!$B$23:$AG$23,MATCH(C$1,'Tax Percentages'!$B$4:$AG$4,0))</f>
        <v/>
      </c>
      <c r="D6" s="99">
        <f>INDEX('AEO Table 3'!$C$29:$AJ$29,MATCH(D$1,'AEO Table 3'!$C$1:$AJ$1,0))/10^6*dollars_2019_2012*INDEX('Tax Percentages'!$B$23:$AG$23,MATCH(D$1,'Tax Percentages'!$B$4:$AG$4,0))</f>
        <v/>
      </c>
      <c r="E6" s="99">
        <f>INDEX('AEO Table 3'!$C$29:$AJ$29,MATCH(E$1,'AEO Table 3'!$C$1:$AJ$1,0))/10^6*dollars_2019_2012*INDEX('Tax Percentages'!$B$23:$AG$23,MATCH(E$1,'Tax Percentages'!$B$4:$AG$4,0))</f>
        <v/>
      </c>
      <c r="F6" s="99">
        <f>INDEX('AEO Table 3'!$C$29:$AJ$29,MATCH(F$1,'AEO Table 3'!$C$1:$AJ$1,0))/10^6*dollars_2019_2012*INDEX('Tax Percentages'!$B$23:$AG$23,MATCH(F$1,'Tax Percentages'!$B$4:$AG$4,0))</f>
        <v/>
      </c>
      <c r="G6" s="99">
        <f>INDEX('AEO Table 3'!$C$29:$AJ$29,MATCH(G$1,'AEO Table 3'!$C$1:$AJ$1,0))/10^6*dollars_2019_2012*INDEX('Tax Percentages'!$B$23:$AG$23,MATCH(G$1,'Tax Percentages'!$B$4:$AG$4,0))</f>
        <v/>
      </c>
      <c r="H6" s="99">
        <f>INDEX('AEO Table 3'!$C$29:$AJ$29,MATCH(H$1,'AEO Table 3'!$C$1:$AJ$1,0))/10^6*dollars_2019_2012*INDEX('Tax Percentages'!$B$23:$AG$23,MATCH(H$1,'Tax Percentages'!$B$4:$AG$4,0))</f>
        <v/>
      </c>
      <c r="I6" s="99">
        <f>INDEX('AEO Table 3'!$C$29:$AJ$29,MATCH(I$1,'AEO Table 3'!$C$1:$AJ$1,0))/10^6*dollars_2019_2012*INDEX('Tax Percentages'!$B$23:$AG$23,MATCH(I$1,'Tax Percentages'!$B$4:$AG$4,0))</f>
        <v/>
      </c>
      <c r="J6" s="99">
        <f>INDEX('AEO Table 3'!$C$29:$AJ$29,MATCH(J$1,'AEO Table 3'!$C$1:$AJ$1,0))/10^6*dollars_2019_2012*INDEX('Tax Percentages'!$B$23:$AG$23,MATCH(J$1,'Tax Percentages'!$B$4:$AG$4,0))</f>
        <v/>
      </c>
      <c r="K6" s="99">
        <f>INDEX('AEO Table 3'!$C$29:$AJ$29,MATCH(K$1,'AEO Table 3'!$C$1:$AJ$1,0))/10^6*dollars_2019_2012*INDEX('Tax Percentages'!$B$23:$AG$23,MATCH(K$1,'Tax Percentages'!$B$4:$AG$4,0))</f>
        <v/>
      </c>
      <c r="L6" s="99">
        <f>INDEX('AEO Table 3'!$C$29:$AJ$29,MATCH(L$1,'AEO Table 3'!$C$1:$AJ$1,0))/10^6*dollars_2019_2012*INDEX('Tax Percentages'!$B$23:$AG$23,MATCH(L$1,'Tax Percentages'!$B$4:$AG$4,0))</f>
        <v/>
      </c>
      <c r="M6" s="99">
        <f>INDEX('AEO Table 3'!$C$29:$AJ$29,MATCH(M$1,'AEO Table 3'!$C$1:$AJ$1,0))/10^6*dollars_2019_2012*INDEX('Tax Percentages'!$B$23:$AG$23,MATCH(M$1,'Tax Percentages'!$B$4:$AG$4,0))</f>
        <v/>
      </c>
      <c r="N6" s="99">
        <f>INDEX('AEO Table 3'!$C$29:$AJ$29,MATCH(N$1,'AEO Table 3'!$C$1:$AJ$1,0))/10^6*dollars_2019_2012*INDEX('Tax Percentages'!$B$23:$AG$23,MATCH(N$1,'Tax Percentages'!$B$4:$AG$4,0))</f>
        <v/>
      </c>
      <c r="O6" s="99">
        <f>INDEX('AEO Table 3'!$C$29:$AJ$29,MATCH(O$1,'AEO Table 3'!$C$1:$AJ$1,0))/10^6*dollars_2019_2012*INDEX('Tax Percentages'!$B$23:$AG$23,MATCH(O$1,'Tax Percentages'!$B$4:$AG$4,0))</f>
        <v/>
      </c>
      <c r="P6" s="99">
        <f>INDEX('AEO Table 3'!$C$29:$AJ$29,MATCH(P$1,'AEO Table 3'!$C$1:$AJ$1,0))/10^6*dollars_2019_2012*INDEX('Tax Percentages'!$B$23:$AG$23,MATCH(P$1,'Tax Percentages'!$B$4:$AG$4,0))</f>
        <v/>
      </c>
      <c r="Q6" s="99">
        <f>INDEX('AEO Table 3'!$C$29:$AJ$29,MATCH(Q$1,'AEO Table 3'!$C$1:$AJ$1,0))/10^6*dollars_2019_2012*INDEX('Tax Percentages'!$B$23:$AG$23,MATCH(Q$1,'Tax Percentages'!$B$4:$AG$4,0))</f>
        <v/>
      </c>
      <c r="R6" s="99">
        <f>INDEX('AEO Table 3'!$C$29:$AJ$29,MATCH(R$1,'AEO Table 3'!$C$1:$AJ$1,0))/10^6*dollars_2019_2012*INDEX('Tax Percentages'!$B$23:$AG$23,MATCH(R$1,'Tax Percentages'!$B$4:$AG$4,0))</f>
        <v/>
      </c>
      <c r="S6" s="99">
        <f>INDEX('AEO Table 3'!$C$29:$AJ$29,MATCH(S$1,'AEO Table 3'!$C$1:$AJ$1,0))/10^6*dollars_2019_2012*INDEX('Tax Percentages'!$B$23:$AG$23,MATCH(S$1,'Tax Percentages'!$B$4:$AG$4,0))</f>
        <v/>
      </c>
      <c r="T6" s="99">
        <f>INDEX('AEO Table 3'!$C$29:$AJ$29,MATCH(T$1,'AEO Table 3'!$C$1:$AJ$1,0))/10^6*dollars_2019_2012*INDEX('Tax Percentages'!$B$23:$AG$23,MATCH(T$1,'Tax Percentages'!$B$4:$AG$4,0))</f>
        <v/>
      </c>
      <c r="U6" s="99">
        <f>INDEX('AEO Table 3'!$C$29:$AJ$29,MATCH(U$1,'AEO Table 3'!$C$1:$AJ$1,0))/10^6*dollars_2019_2012*INDEX('Tax Percentages'!$B$23:$AG$23,MATCH(U$1,'Tax Percentages'!$B$4:$AG$4,0))</f>
        <v/>
      </c>
      <c r="V6" s="99">
        <f>INDEX('AEO Table 3'!$C$29:$AJ$29,MATCH(V$1,'AEO Table 3'!$C$1:$AJ$1,0))/10^6*dollars_2019_2012*INDEX('Tax Percentages'!$B$23:$AG$23,MATCH(V$1,'Tax Percentages'!$B$4:$AG$4,0))</f>
        <v/>
      </c>
      <c r="W6" s="99">
        <f>INDEX('AEO Table 3'!$C$29:$AJ$29,MATCH(W$1,'AEO Table 3'!$C$1:$AJ$1,0))/10^6*dollars_2019_2012*INDEX('Tax Percentages'!$B$23:$AG$23,MATCH(W$1,'Tax Percentages'!$B$4:$AG$4,0))</f>
        <v/>
      </c>
      <c r="X6" s="99">
        <f>INDEX('AEO Table 3'!$C$29:$AJ$29,MATCH(X$1,'AEO Table 3'!$C$1:$AJ$1,0))/10^6*dollars_2019_2012*INDEX('Tax Percentages'!$B$23:$AG$23,MATCH(X$1,'Tax Percentages'!$B$4:$AG$4,0))</f>
        <v/>
      </c>
      <c r="Y6" s="99">
        <f>INDEX('AEO Table 3'!$C$29:$AJ$29,MATCH(Y$1,'AEO Table 3'!$C$1:$AJ$1,0))/10^6*dollars_2019_2012*INDEX('Tax Percentages'!$B$23:$AG$23,MATCH(Y$1,'Tax Percentages'!$B$4:$AG$4,0))</f>
        <v/>
      </c>
      <c r="Z6" s="99">
        <f>INDEX('AEO Table 3'!$C$29:$AJ$29,MATCH(Z$1,'AEO Table 3'!$C$1:$AJ$1,0))/10^6*dollars_2019_2012*INDEX('Tax Percentages'!$B$23:$AG$23,MATCH(Z$1,'Tax Percentages'!$B$4:$AG$4,0))</f>
        <v/>
      </c>
      <c r="AA6" s="99">
        <f>INDEX('AEO Table 3'!$C$29:$AJ$29,MATCH(AA$1,'AEO Table 3'!$C$1:$AJ$1,0))/10^6*dollars_2019_2012*INDEX('Tax Percentages'!$B$23:$AG$23,MATCH(AA$1,'Tax Percentages'!$B$4:$AG$4,0))</f>
        <v/>
      </c>
      <c r="AB6" s="99">
        <f>INDEX('AEO Table 3'!$C$29:$AJ$29,MATCH(AB$1,'AEO Table 3'!$C$1:$AJ$1,0))/10^6*dollars_2019_2012*INDEX('Tax Percentages'!$B$23:$AG$23,MATCH(AB$1,'Tax Percentages'!$B$4:$AG$4,0))</f>
        <v/>
      </c>
      <c r="AC6" s="99">
        <f>INDEX('AEO Table 3'!$C$29:$AJ$29,MATCH(AC$1,'AEO Table 3'!$C$1:$AJ$1,0))/10^6*dollars_2019_2012*INDEX('Tax Percentages'!$B$23:$AG$23,MATCH(AC$1,'Tax Percentages'!$B$4:$AG$4,0))</f>
        <v/>
      </c>
      <c r="AD6" s="99">
        <f>INDEX('AEO Table 3'!$C$29:$AJ$29,MATCH(AD$1,'AEO Table 3'!$C$1:$AJ$1,0))/10^6*dollars_2019_2012*INDEX('Tax Percentages'!$B$23:$AG$23,MATCH(AD$1,'Tax Percentages'!$B$4:$AG$4,0))</f>
        <v/>
      </c>
      <c r="AE6" s="99">
        <f>INDEX('AEO Table 3'!$C$29:$AJ$29,MATCH(AE$1,'AEO Table 3'!$C$1:$AJ$1,0))/10^6*dollars_2019_2012*INDEX('Tax Percentages'!$B$23:$AG$23,MATCH(AE$1,'Tax Percentages'!$B$4:$AG$4,0))</f>
        <v/>
      </c>
      <c r="AF6" s="99">
        <f>INDEX('AEO Table 3'!$C$29:$AJ$29,MATCH(AF$1,'AEO Table 3'!$C$1:$AJ$1,0))/10^6*dollars_2019_2012*INDEX('Tax Percentages'!$B$23:$AG$23,MATCH(AF$1,'Tax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Hydrogen!E$41*About!$A$102*INDEX('Tax Percentages'!$B$25:$AG$25,MATCH(B$1,'Tax Percentages'!$B$4:$AG$4,0))</f>
        <v/>
      </c>
      <c r="C2" s="43">
        <f>Hydrogen!F$41*About!$A$102*INDEX('Tax Percentages'!$B$25:$AG$25,MATCH(C$1,'Tax Percentages'!$B$4:$AG$4,0))</f>
        <v/>
      </c>
      <c r="D2" s="43">
        <f>Hydrogen!G$41*About!$A$102*INDEX('Tax Percentages'!$B$25:$AG$25,MATCH(D$1,'Tax Percentages'!$B$4:$AG$4,0))</f>
        <v/>
      </c>
      <c r="E2" s="43">
        <f>Hydrogen!H$41*About!$A$102*INDEX('Tax Percentages'!$B$25:$AG$25,MATCH(E$1,'Tax Percentages'!$B$4:$AG$4,0))</f>
        <v/>
      </c>
      <c r="F2" s="43">
        <f>Hydrogen!I$41*About!$A$102*INDEX('Tax Percentages'!$B$25:$AG$25,MATCH(F$1,'Tax Percentages'!$B$4:$AG$4,0))</f>
        <v/>
      </c>
      <c r="G2" s="43">
        <f>Hydrogen!J$41*About!$A$102*INDEX('Tax Percentages'!$B$25:$AG$25,MATCH(G$1,'Tax Percentages'!$B$4:$AG$4,0))</f>
        <v/>
      </c>
      <c r="H2" s="43">
        <f>Hydrogen!K$41*About!$A$102*INDEX('Tax Percentages'!$B$25:$AG$25,MATCH(H$1,'Tax Percentages'!$B$4:$AG$4,0))</f>
        <v/>
      </c>
      <c r="I2" s="43">
        <f>Hydrogen!L$41*About!$A$102*INDEX('Tax Percentages'!$B$25:$AG$25,MATCH(I$1,'Tax Percentages'!$B$4:$AG$4,0))</f>
        <v/>
      </c>
      <c r="J2" s="43">
        <f>Hydrogen!M$41*About!$A$102*INDEX('Tax Percentages'!$B$25:$AG$25,MATCH(J$1,'Tax Percentages'!$B$4:$AG$4,0))</f>
        <v/>
      </c>
      <c r="K2" s="43">
        <f>Hydrogen!N$41*About!$A$102*INDEX('Tax Percentages'!$B$25:$AG$25,MATCH(K$1,'Tax Percentages'!$B$4:$AG$4,0))</f>
        <v/>
      </c>
      <c r="L2" s="43">
        <f>Hydrogen!O$41*About!$A$102*INDEX('Tax Percentages'!$B$25:$AG$25,MATCH(L$1,'Tax Percentages'!$B$4:$AG$4,0))</f>
        <v/>
      </c>
      <c r="M2" s="43">
        <f>Hydrogen!P$41*About!$A$102*INDEX('Tax Percentages'!$B$25:$AG$25,MATCH(M$1,'Tax Percentages'!$B$4:$AG$4,0))</f>
        <v/>
      </c>
      <c r="N2" s="43">
        <f>Hydrogen!Q$41*About!$A$102*INDEX('Tax Percentages'!$B$25:$AG$25,MATCH(N$1,'Tax Percentages'!$B$4:$AG$4,0))</f>
        <v/>
      </c>
      <c r="O2" s="43">
        <f>Hydrogen!R$41*About!$A$102*INDEX('Tax Percentages'!$B$25:$AG$25,MATCH(O$1,'Tax Percentages'!$B$4:$AG$4,0))</f>
        <v/>
      </c>
      <c r="P2" s="43">
        <f>Hydrogen!S$41*About!$A$102*INDEX('Tax Percentages'!$B$25:$AG$25,MATCH(P$1,'Tax Percentages'!$B$4:$AG$4,0))</f>
        <v/>
      </c>
      <c r="Q2" s="43">
        <f>Hydrogen!T$41*About!$A$102*INDEX('Tax Percentages'!$B$25:$AG$25,MATCH(Q$1,'Tax Percentages'!$B$4:$AG$4,0))</f>
        <v/>
      </c>
      <c r="R2" s="43">
        <f>Hydrogen!U$41*About!$A$102*INDEX('Tax Percentages'!$B$25:$AG$25,MATCH(R$1,'Tax Percentages'!$B$4:$AG$4,0))</f>
        <v/>
      </c>
      <c r="S2" s="43">
        <f>Hydrogen!V$41*About!$A$102*INDEX('Tax Percentages'!$B$25:$AG$25,MATCH(S$1,'Tax Percentages'!$B$4:$AG$4,0))</f>
        <v/>
      </c>
      <c r="T2" s="43">
        <f>Hydrogen!W$41*About!$A$102*INDEX('Tax Percentages'!$B$25:$AG$25,MATCH(T$1,'Tax Percentages'!$B$4:$AG$4,0))</f>
        <v/>
      </c>
      <c r="U2" s="43">
        <f>Hydrogen!X$41*About!$A$102*INDEX('Tax Percentages'!$B$25:$AG$25,MATCH(U$1,'Tax Percentages'!$B$4:$AG$4,0))</f>
        <v/>
      </c>
      <c r="V2" s="43">
        <f>Hydrogen!Y$41*About!$A$102*INDEX('Tax Percentages'!$B$25:$AG$25,MATCH(V$1,'Tax Percentages'!$B$4:$AG$4,0))</f>
        <v/>
      </c>
      <c r="W2" s="43">
        <f>Hydrogen!Z$41*About!$A$102*INDEX('Tax Percentages'!$B$25:$AG$25,MATCH(W$1,'Tax Percentages'!$B$4:$AG$4,0))</f>
        <v/>
      </c>
      <c r="X2" s="43">
        <f>Hydrogen!AA$41*About!$A$102*INDEX('Tax Percentages'!$B$25:$AG$25,MATCH(X$1,'Tax Percentages'!$B$4:$AG$4,0))</f>
        <v/>
      </c>
      <c r="Y2" s="43">
        <f>Hydrogen!AB$41*About!$A$102*INDEX('Tax Percentages'!$B$25:$AG$25,MATCH(Y$1,'Tax Percentages'!$B$4:$AG$4,0))</f>
        <v/>
      </c>
      <c r="Z2" s="43">
        <f>Hydrogen!AC$41*About!$A$102*INDEX('Tax Percentages'!$B$25:$AG$25,MATCH(Z$1,'Tax Percentages'!$B$4:$AG$4,0))</f>
        <v/>
      </c>
      <c r="AA2" s="43">
        <f>Hydrogen!AD$41*About!$A$102*INDEX('Tax Percentages'!$B$25:$AG$25,MATCH(AA$1,'Tax Percentages'!$B$4:$AG$4,0))</f>
        <v/>
      </c>
      <c r="AB2" s="43">
        <f>Hydrogen!AE$41*About!$A$102*INDEX('Tax Percentages'!$B$25:$AG$25,MATCH(AB$1,'Tax Percentages'!$B$4:$AG$4,0))</f>
        <v/>
      </c>
      <c r="AC2" s="43">
        <f>Hydrogen!AF$41*About!$A$102*INDEX('Tax Percentages'!$B$25:$AG$25,MATCH(AC$1,'Tax Percentages'!$B$4:$AG$4,0))</f>
        <v/>
      </c>
      <c r="AD2" s="43">
        <f>Hydrogen!AG$41*About!$A$102*INDEX('Tax Percentages'!$B$25:$AG$25,MATCH(AD$1,'Tax Percentages'!$B$4:$AG$4,0))</f>
        <v/>
      </c>
      <c r="AE2" s="43">
        <f>Hydrogen!AH$41*About!$A$102*INDEX('Tax Percentages'!$B$25:$AG$25,MATCH(AE$1,'Tax Percentages'!$B$4:$AG$4,0))</f>
        <v/>
      </c>
      <c r="AF2" s="43">
        <f>Hydrogen!AI$41*About!$A$102*INDEX('Tax Percentages'!$B$25:$AG$25,MATCH(AF$1,'Tax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Hydrogen!E$41*About!$A$102*INDEX('Tax Percentages'!$B$25:$AG$25,MATCH(B$1,'Tax Percentages'!$B$4:$AG$4,0))</f>
        <v/>
      </c>
      <c r="C4" s="43">
        <f>Hydrogen!F$41*About!$A$102*INDEX('Tax Percentages'!$B$25:$AG$25,MATCH(C$1,'Tax Percentages'!$B$4:$AG$4,0))</f>
        <v/>
      </c>
      <c r="D4" s="43">
        <f>Hydrogen!G$41*About!$A$102*INDEX('Tax Percentages'!$B$25:$AG$25,MATCH(D$1,'Tax Percentages'!$B$4:$AG$4,0))</f>
        <v/>
      </c>
      <c r="E4" s="43">
        <f>Hydrogen!H$41*About!$A$102*INDEX('Tax Percentages'!$B$25:$AG$25,MATCH(E$1,'Tax Percentages'!$B$4:$AG$4,0))</f>
        <v/>
      </c>
      <c r="F4" s="43">
        <f>Hydrogen!I$41*About!$A$102*INDEX('Tax Percentages'!$B$25:$AG$25,MATCH(F$1,'Tax Percentages'!$B$4:$AG$4,0))</f>
        <v/>
      </c>
      <c r="G4" s="43">
        <f>Hydrogen!J$41*About!$A$102*INDEX('Tax Percentages'!$B$25:$AG$25,MATCH(G$1,'Tax Percentages'!$B$4:$AG$4,0))</f>
        <v/>
      </c>
      <c r="H4" s="43">
        <f>Hydrogen!K$41*About!$A$102*INDEX('Tax Percentages'!$B$25:$AG$25,MATCH(H$1,'Tax Percentages'!$B$4:$AG$4,0))</f>
        <v/>
      </c>
      <c r="I4" s="43">
        <f>Hydrogen!L$41*About!$A$102*INDEX('Tax Percentages'!$B$25:$AG$25,MATCH(I$1,'Tax Percentages'!$B$4:$AG$4,0))</f>
        <v/>
      </c>
      <c r="J4" s="43">
        <f>Hydrogen!M$41*About!$A$102*INDEX('Tax Percentages'!$B$25:$AG$25,MATCH(J$1,'Tax Percentages'!$B$4:$AG$4,0))</f>
        <v/>
      </c>
      <c r="K4" s="43">
        <f>Hydrogen!N$41*About!$A$102*INDEX('Tax Percentages'!$B$25:$AG$25,MATCH(K$1,'Tax Percentages'!$B$4:$AG$4,0))</f>
        <v/>
      </c>
      <c r="L4" s="43">
        <f>Hydrogen!O$41*About!$A$102*INDEX('Tax Percentages'!$B$25:$AG$25,MATCH(L$1,'Tax Percentages'!$B$4:$AG$4,0))</f>
        <v/>
      </c>
      <c r="M4" s="43">
        <f>Hydrogen!P$41*About!$A$102*INDEX('Tax Percentages'!$B$25:$AG$25,MATCH(M$1,'Tax Percentages'!$B$4:$AG$4,0))</f>
        <v/>
      </c>
      <c r="N4" s="43">
        <f>Hydrogen!Q$41*About!$A$102*INDEX('Tax Percentages'!$B$25:$AG$25,MATCH(N$1,'Tax Percentages'!$B$4:$AG$4,0))</f>
        <v/>
      </c>
      <c r="O4" s="43">
        <f>Hydrogen!R$41*About!$A$102*INDEX('Tax Percentages'!$B$25:$AG$25,MATCH(O$1,'Tax Percentages'!$B$4:$AG$4,0))</f>
        <v/>
      </c>
      <c r="P4" s="43">
        <f>Hydrogen!S$41*About!$A$102*INDEX('Tax Percentages'!$B$25:$AG$25,MATCH(P$1,'Tax Percentages'!$B$4:$AG$4,0))</f>
        <v/>
      </c>
      <c r="Q4" s="43">
        <f>Hydrogen!T$41*About!$A$102*INDEX('Tax Percentages'!$B$25:$AG$25,MATCH(Q$1,'Tax Percentages'!$B$4:$AG$4,0))</f>
        <v/>
      </c>
      <c r="R4" s="43">
        <f>Hydrogen!U$41*About!$A$102*INDEX('Tax Percentages'!$B$25:$AG$25,MATCH(R$1,'Tax Percentages'!$B$4:$AG$4,0))</f>
        <v/>
      </c>
      <c r="S4" s="43">
        <f>Hydrogen!V$41*About!$A$102*INDEX('Tax Percentages'!$B$25:$AG$25,MATCH(S$1,'Tax Percentages'!$B$4:$AG$4,0))</f>
        <v/>
      </c>
      <c r="T4" s="43">
        <f>Hydrogen!W$41*About!$A$102*INDEX('Tax Percentages'!$B$25:$AG$25,MATCH(T$1,'Tax Percentages'!$B$4:$AG$4,0))</f>
        <v/>
      </c>
      <c r="U4" s="43">
        <f>Hydrogen!X$41*About!$A$102*INDEX('Tax Percentages'!$B$25:$AG$25,MATCH(U$1,'Tax Percentages'!$B$4:$AG$4,0))</f>
        <v/>
      </c>
      <c r="V4" s="43">
        <f>Hydrogen!Y$41*About!$A$102*INDEX('Tax Percentages'!$B$25:$AG$25,MATCH(V$1,'Tax Percentages'!$B$4:$AG$4,0))</f>
        <v/>
      </c>
      <c r="W4" s="43">
        <f>Hydrogen!Z$41*About!$A$102*INDEX('Tax Percentages'!$B$25:$AG$25,MATCH(W$1,'Tax Percentages'!$B$4:$AG$4,0))</f>
        <v/>
      </c>
      <c r="X4" s="43">
        <f>Hydrogen!AA$41*About!$A$102*INDEX('Tax Percentages'!$B$25:$AG$25,MATCH(X$1,'Tax Percentages'!$B$4:$AG$4,0))</f>
        <v/>
      </c>
      <c r="Y4" s="43">
        <f>Hydrogen!AB$41*About!$A$102*INDEX('Tax Percentages'!$B$25:$AG$25,MATCH(Y$1,'Tax Percentages'!$B$4:$AG$4,0))</f>
        <v/>
      </c>
      <c r="Z4" s="43">
        <f>Hydrogen!AC$41*About!$A$102*INDEX('Tax Percentages'!$B$25:$AG$25,MATCH(Z$1,'Tax Percentages'!$B$4:$AG$4,0))</f>
        <v/>
      </c>
      <c r="AA4" s="43">
        <f>Hydrogen!AD$41*About!$A$102*INDEX('Tax Percentages'!$B$25:$AG$25,MATCH(AA$1,'Tax Percentages'!$B$4:$AG$4,0))</f>
        <v/>
      </c>
      <c r="AB4" s="43">
        <f>Hydrogen!AE$41*About!$A$102*INDEX('Tax Percentages'!$B$25:$AG$25,MATCH(AB$1,'Tax Percentages'!$B$4:$AG$4,0))</f>
        <v/>
      </c>
      <c r="AC4" s="43">
        <f>Hydrogen!AF$41*About!$A$102*INDEX('Tax Percentages'!$B$25:$AG$25,MATCH(AC$1,'Tax Percentages'!$B$4:$AG$4,0))</f>
        <v/>
      </c>
      <c r="AD4" s="43">
        <f>Hydrogen!AG$41*About!$A$102*INDEX('Tax Percentages'!$B$25:$AG$25,MATCH(AD$1,'Tax Percentages'!$B$4:$AG$4,0))</f>
        <v/>
      </c>
      <c r="AE4" s="43">
        <f>Hydrogen!AH$41*About!$A$102*INDEX('Tax Percentages'!$B$25:$AG$25,MATCH(AE$1,'Tax Percentages'!$B$4:$AG$4,0))</f>
        <v/>
      </c>
      <c r="AF4" s="43">
        <f>Hydrogen!AI$41*About!$A$102*INDEX('Tax Percentages'!$B$25:$AG$25,MATCH(AF$1,'Tax Percentages'!$B$4:$AG$4,0))</f>
        <v/>
      </c>
    </row>
    <row r="5">
      <c r="A5" s="71" t="inlineStr">
        <is>
          <t>Commercial Buildings Sector</t>
        </is>
      </c>
      <c r="B5" s="43">
        <f>Hydrogen!E$41*About!$A$102*INDEX('Tax Percentages'!$B$25:$AG$25,MATCH(B$1,'Tax Percentages'!$B$4:$AG$4,0))</f>
        <v/>
      </c>
      <c r="C5" s="43">
        <f>Hydrogen!F$41*About!$A$102*INDEX('Tax Percentages'!$B$25:$AG$25,MATCH(C$1,'Tax Percentages'!$B$4:$AG$4,0))</f>
        <v/>
      </c>
      <c r="D5" s="43">
        <f>Hydrogen!G$41*About!$A$102*INDEX('Tax Percentages'!$B$25:$AG$25,MATCH(D$1,'Tax Percentages'!$B$4:$AG$4,0))</f>
        <v/>
      </c>
      <c r="E5" s="43">
        <f>Hydrogen!H$41*About!$A$102*INDEX('Tax Percentages'!$B$25:$AG$25,MATCH(E$1,'Tax Percentages'!$B$4:$AG$4,0))</f>
        <v/>
      </c>
      <c r="F5" s="43">
        <f>Hydrogen!I$41*About!$A$102*INDEX('Tax Percentages'!$B$25:$AG$25,MATCH(F$1,'Tax Percentages'!$B$4:$AG$4,0))</f>
        <v/>
      </c>
      <c r="G5" s="43">
        <f>Hydrogen!J$41*About!$A$102*INDEX('Tax Percentages'!$B$25:$AG$25,MATCH(G$1,'Tax Percentages'!$B$4:$AG$4,0))</f>
        <v/>
      </c>
      <c r="H5" s="43">
        <f>Hydrogen!K$41*About!$A$102*INDEX('Tax Percentages'!$B$25:$AG$25,MATCH(H$1,'Tax Percentages'!$B$4:$AG$4,0))</f>
        <v/>
      </c>
      <c r="I5" s="43">
        <f>Hydrogen!L$41*About!$A$102*INDEX('Tax Percentages'!$B$25:$AG$25,MATCH(I$1,'Tax Percentages'!$B$4:$AG$4,0))</f>
        <v/>
      </c>
      <c r="J5" s="43">
        <f>Hydrogen!M$41*About!$A$102*INDEX('Tax Percentages'!$B$25:$AG$25,MATCH(J$1,'Tax Percentages'!$B$4:$AG$4,0))</f>
        <v/>
      </c>
      <c r="K5" s="43">
        <f>Hydrogen!N$41*About!$A$102*INDEX('Tax Percentages'!$B$25:$AG$25,MATCH(K$1,'Tax Percentages'!$B$4:$AG$4,0))</f>
        <v/>
      </c>
      <c r="L5" s="43">
        <f>Hydrogen!O$41*About!$A$102*INDEX('Tax Percentages'!$B$25:$AG$25,MATCH(L$1,'Tax Percentages'!$B$4:$AG$4,0))</f>
        <v/>
      </c>
      <c r="M5" s="43">
        <f>Hydrogen!P$41*About!$A$102*INDEX('Tax Percentages'!$B$25:$AG$25,MATCH(M$1,'Tax Percentages'!$B$4:$AG$4,0))</f>
        <v/>
      </c>
      <c r="N5" s="43">
        <f>Hydrogen!Q$41*About!$A$102*INDEX('Tax Percentages'!$B$25:$AG$25,MATCH(N$1,'Tax Percentages'!$B$4:$AG$4,0))</f>
        <v/>
      </c>
      <c r="O5" s="43">
        <f>Hydrogen!R$41*About!$A$102*INDEX('Tax Percentages'!$B$25:$AG$25,MATCH(O$1,'Tax Percentages'!$B$4:$AG$4,0))</f>
        <v/>
      </c>
      <c r="P5" s="43">
        <f>Hydrogen!S$41*About!$A$102*INDEX('Tax Percentages'!$B$25:$AG$25,MATCH(P$1,'Tax Percentages'!$B$4:$AG$4,0))</f>
        <v/>
      </c>
      <c r="Q5" s="43">
        <f>Hydrogen!T$41*About!$A$102*INDEX('Tax Percentages'!$B$25:$AG$25,MATCH(Q$1,'Tax Percentages'!$B$4:$AG$4,0))</f>
        <v/>
      </c>
      <c r="R5" s="43">
        <f>Hydrogen!U$41*About!$A$102*INDEX('Tax Percentages'!$B$25:$AG$25,MATCH(R$1,'Tax Percentages'!$B$4:$AG$4,0))</f>
        <v/>
      </c>
      <c r="S5" s="43">
        <f>Hydrogen!V$41*About!$A$102*INDEX('Tax Percentages'!$B$25:$AG$25,MATCH(S$1,'Tax Percentages'!$B$4:$AG$4,0))</f>
        <v/>
      </c>
      <c r="T5" s="43">
        <f>Hydrogen!W$41*About!$A$102*INDEX('Tax Percentages'!$B$25:$AG$25,MATCH(T$1,'Tax Percentages'!$B$4:$AG$4,0))</f>
        <v/>
      </c>
      <c r="U5" s="43">
        <f>Hydrogen!X$41*About!$A$102*INDEX('Tax Percentages'!$B$25:$AG$25,MATCH(U$1,'Tax Percentages'!$B$4:$AG$4,0))</f>
        <v/>
      </c>
      <c r="V5" s="43">
        <f>Hydrogen!Y$41*About!$A$102*INDEX('Tax Percentages'!$B$25:$AG$25,MATCH(V$1,'Tax Percentages'!$B$4:$AG$4,0))</f>
        <v/>
      </c>
      <c r="W5" s="43">
        <f>Hydrogen!Z$41*About!$A$102*INDEX('Tax Percentages'!$B$25:$AG$25,MATCH(W$1,'Tax Percentages'!$B$4:$AG$4,0))</f>
        <v/>
      </c>
      <c r="X5" s="43">
        <f>Hydrogen!AA$41*About!$A$102*INDEX('Tax Percentages'!$B$25:$AG$25,MATCH(X$1,'Tax Percentages'!$B$4:$AG$4,0))</f>
        <v/>
      </c>
      <c r="Y5" s="43">
        <f>Hydrogen!AB$41*About!$A$102*INDEX('Tax Percentages'!$B$25:$AG$25,MATCH(Y$1,'Tax Percentages'!$B$4:$AG$4,0))</f>
        <v/>
      </c>
      <c r="Z5" s="43">
        <f>Hydrogen!AC$41*About!$A$102*INDEX('Tax Percentages'!$B$25:$AG$25,MATCH(Z$1,'Tax Percentages'!$B$4:$AG$4,0))</f>
        <v/>
      </c>
      <c r="AA5" s="43">
        <f>Hydrogen!AD$41*About!$A$102*INDEX('Tax Percentages'!$B$25:$AG$25,MATCH(AA$1,'Tax Percentages'!$B$4:$AG$4,0))</f>
        <v/>
      </c>
      <c r="AB5" s="43">
        <f>Hydrogen!AE$41*About!$A$102*INDEX('Tax Percentages'!$B$25:$AG$25,MATCH(AB$1,'Tax Percentages'!$B$4:$AG$4,0))</f>
        <v/>
      </c>
      <c r="AC5" s="43">
        <f>Hydrogen!AF$41*About!$A$102*INDEX('Tax Percentages'!$B$25:$AG$25,MATCH(AC$1,'Tax Percentages'!$B$4:$AG$4,0))</f>
        <v/>
      </c>
      <c r="AD5" s="43">
        <f>Hydrogen!AG$41*About!$A$102*INDEX('Tax Percentages'!$B$25:$AG$25,MATCH(AD$1,'Tax Percentages'!$B$4:$AG$4,0))</f>
        <v/>
      </c>
      <c r="AE5" s="43">
        <f>Hydrogen!AH$41*About!$A$102*INDEX('Tax Percentages'!$B$25:$AG$25,MATCH(AE$1,'Tax Percentages'!$B$4:$AG$4,0))</f>
        <v/>
      </c>
      <c r="AF5" s="43">
        <f>Hydrogen!AI$41*About!$A$102*INDEX('Tax Percentages'!$B$25:$AG$25,MATCH(AF$1,'Tax Percentages'!$B$4:$AG$4,0))</f>
        <v/>
      </c>
    </row>
    <row r="6">
      <c r="A6" s="71" t="inlineStr">
        <is>
          <t>Industry Sector</t>
        </is>
      </c>
      <c r="B6" s="43">
        <f>Hydrogen!E$41*About!$A$102*INDEX('Tax Percentages'!$B$25:$AG$25,MATCH(B$1,'Tax Percentages'!$B$4:$AG$4,0))</f>
        <v/>
      </c>
      <c r="C6" s="43">
        <f>Hydrogen!F$41*About!$A$102*INDEX('Tax Percentages'!$B$25:$AG$25,MATCH(C$1,'Tax Percentages'!$B$4:$AG$4,0))</f>
        <v/>
      </c>
      <c r="D6" s="43">
        <f>Hydrogen!G$41*About!$A$102*INDEX('Tax Percentages'!$B$25:$AG$25,MATCH(D$1,'Tax Percentages'!$B$4:$AG$4,0))</f>
        <v/>
      </c>
      <c r="E6" s="43">
        <f>Hydrogen!H$41*About!$A$102*INDEX('Tax Percentages'!$B$25:$AG$25,MATCH(E$1,'Tax Percentages'!$B$4:$AG$4,0))</f>
        <v/>
      </c>
      <c r="F6" s="43">
        <f>Hydrogen!I$41*About!$A$102*INDEX('Tax Percentages'!$B$25:$AG$25,MATCH(F$1,'Tax Percentages'!$B$4:$AG$4,0))</f>
        <v/>
      </c>
      <c r="G6" s="43">
        <f>Hydrogen!J$41*About!$A$102*INDEX('Tax Percentages'!$B$25:$AG$25,MATCH(G$1,'Tax Percentages'!$B$4:$AG$4,0))</f>
        <v/>
      </c>
      <c r="H6" s="43">
        <f>Hydrogen!K$41*About!$A$102*INDEX('Tax Percentages'!$B$25:$AG$25,MATCH(H$1,'Tax Percentages'!$B$4:$AG$4,0))</f>
        <v/>
      </c>
      <c r="I6" s="43">
        <f>Hydrogen!L$41*About!$A$102*INDEX('Tax Percentages'!$B$25:$AG$25,MATCH(I$1,'Tax Percentages'!$B$4:$AG$4,0))</f>
        <v/>
      </c>
      <c r="J6" s="43">
        <f>Hydrogen!M$41*About!$A$102*INDEX('Tax Percentages'!$B$25:$AG$25,MATCH(J$1,'Tax Percentages'!$B$4:$AG$4,0))</f>
        <v/>
      </c>
      <c r="K6" s="43">
        <f>Hydrogen!N$41*About!$A$102*INDEX('Tax Percentages'!$B$25:$AG$25,MATCH(K$1,'Tax Percentages'!$B$4:$AG$4,0))</f>
        <v/>
      </c>
      <c r="L6" s="43">
        <f>Hydrogen!O$41*About!$A$102*INDEX('Tax Percentages'!$B$25:$AG$25,MATCH(L$1,'Tax Percentages'!$B$4:$AG$4,0))</f>
        <v/>
      </c>
      <c r="M6" s="43">
        <f>Hydrogen!P$41*About!$A$102*INDEX('Tax Percentages'!$B$25:$AG$25,MATCH(M$1,'Tax Percentages'!$B$4:$AG$4,0))</f>
        <v/>
      </c>
      <c r="N6" s="43">
        <f>Hydrogen!Q$41*About!$A$102*INDEX('Tax Percentages'!$B$25:$AG$25,MATCH(N$1,'Tax Percentages'!$B$4:$AG$4,0))</f>
        <v/>
      </c>
      <c r="O6" s="43">
        <f>Hydrogen!R$41*About!$A$102*INDEX('Tax Percentages'!$B$25:$AG$25,MATCH(O$1,'Tax Percentages'!$B$4:$AG$4,0))</f>
        <v/>
      </c>
      <c r="P6" s="43">
        <f>Hydrogen!S$41*About!$A$102*INDEX('Tax Percentages'!$B$25:$AG$25,MATCH(P$1,'Tax Percentages'!$B$4:$AG$4,0))</f>
        <v/>
      </c>
      <c r="Q6" s="43">
        <f>Hydrogen!T$41*About!$A$102*INDEX('Tax Percentages'!$B$25:$AG$25,MATCH(Q$1,'Tax Percentages'!$B$4:$AG$4,0))</f>
        <v/>
      </c>
      <c r="R6" s="43">
        <f>Hydrogen!U$41*About!$A$102*INDEX('Tax Percentages'!$B$25:$AG$25,MATCH(R$1,'Tax Percentages'!$B$4:$AG$4,0))</f>
        <v/>
      </c>
      <c r="S6" s="43">
        <f>Hydrogen!V$41*About!$A$102*INDEX('Tax Percentages'!$B$25:$AG$25,MATCH(S$1,'Tax Percentages'!$B$4:$AG$4,0))</f>
        <v/>
      </c>
      <c r="T6" s="43">
        <f>Hydrogen!W$41*About!$A$102*INDEX('Tax Percentages'!$B$25:$AG$25,MATCH(T$1,'Tax Percentages'!$B$4:$AG$4,0))</f>
        <v/>
      </c>
      <c r="U6" s="43">
        <f>Hydrogen!X$41*About!$A$102*INDEX('Tax Percentages'!$B$25:$AG$25,MATCH(U$1,'Tax Percentages'!$B$4:$AG$4,0))</f>
        <v/>
      </c>
      <c r="V6" s="43">
        <f>Hydrogen!Y$41*About!$A$102*INDEX('Tax Percentages'!$B$25:$AG$25,MATCH(V$1,'Tax Percentages'!$B$4:$AG$4,0))</f>
        <v/>
      </c>
      <c r="W6" s="43">
        <f>Hydrogen!Z$41*About!$A$102*INDEX('Tax Percentages'!$B$25:$AG$25,MATCH(W$1,'Tax Percentages'!$B$4:$AG$4,0))</f>
        <v/>
      </c>
      <c r="X6" s="43">
        <f>Hydrogen!AA$41*About!$A$102*INDEX('Tax Percentages'!$B$25:$AG$25,MATCH(X$1,'Tax Percentages'!$B$4:$AG$4,0))</f>
        <v/>
      </c>
      <c r="Y6" s="43">
        <f>Hydrogen!AB$41*About!$A$102*INDEX('Tax Percentages'!$B$25:$AG$25,MATCH(Y$1,'Tax Percentages'!$B$4:$AG$4,0))</f>
        <v/>
      </c>
      <c r="Z6" s="43">
        <f>Hydrogen!AC$41*About!$A$102*INDEX('Tax Percentages'!$B$25:$AG$25,MATCH(Z$1,'Tax Percentages'!$B$4:$AG$4,0))</f>
        <v/>
      </c>
      <c r="AA6" s="43">
        <f>Hydrogen!AD$41*About!$A$102*INDEX('Tax Percentages'!$B$25:$AG$25,MATCH(AA$1,'Tax Percentages'!$B$4:$AG$4,0))</f>
        <v/>
      </c>
      <c r="AB6" s="43">
        <f>Hydrogen!AE$41*About!$A$102*INDEX('Tax Percentages'!$B$25:$AG$25,MATCH(AB$1,'Tax Percentages'!$B$4:$AG$4,0))</f>
        <v/>
      </c>
      <c r="AC6" s="43">
        <f>Hydrogen!AF$41*About!$A$102*INDEX('Tax Percentages'!$B$25:$AG$25,MATCH(AC$1,'Tax Percentages'!$B$4:$AG$4,0))</f>
        <v/>
      </c>
      <c r="AD6" s="43">
        <f>Hydrogen!AG$41*About!$A$102*INDEX('Tax Percentages'!$B$25:$AG$25,MATCH(AD$1,'Tax Percentages'!$B$4:$AG$4,0))</f>
        <v/>
      </c>
      <c r="AE6" s="43">
        <f>Hydrogen!AH$41*About!$A$102*INDEX('Tax Percentages'!$B$25:$AG$25,MATCH(AE$1,'Tax Percentages'!$B$4:$AG$4,0))</f>
        <v/>
      </c>
      <c r="AF6" s="43">
        <f>Hydrogen!AI$41*About!$A$102*INDEX('Tax Percentages'!$B$25:$AG$25,MATCH(AF$1,'Tax Percentages'!$B$4:$AG$4,0))</f>
        <v/>
      </c>
    </row>
    <row r="7">
      <c r="A7" s="71" t="inlineStr">
        <is>
          <t>District Heating Sector</t>
        </is>
      </c>
      <c r="B7" s="43">
        <f>Hydrogen!E$41*About!$A$102*INDEX('Tax Percentages'!$B$25:$AG$25,MATCH(B$1,'Tax Percentages'!$B$4:$AG$4,0))</f>
        <v/>
      </c>
      <c r="C7" s="43">
        <f>Hydrogen!F$41*About!$A$102*INDEX('Tax Percentages'!$B$25:$AG$25,MATCH(C$1,'Tax Percentages'!$B$4:$AG$4,0))</f>
        <v/>
      </c>
      <c r="D7" s="43">
        <f>Hydrogen!G$41*About!$A$102*INDEX('Tax Percentages'!$B$25:$AG$25,MATCH(D$1,'Tax Percentages'!$B$4:$AG$4,0))</f>
        <v/>
      </c>
      <c r="E7" s="43">
        <f>Hydrogen!H$41*About!$A$102*INDEX('Tax Percentages'!$B$25:$AG$25,MATCH(E$1,'Tax Percentages'!$B$4:$AG$4,0))</f>
        <v/>
      </c>
      <c r="F7" s="43">
        <f>Hydrogen!I$41*About!$A$102*INDEX('Tax Percentages'!$B$25:$AG$25,MATCH(F$1,'Tax Percentages'!$B$4:$AG$4,0))</f>
        <v/>
      </c>
      <c r="G7" s="43">
        <f>Hydrogen!J$41*About!$A$102*INDEX('Tax Percentages'!$B$25:$AG$25,MATCH(G$1,'Tax Percentages'!$B$4:$AG$4,0))</f>
        <v/>
      </c>
      <c r="H7" s="43">
        <f>Hydrogen!K$41*About!$A$102*INDEX('Tax Percentages'!$B$25:$AG$25,MATCH(H$1,'Tax Percentages'!$B$4:$AG$4,0))</f>
        <v/>
      </c>
      <c r="I7" s="43">
        <f>Hydrogen!L$41*About!$A$102*INDEX('Tax Percentages'!$B$25:$AG$25,MATCH(I$1,'Tax Percentages'!$B$4:$AG$4,0))</f>
        <v/>
      </c>
      <c r="J7" s="43">
        <f>Hydrogen!M$41*About!$A$102*INDEX('Tax Percentages'!$B$25:$AG$25,MATCH(J$1,'Tax Percentages'!$B$4:$AG$4,0))</f>
        <v/>
      </c>
      <c r="K7" s="43">
        <f>Hydrogen!N$41*About!$A$102*INDEX('Tax Percentages'!$B$25:$AG$25,MATCH(K$1,'Tax Percentages'!$B$4:$AG$4,0))</f>
        <v/>
      </c>
      <c r="L7" s="43">
        <f>Hydrogen!O$41*About!$A$102*INDEX('Tax Percentages'!$B$25:$AG$25,MATCH(L$1,'Tax Percentages'!$B$4:$AG$4,0))</f>
        <v/>
      </c>
      <c r="M7" s="43">
        <f>Hydrogen!P$41*About!$A$102*INDEX('Tax Percentages'!$B$25:$AG$25,MATCH(M$1,'Tax Percentages'!$B$4:$AG$4,0))</f>
        <v/>
      </c>
      <c r="N7" s="43">
        <f>Hydrogen!Q$41*About!$A$102*INDEX('Tax Percentages'!$B$25:$AG$25,MATCH(N$1,'Tax Percentages'!$B$4:$AG$4,0))</f>
        <v/>
      </c>
      <c r="O7" s="43">
        <f>Hydrogen!R$41*About!$A$102*INDEX('Tax Percentages'!$B$25:$AG$25,MATCH(O$1,'Tax Percentages'!$B$4:$AG$4,0))</f>
        <v/>
      </c>
      <c r="P7" s="43">
        <f>Hydrogen!S$41*About!$A$102*INDEX('Tax Percentages'!$B$25:$AG$25,MATCH(P$1,'Tax Percentages'!$B$4:$AG$4,0))</f>
        <v/>
      </c>
      <c r="Q7" s="43">
        <f>Hydrogen!T$41*About!$A$102*INDEX('Tax Percentages'!$B$25:$AG$25,MATCH(Q$1,'Tax Percentages'!$B$4:$AG$4,0))</f>
        <v/>
      </c>
      <c r="R7" s="43">
        <f>Hydrogen!U$41*About!$A$102*INDEX('Tax Percentages'!$B$25:$AG$25,MATCH(R$1,'Tax Percentages'!$B$4:$AG$4,0))</f>
        <v/>
      </c>
      <c r="S7" s="43">
        <f>Hydrogen!V$41*About!$A$102*INDEX('Tax Percentages'!$B$25:$AG$25,MATCH(S$1,'Tax Percentages'!$B$4:$AG$4,0))</f>
        <v/>
      </c>
      <c r="T7" s="43">
        <f>Hydrogen!W$41*About!$A$102*INDEX('Tax Percentages'!$B$25:$AG$25,MATCH(T$1,'Tax Percentages'!$B$4:$AG$4,0))</f>
        <v/>
      </c>
      <c r="U7" s="43">
        <f>Hydrogen!X$41*About!$A$102*INDEX('Tax Percentages'!$B$25:$AG$25,MATCH(U$1,'Tax Percentages'!$B$4:$AG$4,0))</f>
        <v/>
      </c>
      <c r="V7" s="43">
        <f>Hydrogen!Y$41*About!$A$102*INDEX('Tax Percentages'!$B$25:$AG$25,MATCH(V$1,'Tax Percentages'!$B$4:$AG$4,0))</f>
        <v/>
      </c>
      <c r="W7" s="43">
        <f>Hydrogen!Z$41*About!$A$102*INDEX('Tax Percentages'!$B$25:$AG$25,MATCH(W$1,'Tax Percentages'!$B$4:$AG$4,0))</f>
        <v/>
      </c>
      <c r="X7" s="43">
        <f>Hydrogen!AA$41*About!$A$102*INDEX('Tax Percentages'!$B$25:$AG$25,MATCH(X$1,'Tax Percentages'!$B$4:$AG$4,0))</f>
        <v/>
      </c>
      <c r="Y7" s="43">
        <f>Hydrogen!AB$41*About!$A$102*INDEX('Tax Percentages'!$B$25:$AG$25,MATCH(Y$1,'Tax Percentages'!$B$4:$AG$4,0))</f>
        <v/>
      </c>
      <c r="Z7" s="43">
        <f>Hydrogen!AC$41*About!$A$102*INDEX('Tax Percentages'!$B$25:$AG$25,MATCH(Z$1,'Tax Percentages'!$B$4:$AG$4,0))</f>
        <v/>
      </c>
      <c r="AA7" s="43">
        <f>Hydrogen!AD$41*About!$A$102*INDEX('Tax Percentages'!$B$25:$AG$25,MATCH(AA$1,'Tax Percentages'!$B$4:$AG$4,0))</f>
        <v/>
      </c>
      <c r="AB7" s="43">
        <f>Hydrogen!AE$41*About!$A$102*INDEX('Tax Percentages'!$B$25:$AG$25,MATCH(AB$1,'Tax Percentages'!$B$4:$AG$4,0))</f>
        <v/>
      </c>
      <c r="AC7" s="43">
        <f>Hydrogen!AF$41*About!$A$102*INDEX('Tax Percentages'!$B$25:$AG$25,MATCH(AC$1,'Tax Percentages'!$B$4:$AG$4,0))</f>
        <v/>
      </c>
      <c r="AD7" s="43">
        <f>Hydrogen!AG$41*About!$A$102*INDEX('Tax Percentages'!$B$25:$AG$25,MATCH(AD$1,'Tax Percentages'!$B$4:$AG$4,0))</f>
        <v/>
      </c>
      <c r="AE7" s="43">
        <f>Hydrogen!AH$41*About!$A$102*INDEX('Tax Percentages'!$B$25:$AG$25,MATCH(AE$1,'Tax Percentages'!$B$4:$AG$4,0))</f>
        <v/>
      </c>
      <c r="AF7" s="43">
        <f>Hydrogen!AI$41*About!$A$102*INDEX('Tax Percentages'!$B$25:$AG$25,MATCH(AF$1,'Tax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2021-05-20T15:07:57Z</dcterms:modified>
  <cp:lastModifiedBy>Nathan Iyer</cp:lastModifiedBy>
</cp:coreProperties>
</file>