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B4AC22B0-01BB-4BF7-A5C8-173FFED684A2}" xr6:coauthVersionLast="47" xr6:coauthVersionMax="47" xr10:uidLastSave="{00000000-0000-0000-0000-000000000000}"/>
  <bookViews>
    <workbookView xWindow="360" yWindow="36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49" i="26"/>
  <c r="O49" i="26" s="1"/>
  <c r="P49" i="26" s="1"/>
  <c r="G33" i="26"/>
  <c r="J33" i="26" s="1"/>
  <c r="K33" i="26" s="1"/>
  <c r="G21" i="26"/>
  <c r="O21" i="26" s="1"/>
  <c r="P21" i="26" s="1"/>
  <c r="L14" i="24" a="1"/>
  <c r="L14" i="24" s="1"/>
  <c r="J18" i="19" s="1"/>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F2" i="20" l="1"/>
  <c r="A3" i="25"/>
  <c r="G22" i="26"/>
  <c r="G34" i="26"/>
  <c r="J34" i="26" s="1"/>
  <c r="K34" i="26" s="1"/>
  <c r="A1" i="28"/>
  <c r="B3" i="20"/>
  <c r="G7" i="26"/>
  <c r="J7" i="26" s="1"/>
  <c r="K7" i="26" s="1"/>
  <c r="G23" i="26"/>
  <c r="O23" i="26" s="1"/>
  <c r="P23" i="26" s="1"/>
  <c r="G35" i="26"/>
  <c r="O35" i="26" s="1"/>
  <c r="P35" i="26" s="1"/>
  <c r="C3" i="20"/>
  <c r="G8" i="26"/>
  <c r="G24" i="26"/>
  <c r="G36" i="26"/>
  <c r="F3" i="20"/>
  <c r="G10" i="26"/>
  <c r="G25" i="26"/>
  <c r="O25" i="26" s="1"/>
  <c r="P25" i="26" s="1"/>
  <c r="G39" i="26"/>
  <c r="O33" i="26"/>
  <c r="P33" i="26" s="1"/>
  <c r="M7" i="24"/>
  <c r="L7" i="24" s="1"/>
  <c r="J42" i="19" s="1"/>
  <c r="G11" i="26"/>
  <c r="J11" i="26" s="1"/>
  <c r="K11" i="26" s="1"/>
  <c r="G28" i="26"/>
  <c r="J28" i="26" s="1"/>
  <c r="K28" i="26" s="1"/>
  <c r="G40" i="26"/>
  <c r="O40" i="26" s="1"/>
  <c r="P40" i="26" s="1"/>
  <c r="O7" i="24"/>
  <c r="G19" i="26"/>
  <c r="J19" i="26" s="1"/>
  <c r="K19" i="26" s="1"/>
  <c r="G29" i="26"/>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S2" i="24" l="1"/>
  <c r="M2" i="24"/>
  <c r="J10" i="26"/>
  <c r="K10" i="26" s="1"/>
  <c r="O10" i="26"/>
  <c r="P10" i="26" s="1"/>
  <c r="O36" i="26"/>
  <c r="P36" i="26" s="1"/>
  <c r="J36" i="26"/>
  <c r="K36" i="26" s="1"/>
  <c r="H56"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AF41" i="28"/>
  <c r="Y34" i="28"/>
  <c r="K32" i="28"/>
  <c r="X30" i="28"/>
  <c r="AB28" i="28"/>
  <c r="AF26" i="28"/>
  <c r="L25" i="28"/>
  <c r="S23" i="28"/>
  <c r="T21" i="28"/>
  <c r="C20" i="28"/>
  <c r="H18" i="28"/>
  <c r="P16" i="28"/>
  <c r="P15" i="28"/>
  <c r="P1" i="28" s="1"/>
  <c r="O14" i="28"/>
  <c r="U13" i="28"/>
  <c r="AG12" i="28"/>
  <c r="K12" i="28"/>
  <c r="T11" i="28"/>
  <c r="AG10" i="28"/>
  <c r="K10" i="28"/>
  <c r="T9" i="28"/>
  <c r="AG8" i="28"/>
  <c r="K8" i="28"/>
  <c r="T7" i="28"/>
  <c r="AG6" i="28"/>
  <c r="K6" i="28"/>
  <c r="T5" i="28"/>
  <c r="AG4" i="28"/>
  <c r="K4" i="28"/>
  <c r="K1" i="28" s="1"/>
  <c r="S10"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I4" i="28"/>
  <c r="AB11" i="28"/>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AA1" i="28" s="1"/>
  <c r="D6" i="28"/>
  <c r="Q5" i="28"/>
  <c r="AA4" i="28"/>
  <c r="D4" i="28"/>
  <c r="D1" i="28" s="1"/>
  <c r="C26" i="28"/>
  <c r="H49" i="28"/>
  <c r="H37" i="28"/>
  <c r="Z33" i="28"/>
  <c r="Z1" i="28" s="1"/>
  <c r="T31" i="28"/>
  <c r="C30" i="28"/>
  <c r="H28" i="28"/>
  <c r="K26" i="28"/>
  <c r="X24" i="28"/>
  <c r="AB22" i="28"/>
  <c r="AF20" i="28"/>
  <c r="L19" i="28"/>
  <c r="S17" i="28"/>
  <c r="C16" i="28"/>
  <c r="D15" i="28"/>
  <c r="F14" i="28"/>
  <c r="F1" i="28" s="1"/>
  <c r="L13" i="28"/>
  <c r="Y12" i="28"/>
  <c r="C12" i="28"/>
  <c r="L11" i="28"/>
  <c r="Y10" i="28"/>
  <c r="C10" i="28"/>
  <c r="L9" i="28"/>
  <c r="Y8" i="28"/>
  <c r="C8" i="28"/>
  <c r="L7" i="28"/>
  <c r="Y6" i="28"/>
  <c r="C6" i="28"/>
  <c r="L5" i="28"/>
  <c r="Y4" i="28"/>
  <c r="C4" i="28"/>
  <c r="AA14"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T4" i="28"/>
  <c r="H47" i="28"/>
  <c r="AA35" i="28"/>
  <c r="AG32" i="28"/>
  <c r="L31" i="28"/>
  <c r="S29" i="28"/>
  <c r="T27" i="28"/>
  <c r="H24" i="28"/>
  <c r="H1" i="28" s="1"/>
  <c r="K22" i="28"/>
  <c r="X20" i="28"/>
  <c r="AB18" i="28"/>
  <c r="AF16" i="28"/>
  <c r="AF1" i="28" s="1"/>
  <c r="AD15" i="28"/>
  <c r="AD13" i="28"/>
  <c r="I13" i="28"/>
  <c r="S12" i="28"/>
  <c r="I11" i="28"/>
  <c r="AB9" i="28"/>
  <c r="I9" i="28"/>
  <c r="S8" i="28"/>
  <c r="AB7" i="28"/>
  <c r="I7" i="28"/>
  <c r="S6" i="28"/>
  <c r="AB5" i="28"/>
  <c r="AB1" i="28" s="1"/>
  <c r="I5" i="28"/>
  <c r="I1" i="28" s="1"/>
  <c r="S4" i="28"/>
  <c r="S1" i="28" s="1"/>
  <c r="J24" i="26"/>
  <c r="K24" i="26" s="1"/>
  <c r="O24" i="26"/>
  <c r="P24" i="26" s="1"/>
  <c r="O2" i="24"/>
  <c r="AD1" i="28"/>
  <c r="V1" i="28"/>
  <c r="O8" i="26"/>
  <c r="P8" i="26" s="1"/>
  <c r="J8" i="26"/>
  <c r="K8" i="26" s="1"/>
  <c r="O22" i="26"/>
  <c r="P22" i="26" s="1"/>
  <c r="J22" i="26"/>
  <c r="K22" i="26" s="1"/>
  <c r="K9" i="24"/>
  <c r="L9" i="24" s="1"/>
  <c r="J25" i="19" s="1"/>
  <c r="CE3" i="25"/>
  <c r="P2" i="24" s="1"/>
  <c r="O29" i="26"/>
  <c r="P29" i="26" s="1"/>
  <c r="J29" i="26"/>
  <c r="K29" i="26" s="1"/>
  <c r="O39" i="26"/>
  <c r="P39" i="26" s="1"/>
  <c r="J39" i="26"/>
  <c r="K39" i="26" s="1"/>
  <c r="K3" i="24"/>
  <c r="L3" i="24" s="1"/>
  <c r="J26" i="19" s="1"/>
  <c r="T2" i="24"/>
  <c r="K13" i="24"/>
  <c r="S13" i="24"/>
  <c r="R2" i="24"/>
  <c r="P12" i="24"/>
  <c r="M12" i="24"/>
  <c r="O13" i="24"/>
  <c r="K16" i="24" a="1"/>
  <c r="K16" i="24" s="1"/>
  <c r="L16" i="24" s="1"/>
  <c r="J14" i="19" s="1"/>
  <c r="R13" i="24"/>
  <c r="O12" i="24"/>
  <c r="AH1" i="28"/>
  <c r="R1" i="28"/>
  <c r="Y1" i="28"/>
  <c r="G1" i="28"/>
  <c r="J1" i="28"/>
  <c r="Q1" i="28"/>
  <c r="AC1" i="28"/>
  <c r="C1" i="28"/>
  <c r="X1" i="28"/>
  <c r="U1" i="28"/>
  <c r="M1" i="28"/>
  <c r="AE1" i="28"/>
  <c r="E1" i="28"/>
  <c r="W1" i="28"/>
  <c r="AG1" i="28"/>
  <c r="O1" i="28"/>
  <c r="R161" i="1"/>
  <c r="Q161" i="1"/>
  <c r="P161" i="1"/>
  <c r="O161" i="1"/>
  <c r="N161" i="1"/>
  <c r="M161" i="1"/>
  <c r="L161" i="1"/>
  <c r="K161" i="1"/>
  <c r="J161" i="1"/>
  <c r="B161" i="1"/>
  <c r="A161" i="1"/>
  <c r="L2" i="24" l="1"/>
  <c r="J17" i="19" s="1"/>
  <c r="L13" i="24"/>
  <c r="J65" i="19" s="1"/>
  <c r="G6" i="26"/>
  <c r="J6" i="26" s="1"/>
  <c r="G41" i="26"/>
  <c r="L1" i="28"/>
  <c r="L12" i="24"/>
  <c r="J34" i="19" s="1"/>
  <c r="T1" i="28"/>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E3" i="20" s="1"/>
  <c r="O41" i="26"/>
  <c r="P41" i="26" s="1"/>
  <c r="J41" i="26"/>
  <c r="K41" i="26" s="1"/>
  <c r="K6" i="26"/>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0" l="1"/>
  <c r="D3" i="20"/>
  <c r="J187" i="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<sst xmlns="http://schemas.openxmlformats.org/spreadsheetml/2006/main" count="35255" uniqueCount="4358">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</sst>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3841</v>
      </c>
      <c r="C1" s="353">
        <v>45503</v>
      </c>
      <c r="G1" s="354" t="s">
        <v>3763</v>
      </c>
      <c r="H1" s="354" t="s">
        <v>3764</v>
      </c>
    </row>
    <row r="2" spans="1:8" x14ac:dyDescent="0.75">
      <c r="B2" t="str">
        <f>_xlfn.XLOOKUP(B1,H:H,G:G,0,0,1)</f>
        <v>RI</v>
      </c>
      <c r="C2" t="str">
        <f>_xlfn.XLOOKUP(B2,G:G, H:H, 0,0,1)</f>
        <v>Rhode Island</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Rhode Island.</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2467%.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-99%.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Rhode Island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PV:**Rhode Island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Wind:**Rhode Island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Rhode Island.</v>
      </c>
      <c r="L9" s="2" t="str">
        <f>J9&amp;K9</f>
        <v>**Description:** This policy prevents new capacity of the selected type(s) from being built or deployed.  // **Guidance for setting values:**No new coal is planned in Rhode Island.</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s="1"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s="1"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Rhode Island</v>
      </c>
      <c r="B3" s="404">
        <f>ROUND(SUMIFS(B$4:B$54, $A$4:$A$54, $A$3),0)</f>
        <v>924</v>
      </c>
      <c r="C3" s="405">
        <f t="shared" ref="C3" si="0">ROUND(SUMIFS(C$4:C$54, $A$4:$A$54, $A$3),0)</f>
        <v>1</v>
      </c>
      <c r="D3" s="404">
        <f>SUMIFS(D$4:D$54, $A$4:$A$54, $A$3)</f>
        <v>1142517</v>
      </c>
      <c r="E3" s="404">
        <f>SUMIFS(E$4:E$54, $A$4:$A$54, $A$3)</f>
        <v>12783.000000001</v>
      </c>
      <c r="F3" s="406">
        <f>ROUND(SUMIFS(F$4:F$54,$A$4:$A$54,$A$3)*100,0)</f>
        <v>-99</v>
      </c>
      <c r="G3" s="178">
        <f>SUMIFS(G$4:G$54, $A$4:$A$54, $A$3)</f>
        <v>51858</v>
      </c>
      <c r="H3" s="178">
        <f>SUMIFS(H$4:H$54, $A$4:$A$54, $A$3)</f>
        <v>1330952</v>
      </c>
      <c r="I3" s="406">
        <f>ROUND(SUMIFS(I$4:I$54,$A$4:$A$54,$A$3)*100,0)</f>
        <v>2467</v>
      </c>
      <c r="J3" s="406">
        <f>ROUND(SUMIFS(J$4:J$54, $A$4:$A$54, $A$3),0)</f>
        <v>379</v>
      </c>
      <c r="K3" s="178">
        <f t="shared" ref="K3:AI3" si="1">ROUND(SUMIFS(K$4:K$54, $A$4:$A$54, $A$3),0)</f>
        <v>138</v>
      </c>
      <c r="L3" s="406">
        <f t="shared" si="1"/>
        <v>181</v>
      </c>
      <c r="M3" s="178">
        <f t="shared" si="1"/>
        <v>0</v>
      </c>
      <c r="N3" s="178">
        <f t="shared" si="1"/>
        <v>0</v>
      </c>
      <c r="O3" s="178">
        <f t="shared" si="1"/>
        <v>0</v>
      </c>
      <c r="P3" s="178">
        <f t="shared" si="1"/>
        <v>0</v>
      </c>
      <c r="Q3" s="178">
        <f t="shared" si="1"/>
        <v>0</v>
      </c>
      <c r="R3" s="178">
        <f t="shared" si="1"/>
        <v>0</v>
      </c>
      <c r="S3" s="406">
        <f t="shared" si="1"/>
        <v>0</v>
      </c>
      <c r="T3" s="178">
        <f t="shared" si="1"/>
        <v>0</v>
      </c>
      <c r="U3" s="178">
        <f t="shared" si="1"/>
        <v>1787</v>
      </c>
      <c r="V3" s="178">
        <f t="shared" si="1"/>
        <v>0</v>
      </c>
      <c r="W3" s="178">
        <f t="shared" si="1"/>
        <v>3</v>
      </c>
      <c r="X3" s="178">
        <f t="shared" si="1"/>
        <v>39</v>
      </c>
      <c r="Y3" s="178">
        <f t="shared" si="1"/>
        <v>80</v>
      </c>
      <c r="Z3" s="178">
        <f t="shared" si="1"/>
        <v>0</v>
      </c>
      <c r="AA3" s="178">
        <f t="shared" si="1"/>
        <v>40</v>
      </c>
      <c r="AB3" s="178">
        <f t="shared" si="1"/>
        <v>0</v>
      </c>
      <c r="AC3" s="178">
        <f t="shared" si="1"/>
        <v>7</v>
      </c>
      <c r="AD3" s="178">
        <f t="shared" si="1"/>
        <v>0</v>
      </c>
      <c r="AE3" s="178">
        <f t="shared" si="1"/>
        <v>0</v>
      </c>
      <c r="AF3" s="178">
        <f t="shared" si="1"/>
        <v>29</v>
      </c>
      <c r="AG3" s="178">
        <f t="shared" si="1"/>
        <v>0</v>
      </c>
      <c r="AH3" s="178">
        <f t="shared" si="1"/>
        <v>0</v>
      </c>
      <c r="AI3" s="406">
        <f t="shared" si="1"/>
        <v>0</v>
      </c>
      <c r="AJ3" s="178">
        <f>ROUND(SUMIFS(AJ$4:AJ$54,$A$4:$A$54,$A$3)*100,0)</f>
        <v>18</v>
      </c>
      <c r="AK3" s="178">
        <f t="shared" ref="AK3:AL3" si="2">ROUND(SUMIFS(AK$4:AK$54,$A$4:$A$54,$A$3)*100,0)</f>
        <v>72</v>
      </c>
      <c r="AL3" s="178">
        <f t="shared" si="2"/>
        <v>100</v>
      </c>
      <c r="AM3" s="178">
        <f>SUMIFS(AM$4:AM$54, $A$4:$A$54, $A$3)</f>
        <v>1</v>
      </c>
      <c r="AN3" s="178">
        <f t="shared" ref="AN3:AQ3" si="3">SUMIFS(AN$4:AN$54, $A$4:$A$54, $A$3)</f>
        <v>0</v>
      </c>
      <c r="AO3" s="406">
        <f t="shared" si="3"/>
        <v>0</v>
      </c>
      <c r="AP3" s="406">
        <f t="shared" si="3"/>
        <v>521</v>
      </c>
      <c r="AQ3" s="406">
        <f t="shared" si="3"/>
        <v>1098082</v>
      </c>
      <c r="AR3" s="406">
        <f>ROUND(SUMIFS(AR$4:AR$54,$A$4:$A$54,$A$3),2)</f>
        <v>47.45</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3</v>
      </c>
      <c r="BR3" s="406">
        <f t="shared" si="6"/>
        <v>3</v>
      </c>
      <c r="BS3" s="406">
        <f>ROUND(SUMIFS(BS$4:BS$54,$A$4:$A$54,$A$3)*100,0)</f>
        <v>55</v>
      </c>
      <c r="BT3" s="406">
        <f>ROUND(SUMIFS(BT$4:BT$54,$A$4:$A$54,$A$3)*100,0)</f>
        <v>52</v>
      </c>
      <c r="BU3" s="406">
        <f t="shared" ref="BU3:CH3" si="7">ROUND(SUMIFS(BU$4:BU$54,$A$4:$A$54,$A$3)*100,0)</f>
        <v>60</v>
      </c>
      <c r="BV3" s="406">
        <f t="shared" si="7"/>
        <v>72</v>
      </c>
      <c r="BW3" s="406">
        <f t="shared" si="7"/>
        <v>5</v>
      </c>
      <c r="BX3" s="406">
        <f t="shared" si="7"/>
        <v>9</v>
      </c>
      <c r="BY3" s="406">
        <f t="shared" si="7"/>
        <v>32</v>
      </c>
      <c r="BZ3" s="406">
        <f>ROUND(SUMIFS(BZ$4:BZ$54,$A$4:$A$54,$A$3)*100,0)</f>
        <v>32</v>
      </c>
      <c r="CA3" s="406">
        <f>ROUND(SUMIFS(CA$4:CA$54,$A$4:$A$54,$A$3)*100,0)</f>
        <v>100</v>
      </c>
      <c r="CB3" s="406">
        <f>ROUND(SUMIFS(CB$4:CB$54,$A$4:$A$54,$A$3)*100,0)</f>
        <v>100</v>
      </c>
      <c r="CC3" s="406">
        <f t="shared" si="7"/>
        <v>5</v>
      </c>
      <c r="CD3" s="406">
        <f t="shared" si="7"/>
        <v>9</v>
      </c>
      <c r="CE3" s="406">
        <f t="shared" si="7"/>
        <v>32</v>
      </c>
      <c r="CF3" s="406">
        <f t="shared" si="7"/>
        <v>32</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Rhode Island.</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Rhode Island.</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Rhode Island.</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Rhode Island.</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Rhode Island.</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Rhode Island.</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Rhode Island.</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Rhode Island.</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Rhode Island.</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Rhode Island.</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Rhode Island.</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Rhode Island.</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Rhode Island.</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Rhode Island.</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Rhode Island.</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Rhode Island.</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Rhode Island.</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Rhode Island.</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Rhode Island.</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Rhode Island.</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Rhode Island.</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Rhode Island.</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Rhode Island.</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Rhode Island.</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9</v>
      </c>
      <c r="H41" t="s">
        <v>4076</v>
      </c>
      <c r="I41" s="424">
        <v>2040</v>
      </c>
      <c r="J41" s="424">
        <f t="shared" si="0"/>
        <v>1.7999999999999996</v>
      </c>
      <c r="K41" s="424">
        <f t="shared" si="1"/>
        <v>1.7999999999999996</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RI</v>
      </c>
      <c r="C1" s="431">
        <f>SUM(C4:C87)</f>
        <v>8.7686451843405013</v>
      </c>
      <c r="D1" s="431">
        <f t="shared" ref="D1:AG1" si="0">SUM(D4:D87)</f>
        <v>10.5225086363046</v>
      </c>
      <c r="E1" s="431">
        <f t="shared" si="0"/>
        <v>12.876762825642798</v>
      </c>
      <c r="F1" s="431">
        <f t="shared" si="0"/>
        <v>10.5439563470119</v>
      </c>
      <c r="G1" s="431">
        <f t="shared" si="0"/>
        <v>12.5711324295875</v>
      </c>
      <c r="H1" s="431">
        <f t="shared" si="0"/>
        <v>11.866339406801</v>
      </c>
      <c r="I1" s="431">
        <f t="shared" si="0"/>
        <v>13.4112944030691</v>
      </c>
      <c r="J1" s="431">
        <f t="shared" si="0"/>
        <v>13.152515638247799</v>
      </c>
      <c r="K1" s="431">
        <f t="shared" si="0"/>
        <v>13.692759099262299</v>
      </c>
      <c r="L1" s="431">
        <f t="shared" si="0"/>
        <v>13.097846003497301</v>
      </c>
      <c r="M1" s="431">
        <f t="shared" si="0"/>
        <v>11.706974842927799</v>
      </c>
      <c r="N1" s="431">
        <f t="shared" si="0"/>
        <v>12.3558625170469</v>
      </c>
      <c r="O1" s="431">
        <f t="shared" si="0"/>
        <v>11.670751291838002</v>
      </c>
      <c r="P1" s="431">
        <f t="shared" si="0"/>
        <v>11.5796853809467</v>
      </c>
      <c r="Q1" s="431">
        <f t="shared" si="0"/>
        <v>11.125325551017198</v>
      </c>
      <c r="R1" s="431">
        <f t="shared" si="0"/>
        <v>11.298678246001399</v>
      </c>
      <c r="S1" s="431">
        <f t="shared" si="0"/>
        <v>10.8055661577151</v>
      </c>
      <c r="T1" s="431">
        <f t="shared" si="0"/>
        <v>11.3387883013362</v>
      </c>
      <c r="U1" s="431">
        <f t="shared" si="0"/>
        <v>10.917407908785998</v>
      </c>
      <c r="V1" s="431">
        <f t="shared" si="0"/>
        <v>11.491374788120501</v>
      </c>
      <c r="W1" s="431">
        <f t="shared" si="0"/>
        <v>11.299719572772601</v>
      </c>
      <c r="X1" s="431">
        <f t="shared" si="0"/>
        <v>11.353278797244499</v>
      </c>
      <c r="Y1" s="431">
        <f t="shared" si="0"/>
        <v>10.740564638627299</v>
      </c>
      <c r="Z1" s="431">
        <f t="shared" si="0"/>
        <v>10.427080488171301</v>
      </c>
      <c r="AA1" s="431">
        <f t="shared" si="0"/>
        <v>11.017106682190898</v>
      </c>
      <c r="AB1" s="431">
        <f t="shared" si="0"/>
        <v>11.2279305716728</v>
      </c>
      <c r="AC1" s="431">
        <f t="shared" si="0"/>
        <v>10.004218403095798</v>
      </c>
      <c r="AD1" s="431">
        <f t="shared" si="0"/>
        <v>10.256351778813302</v>
      </c>
      <c r="AE1" s="431">
        <f t="shared" si="0"/>
        <v>11.419644345851999</v>
      </c>
      <c r="AF1" s="431">
        <f t="shared" si="0"/>
        <v>10.771239773722801</v>
      </c>
      <c r="AG1" s="431">
        <f t="shared" si="0"/>
        <v>10.218615373226401</v>
      </c>
      <c r="AH1" s="431">
        <f>SUM(AH4:AH87)</f>
        <v>10.874852894121499</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75">
      <c r="A5" s="435" t="s">
        <v>2220</v>
      </c>
      <c r="B5" s="408" t="s">
        <v>4124</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75">
      <c r="A6" s="435" t="s">
        <v>2220</v>
      </c>
      <c r="B6" s="408" t="s">
        <v>4128</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75">
      <c r="A7" s="435" t="s">
        <v>2220</v>
      </c>
      <c r="B7" s="408" t="s">
        <v>4130</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75">
      <c r="A8" s="435" t="s">
        <v>2220</v>
      </c>
      <c r="B8" s="408" t="s">
        <v>4132</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75">
      <c r="A9" s="435" t="s">
        <v>2220</v>
      </c>
      <c r="B9" s="408" t="s">
        <v>4142</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75">
      <c r="A10" s="435" t="s">
        <v>2220</v>
      </c>
      <c r="B10" s="408" t="s">
        <v>4151</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75">
      <c r="A11" s="435" t="s">
        <v>2220</v>
      </c>
      <c r="B11" s="408" t="s">
        <v>4146</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4157</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75">
      <c r="A17" s="435" t="s">
        <v>2220</v>
      </c>
      <c r="B17" s="408" t="s">
        <v>4159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2024-07-30T21:45:46Z</dcterms:modified>
</cp:coreProperties>
</file>