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DD22D281-91D9-42F9-9BCB-8C29E00F68CD}"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U12" i="26"/>
  <c r="W44" i="26"/>
  <c r="AC8" i="26"/>
  <c r="AC15" i="26"/>
  <c r="E10" i="26"/>
  <c r="E11" i="26"/>
  <c r="X37" i="26"/>
  <c r="L13" i="22"/>
  <c r="J64" i="19" s="1"/>
  <c r="L11" i="26"/>
  <c r="L19" i="26"/>
  <c r="AD61" i="26"/>
  <c r="V5" i="26"/>
  <c r="N8" i="26"/>
  <c r="V9" i="26"/>
  <c r="N10" i="26"/>
  <c r="V12" i="26"/>
  <c r="V14" i="26"/>
  <c r="N17" i="26"/>
  <c r="V19" i="26"/>
  <c r="V21" i="26"/>
  <c r="AE27" i="26"/>
  <c r="AE30" i="26"/>
  <c r="AE46" i="26"/>
  <c r="AE47" i="26"/>
  <c r="Q57" i="26"/>
  <c r="O10" i="24"/>
  <c r="P10" i="24" s="1"/>
  <c r="O6" i="26"/>
  <c r="W7" i="26"/>
  <c r="W10" i="26"/>
  <c r="O12" i="26"/>
  <c r="W12" i="26"/>
  <c r="O15" i="26"/>
  <c r="O17" i="26"/>
  <c r="W19" i="26"/>
  <c r="O20" i="26"/>
  <c r="O21" i="26"/>
  <c r="AF22" i="26"/>
  <c r="AF30" i="26"/>
  <c r="AF31" i="26"/>
  <c r="AF39" i="26"/>
  <c r="AF47" i="26"/>
  <c r="AF50" i="26"/>
  <c r="R57" i="26"/>
  <c r="K62" i="26"/>
  <c r="O24" i="24"/>
  <c r="P24" i="24" s="1"/>
  <c r="X4" i="26"/>
  <c r="P6" i="26"/>
  <c r="X8" i="26"/>
  <c r="P9" i="26"/>
  <c r="P10" i="26"/>
  <c r="X10" i="26"/>
  <c r="P13" i="26"/>
  <c r="X13" i="26"/>
  <c r="P15" i="26"/>
  <c r="X17" i="26"/>
  <c r="P18" i="26"/>
  <c r="P19" i="26"/>
  <c r="X19" i="26"/>
  <c r="G23" i="26"/>
  <c r="G24" i="26"/>
  <c r="G32" i="26"/>
  <c r="G40" i="26"/>
  <c r="G43" i="26"/>
  <c r="G48" i="26"/>
  <c r="G51" i="26"/>
  <c r="W62" i="26"/>
  <c r="J64" i="26"/>
  <c r="O36" i="24"/>
  <c r="P36" i="24" s="1"/>
  <c r="Q4" i="26"/>
  <c r="AG5" i="26"/>
  <c r="Y6" i="26"/>
  <c r="Y7" i="26"/>
  <c r="AG7" i="26"/>
  <c r="AG9" i="26"/>
  <c r="Q10"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Q11" i="26" l="1"/>
  <c r="G28" i="26"/>
  <c r="X14" i="26"/>
  <c r="X5" i="26"/>
  <c r="AF38" i="26"/>
  <c r="W16" i="26"/>
  <c r="U82" i="26"/>
  <c r="V18" i="26"/>
  <c r="N5" i="26"/>
  <c r="D8" i="26"/>
  <c r="J21" i="24"/>
  <c r="K21" i="24" s="1"/>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AA1" i="26" s="1"/>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U16" i="26"/>
  <c r="W51" i="26"/>
  <c r="T9" i="26"/>
  <c r="S1" i="26"/>
  <c r="R161" i="1"/>
  <c r="Q161" i="1"/>
  <c r="P161" i="1"/>
  <c r="O161" i="1"/>
  <c r="N161" i="1"/>
  <c r="M161" i="1"/>
  <c r="L161" i="1"/>
  <c r="K161" i="1"/>
  <c r="J161" i="1"/>
  <c r="B161" i="1"/>
  <c r="A161" i="1"/>
  <c r="J1" i="26" l="1"/>
  <c r="G6" i="24"/>
  <c r="G41" i="24"/>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41" i="24" l="1"/>
  <c r="P41" i="24" s="1"/>
  <c r="J41"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41"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<sst xmlns="http://schemas.openxmlformats.org/spreadsheetml/2006/main" count="28264" uniqueCount="2481">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</sst>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1991</v>
      </c>
      <c r="C1" s="260">
        <v>45369</v>
      </c>
      <c r="G1" s="147" t="s">
        <v>1914</v>
      </c>
      <c r="H1" s="147" t="s">
        <v>1915</v>
      </c>
    </row>
    <row r="2" spans="1:8" x14ac:dyDescent="0.25">
      <c r="B2" t="str">
        <f>B1</f>
        <v>Rhode Island</v>
      </c>
      <c r="C2" t="str">
        <f>INDEX(G:G,MATCH(B1,H:H,0))</f>
        <v>RI</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Rhode Island.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Rhode Island.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Rhode Island.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Rhode Island,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Rhode Island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PV:**Rhode Island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Wind:**Rhode Island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Rhode Island will retire 0 MW of coal by 2050. Rhode Island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Rhode Island will retire 3950 MW of natural gas by 2050. Rhode Island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Rhode Island will retire 2000 MW of nuclear by 2050. Rhode Island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Rhode Island will retire 100 MW of natural gas by 2050. Rhode Island currently has 15301 MW of natural gas peaker capacity.</v>
      </c>
      <c r="P12" s="1" t="str">
        <f>_xlfn.CONCAT("//**Lignite:** The EIA projects that ", About!B2, " will retire ", 'Supporting Data'!$S$3, " MW of lignite by 2050. ", About!B2, " currently has ",'Supporting Data'!$AE$3, " MW of lignite capacity." )</f>
        <v>//**Lignite:** The EIA projects that Rhode Island will retire 0 MW of lignite by 2050. Rhode Island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13% to 22% through 2050.//**Urban Residential Appliances:** In the BAU case, in Rhode Island,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13% to 22% through 2050.//**Rural Residential Appliances:** In the BAU case, in Rhode Island,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rise from 9% to 10% through 2050.//**Comercial Appliances:** In the BAU case, in Rhode Island, the share of electricity among fuels used for appliances in commercial buildings will fall from 39% to 37% through 2050.//**Comercial Other Components:** In the BAU case, in Rhode Island,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Rhode Island.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Rhode Island will retire 3950 MW of natural gas by 2050. Rhode Island currently has 18863 MW of natural gas non-peaker capacity.//**Nuclear:** The EIA projects that Rhode Island will retire 2000 MW of nuclear by 2050. Rhode Island currently has 2240 MW of nuclear capacity.//**Natural gas peaker:** The EIA projects that Rhode Island will retire 100 MW of natural gas by 2050. Rhode Island currently has 15301 MW of natural gas peaker capacity.//**Lignite:** The EIA projects that Rhode Island will retire 0 MW of lignite by 2050. Rhode Island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80% below 1990 levels by 2040</v>
      </c>
      <c r="C2" s="1">
        <f>IF(INDEX('State Targets'!I:I,MATCH(About!$B$2,'State Targets'!$B:$B,0))=0,"",INDEX('State Targets'!I:I,MATCH(About!$B$2,'State Targets'!$B:$B,0)))</f>
        <v>2040</v>
      </c>
      <c r="D2" s="1">
        <f>INDEX('State Targets'!J:J,MATCH(About!$B$2,'State Targets'!$B:$B,0))</f>
        <v>1.7999999999999996</v>
      </c>
      <c r="E2" s="1">
        <f>INDEX('State Targets'!K:K,MATCH(About!$B$2,'State Targets'!$B:$B,0))</f>
        <v>1.7999999999999996</v>
      </c>
      <c r="F2" s="1" t="str">
        <f>IF(INDEX('State Targets'!L:L,MATCH(About!$B$2,'State Targets'!$B:$B,0))=0,"",INDEX('State Targets'!L:L,MATCH(About!$B$2,'State Targets'!$B:$B,0)))</f>
        <v xml:space="preserve">Rhode Island enacted statutory targets in 2021 to reduce GHG emissions 80% below 1990 levels by 2040. </v>
      </c>
    </row>
    <row r="3" spans="1:6" x14ac:dyDescent="0.25">
      <c r="A3" s="1"/>
      <c r="B3" s="1" t="str">
        <f>IF(INDEX('State Targets'!H:H,MATCH(About!$B$2,'State Targets'!$B:$B,0))=0,"",INDEX('State Targets'!H:H,MATCH(About!$B$2,'State Targets'!$B:$B,0)))</f>
        <v>80% below 1990 levels by 2040</v>
      </c>
      <c r="C3" s="1">
        <f>IF(INDEX('State Targets'!I:I,MATCH(About!$B$2,'State Targets'!$B:$B,0))=0,"",INDEX('State Targets'!I:I,MATCH(About!$B$2,'State Targets'!$B:$B,0)))</f>
        <v>2040</v>
      </c>
      <c r="D3" s="1">
        <f>INDEX('State Targets'!J:J,MATCH(About!$B$2,'State Targets'!$B:$B,0))</f>
        <v>1.7999999999999996</v>
      </c>
      <c r="E3" s="1">
        <f>INDEX('State Targets'!K:K,MATCH(About!$B$2,'State Targets'!$B:$B,0))</f>
        <v>1.7999999999999996</v>
      </c>
      <c r="F3" s="1" t="str">
        <f>IF(INDEX('State Targets'!L:L,MATCH(About!$B$2,'State Targets'!$B:$B,0))=0,"",INDEX('State Targets'!L:L,MATCH(About!$B$2,'State Targets'!$B:$B,0)))</f>
        <v xml:space="preserve">Rhode Island enacted statutory targets in 2021 to reduce GHG emissions 80% below 1990 levels by 2040.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9</v>
      </c>
      <c r="H41" s="1" t="s">
        <v>2211</v>
      </c>
      <c r="I41" s="213">
        <v>2040</v>
      </c>
      <c r="J41" s="213">
        <f t="shared" si="0"/>
        <v>1.7999999999999996</v>
      </c>
      <c r="K41" s="213">
        <f t="shared" si="1"/>
        <v>1.7999999999999996</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RI</v>
      </c>
      <c r="C1" s="223">
        <f>SUM(C4:C87)</f>
        <v>8.7686451843405013</v>
      </c>
      <c r="D1" s="223">
        <f t="shared" ref="D1:AH1" si="0">SUM(D4:D87)</f>
        <v>10.5225086363046</v>
      </c>
      <c r="E1" s="223">
        <f t="shared" si="0"/>
        <v>12.876762825642798</v>
      </c>
      <c r="F1" s="223">
        <f t="shared" si="0"/>
        <v>10.5439563470119</v>
      </c>
      <c r="G1" s="223">
        <f t="shared" si="0"/>
        <v>12.5711324295875</v>
      </c>
      <c r="H1" s="223">
        <f t="shared" si="0"/>
        <v>11.866339406801</v>
      </c>
      <c r="I1" s="223">
        <f t="shared" si="0"/>
        <v>13.4112944030691</v>
      </c>
      <c r="J1" s="223">
        <f t="shared" si="0"/>
        <v>13.152515638247799</v>
      </c>
      <c r="K1" s="223">
        <f t="shared" si="0"/>
        <v>13.692759099262299</v>
      </c>
      <c r="L1" s="223">
        <f t="shared" si="0"/>
        <v>13.097846003497301</v>
      </c>
      <c r="M1" s="223">
        <f t="shared" si="0"/>
        <v>11.706974842927799</v>
      </c>
      <c r="N1" s="223">
        <f t="shared" si="0"/>
        <v>12.3558625170469</v>
      </c>
      <c r="O1" s="223">
        <f t="shared" si="0"/>
        <v>11.670751291838002</v>
      </c>
      <c r="P1" s="223">
        <f t="shared" si="0"/>
        <v>11.5796853809467</v>
      </c>
      <c r="Q1" s="223">
        <f t="shared" si="0"/>
        <v>11.125325551017198</v>
      </c>
      <c r="R1" s="223">
        <f t="shared" si="0"/>
        <v>11.298678246001399</v>
      </c>
      <c r="S1" s="223">
        <f t="shared" si="0"/>
        <v>10.8055661577151</v>
      </c>
      <c r="T1" s="223">
        <f t="shared" si="0"/>
        <v>11.3387883013362</v>
      </c>
      <c r="U1" s="223">
        <f t="shared" si="0"/>
        <v>10.917407908785998</v>
      </c>
      <c r="V1" s="223">
        <f t="shared" si="0"/>
        <v>11.491374788120501</v>
      </c>
      <c r="W1" s="223">
        <f t="shared" si="0"/>
        <v>11.299719572772601</v>
      </c>
      <c r="X1" s="223">
        <f t="shared" si="0"/>
        <v>11.353278797244499</v>
      </c>
      <c r="Y1" s="223">
        <f t="shared" si="0"/>
        <v>10.740564638627299</v>
      </c>
      <c r="Z1" s="223">
        <f t="shared" si="0"/>
        <v>10.427080488171301</v>
      </c>
      <c r="AA1" s="223">
        <f t="shared" si="0"/>
        <v>11.017106682190898</v>
      </c>
      <c r="AB1" s="223">
        <f t="shared" si="0"/>
        <v>11.2279305716728</v>
      </c>
      <c r="AC1" s="223">
        <f t="shared" si="0"/>
        <v>10.004218403095798</v>
      </c>
      <c r="AD1" s="223">
        <f t="shared" si="0"/>
        <v>10.256351778813302</v>
      </c>
      <c r="AE1" s="223">
        <f t="shared" si="0"/>
        <v>11.419644345851999</v>
      </c>
      <c r="AF1" s="223">
        <f t="shared" si="0"/>
        <v>10.771239773722801</v>
      </c>
      <c r="AG1" s="223">
        <f t="shared" si="0"/>
        <v>10.218615373226401</v>
      </c>
      <c r="AH1" s="223">
        <f t="shared" si="0"/>
        <v>10.874852894121499</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227" t="s">
        <v>479</v>
      </c>
      <c r="B5" s="199" t="s">
        <v>2259</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227" t="s">
        <v>479</v>
      </c>
      <c r="B6" s="199" t="s">
        <v>2263</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227" t="s">
        <v>479</v>
      </c>
      <c r="B7" s="199" t="s">
        <v>2265</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227" t="s">
        <v>479</v>
      </c>
      <c r="B8" s="199" t="s">
        <v>2267</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227" t="s">
        <v>479</v>
      </c>
      <c r="B9" s="199" t="s">
        <v>2277</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227" t="s">
        <v>479</v>
      </c>
      <c r="B10" s="199" t="s">
        <v>2286</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2024-03-18T21:14:23Z</dcterms:modified>
</cp:coreProperties>
</file>